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ink/ink1.xml" ContentType="application/inkml+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ink/ink2.xml" ContentType="application/inkml+xml"/>
  <Override PartName="/xl/ink/ink3.xml" ContentType="application/inkml+xml"/>
  <Override PartName="/xl/drawings/drawing3.xml" ContentType="application/vnd.openxmlformats-officedocument.drawing+xml"/>
  <Override PartName="/xl/tables/table2.xml" ContentType="application/vnd.openxmlformats-officedocument.spreadsheetml.table+xml"/>
  <Override PartName="/xl/ink/ink4.xml" ContentType="application/inkml+xml"/>
  <Override PartName="/xl/ink/ink5.xml" ContentType="application/inkml+xml"/>
  <Override PartName="/xl/pivotTables/pivotTable1.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hidePivotFieldList="1" defaultThemeVersion="166925"/>
  <mc:AlternateContent xmlns:mc="http://schemas.openxmlformats.org/markup-compatibility/2006">
    <mc:Choice Requires="x15">
      <x15ac:absPath xmlns:x15ac="http://schemas.microsoft.com/office/spreadsheetml/2010/11/ac" url="/Users/aprilspencer/Desktop/Transcripts_Certificates and Portfolio Items/"/>
    </mc:Choice>
  </mc:AlternateContent>
  <xr:revisionPtr revIDLastSave="0" documentId="13_ncr:1_{FE2E3331-368F-B449-BE59-5F5763D24FCF}" xr6:coauthVersionLast="47" xr6:coauthVersionMax="47" xr10:uidLastSave="{00000000-0000-0000-0000-000000000000}"/>
  <bookViews>
    <workbookView xWindow="0" yWindow="500" windowWidth="28800" windowHeight="15800" xr2:uid="{2A8F4B3C-1CB6-A34A-97A1-803F491D432D}"/>
  </bookViews>
  <sheets>
    <sheet name="DashBoard" sheetId="1" r:id="rId1"/>
    <sheet name="Data" sheetId="2" r:id="rId2"/>
    <sheet name="Copied Data" sheetId="27" r:id="rId3"/>
    <sheet name="Sales Pivot" sheetId="10" r:id="rId4"/>
    <sheet name="Visits Pivot" sheetId="18" r:id="rId5"/>
    <sheet name="Downloads Pivot" sheetId="23" r:id="rId6"/>
    <sheet name="StarRatingsPivot" sheetId="26" r:id="rId7"/>
    <sheet name="Skills Practiced" sheetId="5" r:id="rId8"/>
  </sheets>
  <definedNames>
    <definedName name="Slicer_Day_of_Week">#N/A</definedName>
    <definedName name="Slicer_Day_of_Week1">#N/A</definedName>
    <definedName name="Slicer_Month1">#N/A</definedName>
  </definedNames>
  <calcPr calcId="191029"/>
  <pivotCaches>
    <pivotCache cacheId="0" r:id="rId9"/>
    <pivotCache cacheId="1" r:id="rId10"/>
    <pivotCache cacheId="2" r:id="rId11"/>
    <pivotCache cacheId="3" r:id="rId12"/>
    <pivotCache cacheId="4" r:id="rId13"/>
  </pivotCaches>
  <extLs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2" i="1" l="1"/>
  <c r="D21" i="1"/>
  <c r="C20" i="1"/>
  <c r="D20" i="1" s="1"/>
  <c r="J20" i="1"/>
  <c r="I22" i="1"/>
  <c r="J22" i="1" s="1"/>
  <c r="I21" i="1"/>
  <c r="J21" i="1" s="1"/>
  <c r="P100" i="27"/>
  <c r="O100" i="27"/>
  <c r="N100" i="27"/>
  <c r="M100" i="27"/>
  <c r="G100" i="27"/>
  <c r="F100" i="27"/>
  <c r="P253" i="27"/>
  <c r="O253" i="27"/>
  <c r="N253" i="27"/>
  <c r="M253" i="27"/>
  <c r="G253" i="27"/>
  <c r="F253" i="27"/>
  <c r="P222" i="27"/>
  <c r="O222" i="27"/>
  <c r="N222" i="27"/>
  <c r="M222" i="27"/>
  <c r="G222" i="27"/>
  <c r="F222" i="27"/>
  <c r="P99" i="27"/>
  <c r="O99" i="27"/>
  <c r="N99" i="27"/>
  <c r="M99" i="27"/>
  <c r="G99" i="27"/>
  <c r="F99" i="27"/>
  <c r="P40" i="27"/>
  <c r="O40" i="27"/>
  <c r="N40" i="27"/>
  <c r="M40" i="27"/>
  <c r="G40" i="27"/>
  <c r="F40" i="27"/>
  <c r="P202" i="27"/>
  <c r="O202" i="27"/>
  <c r="N202" i="27"/>
  <c r="M202" i="27"/>
  <c r="G202" i="27"/>
  <c r="F202" i="27"/>
  <c r="P176" i="27"/>
  <c r="O176" i="27"/>
  <c r="N176" i="27"/>
  <c r="M176" i="27"/>
  <c r="G176" i="27"/>
  <c r="F176" i="27"/>
  <c r="P39" i="27"/>
  <c r="O39" i="27"/>
  <c r="N39" i="27"/>
  <c r="M39" i="27"/>
  <c r="G39" i="27"/>
  <c r="F39" i="27"/>
  <c r="P98" i="27"/>
  <c r="O98" i="27"/>
  <c r="N98" i="27"/>
  <c r="M98" i="27"/>
  <c r="G98" i="27"/>
  <c r="F98" i="27"/>
  <c r="P18" i="27"/>
  <c r="O18" i="27"/>
  <c r="N18" i="27"/>
  <c r="M18" i="27"/>
  <c r="G18" i="27"/>
  <c r="F18" i="27"/>
  <c r="P124" i="27"/>
  <c r="O124" i="27"/>
  <c r="N124" i="27"/>
  <c r="M124" i="27"/>
  <c r="G124" i="27"/>
  <c r="F124" i="27"/>
  <c r="P221" i="27"/>
  <c r="O221" i="27"/>
  <c r="N221" i="27"/>
  <c r="M221" i="27"/>
  <c r="G221" i="27"/>
  <c r="F221" i="27"/>
  <c r="P301" i="27"/>
  <c r="O301" i="27"/>
  <c r="N301" i="27"/>
  <c r="M301" i="27"/>
  <c r="G301" i="27"/>
  <c r="F301" i="27"/>
  <c r="P153" i="27"/>
  <c r="O153" i="27"/>
  <c r="N153" i="27"/>
  <c r="M153" i="27"/>
  <c r="G153" i="27"/>
  <c r="F153" i="27"/>
  <c r="P65" i="27"/>
  <c r="O65" i="27"/>
  <c r="N65" i="27"/>
  <c r="M65" i="27"/>
  <c r="G65" i="27"/>
  <c r="F65" i="27"/>
  <c r="P281" i="27"/>
  <c r="O281" i="27"/>
  <c r="N281" i="27"/>
  <c r="M281" i="27"/>
  <c r="G281" i="27"/>
  <c r="F281" i="27"/>
  <c r="P64" i="27"/>
  <c r="O64" i="27"/>
  <c r="N64" i="27"/>
  <c r="M64" i="27"/>
  <c r="G64" i="27"/>
  <c r="F64" i="27"/>
  <c r="P175" i="27"/>
  <c r="O175" i="27"/>
  <c r="N175" i="27"/>
  <c r="M175" i="27"/>
  <c r="G175" i="27"/>
  <c r="F175" i="27"/>
  <c r="P300" i="27"/>
  <c r="O300" i="27"/>
  <c r="N300" i="27"/>
  <c r="M300" i="27"/>
  <c r="G300" i="27"/>
  <c r="F300" i="27"/>
  <c r="P201" i="27"/>
  <c r="O201" i="27"/>
  <c r="N201" i="27"/>
  <c r="M201" i="27"/>
  <c r="G201" i="27"/>
  <c r="F201" i="27"/>
  <c r="P252" i="27"/>
  <c r="O252" i="27"/>
  <c r="N252" i="27"/>
  <c r="M252" i="27"/>
  <c r="G252" i="27"/>
  <c r="F252" i="27"/>
  <c r="P152" i="27"/>
  <c r="O152" i="27"/>
  <c r="N152" i="27"/>
  <c r="M152" i="27"/>
  <c r="G152" i="27"/>
  <c r="F152" i="27"/>
  <c r="P220" i="27"/>
  <c r="O220" i="27"/>
  <c r="N220" i="27"/>
  <c r="M220" i="27"/>
  <c r="G220" i="27"/>
  <c r="F220" i="27"/>
  <c r="P280" i="27"/>
  <c r="O280" i="27"/>
  <c r="N280" i="27"/>
  <c r="M280" i="27"/>
  <c r="G280" i="27"/>
  <c r="F280" i="27"/>
  <c r="P151" i="27"/>
  <c r="O151" i="27"/>
  <c r="N151" i="27"/>
  <c r="M151" i="27"/>
  <c r="G151" i="27"/>
  <c r="F151" i="27"/>
  <c r="P150" i="27"/>
  <c r="O150" i="27"/>
  <c r="N150" i="27"/>
  <c r="M150" i="27"/>
  <c r="G150" i="27"/>
  <c r="F150" i="27"/>
  <c r="P279" i="27"/>
  <c r="O279" i="27"/>
  <c r="N279" i="27"/>
  <c r="M279" i="27"/>
  <c r="G279" i="27"/>
  <c r="F279" i="27"/>
  <c r="P63" i="27"/>
  <c r="O63" i="27"/>
  <c r="N63" i="27"/>
  <c r="M63" i="27"/>
  <c r="G63" i="27"/>
  <c r="F63" i="27"/>
  <c r="P251" i="27"/>
  <c r="O251" i="27"/>
  <c r="N251" i="27"/>
  <c r="M251" i="27"/>
  <c r="G251" i="27"/>
  <c r="F251" i="27"/>
  <c r="P219" i="27"/>
  <c r="O219" i="27"/>
  <c r="N219" i="27"/>
  <c r="M219" i="27"/>
  <c r="G219" i="27"/>
  <c r="F219" i="27"/>
  <c r="P123" i="27"/>
  <c r="O123" i="27"/>
  <c r="N123" i="27"/>
  <c r="M123" i="27"/>
  <c r="G123" i="27"/>
  <c r="F123" i="27"/>
  <c r="P174" i="27"/>
  <c r="O174" i="27"/>
  <c r="N174" i="27"/>
  <c r="M174" i="27"/>
  <c r="G174" i="27"/>
  <c r="F174" i="27"/>
  <c r="P17" i="27"/>
  <c r="O17" i="27"/>
  <c r="N17" i="27"/>
  <c r="M17" i="27"/>
  <c r="G17" i="27"/>
  <c r="F17" i="27"/>
  <c r="P278" i="27"/>
  <c r="O278" i="27"/>
  <c r="N278" i="27"/>
  <c r="M278" i="27"/>
  <c r="G278" i="27"/>
  <c r="F278" i="27"/>
  <c r="P277" i="27"/>
  <c r="O277" i="27"/>
  <c r="N277" i="27"/>
  <c r="M277" i="27"/>
  <c r="G277" i="27"/>
  <c r="F277" i="27"/>
  <c r="P97" i="27"/>
  <c r="O97" i="27"/>
  <c r="N97" i="27"/>
  <c r="M97" i="27"/>
  <c r="G97" i="27"/>
  <c r="F97" i="27"/>
  <c r="P250" i="27"/>
  <c r="O250" i="27"/>
  <c r="N250" i="27"/>
  <c r="M250" i="27"/>
  <c r="G250" i="27"/>
  <c r="F250" i="27"/>
  <c r="P96" i="27"/>
  <c r="O96" i="27"/>
  <c r="N96" i="27"/>
  <c r="M96" i="27"/>
  <c r="G96" i="27"/>
  <c r="F96" i="27"/>
  <c r="P249" i="27"/>
  <c r="O249" i="27"/>
  <c r="N249" i="27"/>
  <c r="M249" i="27"/>
  <c r="G249" i="27"/>
  <c r="F249" i="27"/>
  <c r="P149" i="27"/>
  <c r="O149" i="27"/>
  <c r="N149" i="27"/>
  <c r="M149" i="27"/>
  <c r="G149" i="27"/>
  <c r="F149" i="27"/>
  <c r="P248" i="27"/>
  <c r="O248" i="27"/>
  <c r="N248" i="27"/>
  <c r="M248" i="27"/>
  <c r="G248" i="27"/>
  <c r="F248" i="27"/>
  <c r="P173" i="27"/>
  <c r="O173" i="27"/>
  <c r="N173" i="27"/>
  <c r="M173" i="27"/>
  <c r="G173" i="27"/>
  <c r="F173" i="27"/>
  <c r="P276" i="27"/>
  <c r="O276" i="27"/>
  <c r="N276" i="27"/>
  <c r="M276" i="27"/>
  <c r="G276" i="27"/>
  <c r="F276" i="27"/>
  <c r="P200" i="27"/>
  <c r="O200" i="27"/>
  <c r="N200" i="27"/>
  <c r="M200" i="27"/>
  <c r="G200" i="27"/>
  <c r="F200" i="27"/>
  <c r="P148" i="27"/>
  <c r="O148" i="27"/>
  <c r="N148" i="27"/>
  <c r="M148" i="27"/>
  <c r="G148" i="27"/>
  <c r="F148" i="27"/>
  <c r="P247" i="27"/>
  <c r="O247" i="27"/>
  <c r="N247" i="27"/>
  <c r="M247" i="27"/>
  <c r="G247" i="27"/>
  <c r="F247" i="27"/>
  <c r="P147" i="27"/>
  <c r="O147" i="27"/>
  <c r="N147" i="27"/>
  <c r="M147" i="27"/>
  <c r="G147" i="27"/>
  <c r="F147" i="27"/>
  <c r="P246" i="27"/>
  <c r="O246" i="27"/>
  <c r="N246" i="27"/>
  <c r="M246" i="27"/>
  <c r="G246" i="27"/>
  <c r="F246" i="27"/>
  <c r="P172" i="27"/>
  <c r="O172" i="27"/>
  <c r="N172" i="27"/>
  <c r="M172" i="27"/>
  <c r="G172" i="27"/>
  <c r="F172" i="27"/>
  <c r="P95" i="27"/>
  <c r="O95" i="27"/>
  <c r="N95" i="27"/>
  <c r="M95" i="27"/>
  <c r="G95" i="27"/>
  <c r="F95" i="27"/>
  <c r="P299" i="27"/>
  <c r="O299" i="27"/>
  <c r="N299" i="27"/>
  <c r="M299" i="27"/>
  <c r="G299" i="27"/>
  <c r="F299" i="27"/>
  <c r="P62" i="27"/>
  <c r="O62" i="27"/>
  <c r="N62" i="27"/>
  <c r="M62" i="27"/>
  <c r="G62" i="27"/>
  <c r="F62" i="27"/>
  <c r="P146" i="27"/>
  <c r="O146" i="27"/>
  <c r="N146" i="27"/>
  <c r="M146" i="27"/>
  <c r="G146" i="27"/>
  <c r="F146" i="27"/>
  <c r="P122" i="27"/>
  <c r="O122" i="27"/>
  <c r="N122" i="27"/>
  <c r="M122" i="27"/>
  <c r="G122" i="27"/>
  <c r="F122" i="27"/>
  <c r="P121" i="27"/>
  <c r="O121" i="27"/>
  <c r="N121" i="27"/>
  <c r="M121" i="27"/>
  <c r="G121" i="27"/>
  <c r="F121" i="27"/>
  <c r="P275" i="27"/>
  <c r="O275" i="27"/>
  <c r="N275" i="27"/>
  <c r="M275" i="27"/>
  <c r="G275" i="27"/>
  <c r="F275" i="27"/>
  <c r="P199" i="27"/>
  <c r="O199" i="27"/>
  <c r="N199" i="27"/>
  <c r="M199" i="27"/>
  <c r="G199" i="27"/>
  <c r="F199" i="27"/>
  <c r="P218" i="27"/>
  <c r="O218" i="27"/>
  <c r="N218" i="27"/>
  <c r="M218" i="27"/>
  <c r="G218" i="27"/>
  <c r="F218" i="27"/>
  <c r="P245" i="27"/>
  <c r="O245" i="27"/>
  <c r="N245" i="27"/>
  <c r="M245" i="27"/>
  <c r="G245" i="27"/>
  <c r="F245" i="27"/>
  <c r="P38" i="27"/>
  <c r="O38" i="27"/>
  <c r="N38" i="27"/>
  <c r="M38" i="27"/>
  <c r="G38" i="27"/>
  <c r="F38" i="27"/>
  <c r="P94" i="27"/>
  <c r="O94" i="27"/>
  <c r="N94" i="27"/>
  <c r="M94" i="27"/>
  <c r="G94" i="27"/>
  <c r="F94" i="27"/>
  <c r="P93" i="27"/>
  <c r="O93" i="27"/>
  <c r="N93" i="27"/>
  <c r="M93" i="27"/>
  <c r="G93" i="27"/>
  <c r="F93" i="27"/>
  <c r="P37" i="27"/>
  <c r="O37" i="27"/>
  <c r="N37" i="27"/>
  <c r="M37" i="27"/>
  <c r="G37" i="27"/>
  <c r="F37" i="27"/>
  <c r="P198" i="27"/>
  <c r="O198" i="27"/>
  <c r="N198" i="27"/>
  <c r="M198" i="27"/>
  <c r="G198" i="27"/>
  <c r="F198" i="27"/>
  <c r="P298" i="27"/>
  <c r="O298" i="27"/>
  <c r="N298" i="27"/>
  <c r="M298" i="27"/>
  <c r="G298" i="27"/>
  <c r="F298" i="27"/>
  <c r="P197" i="27"/>
  <c r="O197" i="27"/>
  <c r="N197" i="27"/>
  <c r="M197" i="27"/>
  <c r="G197" i="27"/>
  <c r="F197" i="27"/>
  <c r="P171" i="27"/>
  <c r="O171" i="27"/>
  <c r="N171" i="27"/>
  <c r="M171" i="27"/>
  <c r="G171" i="27"/>
  <c r="F171" i="27"/>
  <c r="P16" i="27"/>
  <c r="O16" i="27"/>
  <c r="N16" i="27"/>
  <c r="M16" i="27"/>
  <c r="G16" i="27"/>
  <c r="F16" i="27"/>
  <c r="P274" i="27"/>
  <c r="O274" i="27"/>
  <c r="N274" i="27"/>
  <c r="M274" i="27"/>
  <c r="G274" i="27"/>
  <c r="F274" i="27"/>
  <c r="P120" i="27"/>
  <c r="O120" i="27"/>
  <c r="N120" i="27"/>
  <c r="M120" i="27"/>
  <c r="G120" i="27"/>
  <c r="F120" i="27"/>
  <c r="P15" i="27"/>
  <c r="O15" i="27"/>
  <c r="N15" i="27"/>
  <c r="M15" i="27"/>
  <c r="G15" i="27"/>
  <c r="F15" i="27"/>
  <c r="P244" i="27"/>
  <c r="O244" i="27"/>
  <c r="N244" i="27"/>
  <c r="M244" i="27"/>
  <c r="G244" i="27"/>
  <c r="F244" i="27"/>
  <c r="P273" i="27"/>
  <c r="O273" i="27"/>
  <c r="N273" i="27"/>
  <c r="M273" i="27"/>
  <c r="G273" i="27"/>
  <c r="F273" i="27"/>
  <c r="P272" i="27"/>
  <c r="O272" i="27"/>
  <c r="N272" i="27"/>
  <c r="M272" i="27"/>
  <c r="G272" i="27"/>
  <c r="F272" i="27"/>
  <c r="P196" i="27"/>
  <c r="O196" i="27"/>
  <c r="N196" i="27"/>
  <c r="M196" i="27"/>
  <c r="G196" i="27"/>
  <c r="F196" i="27"/>
  <c r="P243" i="27"/>
  <c r="O243" i="27"/>
  <c r="N243" i="27"/>
  <c r="M243" i="27"/>
  <c r="G243" i="27"/>
  <c r="F243" i="27"/>
  <c r="P61" i="27"/>
  <c r="O61" i="27"/>
  <c r="N61" i="27"/>
  <c r="M61" i="27"/>
  <c r="G61" i="27"/>
  <c r="F61" i="27"/>
  <c r="P242" i="27"/>
  <c r="O242" i="27"/>
  <c r="N242" i="27"/>
  <c r="M242" i="27"/>
  <c r="G242" i="27"/>
  <c r="F242" i="27"/>
  <c r="P14" i="27"/>
  <c r="O14" i="27"/>
  <c r="N14" i="27"/>
  <c r="M14" i="27"/>
  <c r="G14" i="27"/>
  <c r="F14" i="27"/>
  <c r="P36" i="27"/>
  <c r="O36" i="27"/>
  <c r="N36" i="27"/>
  <c r="M36" i="27"/>
  <c r="G36" i="27"/>
  <c r="F36" i="27"/>
  <c r="P13" i="27"/>
  <c r="O13" i="27"/>
  <c r="N13" i="27"/>
  <c r="M13" i="27"/>
  <c r="G13" i="27"/>
  <c r="F13" i="27"/>
  <c r="P217" i="27"/>
  <c r="O217" i="27"/>
  <c r="N217" i="27"/>
  <c r="M217" i="27"/>
  <c r="G217" i="27"/>
  <c r="F217" i="27"/>
  <c r="P195" i="27"/>
  <c r="O195" i="27"/>
  <c r="N195" i="27"/>
  <c r="M195" i="27"/>
  <c r="G195" i="27"/>
  <c r="F195" i="27"/>
  <c r="P119" i="27"/>
  <c r="O119" i="27"/>
  <c r="N119" i="27"/>
  <c r="M119" i="27"/>
  <c r="G119" i="27"/>
  <c r="F119" i="27"/>
  <c r="P60" i="27"/>
  <c r="O60" i="27"/>
  <c r="N60" i="27"/>
  <c r="M60" i="27"/>
  <c r="G60" i="27"/>
  <c r="F60" i="27"/>
  <c r="P170" i="27"/>
  <c r="O170" i="27"/>
  <c r="N170" i="27"/>
  <c r="M170" i="27"/>
  <c r="G170" i="27"/>
  <c r="F170" i="27"/>
  <c r="P145" i="27"/>
  <c r="O145" i="27"/>
  <c r="N145" i="27"/>
  <c r="M145" i="27"/>
  <c r="G145" i="27"/>
  <c r="F145" i="27"/>
  <c r="P35" i="27"/>
  <c r="O35" i="27"/>
  <c r="N35" i="27"/>
  <c r="M35" i="27"/>
  <c r="G35" i="27"/>
  <c r="F35" i="27"/>
  <c r="P271" i="27"/>
  <c r="O271" i="27"/>
  <c r="N271" i="27"/>
  <c r="M271" i="27"/>
  <c r="G271" i="27"/>
  <c r="F271" i="27"/>
  <c r="P297" i="27"/>
  <c r="O297" i="27"/>
  <c r="N297" i="27"/>
  <c r="M297" i="27"/>
  <c r="G297" i="27"/>
  <c r="F297" i="27"/>
  <c r="P296" i="27"/>
  <c r="O296" i="27"/>
  <c r="N296" i="27"/>
  <c r="M296" i="27"/>
  <c r="G296" i="27"/>
  <c r="F296" i="27"/>
  <c r="P270" i="27"/>
  <c r="O270" i="27"/>
  <c r="N270" i="27"/>
  <c r="M270" i="27"/>
  <c r="G270" i="27"/>
  <c r="F270" i="27"/>
  <c r="P269" i="27"/>
  <c r="O269" i="27"/>
  <c r="N269" i="27"/>
  <c r="M269" i="27"/>
  <c r="G269" i="27"/>
  <c r="F269" i="27"/>
  <c r="P92" i="27"/>
  <c r="O92" i="27"/>
  <c r="N92" i="27"/>
  <c r="M92" i="27"/>
  <c r="G92" i="27"/>
  <c r="F92" i="27"/>
  <c r="P34" i="27"/>
  <c r="O34" i="27"/>
  <c r="N34" i="27"/>
  <c r="M34" i="27"/>
  <c r="G34" i="27"/>
  <c r="F34" i="27"/>
  <c r="P91" i="27"/>
  <c r="O91" i="27"/>
  <c r="N91" i="27"/>
  <c r="M91" i="27"/>
  <c r="G91" i="27"/>
  <c r="F91" i="27"/>
  <c r="P194" i="27"/>
  <c r="O194" i="27"/>
  <c r="N194" i="27"/>
  <c r="M194" i="27"/>
  <c r="G194" i="27"/>
  <c r="F194" i="27"/>
  <c r="P144" i="27"/>
  <c r="O144" i="27"/>
  <c r="N144" i="27"/>
  <c r="M144" i="27"/>
  <c r="G144" i="27"/>
  <c r="F144" i="27"/>
  <c r="P216" i="27"/>
  <c r="O216" i="27"/>
  <c r="N216" i="27"/>
  <c r="M216" i="27"/>
  <c r="G216" i="27"/>
  <c r="F216" i="27"/>
  <c r="P169" i="27"/>
  <c r="O169" i="27"/>
  <c r="N169" i="27"/>
  <c r="M169" i="27"/>
  <c r="G169" i="27"/>
  <c r="F169" i="27"/>
  <c r="P143" i="27"/>
  <c r="O143" i="27"/>
  <c r="N143" i="27"/>
  <c r="M143" i="27"/>
  <c r="G143" i="27"/>
  <c r="F143" i="27"/>
  <c r="P118" i="27"/>
  <c r="O118" i="27"/>
  <c r="N118" i="27"/>
  <c r="M118" i="27"/>
  <c r="G118" i="27"/>
  <c r="F118" i="27"/>
  <c r="P142" i="27"/>
  <c r="O142" i="27"/>
  <c r="N142" i="27"/>
  <c r="M142" i="27"/>
  <c r="G142" i="27"/>
  <c r="F142" i="27"/>
  <c r="P295" i="27"/>
  <c r="O295" i="27"/>
  <c r="N295" i="27"/>
  <c r="M295" i="27"/>
  <c r="G295" i="27"/>
  <c r="F295" i="27"/>
  <c r="P215" i="27"/>
  <c r="O215" i="27"/>
  <c r="N215" i="27"/>
  <c r="M215" i="27"/>
  <c r="G215" i="27"/>
  <c r="F215" i="27"/>
  <c r="P33" i="27"/>
  <c r="O33" i="27"/>
  <c r="N33" i="27"/>
  <c r="M33" i="27"/>
  <c r="G33" i="27"/>
  <c r="F33" i="27"/>
  <c r="P168" i="27"/>
  <c r="O168" i="27"/>
  <c r="N168" i="27"/>
  <c r="M168" i="27"/>
  <c r="G168" i="27"/>
  <c r="F168" i="27"/>
  <c r="P214" i="27"/>
  <c r="O214" i="27"/>
  <c r="N214" i="27"/>
  <c r="M214" i="27"/>
  <c r="G214" i="27"/>
  <c r="F214" i="27"/>
  <c r="P241" i="27"/>
  <c r="O241" i="27"/>
  <c r="N241" i="27"/>
  <c r="M241" i="27"/>
  <c r="G241" i="27"/>
  <c r="F241" i="27"/>
  <c r="P12" i="27"/>
  <c r="O12" i="27"/>
  <c r="N12" i="27"/>
  <c r="M12" i="27"/>
  <c r="G12" i="27"/>
  <c r="F12" i="27"/>
  <c r="P193" i="27"/>
  <c r="O193" i="27"/>
  <c r="N193" i="27"/>
  <c r="M193" i="27"/>
  <c r="G193" i="27"/>
  <c r="F193" i="27"/>
  <c r="P294" i="27"/>
  <c r="O294" i="27"/>
  <c r="N294" i="27"/>
  <c r="M294" i="27"/>
  <c r="G294" i="27"/>
  <c r="F294" i="27"/>
  <c r="P293" i="27"/>
  <c r="O293" i="27"/>
  <c r="N293" i="27"/>
  <c r="M293" i="27"/>
  <c r="G293" i="27"/>
  <c r="F293" i="27"/>
  <c r="P268" i="27"/>
  <c r="O268" i="27"/>
  <c r="N268" i="27"/>
  <c r="M268" i="27"/>
  <c r="G268" i="27"/>
  <c r="F268" i="27"/>
  <c r="P117" i="27"/>
  <c r="O117" i="27"/>
  <c r="N117" i="27"/>
  <c r="M117" i="27"/>
  <c r="G117" i="27"/>
  <c r="F117" i="27"/>
  <c r="P240" i="27"/>
  <c r="O240" i="27"/>
  <c r="N240" i="27"/>
  <c r="M240" i="27"/>
  <c r="G240" i="27"/>
  <c r="F240" i="27"/>
  <c r="P116" i="27"/>
  <c r="O116" i="27"/>
  <c r="N116" i="27"/>
  <c r="M116" i="27"/>
  <c r="G116" i="27"/>
  <c r="F116" i="27"/>
  <c r="P115" i="27"/>
  <c r="O115" i="27"/>
  <c r="N115" i="27"/>
  <c r="M115" i="27"/>
  <c r="G115" i="27"/>
  <c r="F115" i="27"/>
  <c r="P213" i="27"/>
  <c r="O213" i="27"/>
  <c r="N213" i="27"/>
  <c r="M213" i="27"/>
  <c r="G213" i="27"/>
  <c r="F213" i="27"/>
  <c r="P239" i="27"/>
  <c r="O239" i="27"/>
  <c r="N239" i="27"/>
  <c r="M239" i="27"/>
  <c r="G239" i="27"/>
  <c r="F239" i="27"/>
  <c r="P11" i="27"/>
  <c r="O11" i="27"/>
  <c r="N11" i="27"/>
  <c r="M11" i="27"/>
  <c r="G11" i="27"/>
  <c r="F11" i="27"/>
  <c r="P90" i="27"/>
  <c r="O90" i="27"/>
  <c r="N90" i="27"/>
  <c r="M90" i="27"/>
  <c r="G90" i="27"/>
  <c r="F90" i="27"/>
  <c r="P238" i="27"/>
  <c r="O238" i="27"/>
  <c r="N238" i="27"/>
  <c r="M238" i="27"/>
  <c r="G238" i="27"/>
  <c r="F238" i="27"/>
  <c r="P212" i="27"/>
  <c r="O212" i="27"/>
  <c r="N212" i="27"/>
  <c r="M212" i="27"/>
  <c r="G212" i="27"/>
  <c r="F212" i="27"/>
  <c r="P141" i="27"/>
  <c r="O141" i="27"/>
  <c r="N141" i="27"/>
  <c r="M141" i="27"/>
  <c r="G141" i="27"/>
  <c r="F141" i="27"/>
  <c r="P114" i="27"/>
  <c r="O114" i="27"/>
  <c r="N114" i="27"/>
  <c r="M114" i="27"/>
  <c r="G114" i="27"/>
  <c r="F114" i="27"/>
  <c r="P237" i="27"/>
  <c r="O237" i="27"/>
  <c r="N237" i="27"/>
  <c r="M237" i="27"/>
  <c r="G237" i="27"/>
  <c r="F237" i="27"/>
  <c r="P59" i="27"/>
  <c r="O59" i="27"/>
  <c r="N59" i="27"/>
  <c r="M59" i="27"/>
  <c r="G59" i="27"/>
  <c r="F59" i="27"/>
  <c r="P58" i="27"/>
  <c r="O58" i="27"/>
  <c r="N58" i="27"/>
  <c r="M58" i="27"/>
  <c r="G58" i="27"/>
  <c r="F58" i="27"/>
  <c r="P236" i="27"/>
  <c r="O236" i="27"/>
  <c r="N236" i="27"/>
  <c r="M236" i="27"/>
  <c r="G236" i="27"/>
  <c r="F236" i="27"/>
  <c r="P89" i="27"/>
  <c r="O89" i="27"/>
  <c r="N89" i="27"/>
  <c r="M89" i="27"/>
  <c r="G89" i="27"/>
  <c r="F89" i="27"/>
  <c r="P88" i="27"/>
  <c r="O88" i="27"/>
  <c r="N88" i="27"/>
  <c r="M88" i="27"/>
  <c r="G88" i="27"/>
  <c r="F88" i="27"/>
  <c r="P235" i="27"/>
  <c r="O235" i="27"/>
  <c r="N235" i="27"/>
  <c r="M235" i="27"/>
  <c r="G235" i="27"/>
  <c r="F235" i="27"/>
  <c r="P267" i="27"/>
  <c r="O267" i="27"/>
  <c r="N267" i="27"/>
  <c r="M267" i="27"/>
  <c r="G267" i="27"/>
  <c r="F267" i="27"/>
  <c r="P234" i="27"/>
  <c r="O234" i="27"/>
  <c r="N234" i="27"/>
  <c r="M234" i="27"/>
  <c r="G234" i="27"/>
  <c r="F234" i="27"/>
  <c r="P167" i="27"/>
  <c r="O167" i="27"/>
  <c r="N167" i="27"/>
  <c r="M167" i="27"/>
  <c r="G167" i="27"/>
  <c r="F167" i="27"/>
  <c r="P211" i="27"/>
  <c r="O211" i="27"/>
  <c r="N211" i="27"/>
  <c r="M211" i="27"/>
  <c r="G211" i="27"/>
  <c r="F211" i="27"/>
  <c r="P266" i="27"/>
  <c r="O266" i="27"/>
  <c r="N266" i="27"/>
  <c r="M266" i="27"/>
  <c r="G266" i="27"/>
  <c r="F266" i="27"/>
  <c r="P192" i="27"/>
  <c r="O192" i="27"/>
  <c r="N192" i="27"/>
  <c r="M192" i="27"/>
  <c r="G192" i="27"/>
  <c r="F192" i="27"/>
  <c r="P210" i="27"/>
  <c r="O210" i="27"/>
  <c r="N210" i="27"/>
  <c r="M210" i="27"/>
  <c r="G210" i="27"/>
  <c r="F210" i="27"/>
  <c r="P113" i="27"/>
  <c r="O113" i="27"/>
  <c r="N113" i="27"/>
  <c r="M113" i="27"/>
  <c r="G113" i="27"/>
  <c r="F113" i="27"/>
  <c r="P292" i="27"/>
  <c r="O292" i="27"/>
  <c r="N292" i="27"/>
  <c r="M292" i="27"/>
  <c r="G292" i="27"/>
  <c r="F292" i="27"/>
  <c r="P191" i="27"/>
  <c r="O191" i="27"/>
  <c r="N191" i="27"/>
  <c r="M191" i="27"/>
  <c r="G191" i="27"/>
  <c r="F191" i="27"/>
  <c r="P87" i="27"/>
  <c r="O87" i="27"/>
  <c r="N87" i="27"/>
  <c r="M87" i="27"/>
  <c r="G87" i="27"/>
  <c r="F87" i="27"/>
  <c r="P140" i="27"/>
  <c r="O140" i="27"/>
  <c r="N140" i="27"/>
  <c r="M140" i="27"/>
  <c r="G140" i="27"/>
  <c r="F140" i="27"/>
  <c r="P265" i="27"/>
  <c r="O265" i="27"/>
  <c r="N265" i="27"/>
  <c r="M265" i="27"/>
  <c r="G265" i="27"/>
  <c r="F265" i="27"/>
  <c r="P190" i="27"/>
  <c r="O190" i="27"/>
  <c r="N190" i="27"/>
  <c r="M190" i="27"/>
  <c r="G190" i="27"/>
  <c r="F190" i="27"/>
  <c r="P112" i="27"/>
  <c r="O112" i="27"/>
  <c r="N112" i="27"/>
  <c r="M112" i="27"/>
  <c r="G112" i="27"/>
  <c r="F112" i="27"/>
  <c r="P166" i="27"/>
  <c r="O166" i="27"/>
  <c r="N166" i="27"/>
  <c r="M166" i="27"/>
  <c r="G166" i="27"/>
  <c r="F166" i="27"/>
  <c r="P189" i="27"/>
  <c r="O189" i="27"/>
  <c r="N189" i="27"/>
  <c r="M189" i="27"/>
  <c r="G189" i="27"/>
  <c r="F189" i="27"/>
  <c r="P86" i="27"/>
  <c r="O86" i="27"/>
  <c r="N86" i="27"/>
  <c r="M86" i="27"/>
  <c r="G86" i="27"/>
  <c r="F86" i="27"/>
  <c r="P233" i="27"/>
  <c r="O233" i="27"/>
  <c r="N233" i="27"/>
  <c r="M233" i="27"/>
  <c r="G233" i="27"/>
  <c r="F233" i="27"/>
  <c r="P57" i="27"/>
  <c r="O57" i="27"/>
  <c r="N57" i="27"/>
  <c r="M57" i="27"/>
  <c r="G57" i="27"/>
  <c r="F57" i="27"/>
  <c r="P165" i="27"/>
  <c r="O165" i="27"/>
  <c r="N165" i="27"/>
  <c r="M165" i="27"/>
  <c r="G165" i="27"/>
  <c r="F165" i="27"/>
  <c r="P232" i="27"/>
  <c r="O232" i="27"/>
  <c r="N232" i="27"/>
  <c r="M232" i="27"/>
  <c r="G232" i="27"/>
  <c r="F232" i="27"/>
  <c r="P139" i="27"/>
  <c r="O139" i="27"/>
  <c r="N139" i="27"/>
  <c r="M139" i="27"/>
  <c r="G139" i="27"/>
  <c r="F139" i="27"/>
  <c r="P264" i="27"/>
  <c r="O264" i="27"/>
  <c r="N264" i="27"/>
  <c r="M264" i="27"/>
  <c r="G264" i="27"/>
  <c r="F264" i="27"/>
  <c r="P164" i="27"/>
  <c r="O164" i="27"/>
  <c r="N164" i="27"/>
  <c r="M164" i="27"/>
  <c r="G164" i="27"/>
  <c r="F164" i="27"/>
  <c r="P32" i="27"/>
  <c r="O32" i="27"/>
  <c r="N32" i="27"/>
  <c r="M32" i="27"/>
  <c r="G32" i="27"/>
  <c r="F32" i="27"/>
  <c r="P138" i="27"/>
  <c r="O138" i="27"/>
  <c r="N138" i="27"/>
  <c r="M138" i="27"/>
  <c r="G138" i="27"/>
  <c r="F138" i="27"/>
  <c r="P291" i="27"/>
  <c r="O291" i="27"/>
  <c r="N291" i="27"/>
  <c r="M291" i="27"/>
  <c r="G291" i="27"/>
  <c r="F291" i="27"/>
  <c r="P10" i="27"/>
  <c r="O10" i="27"/>
  <c r="N10" i="27"/>
  <c r="M10" i="27"/>
  <c r="G10" i="27"/>
  <c r="F10" i="27"/>
  <c r="P9" i="27"/>
  <c r="O9" i="27"/>
  <c r="N9" i="27"/>
  <c r="M9" i="27"/>
  <c r="G9" i="27"/>
  <c r="F9" i="27"/>
  <c r="P111" i="27"/>
  <c r="O111" i="27"/>
  <c r="N111" i="27"/>
  <c r="M111" i="27"/>
  <c r="G111" i="27"/>
  <c r="F111" i="27"/>
  <c r="P56" i="27"/>
  <c r="O56" i="27"/>
  <c r="N56" i="27"/>
  <c r="M56" i="27"/>
  <c r="G56" i="27"/>
  <c r="F56" i="27"/>
  <c r="P55" i="27"/>
  <c r="O55" i="27"/>
  <c r="N55" i="27"/>
  <c r="M55" i="27"/>
  <c r="G55" i="27"/>
  <c r="F55" i="27"/>
  <c r="P209" i="27"/>
  <c r="O209" i="27"/>
  <c r="N209" i="27"/>
  <c r="M209" i="27"/>
  <c r="G209" i="27"/>
  <c r="F209" i="27"/>
  <c r="P54" i="27"/>
  <c r="O54" i="27"/>
  <c r="N54" i="27"/>
  <c r="M54" i="27"/>
  <c r="G54" i="27"/>
  <c r="F54" i="27"/>
  <c r="P85" i="27"/>
  <c r="O85" i="27"/>
  <c r="N85" i="27"/>
  <c r="M85" i="27"/>
  <c r="G85" i="27"/>
  <c r="F85" i="27"/>
  <c r="P263" i="27"/>
  <c r="O263" i="27"/>
  <c r="N263" i="27"/>
  <c r="M263" i="27"/>
  <c r="G263" i="27"/>
  <c r="F263" i="27"/>
  <c r="P188" i="27"/>
  <c r="O188" i="27"/>
  <c r="N188" i="27"/>
  <c r="M188" i="27"/>
  <c r="G188" i="27"/>
  <c r="F188" i="27"/>
  <c r="P290" i="27"/>
  <c r="O290" i="27"/>
  <c r="N290" i="27"/>
  <c r="M290" i="27"/>
  <c r="G290" i="27"/>
  <c r="F290" i="27"/>
  <c r="P289" i="27"/>
  <c r="O289" i="27"/>
  <c r="N289" i="27"/>
  <c r="M289" i="27"/>
  <c r="G289" i="27"/>
  <c r="F289" i="27"/>
  <c r="P8" i="27"/>
  <c r="O8" i="27"/>
  <c r="N8" i="27"/>
  <c r="M8" i="27"/>
  <c r="G8" i="27"/>
  <c r="F8" i="27"/>
  <c r="P187" i="27"/>
  <c r="O187" i="27"/>
  <c r="N187" i="27"/>
  <c r="M187" i="27"/>
  <c r="G187" i="27"/>
  <c r="F187" i="27"/>
  <c r="P137" i="27"/>
  <c r="O137" i="27"/>
  <c r="N137" i="27"/>
  <c r="M137" i="27"/>
  <c r="G137" i="27"/>
  <c r="F137" i="27"/>
  <c r="P186" i="27"/>
  <c r="O186" i="27"/>
  <c r="N186" i="27"/>
  <c r="M186" i="27"/>
  <c r="G186" i="27"/>
  <c r="F186" i="27"/>
  <c r="P110" i="27"/>
  <c r="O110" i="27"/>
  <c r="N110" i="27"/>
  <c r="M110" i="27"/>
  <c r="G110" i="27"/>
  <c r="F110" i="27"/>
  <c r="P262" i="27"/>
  <c r="O262" i="27"/>
  <c r="N262" i="27"/>
  <c r="M262" i="27"/>
  <c r="G262" i="27"/>
  <c r="F262" i="27"/>
  <c r="P7" i="27"/>
  <c r="O7" i="27"/>
  <c r="N7" i="27"/>
  <c r="M7" i="27"/>
  <c r="G7" i="27"/>
  <c r="F7" i="27"/>
  <c r="P163" i="27"/>
  <c r="O163" i="27"/>
  <c r="N163" i="27"/>
  <c r="M163" i="27"/>
  <c r="G163" i="27"/>
  <c r="F163" i="27"/>
  <c r="P208" i="27"/>
  <c r="O208" i="27"/>
  <c r="N208" i="27"/>
  <c r="M208" i="27"/>
  <c r="G208" i="27"/>
  <c r="F208" i="27"/>
  <c r="P31" i="27"/>
  <c r="O31" i="27"/>
  <c r="N31" i="27"/>
  <c r="M31" i="27"/>
  <c r="G31" i="27"/>
  <c r="F31" i="27"/>
  <c r="P109" i="27"/>
  <c r="O109" i="27"/>
  <c r="N109" i="27"/>
  <c r="M109" i="27"/>
  <c r="G109" i="27"/>
  <c r="F109" i="27"/>
  <c r="P162" i="27"/>
  <c r="O162" i="27"/>
  <c r="N162" i="27"/>
  <c r="M162" i="27"/>
  <c r="G162" i="27"/>
  <c r="F162" i="27"/>
  <c r="P136" i="27"/>
  <c r="O136" i="27"/>
  <c r="N136" i="27"/>
  <c r="M136" i="27"/>
  <c r="G136" i="27"/>
  <c r="F136" i="27"/>
  <c r="P207" i="27"/>
  <c r="O207" i="27"/>
  <c r="N207" i="27"/>
  <c r="M207" i="27"/>
  <c r="G207" i="27"/>
  <c r="F207" i="27"/>
  <c r="P108" i="27"/>
  <c r="O108" i="27"/>
  <c r="N108" i="27"/>
  <c r="M108" i="27"/>
  <c r="G108" i="27"/>
  <c r="F108" i="27"/>
  <c r="P185" i="27"/>
  <c r="O185" i="27"/>
  <c r="N185" i="27"/>
  <c r="M185" i="27"/>
  <c r="G185" i="27"/>
  <c r="F185" i="27"/>
  <c r="P135" i="27"/>
  <c r="O135" i="27"/>
  <c r="N135" i="27"/>
  <c r="M135" i="27"/>
  <c r="G135" i="27"/>
  <c r="F135" i="27"/>
  <c r="P261" i="27"/>
  <c r="O261" i="27"/>
  <c r="N261" i="27"/>
  <c r="M261" i="27"/>
  <c r="G261" i="27"/>
  <c r="F261" i="27"/>
  <c r="P134" i="27"/>
  <c r="O134" i="27"/>
  <c r="N134" i="27"/>
  <c r="M134" i="27"/>
  <c r="G134" i="27"/>
  <c r="F134" i="27"/>
  <c r="P133" i="27"/>
  <c r="O133" i="27"/>
  <c r="N133" i="27"/>
  <c r="M133" i="27"/>
  <c r="G133" i="27"/>
  <c r="F133" i="27"/>
  <c r="P260" i="27"/>
  <c r="O260" i="27"/>
  <c r="N260" i="27"/>
  <c r="M260" i="27"/>
  <c r="G260" i="27"/>
  <c r="F260" i="27"/>
  <c r="P132" i="27"/>
  <c r="O132" i="27"/>
  <c r="N132" i="27"/>
  <c r="M132" i="27"/>
  <c r="G132" i="27"/>
  <c r="F132" i="27"/>
  <c r="P107" i="27"/>
  <c r="O107" i="27"/>
  <c r="N107" i="27"/>
  <c r="M107" i="27"/>
  <c r="G107" i="27"/>
  <c r="F107" i="27"/>
  <c r="P231" i="27"/>
  <c r="O231" i="27"/>
  <c r="N231" i="27"/>
  <c r="M231" i="27"/>
  <c r="G231" i="27"/>
  <c r="F231" i="27"/>
  <c r="P131" i="27"/>
  <c r="O131" i="27"/>
  <c r="N131" i="27"/>
  <c r="M131" i="27"/>
  <c r="G131" i="27"/>
  <c r="F131" i="27"/>
  <c r="P288" i="27"/>
  <c r="O288" i="27"/>
  <c r="N288" i="27"/>
  <c r="M288" i="27"/>
  <c r="G288" i="27"/>
  <c r="F288" i="27"/>
  <c r="P84" i="27"/>
  <c r="O84" i="27"/>
  <c r="N84" i="27"/>
  <c r="M84" i="27"/>
  <c r="G84" i="27"/>
  <c r="F84" i="27"/>
  <c r="P30" i="27"/>
  <c r="O30" i="27"/>
  <c r="N30" i="27"/>
  <c r="M30" i="27"/>
  <c r="G30" i="27"/>
  <c r="F30" i="27"/>
  <c r="P29" i="27"/>
  <c r="O29" i="27"/>
  <c r="N29" i="27"/>
  <c r="M29" i="27"/>
  <c r="G29" i="27"/>
  <c r="F29" i="27"/>
  <c r="P106" i="27"/>
  <c r="O106" i="27"/>
  <c r="N106" i="27"/>
  <c r="M106" i="27"/>
  <c r="G106" i="27"/>
  <c r="F106" i="27"/>
  <c r="P53" i="27"/>
  <c r="O53" i="27"/>
  <c r="N53" i="27"/>
  <c r="M53" i="27"/>
  <c r="G53" i="27"/>
  <c r="F53" i="27"/>
  <c r="P161" i="27"/>
  <c r="O161" i="27"/>
  <c r="N161" i="27"/>
  <c r="M161" i="27"/>
  <c r="G161" i="27"/>
  <c r="F161" i="27"/>
  <c r="P52" i="27"/>
  <c r="O52" i="27"/>
  <c r="N52" i="27"/>
  <c r="M52" i="27"/>
  <c r="G52" i="27"/>
  <c r="F52" i="27"/>
  <c r="P130" i="27"/>
  <c r="O130" i="27"/>
  <c r="N130" i="27"/>
  <c r="M130" i="27"/>
  <c r="G130" i="27"/>
  <c r="F130" i="27"/>
  <c r="P259" i="27"/>
  <c r="O259" i="27"/>
  <c r="N259" i="27"/>
  <c r="M259" i="27"/>
  <c r="G259" i="27"/>
  <c r="F259" i="27"/>
  <c r="P287" i="27"/>
  <c r="O287" i="27"/>
  <c r="N287" i="27"/>
  <c r="M287" i="27"/>
  <c r="G287" i="27"/>
  <c r="F287" i="27"/>
  <c r="P28" i="27"/>
  <c r="O28" i="27"/>
  <c r="N28" i="27"/>
  <c r="M28" i="27"/>
  <c r="G28" i="27"/>
  <c r="F28" i="27"/>
  <c r="P27" i="27"/>
  <c r="O27" i="27"/>
  <c r="N27" i="27"/>
  <c r="M27" i="27"/>
  <c r="G27" i="27"/>
  <c r="F27" i="27"/>
  <c r="P51" i="27"/>
  <c r="O51" i="27"/>
  <c r="N51" i="27"/>
  <c r="M51" i="27"/>
  <c r="G51" i="27"/>
  <c r="F51" i="27"/>
  <c r="P105" i="27"/>
  <c r="O105" i="27"/>
  <c r="N105" i="27"/>
  <c r="M105" i="27"/>
  <c r="G105" i="27"/>
  <c r="F105" i="27"/>
  <c r="P230" i="27"/>
  <c r="O230" i="27"/>
  <c r="N230" i="27"/>
  <c r="M230" i="27"/>
  <c r="G230" i="27"/>
  <c r="F230" i="27"/>
  <c r="P83" i="27"/>
  <c r="O83" i="27"/>
  <c r="N83" i="27"/>
  <c r="M83" i="27"/>
  <c r="G83" i="27"/>
  <c r="F83" i="27"/>
  <c r="P6" i="27"/>
  <c r="O6" i="27"/>
  <c r="N6" i="27"/>
  <c r="M6" i="27"/>
  <c r="G6" i="27"/>
  <c r="F6" i="27"/>
  <c r="P258" i="27"/>
  <c r="O258" i="27"/>
  <c r="N258" i="27"/>
  <c r="M258" i="27"/>
  <c r="G258" i="27"/>
  <c r="F258" i="27"/>
  <c r="P82" i="27"/>
  <c r="O82" i="27"/>
  <c r="N82" i="27"/>
  <c r="M82" i="27"/>
  <c r="G82" i="27"/>
  <c r="F82" i="27"/>
  <c r="P104" i="27"/>
  <c r="O104" i="27"/>
  <c r="N104" i="27"/>
  <c r="M104" i="27"/>
  <c r="G104" i="27"/>
  <c r="F104" i="27"/>
  <c r="P81" i="27"/>
  <c r="O81" i="27"/>
  <c r="N81" i="27"/>
  <c r="M81" i="27"/>
  <c r="G81" i="27"/>
  <c r="F81" i="27"/>
  <c r="P50" i="27"/>
  <c r="O50" i="27"/>
  <c r="N50" i="27"/>
  <c r="M50" i="27"/>
  <c r="G50" i="27"/>
  <c r="F50" i="27"/>
  <c r="P80" i="27"/>
  <c r="O80" i="27"/>
  <c r="N80" i="27"/>
  <c r="M80" i="27"/>
  <c r="G80" i="27"/>
  <c r="F80" i="27"/>
  <c r="P286" i="27"/>
  <c r="O286" i="27"/>
  <c r="N286" i="27"/>
  <c r="M286" i="27"/>
  <c r="G286" i="27"/>
  <c r="F286" i="27"/>
  <c r="P257" i="27"/>
  <c r="O257" i="27"/>
  <c r="N257" i="27"/>
  <c r="M257" i="27"/>
  <c r="G257" i="27"/>
  <c r="F257" i="27"/>
  <c r="P49" i="27"/>
  <c r="O49" i="27"/>
  <c r="N49" i="27"/>
  <c r="M49" i="27"/>
  <c r="G49" i="27"/>
  <c r="F49" i="27"/>
  <c r="P79" i="27"/>
  <c r="O79" i="27"/>
  <c r="N79" i="27"/>
  <c r="M79" i="27"/>
  <c r="G79" i="27"/>
  <c r="F79" i="27"/>
  <c r="P48" i="27"/>
  <c r="O48" i="27"/>
  <c r="N48" i="27"/>
  <c r="M48" i="27"/>
  <c r="G48" i="27"/>
  <c r="F48" i="27"/>
  <c r="P103" i="27"/>
  <c r="O103" i="27"/>
  <c r="N103" i="27"/>
  <c r="M103" i="27"/>
  <c r="G103" i="27"/>
  <c r="F103" i="27"/>
  <c r="P184" i="27"/>
  <c r="O184" i="27"/>
  <c r="N184" i="27"/>
  <c r="M184" i="27"/>
  <c r="G184" i="27"/>
  <c r="F184" i="27"/>
  <c r="P26" i="27"/>
  <c r="O26" i="27"/>
  <c r="N26" i="27"/>
  <c r="M26" i="27"/>
  <c r="G26" i="27"/>
  <c r="F26" i="27"/>
  <c r="P25" i="27"/>
  <c r="O25" i="27"/>
  <c r="N25" i="27"/>
  <c r="M25" i="27"/>
  <c r="G25" i="27"/>
  <c r="F25" i="27"/>
  <c r="P183" i="27"/>
  <c r="O183" i="27"/>
  <c r="N183" i="27"/>
  <c r="M183" i="27"/>
  <c r="G183" i="27"/>
  <c r="F183" i="27"/>
  <c r="P24" i="27"/>
  <c r="O24" i="27"/>
  <c r="N24" i="27"/>
  <c r="M24" i="27"/>
  <c r="G24" i="27"/>
  <c r="F24" i="27"/>
  <c r="P229" i="27"/>
  <c r="O229" i="27"/>
  <c r="N229" i="27"/>
  <c r="M229" i="27"/>
  <c r="G229" i="27"/>
  <c r="F229" i="27"/>
  <c r="P78" i="27"/>
  <c r="O78" i="27"/>
  <c r="N78" i="27"/>
  <c r="M78" i="27"/>
  <c r="G78" i="27"/>
  <c r="F78" i="27"/>
  <c r="P47" i="27"/>
  <c r="O47" i="27"/>
  <c r="N47" i="27"/>
  <c r="M47" i="27"/>
  <c r="G47" i="27"/>
  <c r="F47" i="27"/>
  <c r="P46" i="27"/>
  <c r="O46" i="27"/>
  <c r="N46" i="27"/>
  <c r="M46" i="27"/>
  <c r="G46" i="27"/>
  <c r="F46" i="27"/>
  <c r="P160" i="27"/>
  <c r="O160" i="27"/>
  <c r="N160" i="27"/>
  <c r="M160" i="27"/>
  <c r="G160" i="27"/>
  <c r="F160" i="27"/>
  <c r="P23" i="27"/>
  <c r="O23" i="27"/>
  <c r="N23" i="27"/>
  <c r="M23" i="27"/>
  <c r="G23" i="27"/>
  <c r="F23" i="27"/>
  <c r="P285" i="27"/>
  <c r="O285" i="27"/>
  <c r="N285" i="27"/>
  <c r="M285" i="27"/>
  <c r="G285" i="27"/>
  <c r="F285" i="27"/>
  <c r="P45" i="27"/>
  <c r="O45" i="27"/>
  <c r="N45" i="27"/>
  <c r="M45" i="27"/>
  <c r="G45" i="27"/>
  <c r="F45" i="27"/>
  <c r="P5" i="27"/>
  <c r="O5" i="27"/>
  <c r="N5" i="27"/>
  <c r="M5" i="27"/>
  <c r="G5" i="27"/>
  <c r="F5" i="27"/>
  <c r="P284" i="27"/>
  <c r="O284" i="27"/>
  <c r="N284" i="27"/>
  <c r="M284" i="27"/>
  <c r="G284" i="27"/>
  <c r="F284" i="27"/>
  <c r="P159" i="27"/>
  <c r="O159" i="27"/>
  <c r="N159" i="27"/>
  <c r="M159" i="27"/>
  <c r="G159" i="27"/>
  <c r="F159" i="27"/>
  <c r="P228" i="27"/>
  <c r="O228" i="27"/>
  <c r="N228" i="27"/>
  <c r="M228" i="27"/>
  <c r="G228" i="27"/>
  <c r="F228" i="27"/>
  <c r="P22" i="27"/>
  <c r="O22" i="27"/>
  <c r="N22" i="27"/>
  <c r="M22" i="27"/>
  <c r="G22" i="27"/>
  <c r="F22" i="27"/>
  <c r="P182" i="27"/>
  <c r="O182" i="27"/>
  <c r="N182" i="27"/>
  <c r="M182" i="27"/>
  <c r="G182" i="27"/>
  <c r="F182" i="27"/>
  <c r="P77" i="27"/>
  <c r="O77" i="27"/>
  <c r="N77" i="27"/>
  <c r="M77" i="27"/>
  <c r="G77" i="27"/>
  <c r="F77" i="27"/>
  <c r="P129" i="27"/>
  <c r="O129" i="27"/>
  <c r="N129" i="27"/>
  <c r="M129" i="27"/>
  <c r="G129" i="27"/>
  <c r="F129" i="27"/>
  <c r="P283" i="27"/>
  <c r="O283" i="27"/>
  <c r="N283" i="27"/>
  <c r="M283" i="27"/>
  <c r="G283" i="27"/>
  <c r="F283" i="27"/>
  <c r="P76" i="27"/>
  <c r="O76" i="27"/>
  <c r="N76" i="27"/>
  <c r="M76" i="27"/>
  <c r="G76" i="27"/>
  <c r="F76" i="27"/>
  <c r="P44" i="27"/>
  <c r="O44" i="27"/>
  <c r="N44" i="27"/>
  <c r="M44" i="27"/>
  <c r="G44" i="27"/>
  <c r="F44" i="27"/>
  <c r="P128" i="27"/>
  <c r="O128" i="27"/>
  <c r="N128" i="27"/>
  <c r="M128" i="27"/>
  <c r="G128" i="27"/>
  <c r="F128" i="27"/>
  <c r="P206" i="27"/>
  <c r="O206" i="27"/>
  <c r="N206" i="27"/>
  <c r="M206" i="27"/>
  <c r="G206" i="27"/>
  <c r="F206" i="27"/>
  <c r="P181" i="27"/>
  <c r="O181" i="27"/>
  <c r="N181" i="27"/>
  <c r="M181" i="27"/>
  <c r="G181" i="27"/>
  <c r="F181" i="27"/>
  <c r="P127" i="27"/>
  <c r="O127" i="27"/>
  <c r="N127" i="27"/>
  <c r="M127" i="27"/>
  <c r="G127" i="27"/>
  <c r="F127" i="27"/>
  <c r="P43" i="27"/>
  <c r="O43" i="27"/>
  <c r="N43" i="27"/>
  <c r="M43" i="27"/>
  <c r="G43" i="27"/>
  <c r="F43" i="27"/>
  <c r="P180" i="27"/>
  <c r="O180" i="27"/>
  <c r="N180" i="27"/>
  <c r="M180" i="27"/>
  <c r="G180" i="27"/>
  <c r="F180" i="27"/>
  <c r="P4" i="27"/>
  <c r="O4" i="27"/>
  <c r="N4" i="27"/>
  <c r="M4" i="27"/>
  <c r="G4" i="27"/>
  <c r="F4" i="27"/>
  <c r="P75" i="27"/>
  <c r="O75" i="27"/>
  <c r="N75" i="27"/>
  <c r="M75" i="27"/>
  <c r="G75" i="27"/>
  <c r="F75" i="27"/>
  <c r="P21" i="27"/>
  <c r="O21" i="27"/>
  <c r="N21" i="27"/>
  <c r="M21" i="27"/>
  <c r="G21" i="27"/>
  <c r="F21" i="27"/>
  <c r="P102" i="27"/>
  <c r="O102" i="27"/>
  <c r="N102" i="27"/>
  <c r="M102" i="27"/>
  <c r="G102" i="27"/>
  <c r="F102" i="27"/>
  <c r="P42" i="27"/>
  <c r="O42" i="27"/>
  <c r="N42" i="27"/>
  <c r="M42" i="27"/>
  <c r="G42" i="27"/>
  <c r="F42" i="27"/>
  <c r="P20" i="27"/>
  <c r="O20" i="27"/>
  <c r="N20" i="27"/>
  <c r="M20" i="27"/>
  <c r="G20" i="27"/>
  <c r="F20" i="27"/>
  <c r="P126" i="27"/>
  <c r="O126" i="27"/>
  <c r="N126" i="27"/>
  <c r="M126" i="27"/>
  <c r="G126" i="27"/>
  <c r="F126" i="27"/>
  <c r="P41" i="27"/>
  <c r="O41" i="27"/>
  <c r="N41" i="27"/>
  <c r="M41" i="27"/>
  <c r="G41" i="27"/>
  <c r="F41" i="27"/>
  <c r="P205" i="27"/>
  <c r="O205" i="27"/>
  <c r="N205" i="27"/>
  <c r="M205" i="27"/>
  <c r="G205" i="27"/>
  <c r="F205" i="27"/>
  <c r="P227" i="27"/>
  <c r="O227" i="27"/>
  <c r="N227" i="27"/>
  <c r="M227" i="27"/>
  <c r="G227" i="27"/>
  <c r="F227" i="27"/>
  <c r="P125" i="27"/>
  <c r="O125" i="27"/>
  <c r="N125" i="27"/>
  <c r="M125" i="27"/>
  <c r="G125" i="27"/>
  <c r="F125" i="27"/>
  <c r="P3" i="27"/>
  <c r="O3" i="27"/>
  <c r="N3" i="27"/>
  <c r="M3" i="27"/>
  <c r="G3" i="27"/>
  <c r="F3" i="27"/>
  <c r="P256" i="27"/>
  <c r="O256" i="27"/>
  <c r="N256" i="27"/>
  <c r="M256" i="27"/>
  <c r="G256" i="27"/>
  <c r="F256" i="27"/>
  <c r="P74" i="27"/>
  <c r="O74" i="27"/>
  <c r="N74" i="27"/>
  <c r="M74" i="27"/>
  <c r="G74" i="27"/>
  <c r="F74" i="27"/>
  <c r="P204" i="27"/>
  <c r="O204" i="27"/>
  <c r="N204" i="27"/>
  <c r="M204" i="27"/>
  <c r="G204" i="27"/>
  <c r="F204" i="27"/>
  <c r="P179" i="27"/>
  <c r="O179" i="27"/>
  <c r="N179" i="27"/>
  <c r="M179" i="27"/>
  <c r="G179" i="27"/>
  <c r="F179" i="27"/>
  <c r="P226" i="27"/>
  <c r="O226" i="27"/>
  <c r="N226" i="27"/>
  <c r="M226" i="27"/>
  <c r="G226" i="27"/>
  <c r="F226" i="27"/>
  <c r="P158" i="27"/>
  <c r="O158" i="27"/>
  <c r="N158" i="27"/>
  <c r="M158" i="27"/>
  <c r="G158" i="27"/>
  <c r="F158" i="27"/>
  <c r="P178" i="27"/>
  <c r="O178" i="27"/>
  <c r="N178" i="27"/>
  <c r="M178" i="27"/>
  <c r="G178" i="27"/>
  <c r="F178" i="27"/>
  <c r="P101" i="27"/>
  <c r="O101" i="27"/>
  <c r="N101" i="27"/>
  <c r="M101" i="27"/>
  <c r="G101" i="27"/>
  <c r="F101" i="27"/>
  <c r="P157" i="27"/>
  <c r="O157" i="27"/>
  <c r="N157" i="27"/>
  <c r="M157" i="27"/>
  <c r="G157" i="27"/>
  <c r="F157" i="27"/>
  <c r="P73" i="27"/>
  <c r="O73" i="27"/>
  <c r="N73" i="27"/>
  <c r="M73" i="27"/>
  <c r="G73" i="27"/>
  <c r="F73" i="27"/>
  <c r="P72" i="27"/>
  <c r="O72" i="27"/>
  <c r="N72" i="27"/>
  <c r="M72" i="27"/>
  <c r="G72" i="27"/>
  <c r="F72" i="27"/>
  <c r="P156" i="27"/>
  <c r="O156" i="27"/>
  <c r="N156" i="27"/>
  <c r="M156" i="27"/>
  <c r="G156" i="27"/>
  <c r="F156" i="27"/>
  <c r="P225" i="27"/>
  <c r="O225" i="27"/>
  <c r="N225" i="27"/>
  <c r="M225" i="27"/>
  <c r="G225" i="27"/>
  <c r="F225" i="27"/>
  <c r="P224" i="27"/>
  <c r="O224" i="27"/>
  <c r="N224" i="27"/>
  <c r="M224" i="27"/>
  <c r="G224" i="27"/>
  <c r="F224" i="27"/>
  <c r="P71" i="27"/>
  <c r="O71" i="27"/>
  <c r="N71" i="27"/>
  <c r="M71" i="27"/>
  <c r="G71" i="27"/>
  <c r="F71" i="27"/>
  <c r="P177" i="27"/>
  <c r="O177" i="27"/>
  <c r="N177" i="27"/>
  <c r="M177" i="27"/>
  <c r="G177" i="27"/>
  <c r="F177" i="27"/>
  <c r="P70" i="27"/>
  <c r="O70" i="27"/>
  <c r="N70" i="27"/>
  <c r="M70" i="27"/>
  <c r="G70" i="27"/>
  <c r="F70" i="27"/>
  <c r="P203" i="27"/>
  <c r="O203" i="27"/>
  <c r="N203" i="27"/>
  <c r="M203" i="27"/>
  <c r="G203" i="27"/>
  <c r="F203" i="27"/>
  <c r="P155" i="27"/>
  <c r="O155" i="27"/>
  <c r="N155" i="27"/>
  <c r="M155" i="27"/>
  <c r="G155" i="27"/>
  <c r="F155" i="27"/>
  <c r="P19" i="27"/>
  <c r="O19" i="27"/>
  <c r="N19" i="27"/>
  <c r="M19" i="27"/>
  <c r="G19" i="27"/>
  <c r="F19" i="27"/>
  <c r="P69" i="27"/>
  <c r="O69" i="27"/>
  <c r="N69" i="27"/>
  <c r="M69" i="27"/>
  <c r="G69" i="27"/>
  <c r="F69" i="27"/>
  <c r="P154" i="27"/>
  <c r="O154" i="27"/>
  <c r="N154" i="27"/>
  <c r="M154" i="27"/>
  <c r="G154" i="27"/>
  <c r="F154" i="27"/>
  <c r="P2" i="27"/>
  <c r="O2" i="27"/>
  <c r="N2" i="27"/>
  <c r="M2" i="27"/>
  <c r="G2" i="27"/>
  <c r="F2" i="27"/>
  <c r="T9" i="27" s="1" a="1"/>
  <c r="T9" i="27" s="1"/>
  <c r="P68" i="27"/>
  <c r="O68" i="27"/>
  <c r="N68" i="27"/>
  <c r="M68" i="27"/>
  <c r="G68" i="27"/>
  <c r="F68" i="27"/>
  <c r="P67" i="27"/>
  <c r="O67" i="27"/>
  <c r="N67" i="27"/>
  <c r="M67" i="27"/>
  <c r="G67" i="27"/>
  <c r="F67" i="27"/>
  <c r="P282" i="27"/>
  <c r="O282" i="27"/>
  <c r="N282" i="27"/>
  <c r="M282" i="27"/>
  <c r="G282" i="27"/>
  <c r="F282" i="27"/>
  <c r="P66" i="27"/>
  <c r="O66" i="27"/>
  <c r="N66" i="27"/>
  <c r="M66" i="27"/>
  <c r="G66" i="27"/>
  <c r="F66" i="27"/>
  <c r="P255" i="27"/>
  <c r="O255" i="27"/>
  <c r="N255" i="27"/>
  <c r="M255" i="27"/>
  <c r="G255" i="27"/>
  <c r="F255" i="27"/>
  <c r="P254" i="27"/>
  <c r="O254" i="27"/>
  <c r="N254" i="27"/>
  <c r="M254" i="27"/>
  <c r="G254" i="27"/>
  <c r="F254" i="27"/>
  <c r="P223" i="27"/>
  <c r="O223" i="27"/>
  <c r="N223" i="27"/>
  <c r="M223" i="27"/>
  <c r="G223" i="27"/>
  <c r="F223" i="27"/>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 i="2"/>
  <c r="P4" i="2"/>
  <c r="P5" i="2"/>
  <c r="P6" i="2"/>
  <c r="P7" i="2"/>
  <c r="P8" i="2"/>
  <c r="P9" i="2"/>
  <c r="P10" i="2"/>
  <c r="P11" i="2"/>
  <c r="P12" i="2"/>
  <c r="P13" i="2"/>
  <c r="P14" i="2"/>
  <c r="P15" i="2"/>
  <c r="P16" i="2"/>
  <c r="P17" i="2"/>
  <c r="P18" i="2"/>
  <c r="P19" i="2"/>
  <c r="P20" i="2"/>
  <c r="P21" i="2"/>
  <c r="P22" i="2"/>
  <c r="P2"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 i="2"/>
  <c r="O4" i="2"/>
  <c r="O5" i="2"/>
  <c r="O6" i="2"/>
  <c r="O7" i="2"/>
  <c r="O8" i="2"/>
  <c r="O9" i="2"/>
  <c r="O10" i="2"/>
  <c r="O11" i="2"/>
  <c r="O12" i="2"/>
  <c r="O13" i="2"/>
  <c r="O14" i="2"/>
  <c r="O15" i="2"/>
  <c r="O16" i="2"/>
  <c r="O17" i="2"/>
  <c r="O18" i="2"/>
  <c r="O19" i="2"/>
  <c r="O20" i="2"/>
  <c r="O21" i="2"/>
  <c r="O22" i="2"/>
  <c r="O23" i="2"/>
  <c r="O24" i="2"/>
  <c r="O25" i="2"/>
  <c r="O26" i="2"/>
  <c r="O27" i="2"/>
  <c r="O2"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18" i="2"/>
  <c r="N17" i="2"/>
  <c r="N16" i="2"/>
  <c r="N15" i="2"/>
  <c r="N14" i="2"/>
  <c r="N13" i="2"/>
  <c r="N12" i="2"/>
  <c r="N11" i="2"/>
  <c r="N10" i="2"/>
  <c r="N9" i="2"/>
  <c r="N8" i="2"/>
  <c r="N7" i="2"/>
  <c r="N6" i="2"/>
  <c r="N5" i="2"/>
  <c r="N4" i="2"/>
  <c r="N3" i="2"/>
  <c r="N2"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2" i="2"/>
  <c r="F2" i="2"/>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H5" i="26"/>
  <c r="H4" i="26"/>
  <c r="H8" i="26"/>
  <c r="H11" i="26"/>
  <c r="H10" i="26"/>
  <c r="H9" i="26"/>
  <c r="H7" i="26"/>
  <c r="H6" i="26"/>
  <c r="H18" i="26"/>
  <c r="H17" i="26"/>
  <c r="H16" i="2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<sst xmlns="http://schemas.openxmlformats.org/spreadsheetml/2006/main" count="3181" uniqueCount="338">
  <si>
    <t>Age</t>
  </si>
  <si>
    <t>Device</t>
  </si>
  <si>
    <t>Location</t>
  </si>
  <si>
    <t>Date</t>
  </si>
  <si>
    <t>Sales</t>
  </si>
  <si>
    <t>Time on Page</t>
  </si>
  <si>
    <t>Download</t>
  </si>
  <si>
    <t>Sales Amount</t>
  </si>
  <si>
    <t>New Sale?</t>
  </si>
  <si>
    <t>Stars</t>
  </si>
  <si>
    <t>LA</t>
  </si>
  <si>
    <t>CHI</t>
  </si>
  <si>
    <t>NYC</t>
  </si>
  <si>
    <t>Desktop</t>
  </si>
  <si>
    <t>Mobile</t>
  </si>
  <si>
    <t>Tablet</t>
  </si>
  <si>
    <t>HTX</t>
  </si>
  <si>
    <t>PHL</t>
  </si>
  <si>
    <t>PHO</t>
  </si>
  <si>
    <t>VBC</t>
  </si>
  <si>
    <t>YYZ</t>
  </si>
  <si>
    <t>Dates</t>
  </si>
  <si>
    <t>Monday</t>
  </si>
  <si>
    <t>Tuesday</t>
  </si>
  <si>
    <t>Wednesday</t>
  </si>
  <si>
    <t>Thursday</t>
  </si>
  <si>
    <t>Friday</t>
  </si>
  <si>
    <t>Saturday</t>
  </si>
  <si>
    <t>Ssunday</t>
  </si>
  <si>
    <t>Y</t>
  </si>
  <si>
    <t>N</t>
  </si>
  <si>
    <t>06:11</t>
  </si>
  <si>
    <t>00:21</t>
  </si>
  <si>
    <t>03:45</t>
  </si>
  <si>
    <t>03:19</t>
  </si>
  <si>
    <t>01:28</t>
  </si>
  <si>
    <t>03:49</t>
  </si>
  <si>
    <t>02:20</t>
  </si>
  <si>
    <t>08:52</t>
  </si>
  <si>
    <t>06:03</t>
  </si>
  <si>
    <t>02:56</t>
  </si>
  <si>
    <t>01:43</t>
  </si>
  <si>
    <t>04:56</t>
  </si>
  <si>
    <t>07:56</t>
  </si>
  <si>
    <t>02:22</t>
  </si>
  <si>
    <t>04:40</t>
  </si>
  <si>
    <t>01:07</t>
  </si>
  <si>
    <t>09:00</t>
  </si>
  <si>
    <t>06:33</t>
  </si>
  <si>
    <t>00:33</t>
  </si>
  <si>
    <t>07:12</t>
  </si>
  <si>
    <t>05:18</t>
  </si>
  <si>
    <t>09:08</t>
  </si>
  <si>
    <t>04:28</t>
  </si>
  <si>
    <t>06:53</t>
  </si>
  <si>
    <t>00:44</t>
  </si>
  <si>
    <t>02:28</t>
  </si>
  <si>
    <t>05:51</t>
  </si>
  <si>
    <t>04:41</t>
  </si>
  <si>
    <t>01:03</t>
  </si>
  <si>
    <t>08:51</t>
  </si>
  <si>
    <t>02:49</t>
  </si>
  <si>
    <t>06:06</t>
  </si>
  <si>
    <t>01:52</t>
  </si>
  <si>
    <t>02:35</t>
  </si>
  <si>
    <t>06:19</t>
  </si>
  <si>
    <t>01:51</t>
  </si>
  <si>
    <t>05:00</t>
  </si>
  <si>
    <t>02:01</t>
  </si>
  <si>
    <t>01:01</t>
  </si>
  <si>
    <t>09:55</t>
  </si>
  <si>
    <t>03:31</t>
  </si>
  <si>
    <t>01:19</t>
  </si>
  <si>
    <t>01:29</t>
  </si>
  <si>
    <t>01:18</t>
  </si>
  <si>
    <t>07:34</t>
  </si>
  <si>
    <t>04:11</t>
  </si>
  <si>
    <t>03:54</t>
  </si>
  <si>
    <t>06:22</t>
  </si>
  <si>
    <t>01:02</t>
  </si>
  <si>
    <t>08:56</t>
  </si>
  <si>
    <t>04:44</t>
  </si>
  <si>
    <t>09:10</t>
  </si>
  <si>
    <t>06:13</t>
  </si>
  <si>
    <t>08:44</t>
  </si>
  <si>
    <t>04:05</t>
  </si>
  <si>
    <t>05:31</t>
  </si>
  <si>
    <t>01:47</t>
  </si>
  <si>
    <t>01:04</t>
  </si>
  <si>
    <t>07:15</t>
  </si>
  <si>
    <t>02:17</t>
  </si>
  <si>
    <t>09:43</t>
  </si>
  <si>
    <t>02:43</t>
  </si>
  <si>
    <t>04:09</t>
  </si>
  <si>
    <t>00:53</t>
  </si>
  <si>
    <t>00:52</t>
  </si>
  <si>
    <t>08:53</t>
  </si>
  <si>
    <t>02:09</t>
  </si>
  <si>
    <t>05:50</t>
  </si>
  <si>
    <t>09:21</t>
  </si>
  <si>
    <t>00:56</t>
  </si>
  <si>
    <t>09:17</t>
  </si>
  <si>
    <t>06:26</t>
  </si>
  <si>
    <t>06:39</t>
  </si>
  <si>
    <t>03:38</t>
  </si>
  <si>
    <t>00:27</t>
  </si>
  <si>
    <t>04:36</t>
  </si>
  <si>
    <t>03:04</t>
  </si>
  <si>
    <t>09:30</t>
  </si>
  <si>
    <t>04:13</t>
  </si>
  <si>
    <t>04:54</t>
  </si>
  <si>
    <t>07:41</t>
  </si>
  <si>
    <t>03:41</t>
  </si>
  <si>
    <t>06:02</t>
  </si>
  <si>
    <t>07:30</t>
  </si>
  <si>
    <t>01:45</t>
  </si>
  <si>
    <t>09:46</t>
  </si>
  <si>
    <t>03:30</t>
  </si>
  <si>
    <t>04:38</t>
  </si>
  <si>
    <t>00:17</t>
  </si>
  <si>
    <t>07:23</t>
  </si>
  <si>
    <t>03:06</t>
  </si>
  <si>
    <t>03:50</t>
  </si>
  <si>
    <t>00:06</t>
  </si>
  <si>
    <t>00:43</t>
  </si>
  <si>
    <t>07:36</t>
  </si>
  <si>
    <t>02:50</t>
  </si>
  <si>
    <t>04:17</t>
  </si>
  <si>
    <t>03:26</t>
  </si>
  <si>
    <t>08:10</t>
  </si>
  <si>
    <t>02:55</t>
  </si>
  <si>
    <t>02:34</t>
  </si>
  <si>
    <t>09:40</t>
  </si>
  <si>
    <t>09:07</t>
  </si>
  <si>
    <t>01:49</t>
  </si>
  <si>
    <t>00:26</t>
  </si>
  <si>
    <t>09:28</t>
  </si>
  <si>
    <t>06:44</t>
  </si>
  <si>
    <t>03:51</t>
  </si>
  <si>
    <t>06:18</t>
  </si>
  <si>
    <t>00:40</t>
  </si>
  <si>
    <t>04:18</t>
  </si>
  <si>
    <t>06:52</t>
  </si>
  <si>
    <t>09:36</t>
  </si>
  <si>
    <t>08:05</t>
  </si>
  <si>
    <t>05:49</t>
  </si>
  <si>
    <t>07:49</t>
  </si>
  <si>
    <t>05:45</t>
  </si>
  <si>
    <t>03:13</t>
  </si>
  <si>
    <t>06:15</t>
  </si>
  <si>
    <t>09:20</t>
  </si>
  <si>
    <t>00:32</t>
  </si>
  <si>
    <t>07:09</t>
  </si>
  <si>
    <t>09:26</t>
  </si>
  <si>
    <t>09:03</t>
  </si>
  <si>
    <t>04:43</t>
  </si>
  <si>
    <t>09:15</t>
  </si>
  <si>
    <t>01:36</t>
  </si>
  <si>
    <t>00:37</t>
  </si>
  <si>
    <t>01:38</t>
  </si>
  <si>
    <t>06:46</t>
  </si>
  <si>
    <t>09:12</t>
  </si>
  <si>
    <t>01:10</t>
  </si>
  <si>
    <t>08:18</t>
  </si>
  <si>
    <t>05:20</t>
  </si>
  <si>
    <t>05:36</t>
  </si>
  <si>
    <t>08:45</t>
  </si>
  <si>
    <t>08:55</t>
  </si>
  <si>
    <t>05:41</t>
  </si>
  <si>
    <t>05:35</t>
  </si>
  <si>
    <t>04:10</t>
  </si>
  <si>
    <t>03:05</t>
  </si>
  <si>
    <t>09:57</t>
  </si>
  <si>
    <t>01:40</t>
  </si>
  <si>
    <t>03:11</t>
  </si>
  <si>
    <t>07:07</t>
  </si>
  <si>
    <t>05:25</t>
  </si>
  <si>
    <t>08:59</t>
  </si>
  <si>
    <t>05:10</t>
  </si>
  <si>
    <t>07:10</t>
  </si>
  <si>
    <t>06:12</t>
  </si>
  <si>
    <t>04:14</t>
  </si>
  <si>
    <t>01:58</t>
  </si>
  <si>
    <t>06:31</t>
  </si>
  <si>
    <t>02:38</t>
  </si>
  <si>
    <t>01:30</t>
  </si>
  <si>
    <t>02:51</t>
  </si>
  <si>
    <t>09:48</t>
  </si>
  <si>
    <t>00:57</t>
  </si>
  <si>
    <t>07:05</t>
  </si>
  <si>
    <t>05:11</t>
  </si>
  <si>
    <t>03:34</t>
  </si>
  <si>
    <t>05:06</t>
  </si>
  <si>
    <t>08:15</t>
  </si>
  <si>
    <t>01:54</t>
  </si>
  <si>
    <t>03:12</t>
  </si>
  <si>
    <t>00:10</t>
  </si>
  <si>
    <t>00:42</t>
  </si>
  <si>
    <t>01:22</t>
  </si>
  <si>
    <t>07:06</t>
  </si>
  <si>
    <t>02:24</t>
  </si>
  <si>
    <t>05:07</t>
  </si>
  <si>
    <t>02:36</t>
  </si>
  <si>
    <t>02:45</t>
  </si>
  <si>
    <t>03:58</t>
  </si>
  <si>
    <t>01:14</t>
  </si>
  <si>
    <t>05:52</t>
  </si>
  <si>
    <t>05:16</t>
  </si>
  <si>
    <t>07:46</t>
  </si>
  <si>
    <t>04:01</t>
  </si>
  <si>
    <t>09:54</t>
  </si>
  <si>
    <t>07:11</t>
  </si>
  <si>
    <t>08:21</t>
  </si>
  <si>
    <t>03:08</t>
  </si>
  <si>
    <t>06:30</t>
  </si>
  <si>
    <t>00:02</t>
  </si>
  <si>
    <t>04:58</t>
  </si>
  <si>
    <t>06:57</t>
  </si>
  <si>
    <t>06:43</t>
  </si>
  <si>
    <t>06:37</t>
  </si>
  <si>
    <t>09:49</t>
  </si>
  <si>
    <t>00:03</t>
  </si>
  <si>
    <t>05:14</t>
  </si>
  <si>
    <t>08:36</t>
  </si>
  <si>
    <t>09:53</t>
  </si>
  <si>
    <t>07:39</t>
  </si>
  <si>
    <t>09:27</t>
  </si>
  <si>
    <t>00:54</t>
  </si>
  <si>
    <t>04:34</t>
  </si>
  <si>
    <t>02:48</t>
  </si>
  <si>
    <t>03:59</t>
  </si>
  <si>
    <t>01:21</t>
  </si>
  <si>
    <t>06:05</t>
  </si>
  <si>
    <t>04:02</t>
  </si>
  <si>
    <t>06:25</t>
  </si>
  <si>
    <t>08:35</t>
  </si>
  <si>
    <t>03:23</t>
  </si>
  <si>
    <t>01:48</t>
  </si>
  <si>
    <t>06:27</t>
  </si>
  <si>
    <t>08:34</t>
  </si>
  <si>
    <t>08:19</t>
  </si>
  <si>
    <t>00:19</t>
  </si>
  <si>
    <t>03:27</t>
  </si>
  <si>
    <t>01:27</t>
  </si>
  <si>
    <t>09:50</t>
  </si>
  <si>
    <t>02:54</t>
  </si>
  <si>
    <t>03:10</t>
  </si>
  <si>
    <t>00:45</t>
  </si>
  <si>
    <t>00:39</t>
  </si>
  <si>
    <t>02:02</t>
  </si>
  <si>
    <t>09:58</t>
  </si>
  <si>
    <t>04:35</t>
  </si>
  <si>
    <t>04:47</t>
  </si>
  <si>
    <t>08:24</t>
  </si>
  <si>
    <t>02:00</t>
  </si>
  <si>
    <t>06:58</t>
  </si>
  <si>
    <t>04:51</t>
  </si>
  <si>
    <t>05:01</t>
  </si>
  <si>
    <t>00:20</t>
  </si>
  <si>
    <t>04:22</t>
  </si>
  <si>
    <t>07:27</t>
  </si>
  <si>
    <t>00:07</t>
  </si>
  <si>
    <t>04:50</t>
  </si>
  <si>
    <t>07:54</t>
  </si>
  <si>
    <t>07:40</t>
  </si>
  <si>
    <t>06:07</t>
  </si>
  <si>
    <t>01:42</t>
  </si>
  <si>
    <t>07:03</t>
  </si>
  <si>
    <t>08:43</t>
  </si>
  <si>
    <t>06:20</t>
  </si>
  <si>
    <t>02:46</t>
  </si>
  <si>
    <t>08:02</t>
  </si>
  <si>
    <t xml:space="preserve">Sales </t>
  </si>
  <si>
    <t>Cust.</t>
  </si>
  <si>
    <t>Marketing</t>
  </si>
  <si>
    <t>Engagement</t>
  </si>
  <si>
    <t xml:space="preserve">Sum of Sales </t>
  </si>
  <si>
    <t>Column Labels</t>
  </si>
  <si>
    <t>Grand Total</t>
  </si>
  <si>
    <t>(All)</t>
  </si>
  <si>
    <t>Month</t>
  </si>
  <si>
    <t>Skills used to populate table of data:</t>
  </si>
  <si>
    <t>Create a column of sequential numbers:  =SEQUENCE(rows, [columns], [start], [step])</t>
  </si>
  <si>
    <t>Create a column of randomly chosen strings/ text: =CHOOSE(RANDBETWEEN(1,4),"North","South","East","West")</t>
  </si>
  <si>
    <t>Create  a column of randomly chosen numbers between a given range: =RANDARRAY([rows],[columns], [min], [max], [integer])</t>
  </si>
  <si>
    <t>Create a column of randomly chosen dates between 2 specific dates: =RANDBETWEEN(DATE(2020,01,01),DATE(2020,12,31))</t>
  </si>
  <si>
    <t>Create a column of randomly chosen times between 0 and 10 minutes: =TEXT(RAND()*10/1440, "MM:SS")</t>
  </si>
  <si>
    <t>Extract just the name of the month from the date: =TEXT(A2, "mmmmmmm")</t>
  </si>
  <si>
    <t>April</t>
  </si>
  <si>
    <t>July</t>
  </si>
  <si>
    <t>February</t>
  </si>
  <si>
    <t>August</t>
  </si>
  <si>
    <t>May</t>
  </si>
  <si>
    <t>June</t>
  </si>
  <si>
    <t>March</t>
  </si>
  <si>
    <t>Row Labels</t>
  </si>
  <si>
    <t>New Sales Only</t>
  </si>
  <si>
    <t>Sum of New Sales Only</t>
  </si>
  <si>
    <t>Total Sales vs. New Sales</t>
  </si>
  <si>
    <t>Count of Device</t>
  </si>
  <si>
    <t>Day of Week</t>
  </si>
  <si>
    <t>Extract just the day of the week from long form of the day: = CHOOSE(WEEKDAY(A2), "Sun","Mon","Tues","Wed","Thur","Fri","Sat")</t>
  </si>
  <si>
    <t>Sun</t>
  </si>
  <si>
    <t>Mon</t>
  </si>
  <si>
    <t>Wed</t>
  </si>
  <si>
    <t>Fri</t>
  </si>
  <si>
    <t>Sat</t>
  </si>
  <si>
    <t>Thu</t>
  </si>
  <si>
    <t>Tue</t>
  </si>
  <si>
    <t>Mobile,      Tablet, and      Desktop</t>
  </si>
  <si>
    <t>Downloads</t>
  </si>
  <si>
    <t>Sum of Downloads</t>
  </si>
  <si>
    <t>Sum of Stars</t>
  </si>
  <si>
    <t>Count of Location</t>
  </si>
  <si>
    <t>Count 5 Stars</t>
  </si>
  <si>
    <t>Count 4 Stars</t>
  </si>
  <si>
    <t>Phoenix</t>
  </si>
  <si>
    <t>Chicago</t>
  </si>
  <si>
    <t>Sum of Count 5 Stars2</t>
  </si>
  <si>
    <t>(blank)</t>
  </si>
  <si>
    <t xml:space="preserve">Highest Star Ratings  </t>
  </si>
  <si>
    <t>Per Device</t>
  </si>
  <si>
    <t>Per Location</t>
  </si>
  <si>
    <t>Average Star</t>
  </si>
  <si>
    <t>Average</t>
  </si>
  <si>
    <t>Sum of Count 4 Stars2</t>
  </si>
  <si>
    <t>Houston</t>
  </si>
  <si>
    <t>Los Angeles</t>
  </si>
  <si>
    <t>Philadelphia</t>
  </si>
  <si>
    <t>Vancouver</t>
  </si>
  <si>
    <t>Toronto</t>
  </si>
  <si>
    <t>Sample Dashboard</t>
  </si>
  <si>
    <t>Created by Jacqueline Tiefert</t>
  </si>
  <si>
    <t xml:space="preserve">*StudyHaus is a fictitious company. </t>
  </si>
  <si>
    <t>I also made up the datasheet.</t>
  </si>
  <si>
    <t>StudyHaus, Inc. Analytics 2020</t>
  </si>
  <si>
    <t>Instructions: click on selectors (press shift to select</t>
  </si>
  <si>
    <t>more than one). Dashboard updates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</si>
</sst>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quot;$&quot;#,##0.00"/>
    <numFmt numFmtId="165" formatCode="[$-F800]dddd\,\ mmmm\ dd\,\ yyyy"/>
  </numFmts>
  <fonts count="24" x14ac:knownFonts="1">
    <font>
      <sz val="12"/>
      <color theme="1"/>
      <name val="Calibri"/>
      <family val="2"/>
      <scheme val="minor"/>
    </font>
    <font>
      <sz val="12"/>
      <color theme="1"/>
      <name val="Calibri"/>
      <family val="2"/>
      <scheme val="minor"/>
    </font>
    <font>
      <b/>
      <sz val="12"/>
      <color theme="1"/>
      <name val="Calibri"/>
      <family val="2"/>
      <scheme val="minor"/>
    </font>
    <font>
      <sz val="18"/>
      <color theme="1"/>
      <name val="Helvetica Neue"/>
      <family val="2"/>
    </font>
    <font>
      <sz val="24"/>
      <color theme="1"/>
      <name val="Helvetica Neue"/>
      <family val="2"/>
    </font>
    <font>
      <sz val="12"/>
      <color theme="1"/>
      <name val="Helvetica Neue"/>
      <family val="2"/>
    </font>
    <font>
      <sz val="22"/>
      <color theme="1"/>
      <name val="Helvetica Neue"/>
      <family val="2"/>
    </font>
    <font>
      <sz val="20"/>
      <color theme="1"/>
      <name val="Helvetica Neue"/>
      <family val="2"/>
    </font>
    <font>
      <sz val="8"/>
      <name val="Calibri"/>
      <family val="2"/>
      <scheme val="minor"/>
    </font>
    <font>
      <sz val="26"/>
      <color theme="1"/>
      <name val="Helvetica Neue"/>
      <family val="2"/>
    </font>
    <font>
      <sz val="20"/>
      <color theme="1"/>
      <name val="Calibri"/>
      <family val="2"/>
      <scheme val="minor"/>
    </font>
    <font>
      <b/>
      <sz val="20"/>
      <color theme="1"/>
      <name val="Calibri"/>
      <family val="2"/>
      <scheme val="minor"/>
    </font>
    <font>
      <sz val="18"/>
      <color theme="1"/>
      <name val="Calibri (Body)"/>
    </font>
    <font>
      <sz val="12"/>
      <color theme="5" tint="-0.249977111117893"/>
      <name val="Calibri"/>
      <family val="2"/>
      <scheme val="minor"/>
    </font>
    <font>
      <b/>
      <u/>
      <sz val="26"/>
      <color theme="1"/>
      <name val="Aharoni Bold"/>
    </font>
    <font>
      <sz val="12"/>
      <color rgb="FF000000"/>
      <name val="Calibri"/>
      <family val="2"/>
      <scheme val="minor"/>
    </font>
    <font>
      <sz val="26"/>
      <color theme="7"/>
      <name val="Helvetica Neue"/>
      <family val="2"/>
    </font>
    <font>
      <sz val="12"/>
      <color rgb="FF00B050"/>
      <name val="Playbill"/>
    </font>
    <font>
      <sz val="12"/>
      <color theme="4"/>
      <name val="Playbill"/>
    </font>
    <font>
      <sz val="12"/>
      <color rgb="FFFF9300"/>
      <name val="Playbill"/>
    </font>
    <font>
      <sz val="16"/>
      <color theme="1"/>
      <name val="Calibri (Body)"/>
    </font>
    <font>
      <sz val="16"/>
      <color theme="1"/>
      <name val="Calibri"/>
      <family val="2"/>
      <scheme val="minor"/>
    </font>
    <font>
      <sz val="12"/>
      <color theme="5"/>
      <name val="Playbill"/>
    </font>
    <font>
      <sz val="22"/>
      <color theme="1"/>
      <name val="Helvetica"/>
      <family val="2"/>
    </font>
  </fonts>
  <fills count="6">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6" tint="0.79998168889431442"/>
        <bgColor indexed="64"/>
      </patternFill>
    </fill>
  </fills>
  <borders count="1">
    <border>
      <left/>
      <right/>
      <top/>
      <bottom/>
      <diagonal/>
    </border>
  </borders>
  <cellStyleXfs count="2">
    <xf numFmtId="0" fontId="0" fillId="0" borderId="0"/>
    <xf numFmtId="44" fontId="1" fillId="0" borderId="0" applyFont="0" applyFill="0" applyBorder="0" applyAlignment="0" applyProtection="0"/>
  </cellStyleXfs>
  <cellXfs count="51">
    <xf numFmtId="0" fontId="0" fillId="0" borderId="0" xfId="0"/>
    <xf numFmtId="0" fontId="0" fillId="0" borderId="0" xfId="0" applyNumberFormat="1"/>
    <xf numFmtId="1" fontId="0" fillId="0" borderId="0" xfId="0" applyNumberFormat="1"/>
    <xf numFmtId="164" fontId="0" fillId="0" borderId="0" xfId="0" applyNumberFormat="1"/>
    <xf numFmtId="0" fontId="3" fillId="0" borderId="0" xfId="0" applyFont="1"/>
    <xf numFmtId="1" fontId="3" fillId="0" borderId="0" xfId="0" applyNumberFormat="1" applyFont="1"/>
    <xf numFmtId="0" fontId="3" fillId="0" borderId="0" xfId="0" applyFont="1" applyAlignment="1">
      <alignment horizontal="right"/>
    </xf>
    <xf numFmtId="165" fontId="3" fillId="0" borderId="0" xfId="0" applyNumberFormat="1" applyFont="1" applyAlignment="1">
      <alignment horizontal="right"/>
    </xf>
    <xf numFmtId="165" fontId="0" fillId="0" borderId="0" xfId="0" applyNumberFormat="1"/>
    <xf numFmtId="0" fontId="4" fillId="0" borderId="0" xfId="0" applyFont="1" applyAlignment="1">
      <alignment horizontal="center" vertical="center"/>
    </xf>
    <xf numFmtId="1" fontId="4" fillId="0" borderId="0" xfId="0" applyNumberFormat="1" applyFont="1" applyAlignment="1">
      <alignment horizontal="center" vertical="center"/>
    </xf>
    <xf numFmtId="0" fontId="4" fillId="0" borderId="0" xfId="0" applyNumberFormat="1" applyFont="1" applyAlignment="1">
      <alignment horizontal="center" vertical="center"/>
    </xf>
    <xf numFmtId="165" fontId="4" fillId="0" borderId="0" xfId="0" applyNumberFormat="1" applyFont="1" applyAlignment="1">
      <alignment horizontal="center" vertical="center"/>
    </xf>
    <xf numFmtId="164" fontId="4" fillId="0" borderId="0" xfId="0" applyNumberFormat="1" applyFont="1" applyAlignment="1">
      <alignment horizontal="center" vertical="center"/>
    </xf>
    <xf numFmtId="0" fontId="5" fillId="0" borderId="0" xfId="0" applyFont="1" applyAlignment="1">
      <alignment horizontal="center" vertical="center"/>
    </xf>
    <xf numFmtId="0" fontId="4" fillId="0" borderId="0" xfId="0" applyFont="1" applyAlignment="1">
      <alignment horizontal="center" vertical="center" wrapText="1"/>
    </xf>
    <xf numFmtId="0" fontId="6" fillId="0" borderId="0" xfId="0" applyFont="1"/>
    <xf numFmtId="164" fontId="3" fillId="0" borderId="0" xfId="0" applyNumberFormat="1" applyFont="1" applyAlignment="1">
      <alignment horizontal="right"/>
    </xf>
    <xf numFmtId="0" fontId="0" fillId="0" borderId="0" xfId="0" pivotButton="1"/>
    <xf numFmtId="0" fontId="10" fillId="0" borderId="0" xfId="0" applyFont="1"/>
    <xf numFmtId="0" fontId="11" fillId="0" borderId="0" xfId="0" applyFont="1"/>
    <xf numFmtId="0" fontId="2" fillId="0" borderId="0" xfId="0" applyFont="1"/>
    <xf numFmtId="0" fontId="0" fillId="0" borderId="0" xfId="0" applyAlignment="1">
      <alignment horizontal="left"/>
    </xf>
    <xf numFmtId="164" fontId="3" fillId="0" borderId="0" xfId="1" applyNumberFormat="1" applyFont="1" applyAlignment="1">
      <alignment horizontal="right"/>
    </xf>
    <xf numFmtId="0" fontId="0" fillId="0" borderId="0" xfId="0" applyFill="1"/>
    <xf numFmtId="0" fontId="0" fillId="3" borderId="0" xfId="0" applyFill="1"/>
    <xf numFmtId="0" fontId="13" fillId="0" borderId="0" xfId="0" applyFont="1"/>
    <xf numFmtId="1" fontId="3" fillId="0" borderId="0" xfId="1" applyNumberFormat="1" applyFont="1" applyAlignment="1">
      <alignment horizontal="right"/>
    </xf>
    <xf numFmtId="0" fontId="0" fillId="4" borderId="0" xfId="0" applyFill="1"/>
    <xf numFmtId="0" fontId="16" fillId="2" borderId="0" xfId="0" applyFont="1" applyFill="1" applyAlignment="1">
      <alignment horizontal="center"/>
    </xf>
    <xf numFmtId="0" fontId="9" fillId="2" borderId="0" xfId="0" applyFont="1" applyFill="1" applyAlignment="1">
      <alignment horizontal="center"/>
    </xf>
    <xf numFmtId="0" fontId="0" fillId="3" borderId="0" xfId="0" applyFont="1" applyFill="1"/>
    <xf numFmtId="0" fontId="3" fillId="3" borderId="0" xfId="0" applyFont="1" applyFill="1" applyAlignment="1"/>
    <xf numFmtId="0" fontId="0" fillId="5" borderId="0" xfId="0" applyFill="1"/>
    <xf numFmtId="0" fontId="0" fillId="5" borderId="0" xfId="0" applyFont="1" applyFill="1"/>
    <xf numFmtId="0" fontId="20" fillId="5" borderId="0" xfId="0" applyFont="1" applyFill="1"/>
    <xf numFmtId="0" fontId="17" fillId="5" borderId="0" xfId="0" applyFont="1" applyFill="1"/>
    <xf numFmtId="0" fontId="21" fillId="5" borderId="0" xfId="0" applyFont="1" applyFill="1"/>
    <xf numFmtId="0" fontId="18" fillId="5" borderId="0" xfId="0" applyFont="1" applyFill="1"/>
    <xf numFmtId="0" fontId="19" fillId="5" borderId="0" xfId="0" applyFont="1" applyFill="1"/>
    <xf numFmtId="2" fontId="0" fillId="5" borderId="0" xfId="0" applyNumberFormat="1" applyFill="1"/>
    <xf numFmtId="2" fontId="15" fillId="5" borderId="0" xfId="0" applyNumberFormat="1" applyFont="1" applyFill="1"/>
    <xf numFmtId="0" fontId="22" fillId="5" borderId="0" xfId="0" applyFont="1" applyFill="1"/>
    <xf numFmtId="0" fontId="7" fillId="3" borderId="0" xfId="0" applyFont="1" applyFill="1" applyAlignment="1">
      <alignment horizontal="center" vertical="center" textRotation="90"/>
    </xf>
    <xf numFmtId="0" fontId="7" fillId="4" borderId="0" xfId="0" applyFont="1" applyFill="1" applyAlignment="1">
      <alignment horizontal="center" vertical="center" textRotation="90"/>
    </xf>
    <xf numFmtId="0" fontId="7" fillId="5" borderId="0" xfId="0" applyFont="1" applyFill="1" applyAlignment="1">
      <alignment horizontal="center" vertical="center" textRotation="90"/>
    </xf>
    <xf numFmtId="0" fontId="14" fillId="2" borderId="0" xfId="0" applyFont="1" applyFill="1" applyAlignment="1">
      <alignment horizontal="center"/>
    </xf>
    <xf numFmtId="0" fontId="9" fillId="2" borderId="0" xfId="0" applyFont="1" applyFill="1" applyAlignment="1">
      <alignment horizontal="center"/>
    </xf>
    <xf numFmtId="0" fontId="12" fillId="4" borderId="0" xfId="0" applyFont="1" applyFill="1" applyAlignment="1">
      <alignment horizontal="center"/>
    </xf>
    <xf numFmtId="0" fontId="3" fillId="5" borderId="0" xfId="0" applyFont="1" applyFill="1" applyAlignment="1">
      <alignment horizontal="center"/>
    </xf>
    <xf numFmtId="0" fontId="23" fillId="0" borderId="0" xfId="0" applyFont="1"/>
  </cellXfs>
  <cellStyles count="2">
    <cellStyle name="Currency" xfId="1" builtinId="4"/>
    <cellStyle name="Normal" xfId="0" builtinId="0"/>
  </cellStyles>
  <dxfs count="62">
    <dxf>
      <font>
        <strike val="0"/>
        <outline val="0"/>
        <shadow val="0"/>
        <u val="none"/>
        <vertAlign val="baseline"/>
        <sz val="18"/>
        <color theme="1"/>
        <name val="Helvetica Neue"/>
        <family val="2"/>
        <scheme val="none"/>
      </font>
    </dxf>
    <dxf>
      <font>
        <strike val="0"/>
        <outline val="0"/>
        <shadow val="0"/>
        <u val="none"/>
        <vertAlign val="baseline"/>
        <sz val="18"/>
        <color theme="1"/>
        <name val="Helvetica Neue"/>
        <family val="2"/>
        <scheme val="none"/>
      </font>
    </dxf>
    <dxf>
      <font>
        <strike val="0"/>
        <outline val="0"/>
        <shadow val="0"/>
        <u val="none"/>
        <vertAlign val="baseline"/>
        <sz val="18"/>
        <color theme="1"/>
        <name val="Helvetica Neue"/>
        <family val="2"/>
        <scheme val="none"/>
      </font>
    </dxf>
    <dxf>
      <font>
        <b val="0"/>
        <i val="0"/>
        <strike val="0"/>
        <condense val="0"/>
        <extend val="0"/>
        <outline val="0"/>
        <shadow val="0"/>
        <u val="none"/>
        <vertAlign val="baseline"/>
        <sz val="18"/>
        <color theme="1"/>
        <name val="Helvetica Neue"/>
        <family val="2"/>
        <scheme val="none"/>
      </font>
      <numFmt numFmtId="164" formatCode="&quot;$&quot;#,##0.00"/>
      <alignment horizontal="right" vertical="bottom" textRotation="0" wrapText="0" indent="0" justifyLastLine="0" shrinkToFit="0" readingOrder="0"/>
    </dxf>
    <dxf>
      <font>
        <strike val="0"/>
        <outline val="0"/>
        <shadow val="0"/>
        <u val="none"/>
        <vertAlign val="baseline"/>
        <sz val="18"/>
        <color theme="1"/>
        <name val="Helvetica Neue"/>
        <family val="2"/>
        <scheme val="none"/>
      </font>
      <numFmt numFmtId="164" formatCode="&quot;$&quot;#,##0.00"/>
      <alignment horizontal="right" vertical="bottom" textRotation="0" wrapText="0" indent="0" justifyLastLine="0" shrinkToFit="0" readingOrder="0"/>
    </dxf>
    <dxf>
      <font>
        <b val="0"/>
        <i val="0"/>
        <strike val="0"/>
        <condense val="0"/>
        <extend val="0"/>
        <outline val="0"/>
        <shadow val="0"/>
        <u val="none"/>
        <vertAlign val="baseline"/>
        <sz val="18"/>
        <color theme="1"/>
        <name val="Helvetica Neue"/>
        <family val="2"/>
        <scheme val="none"/>
      </font>
      <numFmt numFmtId="1" formatCode="0"/>
    </dxf>
    <dxf>
      <font>
        <strike val="0"/>
        <outline val="0"/>
        <shadow val="0"/>
        <u val="none"/>
        <vertAlign val="baseline"/>
        <sz val="18"/>
        <color theme="1"/>
        <name val="Helvetica Neue"/>
        <family val="2"/>
        <scheme val="none"/>
      </font>
      <numFmt numFmtId="1" formatCode="0"/>
    </dxf>
    <dxf>
      <font>
        <b val="0"/>
        <i val="0"/>
        <strike val="0"/>
        <condense val="0"/>
        <extend val="0"/>
        <outline val="0"/>
        <shadow val="0"/>
        <u val="none"/>
        <vertAlign val="baseline"/>
        <sz val="18"/>
        <color theme="1"/>
        <name val="Helvetica Neue"/>
        <family val="2"/>
        <scheme val="none"/>
      </font>
      <alignment horizontal="right" vertical="bottom" textRotation="0" wrapText="0" indent="0" justifyLastLine="0" shrinkToFit="0" readingOrder="0"/>
    </dxf>
    <dxf>
      <font>
        <strike val="0"/>
        <outline val="0"/>
        <shadow val="0"/>
        <u val="none"/>
        <vertAlign val="baseline"/>
        <sz val="18"/>
        <color theme="1"/>
        <name val="Helvetica Neue"/>
        <family val="2"/>
        <scheme val="none"/>
      </font>
      <alignment horizontal="right" vertical="bottom" textRotation="0" wrapText="0" indent="0" justifyLastLine="0" shrinkToFit="0" readingOrder="0"/>
    </dxf>
    <dxf>
      <font>
        <b val="0"/>
        <i val="0"/>
        <strike val="0"/>
        <condense val="0"/>
        <extend val="0"/>
        <outline val="0"/>
        <shadow val="0"/>
        <u val="none"/>
        <vertAlign val="baseline"/>
        <sz val="18"/>
        <color theme="1"/>
        <name val="Helvetica Neue"/>
        <family val="2"/>
        <scheme val="none"/>
      </font>
      <numFmt numFmtId="164" formatCode="&quot;$&quot;#,##0.00"/>
      <alignment horizontal="right" vertical="bottom" textRotation="0" wrapText="0" indent="0" justifyLastLine="0" shrinkToFit="0" readingOrder="0"/>
    </dxf>
    <dxf>
      <font>
        <strike val="0"/>
        <outline val="0"/>
        <shadow val="0"/>
        <u val="none"/>
        <vertAlign val="baseline"/>
        <sz val="18"/>
        <color theme="1"/>
        <name val="Helvetica Neue"/>
        <family val="2"/>
        <scheme val="none"/>
      </font>
      <numFmt numFmtId="164" formatCode="&quot;$&quot;#,##0.00"/>
      <alignment horizontal="right" vertical="bottom" textRotation="0" wrapText="0" indent="0" justifyLastLine="0" shrinkToFit="0" readingOrder="0"/>
    </dxf>
    <dxf>
      <font>
        <b val="0"/>
        <i val="0"/>
        <strike val="0"/>
        <condense val="0"/>
        <extend val="0"/>
        <outline val="0"/>
        <shadow val="0"/>
        <u val="none"/>
        <vertAlign val="baseline"/>
        <sz val="18"/>
        <color theme="1"/>
        <name val="Helvetica Neue"/>
        <family val="2"/>
        <scheme val="none"/>
      </font>
      <alignment horizontal="right" vertical="bottom" textRotation="0" wrapText="0" indent="0" justifyLastLine="0" shrinkToFit="0" readingOrder="0"/>
    </dxf>
    <dxf>
      <font>
        <strike val="0"/>
        <outline val="0"/>
        <shadow val="0"/>
        <u val="none"/>
        <vertAlign val="baseline"/>
        <sz val="18"/>
        <color theme="1"/>
        <name val="Helvetica Neue"/>
        <family val="2"/>
        <scheme val="none"/>
      </font>
      <alignment horizontal="right" vertical="bottom" textRotation="0" wrapText="0" indent="0" justifyLastLine="0" shrinkToFit="0" readingOrder="0"/>
    </dxf>
    <dxf>
      <font>
        <b val="0"/>
        <i val="0"/>
        <strike val="0"/>
        <condense val="0"/>
        <extend val="0"/>
        <outline val="0"/>
        <shadow val="0"/>
        <u val="none"/>
        <vertAlign val="baseline"/>
        <sz val="18"/>
        <color theme="1"/>
        <name val="Helvetica Neue"/>
        <family val="2"/>
        <scheme val="none"/>
      </font>
      <alignment horizontal="right" vertical="bottom" textRotation="0" wrapText="0" indent="0" justifyLastLine="0" shrinkToFit="0" readingOrder="0"/>
    </dxf>
    <dxf>
      <font>
        <strike val="0"/>
        <outline val="0"/>
        <shadow val="0"/>
        <u val="none"/>
        <vertAlign val="baseline"/>
        <sz val="18"/>
        <color theme="1"/>
        <name val="Helvetica Neue"/>
        <family val="2"/>
        <scheme val="none"/>
      </font>
      <alignment horizontal="right" vertical="bottom" textRotation="0" wrapText="0" indent="0" justifyLastLine="0" shrinkToFit="0" readingOrder="0"/>
    </dxf>
    <dxf>
      <font>
        <b val="0"/>
        <i val="0"/>
        <strike val="0"/>
        <condense val="0"/>
        <extend val="0"/>
        <outline val="0"/>
        <shadow val="0"/>
        <u val="none"/>
        <vertAlign val="baseline"/>
        <sz val="18"/>
        <color theme="1"/>
        <name val="Helvetica Neue"/>
        <family val="2"/>
        <scheme val="none"/>
      </font>
      <numFmt numFmtId="165" formatCode="[$-F800]dddd\,\ mmmm\ dd\,\ yyyy"/>
      <alignment horizontal="right" vertical="bottom" textRotation="0" wrapText="0" indent="0" justifyLastLine="0" shrinkToFit="0" readingOrder="0"/>
    </dxf>
    <dxf>
      <font>
        <b val="0"/>
        <i val="0"/>
        <strike val="0"/>
        <condense val="0"/>
        <extend val="0"/>
        <outline val="0"/>
        <shadow val="0"/>
        <u val="none"/>
        <vertAlign val="baseline"/>
        <sz val="18"/>
        <color theme="1"/>
        <name val="Helvetica Neue"/>
        <family val="2"/>
        <scheme val="none"/>
      </font>
      <numFmt numFmtId="165" formatCode="[$-F800]dddd\,\ mmmm\ dd\,\ yyyy"/>
      <alignment horizontal="right" vertical="bottom" textRotation="0" wrapText="0" indent="0" justifyLastLine="0" shrinkToFit="0" readingOrder="0"/>
    </dxf>
    <dxf>
      <font>
        <b val="0"/>
        <i val="0"/>
        <strike val="0"/>
        <condense val="0"/>
        <extend val="0"/>
        <outline val="0"/>
        <shadow val="0"/>
        <u val="none"/>
        <vertAlign val="baseline"/>
        <sz val="18"/>
        <color theme="1"/>
        <name val="Helvetica Neue"/>
        <family val="2"/>
        <scheme val="none"/>
      </font>
      <numFmt numFmtId="165" formatCode="[$-F800]dddd\,\ mmmm\ dd\,\ yyyy"/>
      <alignment horizontal="right" vertical="bottom" textRotation="0" wrapText="0" indent="0" justifyLastLine="0" shrinkToFit="0" readingOrder="0"/>
    </dxf>
    <dxf>
      <font>
        <b val="0"/>
        <i val="0"/>
        <strike val="0"/>
        <condense val="0"/>
        <extend val="0"/>
        <outline val="0"/>
        <shadow val="0"/>
        <u val="none"/>
        <vertAlign val="baseline"/>
        <sz val="18"/>
        <color theme="1"/>
        <name val="Helvetica Neue"/>
        <family val="2"/>
        <scheme val="none"/>
      </font>
      <numFmt numFmtId="165" formatCode="[$-F800]dddd\,\ mmmm\ dd\,\ yyyy"/>
      <alignment horizontal="right" vertical="bottom" textRotation="0" wrapText="0" indent="0" justifyLastLine="0" shrinkToFit="0" readingOrder="0"/>
    </dxf>
    <dxf>
      <font>
        <b val="0"/>
        <i val="0"/>
        <strike val="0"/>
        <condense val="0"/>
        <extend val="0"/>
        <outline val="0"/>
        <shadow val="0"/>
        <u val="none"/>
        <vertAlign val="baseline"/>
        <sz val="18"/>
        <color theme="1"/>
        <name val="Helvetica Neue"/>
        <family val="2"/>
        <scheme val="none"/>
      </font>
      <numFmt numFmtId="165" formatCode="[$-F800]dddd\,\ mmmm\ dd\,\ yyyy"/>
      <alignment horizontal="right" vertical="bottom" textRotation="0" wrapText="0" indent="0" justifyLastLine="0" shrinkToFit="0" readingOrder="0"/>
    </dxf>
    <dxf>
      <font>
        <strike val="0"/>
        <outline val="0"/>
        <shadow val="0"/>
        <u val="none"/>
        <vertAlign val="baseline"/>
        <sz val="18"/>
        <color theme="1"/>
        <name val="Helvetica Neue"/>
        <family val="2"/>
        <scheme val="none"/>
      </font>
      <numFmt numFmtId="165" formatCode="[$-F800]dddd\,\ mmmm\ dd\,\ yyyy"/>
      <alignment horizontal="right" vertical="bottom" textRotation="0" wrapText="0" indent="0" justifyLastLine="0" shrinkToFit="0" readingOrder="0"/>
    </dxf>
    <dxf>
      <font>
        <b val="0"/>
        <i val="0"/>
        <strike val="0"/>
        <condense val="0"/>
        <extend val="0"/>
        <outline val="0"/>
        <shadow val="0"/>
        <u val="none"/>
        <vertAlign val="baseline"/>
        <sz val="18"/>
        <color theme="1"/>
        <name val="Helvetica Neue"/>
        <family val="2"/>
        <scheme val="none"/>
      </font>
      <alignment horizontal="right" vertical="bottom" textRotation="0" wrapText="0" indent="0" justifyLastLine="0" shrinkToFit="0" readingOrder="0"/>
    </dxf>
    <dxf>
      <font>
        <strike val="0"/>
        <outline val="0"/>
        <shadow val="0"/>
        <u val="none"/>
        <vertAlign val="baseline"/>
        <sz val="18"/>
        <color theme="1"/>
        <name val="Helvetica Neue"/>
        <family val="2"/>
        <scheme val="none"/>
      </font>
      <alignment horizontal="right" vertical="bottom" textRotation="0" wrapText="0" indent="0" justifyLastLine="0" shrinkToFit="0" readingOrder="0"/>
    </dxf>
    <dxf>
      <font>
        <b val="0"/>
        <i val="0"/>
        <strike val="0"/>
        <condense val="0"/>
        <extend val="0"/>
        <outline val="0"/>
        <shadow val="0"/>
        <u val="none"/>
        <vertAlign val="baseline"/>
        <sz val="18"/>
        <color theme="1"/>
        <name val="Helvetica Neue"/>
        <family val="2"/>
        <scheme val="none"/>
      </font>
      <numFmt numFmtId="0" formatCode="General"/>
      <alignment horizontal="right" vertical="bottom" textRotation="0" wrapText="0" indent="0" justifyLastLine="0" shrinkToFit="0" readingOrder="0"/>
    </dxf>
    <dxf>
      <font>
        <strike val="0"/>
        <outline val="0"/>
        <shadow val="0"/>
        <u val="none"/>
        <vertAlign val="baseline"/>
        <sz val="18"/>
        <color theme="1"/>
        <name val="Helvetica Neue"/>
        <family val="2"/>
        <scheme val="none"/>
      </font>
      <numFmt numFmtId="0" formatCode="General"/>
      <alignment horizontal="right" vertical="bottom" textRotation="0" wrapText="0" indent="0" justifyLastLine="0" shrinkToFit="0" readingOrder="0"/>
    </dxf>
    <dxf>
      <font>
        <b val="0"/>
        <i val="0"/>
        <strike val="0"/>
        <condense val="0"/>
        <extend val="0"/>
        <outline val="0"/>
        <shadow val="0"/>
        <u val="none"/>
        <vertAlign val="baseline"/>
        <sz val="18"/>
        <color theme="1"/>
        <name val="Helvetica Neue"/>
        <family val="2"/>
        <scheme val="none"/>
      </font>
      <numFmt numFmtId="1" formatCode="0"/>
    </dxf>
    <dxf>
      <font>
        <strike val="0"/>
        <outline val="0"/>
        <shadow val="0"/>
        <u val="none"/>
        <vertAlign val="baseline"/>
        <sz val="18"/>
        <color theme="1"/>
        <name val="Helvetica Neue"/>
        <family val="2"/>
        <scheme val="none"/>
      </font>
      <numFmt numFmtId="1" formatCode="0"/>
    </dxf>
    <dxf>
      <font>
        <b val="0"/>
        <i val="0"/>
        <strike val="0"/>
        <condense val="0"/>
        <extend val="0"/>
        <outline val="0"/>
        <shadow val="0"/>
        <u val="none"/>
        <vertAlign val="baseline"/>
        <sz val="18"/>
        <color theme="1"/>
        <name val="Helvetica Neue"/>
        <family val="2"/>
        <scheme val="none"/>
      </font>
    </dxf>
    <dxf>
      <font>
        <strike val="0"/>
        <outline val="0"/>
        <shadow val="0"/>
        <u val="none"/>
        <vertAlign val="baseline"/>
        <sz val="18"/>
        <color theme="1"/>
        <name val="Helvetica Neue"/>
        <family val="2"/>
        <scheme val="none"/>
      </font>
    </dxf>
    <dxf>
      <font>
        <strike val="0"/>
        <outline val="0"/>
        <shadow val="0"/>
        <u val="none"/>
        <vertAlign val="baseline"/>
        <sz val="18"/>
        <color theme="1"/>
        <name val="Helvetica Neue"/>
        <family val="2"/>
        <scheme val="none"/>
      </font>
    </dxf>
    <dxf>
      <font>
        <strike val="0"/>
        <outline val="0"/>
        <shadow val="0"/>
        <u val="none"/>
        <vertAlign val="baseline"/>
        <sz val="24"/>
        <color theme="1"/>
        <name val="Helvetica Neue"/>
        <family val="2"/>
        <scheme val="none"/>
      </font>
      <alignment horizontal="center" vertical="center" textRotation="0" wrapText="0" indent="0" justifyLastLine="0" shrinkToFit="0" readingOrder="0"/>
    </dxf>
    <dxf>
      <font>
        <strike val="0"/>
        <outline val="0"/>
        <shadow val="0"/>
        <u val="none"/>
        <vertAlign val="baseline"/>
        <sz val="18"/>
        <color theme="1"/>
        <name val="Helvetica Neue"/>
        <family val="2"/>
        <scheme val="none"/>
      </font>
    </dxf>
    <dxf>
      <font>
        <strike val="0"/>
        <outline val="0"/>
        <shadow val="0"/>
        <u val="none"/>
        <vertAlign val="baseline"/>
        <sz val="18"/>
        <color theme="1"/>
        <name val="Helvetica Neue"/>
        <family val="2"/>
        <scheme val="none"/>
      </font>
    </dxf>
    <dxf>
      <font>
        <strike val="0"/>
        <outline val="0"/>
        <shadow val="0"/>
        <u val="none"/>
        <vertAlign val="baseline"/>
        <sz val="18"/>
        <color theme="1"/>
        <name val="Helvetica Neue"/>
        <family val="2"/>
        <scheme val="none"/>
      </font>
    </dxf>
    <dxf>
      <font>
        <b val="0"/>
        <i val="0"/>
        <strike val="0"/>
        <condense val="0"/>
        <extend val="0"/>
        <outline val="0"/>
        <shadow val="0"/>
        <u val="none"/>
        <vertAlign val="baseline"/>
        <sz val="18"/>
        <color theme="1"/>
        <name val="Helvetica Neue"/>
        <family val="2"/>
        <scheme val="none"/>
      </font>
      <numFmt numFmtId="164" formatCode="&quot;$&quot;#,##0.00"/>
      <alignment horizontal="right" vertical="bottom" textRotation="0" wrapText="0" indent="0" justifyLastLine="0" shrinkToFit="0" readingOrder="0"/>
    </dxf>
    <dxf>
      <font>
        <strike val="0"/>
        <outline val="0"/>
        <shadow val="0"/>
        <u val="none"/>
        <vertAlign val="baseline"/>
        <sz val="18"/>
        <color theme="1"/>
        <name val="Helvetica Neue"/>
        <family val="2"/>
        <scheme val="none"/>
      </font>
      <numFmt numFmtId="164" formatCode="&quot;$&quot;#,##0.00"/>
      <alignment horizontal="right" vertical="bottom" textRotation="0" wrapText="0" indent="0" justifyLastLine="0" shrinkToFit="0" readingOrder="0"/>
    </dxf>
    <dxf>
      <font>
        <b val="0"/>
        <i val="0"/>
        <strike val="0"/>
        <condense val="0"/>
        <extend val="0"/>
        <outline val="0"/>
        <shadow val="0"/>
        <u val="none"/>
        <vertAlign val="baseline"/>
        <sz val="18"/>
        <color theme="1"/>
        <name val="Helvetica Neue"/>
        <family val="2"/>
        <scheme val="none"/>
      </font>
      <numFmt numFmtId="1" formatCode="0"/>
    </dxf>
    <dxf>
      <font>
        <strike val="0"/>
        <outline val="0"/>
        <shadow val="0"/>
        <u val="none"/>
        <vertAlign val="baseline"/>
        <sz val="18"/>
        <color theme="1"/>
        <name val="Helvetica Neue"/>
        <family val="2"/>
        <scheme val="none"/>
      </font>
      <numFmt numFmtId="1" formatCode="0"/>
    </dxf>
    <dxf>
      <font>
        <b val="0"/>
        <i val="0"/>
        <strike val="0"/>
        <condense val="0"/>
        <extend val="0"/>
        <outline val="0"/>
        <shadow val="0"/>
        <u val="none"/>
        <vertAlign val="baseline"/>
        <sz val="18"/>
        <color theme="1"/>
        <name val="Helvetica Neue"/>
        <family val="2"/>
        <scheme val="none"/>
      </font>
      <alignment horizontal="right" vertical="bottom" textRotation="0" wrapText="0" indent="0" justifyLastLine="0" shrinkToFit="0" readingOrder="0"/>
    </dxf>
    <dxf>
      <font>
        <strike val="0"/>
        <outline val="0"/>
        <shadow val="0"/>
        <u val="none"/>
        <vertAlign val="baseline"/>
        <sz val="18"/>
        <color theme="1"/>
        <name val="Helvetica Neue"/>
        <family val="2"/>
        <scheme val="none"/>
      </font>
      <alignment horizontal="right" vertical="bottom" textRotation="0" wrapText="0" indent="0" justifyLastLine="0" shrinkToFit="0" readingOrder="0"/>
    </dxf>
    <dxf>
      <font>
        <b val="0"/>
        <i val="0"/>
        <strike val="0"/>
        <condense val="0"/>
        <extend val="0"/>
        <outline val="0"/>
        <shadow val="0"/>
        <u val="none"/>
        <vertAlign val="baseline"/>
        <sz val="18"/>
        <color theme="1"/>
        <name val="Helvetica Neue"/>
        <family val="2"/>
        <scheme val="none"/>
      </font>
      <numFmt numFmtId="164" formatCode="&quot;$&quot;#,##0.00"/>
      <alignment horizontal="right" vertical="bottom" textRotation="0" wrapText="0" indent="0" justifyLastLine="0" shrinkToFit="0" readingOrder="0"/>
    </dxf>
    <dxf>
      <font>
        <strike val="0"/>
        <outline val="0"/>
        <shadow val="0"/>
        <u val="none"/>
        <vertAlign val="baseline"/>
        <sz val="18"/>
        <color theme="1"/>
        <name val="Helvetica Neue"/>
        <family val="2"/>
        <scheme val="none"/>
      </font>
      <numFmt numFmtId="164" formatCode="&quot;$&quot;#,##0.00"/>
      <alignment horizontal="right" vertical="bottom" textRotation="0" wrapText="0" indent="0" justifyLastLine="0" shrinkToFit="0" readingOrder="0"/>
    </dxf>
    <dxf>
      <font>
        <b val="0"/>
        <i val="0"/>
        <strike val="0"/>
        <condense val="0"/>
        <extend val="0"/>
        <outline val="0"/>
        <shadow val="0"/>
        <u val="none"/>
        <vertAlign val="baseline"/>
        <sz val="18"/>
        <color theme="1"/>
        <name val="Helvetica Neue"/>
        <family val="2"/>
        <scheme val="none"/>
      </font>
      <alignment horizontal="right" vertical="bottom" textRotation="0" wrapText="0" indent="0" justifyLastLine="0" shrinkToFit="0" readingOrder="0"/>
    </dxf>
    <dxf>
      <font>
        <strike val="0"/>
        <outline val="0"/>
        <shadow val="0"/>
        <u val="none"/>
        <vertAlign val="baseline"/>
        <sz val="18"/>
        <color theme="1"/>
        <name val="Helvetica Neue"/>
        <family val="2"/>
        <scheme val="none"/>
      </font>
      <alignment horizontal="right" vertical="bottom" textRotation="0" wrapText="0" indent="0" justifyLastLine="0" shrinkToFit="0" readingOrder="0"/>
    </dxf>
    <dxf>
      <font>
        <b val="0"/>
        <i val="0"/>
        <strike val="0"/>
        <condense val="0"/>
        <extend val="0"/>
        <outline val="0"/>
        <shadow val="0"/>
        <u val="none"/>
        <vertAlign val="baseline"/>
        <sz val="18"/>
        <color theme="1"/>
        <name val="Helvetica Neue"/>
        <family val="2"/>
        <scheme val="none"/>
      </font>
      <alignment horizontal="right" vertical="bottom" textRotation="0" wrapText="0" indent="0" justifyLastLine="0" shrinkToFit="0" readingOrder="0"/>
    </dxf>
    <dxf>
      <font>
        <strike val="0"/>
        <outline val="0"/>
        <shadow val="0"/>
        <u val="none"/>
        <vertAlign val="baseline"/>
        <sz val="18"/>
        <color theme="1"/>
        <name val="Helvetica Neue"/>
        <family val="2"/>
        <scheme val="none"/>
      </font>
      <alignment horizontal="right" vertical="bottom" textRotation="0" wrapText="0" indent="0" justifyLastLine="0" shrinkToFit="0" readingOrder="0"/>
    </dxf>
    <dxf>
      <font>
        <b val="0"/>
        <i val="0"/>
        <strike val="0"/>
        <condense val="0"/>
        <extend val="0"/>
        <outline val="0"/>
        <shadow val="0"/>
        <u val="none"/>
        <vertAlign val="baseline"/>
        <sz val="18"/>
        <color theme="1"/>
        <name val="Helvetica Neue"/>
        <family val="2"/>
        <scheme val="none"/>
      </font>
      <numFmt numFmtId="165" formatCode="[$-F800]dddd\,\ mmmm\ dd\,\ yyyy"/>
      <alignment horizontal="right" vertical="bottom" textRotation="0" wrapText="0" indent="0" justifyLastLine="0" shrinkToFit="0" readingOrder="0"/>
    </dxf>
    <dxf>
      <font>
        <b val="0"/>
        <i val="0"/>
        <strike val="0"/>
        <condense val="0"/>
        <extend val="0"/>
        <outline val="0"/>
        <shadow val="0"/>
        <u val="none"/>
        <vertAlign val="baseline"/>
        <sz val="18"/>
        <color theme="1"/>
        <name val="Helvetica Neue"/>
        <family val="2"/>
        <scheme val="none"/>
      </font>
      <numFmt numFmtId="165" formatCode="[$-F800]dddd\,\ mmmm\ dd\,\ yyyy"/>
      <alignment horizontal="right" vertical="bottom" textRotation="0" wrapText="0" indent="0" justifyLastLine="0" shrinkToFit="0" readingOrder="0"/>
    </dxf>
    <dxf>
      <font>
        <b val="0"/>
        <i val="0"/>
        <strike val="0"/>
        <condense val="0"/>
        <extend val="0"/>
        <outline val="0"/>
        <shadow val="0"/>
        <u val="none"/>
        <vertAlign val="baseline"/>
        <sz val="18"/>
        <color theme="1"/>
        <name val="Helvetica Neue"/>
        <family val="2"/>
        <scheme val="none"/>
      </font>
      <numFmt numFmtId="165" formatCode="[$-F800]dddd\,\ mmmm\ dd\,\ yyyy"/>
      <alignment horizontal="right" vertical="bottom" textRotation="0" wrapText="0" indent="0" justifyLastLine="0" shrinkToFit="0" readingOrder="0"/>
    </dxf>
    <dxf>
      <font>
        <b val="0"/>
        <i val="0"/>
        <strike val="0"/>
        <condense val="0"/>
        <extend val="0"/>
        <outline val="0"/>
        <shadow val="0"/>
        <u val="none"/>
        <vertAlign val="baseline"/>
        <sz val="18"/>
        <color theme="1"/>
        <name val="Helvetica Neue"/>
        <family val="2"/>
        <scheme val="none"/>
      </font>
      <numFmt numFmtId="165" formatCode="[$-F800]dddd\,\ mmmm\ dd\,\ yyyy"/>
      <alignment horizontal="right" vertical="bottom" textRotation="0" wrapText="0" indent="0" justifyLastLine="0" shrinkToFit="0" readingOrder="0"/>
    </dxf>
    <dxf>
      <font>
        <b val="0"/>
        <i val="0"/>
        <strike val="0"/>
        <condense val="0"/>
        <extend val="0"/>
        <outline val="0"/>
        <shadow val="0"/>
        <u val="none"/>
        <vertAlign val="baseline"/>
        <sz val="18"/>
        <color theme="1"/>
        <name val="Helvetica Neue"/>
        <family val="2"/>
        <scheme val="none"/>
      </font>
      <numFmt numFmtId="165" formatCode="[$-F800]dddd\,\ mmmm\ dd\,\ yyyy"/>
      <alignment horizontal="right" vertical="bottom" textRotation="0" wrapText="0" indent="0" justifyLastLine="0" shrinkToFit="0" readingOrder="0"/>
    </dxf>
    <dxf>
      <font>
        <strike val="0"/>
        <outline val="0"/>
        <shadow val="0"/>
        <u val="none"/>
        <vertAlign val="baseline"/>
        <sz val="18"/>
        <color theme="1"/>
        <name val="Helvetica Neue"/>
        <family val="2"/>
        <scheme val="none"/>
      </font>
      <numFmt numFmtId="165" formatCode="[$-F800]dddd\,\ mmmm\ dd\,\ yyyy"/>
      <alignment horizontal="right" vertical="bottom" textRotation="0" wrapText="0" indent="0" justifyLastLine="0" shrinkToFit="0" readingOrder="0"/>
    </dxf>
    <dxf>
      <font>
        <b val="0"/>
        <i val="0"/>
        <strike val="0"/>
        <condense val="0"/>
        <extend val="0"/>
        <outline val="0"/>
        <shadow val="0"/>
        <u val="none"/>
        <vertAlign val="baseline"/>
        <sz val="18"/>
        <color theme="1"/>
        <name val="Helvetica Neue"/>
        <family val="2"/>
        <scheme val="none"/>
      </font>
      <alignment horizontal="right" vertical="bottom" textRotation="0" wrapText="0" indent="0" justifyLastLine="0" shrinkToFit="0" readingOrder="0"/>
    </dxf>
    <dxf>
      <font>
        <strike val="0"/>
        <outline val="0"/>
        <shadow val="0"/>
        <u val="none"/>
        <vertAlign val="baseline"/>
        <sz val="18"/>
        <color theme="1"/>
        <name val="Helvetica Neue"/>
        <family val="2"/>
        <scheme val="none"/>
      </font>
      <alignment horizontal="right" vertical="bottom" textRotation="0" wrapText="0" indent="0" justifyLastLine="0" shrinkToFit="0" readingOrder="0"/>
    </dxf>
    <dxf>
      <font>
        <b val="0"/>
        <i val="0"/>
        <strike val="0"/>
        <condense val="0"/>
        <extend val="0"/>
        <outline val="0"/>
        <shadow val="0"/>
        <u val="none"/>
        <vertAlign val="baseline"/>
        <sz val="18"/>
        <color theme="1"/>
        <name val="Helvetica Neue"/>
        <family val="2"/>
        <scheme val="none"/>
      </font>
      <numFmt numFmtId="0" formatCode="General"/>
      <alignment horizontal="right" vertical="bottom" textRotation="0" wrapText="0" indent="0" justifyLastLine="0" shrinkToFit="0" readingOrder="0"/>
    </dxf>
    <dxf>
      <font>
        <strike val="0"/>
        <outline val="0"/>
        <shadow val="0"/>
        <u val="none"/>
        <vertAlign val="baseline"/>
        <sz val="18"/>
        <color theme="1"/>
        <name val="Helvetica Neue"/>
        <family val="2"/>
        <scheme val="none"/>
      </font>
      <numFmt numFmtId="0" formatCode="General"/>
      <alignment horizontal="right" vertical="bottom" textRotation="0" wrapText="0" indent="0" justifyLastLine="0" shrinkToFit="0" readingOrder="0"/>
    </dxf>
    <dxf>
      <font>
        <b val="0"/>
        <i val="0"/>
        <strike val="0"/>
        <condense val="0"/>
        <extend val="0"/>
        <outline val="0"/>
        <shadow val="0"/>
        <u val="none"/>
        <vertAlign val="baseline"/>
        <sz val="18"/>
        <color theme="1"/>
        <name val="Helvetica Neue"/>
        <family val="2"/>
        <scheme val="none"/>
      </font>
      <numFmt numFmtId="1" formatCode="0"/>
    </dxf>
    <dxf>
      <font>
        <strike val="0"/>
        <outline val="0"/>
        <shadow val="0"/>
        <u val="none"/>
        <vertAlign val="baseline"/>
        <sz val="18"/>
        <color theme="1"/>
        <name val="Helvetica Neue"/>
        <family val="2"/>
        <scheme val="none"/>
      </font>
      <numFmt numFmtId="1" formatCode="0"/>
    </dxf>
    <dxf>
      <font>
        <b val="0"/>
        <i val="0"/>
        <strike val="0"/>
        <condense val="0"/>
        <extend val="0"/>
        <outline val="0"/>
        <shadow val="0"/>
        <u val="none"/>
        <vertAlign val="baseline"/>
        <sz val="18"/>
        <color theme="1"/>
        <name val="Helvetica Neue"/>
        <family val="2"/>
        <scheme val="none"/>
      </font>
    </dxf>
    <dxf>
      <font>
        <strike val="0"/>
        <outline val="0"/>
        <shadow val="0"/>
        <u val="none"/>
        <vertAlign val="baseline"/>
        <sz val="18"/>
        <color theme="1"/>
        <name val="Helvetica Neue"/>
        <family val="2"/>
        <scheme val="none"/>
      </font>
    </dxf>
    <dxf>
      <font>
        <strike val="0"/>
        <outline val="0"/>
        <shadow val="0"/>
        <u val="none"/>
        <vertAlign val="baseline"/>
        <sz val="18"/>
        <color theme="1"/>
        <name val="Helvetica Neue"/>
        <family val="2"/>
        <scheme val="none"/>
      </font>
    </dxf>
    <dxf>
      <font>
        <strike val="0"/>
        <outline val="0"/>
        <shadow val="0"/>
        <u val="none"/>
        <vertAlign val="baseline"/>
        <sz val="24"/>
        <color theme="1"/>
        <name val="Helvetica Neue"/>
        <family val="2"/>
        <scheme val="none"/>
      </font>
      <alignment horizontal="center" vertical="center" textRotation="0" wrapText="0" indent="0" justifyLastLine="0" shrinkToFit="0" readingOrder="0"/>
    </dxf>
  </dxfs>
  <tableStyles count="0" defaultTableStyle="TableStyleMedium2" defaultPivotStyle="PivotStyleLight16"/>
  <colors>
    <mruColors>
      <color rgb="FFFF9300"/>
      <color rgb="FFFFFC00"/>
      <color rgb="FF73FB79"/>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5.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pivotCacheDefinition" Target="pivotCache/pivotCacheDefinition2.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[ExcelDashboardSample.xlsx]Sales Pivot!PivotTable4</c:name>
    <c:fmtId val="2"/>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w="9525">
              <a:solidFill>
                <a:schemeClr val="accent4">
                  <a:shade val="76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tint val="77000"/>
                    <a:satMod val="103000"/>
                    <a:lumMod val="102000"/>
                    <a:tint val="94000"/>
                  </a:schemeClr>
                </a:gs>
                <a:gs pos="50000">
                  <a:schemeClr val="accent4">
                    <a:tint val="77000"/>
                    <a:satMod val="110000"/>
                    <a:lumMod val="100000"/>
                    <a:shade val="100000"/>
                  </a:schemeClr>
                </a:gs>
                <a:gs pos="100000">
                  <a:schemeClr val="accent4">
                    <a:tint val="77000"/>
                    <a:lumMod val="99000"/>
                    <a:satMod val="120000"/>
                    <a:shade val="78000"/>
                  </a:schemeClr>
                </a:gs>
              </a:gsLst>
              <a:lin ang="5400000" scaled="0"/>
            </a:gradFill>
            <a:ln w="9525">
              <a:solidFill>
                <a:schemeClr val="accent4">
                  <a:tint val="77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tint val="77000"/>
                    <a:satMod val="103000"/>
                    <a:lumMod val="102000"/>
                    <a:tint val="94000"/>
                  </a:schemeClr>
                </a:gs>
                <a:gs pos="50000">
                  <a:schemeClr val="accent4">
                    <a:tint val="77000"/>
                    <a:satMod val="110000"/>
                    <a:lumMod val="100000"/>
                    <a:shade val="100000"/>
                  </a:schemeClr>
                </a:gs>
                <a:gs pos="100000">
                  <a:schemeClr val="accent4">
                    <a:tint val="77000"/>
                    <a:lumMod val="99000"/>
                    <a:satMod val="120000"/>
                    <a:shade val="78000"/>
                  </a:schemeClr>
                </a:gs>
              </a:gsLst>
              <a:lin ang="5400000" scaled="0"/>
            </a:gradFill>
            <a:ln w="9525">
              <a:solidFill>
                <a:schemeClr val="accent4">
                  <a:tint val="77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'Sales Pivot'!$B$3</c:f>
              <c:strCache>
                <c:ptCount val="1"/>
                <c:pt idx="0">
                  <c:v>Sum of New Sales Only</c:v>
                </c:pt>
              </c:strCache>
            </c:strRef>
          </c:tx>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strRef>
              <c:f>'Sales Pivot'!$A$4:$A$11</c:f>
              <c:strCache>
                <c:ptCount val="7"/>
                <c:pt idx="0">
                  <c:v>February</c:v>
                </c:pt>
                <c:pt idx="1">
                  <c:v>March</c:v>
                </c:pt>
                <c:pt idx="2">
                  <c:v>April</c:v>
                </c:pt>
                <c:pt idx="3">
                  <c:v>May</c:v>
                </c:pt>
                <c:pt idx="4">
                  <c:v>June</c:v>
                </c:pt>
                <c:pt idx="5">
                  <c:v>July</c:v>
                </c:pt>
                <c:pt idx="6">
                  <c:v>August</c:v>
                </c:pt>
              </c:strCache>
            </c:strRef>
          </c:cat>
          <c:val>
            <c:numRef>
              <c:f>'Sales Pivot'!$B$4:$B$11</c:f>
              <c:numCache>
                <c:formatCode>General</c:formatCode>
                <c:ptCount val="7"/>
                <c:pt idx="0">
                  <c:v>111.87999999999997</c:v>
                </c:pt>
                <c:pt idx="1">
                  <c:v>133.85999999999996</c:v>
                </c:pt>
                <c:pt idx="2">
                  <c:v>136.85</c:v>
                </c:pt>
                <c:pt idx="3">
                  <c:v>115.86999999999998</c:v>
                </c:pt>
                <c:pt idx="4">
                  <c:v>140.84</c:v>
                </c:pt>
                <c:pt idx="5">
                  <c:v>98.909999999999982</c:v>
                </c:pt>
                <c:pt idx="6">
                  <c:v>112.88999999999999</c:v>
                </c:pt>
              </c:numCache>
            </c:numRef>
          </c:val>
          <c:extLst>
            <c:ext xmlns:c16="http://schemas.microsoft.com/office/drawing/2014/chart" uri="{C3380CC4-5D6E-409C-BE32-E72D297353CC}">
              <c16:uniqueId val="{00000000-00B9-C24F-96FD-EA9D99D803C4}"/>
            </c:ext>
          </c:extLst>
        </c:ser>
        <c:dLbls>
          <c:showLegendKey val="0"/>
          <c:showVal val="0"/>
          <c:showCatName val="0"/>
          <c:showSerName val="0"/>
          <c:showPercent val="0"/>
          <c:showBubbleSize val="0"/>
        </c:dLbls>
        <c:axId val="2134092991"/>
        <c:axId val="2133968975"/>
      </c:areaChart>
      <c:lineChart>
        <c:grouping val="standard"/>
        <c:varyColors val="0"/>
        <c:ser>
          <c:idx val="1"/>
          <c:order val="1"/>
          <c:tx>
            <c:strRef>
              <c:f>'Sales Pivot'!$C$3</c:f>
              <c:strCache>
                <c:ptCount val="1"/>
                <c:pt idx="0">
                  <c:v>Sum of Sales </c:v>
                </c:pt>
              </c:strCache>
            </c:strRef>
          </c:tx>
          <c:spPr>
            <a:ln w="34925" cap="rnd">
              <a:solidFill>
                <a:schemeClr val="accent4">
                  <a:tint val="77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4">
                      <a:tint val="77000"/>
                      <a:satMod val="103000"/>
                      <a:lumMod val="102000"/>
                      <a:tint val="94000"/>
                    </a:schemeClr>
                  </a:gs>
                  <a:gs pos="50000">
                    <a:schemeClr val="accent4">
                      <a:tint val="77000"/>
                      <a:satMod val="110000"/>
                      <a:lumMod val="100000"/>
                      <a:shade val="100000"/>
                    </a:schemeClr>
                  </a:gs>
                  <a:gs pos="100000">
                    <a:schemeClr val="accent4">
                      <a:tint val="77000"/>
                      <a:lumMod val="99000"/>
                      <a:satMod val="120000"/>
                      <a:shade val="78000"/>
                    </a:schemeClr>
                  </a:gs>
                </a:gsLst>
                <a:lin ang="5400000" scaled="0"/>
              </a:gradFill>
              <a:ln w="9525">
                <a:solidFill>
                  <a:schemeClr val="accent4">
                    <a:tint val="77000"/>
                  </a:schemeClr>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Pivot'!$A$4:$A$11</c:f>
              <c:strCache>
                <c:ptCount val="7"/>
                <c:pt idx="0">
                  <c:v>February</c:v>
                </c:pt>
                <c:pt idx="1">
                  <c:v>March</c:v>
                </c:pt>
                <c:pt idx="2">
                  <c:v>April</c:v>
                </c:pt>
                <c:pt idx="3">
                  <c:v>May</c:v>
                </c:pt>
                <c:pt idx="4">
                  <c:v>June</c:v>
                </c:pt>
                <c:pt idx="5">
                  <c:v>July</c:v>
                </c:pt>
                <c:pt idx="6">
                  <c:v>August</c:v>
                </c:pt>
              </c:strCache>
            </c:strRef>
          </c:cat>
          <c:val>
            <c:numRef>
              <c:f>'Sales Pivot'!$C$4:$C$11</c:f>
              <c:numCache>
                <c:formatCode>General</c:formatCode>
                <c:ptCount val="7"/>
                <c:pt idx="0">
                  <c:v>197.78000000000006</c:v>
                </c:pt>
                <c:pt idx="1">
                  <c:v>236.75000000000009</c:v>
                </c:pt>
                <c:pt idx="2">
                  <c:v>326.65000000000015</c:v>
                </c:pt>
                <c:pt idx="3">
                  <c:v>221.76000000000008</c:v>
                </c:pt>
                <c:pt idx="4">
                  <c:v>254.71000000000012</c:v>
                </c:pt>
                <c:pt idx="5">
                  <c:v>242.77000000000007</c:v>
                </c:pt>
                <c:pt idx="6">
                  <c:v>246.74000000000009</c:v>
                </c:pt>
              </c:numCache>
            </c:numRef>
          </c:val>
          <c:smooth val="0"/>
          <c:extLst>
            <c:ext xmlns:c16="http://schemas.microsoft.com/office/drawing/2014/chart" uri="{C3380CC4-5D6E-409C-BE32-E72D297353CC}">
              <c16:uniqueId val="{00000001-00B9-C24F-96FD-EA9D99D803C4}"/>
            </c:ext>
          </c:extLst>
        </c:ser>
        <c:dLbls>
          <c:dLblPos val="ctr"/>
          <c:showLegendKey val="0"/>
          <c:showVal val="1"/>
          <c:showCatName val="0"/>
          <c:showSerName val="0"/>
          <c:showPercent val="0"/>
          <c:showBubbleSize val="0"/>
        </c:dLbls>
        <c:marker val="1"/>
        <c:smooth val="0"/>
        <c:axId val="2134092991"/>
        <c:axId val="2133968975"/>
      </c:lineChart>
      <c:catAx>
        <c:axId val="2134092991"/>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3968975"/>
        <c:crosses val="autoZero"/>
        <c:auto val="1"/>
        <c:lblAlgn val="ctr"/>
        <c:lblOffset val="100"/>
        <c:noMultiLvlLbl val="0"/>
      </c:catAx>
      <c:valAx>
        <c:axId val="2133968975"/>
        <c:scaling>
          <c:orientation val="minMax"/>
        </c:scaling>
        <c:delete val="0"/>
        <c:axPos val="l"/>
        <c:majorGridlines>
          <c:spPr>
            <a:ln w="6350" cap="flat" cmpd="sng" algn="ctr">
              <a:noFill/>
              <a:round/>
            </a:ln>
            <a:effectLst/>
          </c:spPr>
        </c:majorGridlines>
        <c:numFmt formatCode="General" sourceLinked="1"/>
        <c:majorTickMark val="none"/>
        <c:minorTickMark val="none"/>
        <c:tickLblPos val="nextTo"/>
        <c:spPr>
          <a:noFill/>
          <a:ln w="6350" cap="flat" cmpd="sng" algn="ctr">
            <a:solidFill>
              <a:schemeClr val="bg1">
                <a:lumMod val="50000"/>
              </a:schemeClr>
            </a:solidFill>
            <a:prstDash val="solid"/>
            <a:miter lim="800000"/>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4092991"/>
        <c:crosses val="autoZero"/>
        <c:crossBetween val="between"/>
      </c:valAx>
      <c:spPr>
        <a:solidFill>
          <a:schemeClr val="bg1"/>
        </a:solidFill>
        <a:ln>
          <a:noFill/>
        </a:ln>
        <a:effectLst/>
      </c:spPr>
    </c:plotArea>
    <c:legend>
      <c:legendPos val="r"/>
      <c:overlay val="0"/>
      <c:spPr>
        <a:solidFill>
          <a:schemeClr val="lt1"/>
        </a:solidFill>
        <a:ln w="12700" cap="flat" cmpd="sng" algn="ctr">
          <a:noFill/>
          <a:prstDash val="solid"/>
          <a:miter lim="800000"/>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[ExcelDashboardSample.xlsx]Visits Pivot!PivotTable8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Unique</a:t>
            </a:r>
            <a:r>
              <a:rPr lang="en-US" baseline="0"/>
              <a:t> Site Visits</a:t>
            </a:r>
            <a:endParaRPr lang="en-US"/>
          </a:p>
        </c:rich>
      </c:tx>
      <c:overlay val="1"/>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28575" cap="rnd">
            <a:solidFill>
              <a:schemeClr val="accent2"/>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28575" cap="rnd">
            <a:solidFill>
              <a:schemeClr val="accent2"/>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w="28575" cap="rnd">
            <a:solidFill>
              <a:schemeClr val="accent2"/>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w="28575" cap="rnd">
            <a:solidFill>
              <a:schemeClr val="accent2"/>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2"/>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2"/>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'Visits Pivot'!$B$3:$B$4</c:f>
              <c:strCache>
                <c:ptCount val="1"/>
                <c:pt idx="0">
                  <c:v>Desktop</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'Visits Pivot'!$A$5:$A$12</c:f>
              <c:strCache>
                <c:ptCount val="7"/>
                <c:pt idx="0">
                  <c:v>Sun</c:v>
                </c:pt>
                <c:pt idx="1">
                  <c:v>Mon</c:v>
                </c:pt>
                <c:pt idx="2">
                  <c:v>Tue</c:v>
                </c:pt>
                <c:pt idx="3">
                  <c:v>Wed</c:v>
                </c:pt>
                <c:pt idx="4">
                  <c:v>Thu</c:v>
                </c:pt>
                <c:pt idx="5">
                  <c:v>Fri</c:v>
                </c:pt>
                <c:pt idx="6">
                  <c:v>Sat</c:v>
                </c:pt>
              </c:strCache>
            </c:strRef>
          </c:cat>
          <c:val>
            <c:numRef>
              <c:f>'Visits Pivot'!$B$5:$B$12</c:f>
              <c:numCache>
                <c:formatCode>General</c:formatCode>
                <c:ptCount val="7"/>
                <c:pt idx="0">
                  <c:v>22</c:v>
                </c:pt>
                <c:pt idx="1">
                  <c:v>11</c:v>
                </c:pt>
                <c:pt idx="2">
                  <c:v>18</c:v>
                </c:pt>
                <c:pt idx="3">
                  <c:v>9</c:v>
                </c:pt>
                <c:pt idx="4">
                  <c:v>10</c:v>
                </c:pt>
                <c:pt idx="5">
                  <c:v>19</c:v>
                </c:pt>
                <c:pt idx="6">
                  <c:v>15</c:v>
                </c:pt>
              </c:numCache>
            </c:numRef>
          </c:val>
          <c:smooth val="0"/>
          <c:extLst>
            <c:ext xmlns:c16="http://schemas.microsoft.com/office/drawing/2014/chart" uri="{C3380CC4-5D6E-409C-BE32-E72D297353CC}">
              <c16:uniqueId val="{00000000-EC90-5440-B85D-38C701F55ABD}"/>
            </c:ext>
          </c:extLst>
        </c:ser>
        <c:ser>
          <c:idx val="1"/>
          <c:order val="1"/>
          <c:tx>
            <c:strRef>
              <c:f>'Visits Pivot'!$C$3:$C$4</c:f>
              <c:strCache>
                <c:ptCount val="1"/>
                <c:pt idx="0">
                  <c:v>Mobile</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'Visits Pivot'!$A$5:$A$12</c:f>
              <c:strCache>
                <c:ptCount val="7"/>
                <c:pt idx="0">
                  <c:v>Sun</c:v>
                </c:pt>
                <c:pt idx="1">
                  <c:v>Mon</c:v>
                </c:pt>
                <c:pt idx="2">
                  <c:v>Tue</c:v>
                </c:pt>
                <c:pt idx="3">
                  <c:v>Wed</c:v>
                </c:pt>
                <c:pt idx="4">
                  <c:v>Thu</c:v>
                </c:pt>
                <c:pt idx="5">
                  <c:v>Fri</c:v>
                </c:pt>
                <c:pt idx="6">
                  <c:v>Sat</c:v>
                </c:pt>
              </c:strCache>
            </c:strRef>
          </c:cat>
          <c:val>
            <c:numRef>
              <c:f>'Visits Pivot'!$C$5:$C$12</c:f>
              <c:numCache>
                <c:formatCode>General</c:formatCode>
                <c:ptCount val="7"/>
                <c:pt idx="0">
                  <c:v>12</c:v>
                </c:pt>
                <c:pt idx="1">
                  <c:v>19</c:v>
                </c:pt>
                <c:pt idx="2">
                  <c:v>14</c:v>
                </c:pt>
                <c:pt idx="3">
                  <c:v>13</c:v>
                </c:pt>
                <c:pt idx="4">
                  <c:v>11</c:v>
                </c:pt>
                <c:pt idx="5">
                  <c:v>11</c:v>
                </c:pt>
                <c:pt idx="6">
                  <c:v>16</c:v>
                </c:pt>
              </c:numCache>
            </c:numRef>
          </c:val>
          <c:smooth val="0"/>
          <c:extLst>
            <c:ext xmlns:c16="http://schemas.microsoft.com/office/drawing/2014/chart" uri="{C3380CC4-5D6E-409C-BE32-E72D297353CC}">
              <c16:uniqueId val="{00000001-EC90-5440-B85D-38C701F55ABD}"/>
            </c:ext>
          </c:extLst>
        </c:ser>
        <c:ser>
          <c:idx val="2"/>
          <c:order val="2"/>
          <c:tx>
            <c:strRef>
              <c:f>'Visits Pivot'!$D$3:$D$4</c:f>
              <c:strCache>
                <c:ptCount val="1"/>
                <c:pt idx="0">
                  <c:v>Tablet</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'Visits Pivot'!$A$5:$A$12</c:f>
              <c:strCache>
                <c:ptCount val="7"/>
                <c:pt idx="0">
                  <c:v>Sun</c:v>
                </c:pt>
                <c:pt idx="1">
                  <c:v>Mon</c:v>
                </c:pt>
                <c:pt idx="2">
                  <c:v>Tue</c:v>
                </c:pt>
                <c:pt idx="3">
                  <c:v>Wed</c:v>
                </c:pt>
                <c:pt idx="4">
                  <c:v>Thu</c:v>
                </c:pt>
                <c:pt idx="5">
                  <c:v>Fri</c:v>
                </c:pt>
                <c:pt idx="6">
                  <c:v>Sat</c:v>
                </c:pt>
              </c:strCache>
            </c:strRef>
          </c:cat>
          <c:val>
            <c:numRef>
              <c:f>'Visits Pivot'!$D$5:$D$12</c:f>
              <c:numCache>
                <c:formatCode>General</c:formatCode>
                <c:ptCount val="7"/>
                <c:pt idx="0">
                  <c:v>9</c:v>
                </c:pt>
                <c:pt idx="1">
                  <c:v>16</c:v>
                </c:pt>
                <c:pt idx="2">
                  <c:v>18</c:v>
                </c:pt>
                <c:pt idx="3">
                  <c:v>19</c:v>
                </c:pt>
                <c:pt idx="4">
                  <c:v>11</c:v>
                </c:pt>
                <c:pt idx="5">
                  <c:v>18</c:v>
                </c:pt>
                <c:pt idx="6">
                  <c:v>9</c:v>
                </c:pt>
              </c:numCache>
            </c:numRef>
          </c:val>
          <c:smooth val="0"/>
          <c:extLst>
            <c:ext xmlns:c16="http://schemas.microsoft.com/office/drawing/2014/chart" uri="{C3380CC4-5D6E-409C-BE32-E72D297353CC}">
              <c16:uniqueId val="{00000002-EC90-5440-B85D-38C701F55ABD}"/>
            </c:ext>
          </c:extLst>
        </c:ser>
        <c:dLbls>
          <c:showLegendKey val="0"/>
          <c:showVal val="0"/>
          <c:showCatName val="0"/>
          <c:showSerName val="0"/>
          <c:showPercent val="0"/>
          <c:showBubbleSize val="0"/>
        </c:dLbls>
        <c:marker val="1"/>
        <c:smooth val="0"/>
        <c:axId val="1712242847"/>
        <c:axId val="1712244607"/>
      </c:lineChart>
      <c:catAx>
        <c:axId val="17122428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2244607"/>
        <c:crosses val="autoZero"/>
        <c:auto val="1"/>
        <c:lblAlgn val="ctr"/>
        <c:lblOffset val="100"/>
        <c:noMultiLvlLbl val="0"/>
      </c:catAx>
      <c:valAx>
        <c:axId val="17122446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2242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[ExcelDashboardSample.xlsx]Downloads Pivot!PivotTable13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Downloads</a:t>
            </a:r>
          </a:p>
          <a:p>
            <a:pPr>
              <a:defRPr/>
            </a:pPr>
            <a:endParaRPr lang="en-US"/>
          </a:p>
        </c:rich>
      </c:tx>
      <c:overlay val="1"/>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28575" cap="rnd">
            <a:solidFill>
              <a:schemeClr val="accent2"/>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28575" cap="rnd">
            <a:solidFill>
              <a:schemeClr val="accent2"/>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w="28575" cap="rnd">
            <a:solidFill>
              <a:schemeClr val="accent2"/>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w="28575" cap="rnd">
            <a:solidFill>
              <a:schemeClr val="accent2"/>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2"/>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2"/>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4096804240294116E-2"/>
          <c:y val="5.234575129912903E-2"/>
          <c:w val="0.91923990338797779"/>
          <c:h val="0.79187796028899737"/>
        </c:manualLayout>
      </c:layout>
      <c:lineChart>
        <c:grouping val="standard"/>
        <c:varyColors val="0"/>
        <c:ser>
          <c:idx val="0"/>
          <c:order val="0"/>
          <c:tx>
            <c:strRef>
              <c:f>'Downloads Pivot'!$B$3:$B$4</c:f>
              <c:strCache>
                <c:ptCount val="1"/>
                <c:pt idx="0">
                  <c:v>Desktop</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'Downloads Pivot'!$A$5:$A$12</c:f>
              <c:strCache>
                <c:ptCount val="7"/>
                <c:pt idx="0">
                  <c:v>Sun</c:v>
                </c:pt>
                <c:pt idx="1">
                  <c:v>Mon</c:v>
                </c:pt>
                <c:pt idx="2">
                  <c:v>Tue</c:v>
                </c:pt>
                <c:pt idx="3">
                  <c:v>Wed</c:v>
                </c:pt>
                <c:pt idx="4">
                  <c:v>Thu</c:v>
                </c:pt>
                <c:pt idx="5">
                  <c:v>Fri</c:v>
                </c:pt>
                <c:pt idx="6">
                  <c:v>Sat</c:v>
                </c:pt>
              </c:strCache>
            </c:strRef>
          </c:cat>
          <c:val>
            <c:numRef>
              <c:f>'Downloads Pivot'!$B$5:$B$12</c:f>
              <c:numCache>
                <c:formatCode>General</c:formatCode>
                <c:ptCount val="7"/>
                <c:pt idx="0">
                  <c:v>8</c:v>
                </c:pt>
                <c:pt idx="1">
                  <c:v>4</c:v>
                </c:pt>
                <c:pt idx="2">
                  <c:v>10</c:v>
                </c:pt>
                <c:pt idx="3">
                  <c:v>3</c:v>
                </c:pt>
                <c:pt idx="4">
                  <c:v>5</c:v>
                </c:pt>
                <c:pt idx="5">
                  <c:v>13</c:v>
                </c:pt>
                <c:pt idx="6">
                  <c:v>8</c:v>
                </c:pt>
              </c:numCache>
            </c:numRef>
          </c:val>
          <c:smooth val="0"/>
          <c:extLst>
            <c:ext xmlns:c16="http://schemas.microsoft.com/office/drawing/2014/chart" uri="{C3380CC4-5D6E-409C-BE32-E72D297353CC}">
              <c16:uniqueId val="{00000000-2C71-714D-89FF-7D8DD78F5419}"/>
            </c:ext>
          </c:extLst>
        </c:ser>
        <c:ser>
          <c:idx val="1"/>
          <c:order val="1"/>
          <c:tx>
            <c:strRef>
              <c:f>'Downloads Pivot'!$C$3:$C$4</c:f>
              <c:strCache>
                <c:ptCount val="1"/>
                <c:pt idx="0">
                  <c:v>Mobile</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'Downloads Pivot'!$A$5:$A$12</c:f>
              <c:strCache>
                <c:ptCount val="7"/>
                <c:pt idx="0">
                  <c:v>Sun</c:v>
                </c:pt>
                <c:pt idx="1">
                  <c:v>Mon</c:v>
                </c:pt>
                <c:pt idx="2">
                  <c:v>Tue</c:v>
                </c:pt>
                <c:pt idx="3">
                  <c:v>Wed</c:v>
                </c:pt>
                <c:pt idx="4">
                  <c:v>Thu</c:v>
                </c:pt>
                <c:pt idx="5">
                  <c:v>Fri</c:v>
                </c:pt>
                <c:pt idx="6">
                  <c:v>Sat</c:v>
                </c:pt>
              </c:strCache>
            </c:strRef>
          </c:cat>
          <c:val>
            <c:numRef>
              <c:f>'Downloads Pivot'!$C$5:$C$12</c:f>
              <c:numCache>
                <c:formatCode>General</c:formatCode>
                <c:ptCount val="7"/>
                <c:pt idx="0">
                  <c:v>5</c:v>
                </c:pt>
                <c:pt idx="1">
                  <c:v>9</c:v>
                </c:pt>
                <c:pt idx="2">
                  <c:v>6</c:v>
                </c:pt>
                <c:pt idx="3">
                  <c:v>7</c:v>
                </c:pt>
                <c:pt idx="4">
                  <c:v>6</c:v>
                </c:pt>
                <c:pt idx="5">
                  <c:v>8</c:v>
                </c:pt>
                <c:pt idx="6">
                  <c:v>9</c:v>
                </c:pt>
              </c:numCache>
            </c:numRef>
          </c:val>
          <c:smooth val="0"/>
          <c:extLst>
            <c:ext xmlns:c16="http://schemas.microsoft.com/office/drawing/2014/chart" uri="{C3380CC4-5D6E-409C-BE32-E72D297353CC}">
              <c16:uniqueId val="{00000001-2C71-714D-89FF-7D8DD78F5419}"/>
            </c:ext>
          </c:extLst>
        </c:ser>
        <c:ser>
          <c:idx val="2"/>
          <c:order val="2"/>
          <c:tx>
            <c:strRef>
              <c:f>'Downloads Pivot'!$D$3:$D$4</c:f>
              <c:strCache>
                <c:ptCount val="1"/>
                <c:pt idx="0">
                  <c:v>Tablet</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'Downloads Pivot'!$A$5:$A$12</c:f>
              <c:strCache>
                <c:ptCount val="7"/>
                <c:pt idx="0">
                  <c:v>Sun</c:v>
                </c:pt>
                <c:pt idx="1">
                  <c:v>Mon</c:v>
                </c:pt>
                <c:pt idx="2">
                  <c:v>Tue</c:v>
                </c:pt>
                <c:pt idx="3">
                  <c:v>Wed</c:v>
                </c:pt>
                <c:pt idx="4">
                  <c:v>Thu</c:v>
                </c:pt>
                <c:pt idx="5">
                  <c:v>Fri</c:v>
                </c:pt>
                <c:pt idx="6">
                  <c:v>Sat</c:v>
                </c:pt>
              </c:strCache>
            </c:strRef>
          </c:cat>
          <c:val>
            <c:numRef>
              <c:f>'Downloads Pivot'!$D$5:$D$12</c:f>
              <c:numCache>
                <c:formatCode>General</c:formatCode>
                <c:ptCount val="7"/>
                <c:pt idx="0">
                  <c:v>4</c:v>
                </c:pt>
                <c:pt idx="1">
                  <c:v>7</c:v>
                </c:pt>
                <c:pt idx="2">
                  <c:v>11</c:v>
                </c:pt>
                <c:pt idx="3">
                  <c:v>11</c:v>
                </c:pt>
                <c:pt idx="4">
                  <c:v>5</c:v>
                </c:pt>
                <c:pt idx="5">
                  <c:v>7</c:v>
                </c:pt>
                <c:pt idx="6">
                  <c:v>4</c:v>
                </c:pt>
              </c:numCache>
            </c:numRef>
          </c:val>
          <c:smooth val="0"/>
          <c:extLst>
            <c:ext xmlns:c16="http://schemas.microsoft.com/office/drawing/2014/chart" uri="{C3380CC4-5D6E-409C-BE32-E72D297353CC}">
              <c16:uniqueId val="{00000002-2C71-714D-89FF-7D8DD78F5419}"/>
            </c:ext>
          </c:extLst>
        </c:ser>
        <c:dLbls>
          <c:showLegendKey val="0"/>
          <c:showVal val="0"/>
          <c:showCatName val="0"/>
          <c:showSerName val="0"/>
          <c:showPercent val="0"/>
          <c:showBubbleSize val="0"/>
        </c:dLbls>
        <c:marker val="1"/>
        <c:smooth val="0"/>
        <c:axId val="1806363199"/>
        <c:axId val="4505520"/>
      </c:lineChart>
      <c:catAx>
        <c:axId val="180636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5520"/>
        <c:crosses val="autoZero"/>
        <c:auto val="1"/>
        <c:lblAlgn val="ctr"/>
        <c:lblOffset val="100"/>
        <c:noMultiLvlLbl val="0"/>
      </c:catAx>
      <c:valAx>
        <c:axId val="4505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6363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[ExcelDashboardSample.xlsx]Sales Pivot!PivotTable4</c:name>
    <c:fmtId val="0"/>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w="9525">
              <a:solidFill>
                <a:schemeClr val="accent4">
                  <a:shade val="76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tint val="77000"/>
                    <a:satMod val="103000"/>
                    <a:lumMod val="102000"/>
                    <a:tint val="94000"/>
                  </a:schemeClr>
                </a:gs>
                <a:gs pos="50000">
                  <a:schemeClr val="accent4">
                    <a:tint val="77000"/>
                    <a:satMod val="110000"/>
                    <a:lumMod val="100000"/>
                    <a:shade val="100000"/>
                  </a:schemeClr>
                </a:gs>
                <a:gs pos="100000">
                  <a:schemeClr val="accent4">
                    <a:tint val="77000"/>
                    <a:lumMod val="99000"/>
                    <a:satMod val="120000"/>
                    <a:shade val="78000"/>
                  </a:schemeClr>
                </a:gs>
              </a:gsLst>
              <a:lin ang="5400000" scaled="0"/>
            </a:gradFill>
            <a:ln w="9525">
              <a:solidFill>
                <a:schemeClr val="accent4">
                  <a:tint val="77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Pivot'!$B$3</c:f>
              <c:strCache>
                <c:ptCount val="1"/>
                <c:pt idx="0">
                  <c:v>Sum of New Sales Only</c:v>
                </c:pt>
              </c:strCache>
            </c:strRef>
          </c:tx>
          <c:spPr>
            <a:ln w="34925" cap="rnd">
              <a:solidFill>
                <a:schemeClr val="accent4">
                  <a:shade val="76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w="9525">
                <a:solidFill>
                  <a:schemeClr val="accent4">
                    <a:shade val="76000"/>
                  </a:schemeClr>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Pivot'!$A$4:$A$11</c:f>
              <c:strCache>
                <c:ptCount val="7"/>
                <c:pt idx="0">
                  <c:v>February</c:v>
                </c:pt>
                <c:pt idx="1">
                  <c:v>March</c:v>
                </c:pt>
                <c:pt idx="2">
                  <c:v>April</c:v>
                </c:pt>
                <c:pt idx="3">
                  <c:v>May</c:v>
                </c:pt>
                <c:pt idx="4">
                  <c:v>June</c:v>
                </c:pt>
                <c:pt idx="5">
                  <c:v>July</c:v>
                </c:pt>
                <c:pt idx="6">
                  <c:v>August</c:v>
                </c:pt>
              </c:strCache>
            </c:strRef>
          </c:cat>
          <c:val>
            <c:numRef>
              <c:f>'Sales Pivot'!$B$4:$B$11</c:f>
              <c:numCache>
                <c:formatCode>General</c:formatCode>
                <c:ptCount val="7"/>
                <c:pt idx="0">
                  <c:v>111.87999999999997</c:v>
                </c:pt>
                <c:pt idx="1">
                  <c:v>133.85999999999996</c:v>
                </c:pt>
                <c:pt idx="2">
                  <c:v>136.85</c:v>
                </c:pt>
                <c:pt idx="3">
                  <c:v>115.86999999999998</c:v>
                </c:pt>
                <c:pt idx="4">
                  <c:v>140.84</c:v>
                </c:pt>
                <c:pt idx="5">
                  <c:v>98.909999999999982</c:v>
                </c:pt>
                <c:pt idx="6">
                  <c:v>112.88999999999999</c:v>
                </c:pt>
              </c:numCache>
            </c:numRef>
          </c:val>
          <c:smooth val="0"/>
          <c:extLst>
            <c:ext xmlns:c16="http://schemas.microsoft.com/office/drawing/2014/chart" uri="{C3380CC4-5D6E-409C-BE32-E72D297353CC}">
              <c16:uniqueId val="{00000000-7F1F-2840-B888-FD91CF4849D3}"/>
            </c:ext>
          </c:extLst>
        </c:ser>
        <c:ser>
          <c:idx val="1"/>
          <c:order val="1"/>
          <c:tx>
            <c:strRef>
              <c:f>'Sales Pivot'!$C$3</c:f>
              <c:strCache>
                <c:ptCount val="1"/>
                <c:pt idx="0">
                  <c:v>Sum of Sales </c:v>
                </c:pt>
              </c:strCache>
            </c:strRef>
          </c:tx>
          <c:spPr>
            <a:ln w="34925" cap="rnd">
              <a:solidFill>
                <a:schemeClr val="accent4">
                  <a:tint val="77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4">
                      <a:tint val="77000"/>
                      <a:satMod val="103000"/>
                      <a:lumMod val="102000"/>
                      <a:tint val="94000"/>
                    </a:schemeClr>
                  </a:gs>
                  <a:gs pos="50000">
                    <a:schemeClr val="accent4">
                      <a:tint val="77000"/>
                      <a:satMod val="110000"/>
                      <a:lumMod val="100000"/>
                      <a:shade val="100000"/>
                    </a:schemeClr>
                  </a:gs>
                  <a:gs pos="100000">
                    <a:schemeClr val="accent4">
                      <a:tint val="77000"/>
                      <a:lumMod val="99000"/>
                      <a:satMod val="120000"/>
                      <a:shade val="78000"/>
                    </a:schemeClr>
                  </a:gs>
                </a:gsLst>
                <a:lin ang="5400000" scaled="0"/>
              </a:gradFill>
              <a:ln w="9525">
                <a:solidFill>
                  <a:schemeClr val="accent4">
                    <a:tint val="77000"/>
                  </a:schemeClr>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Pivot'!$A$4:$A$11</c:f>
              <c:strCache>
                <c:ptCount val="7"/>
                <c:pt idx="0">
                  <c:v>February</c:v>
                </c:pt>
                <c:pt idx="1">
                  <c:v>March</c:v>
                </c:pt>
                <c:pt idx="2">
                  <c:v>April</c:v>
                </c:pt>
                <c:pt idx="3">
                  <c:v>May</c:v>
                </c:pt>
                <c:pt idx="4">
                  <c:v>June</c:v>
                </c:pt>
                <c:pt idx="5">
                  <c:v>July</c:v>
                </c:pt>
                <c:pt idx="6">
                  <c:v>August</c:v>
                </c:pt>
              </c:strCache>
            </c:strRef>
          </c:cat>
          <c:val>
            <c:numRef>
              <c:f>'Sales Pivot'!$C$4:$C$11</c:f>
              <c:numCache>
                <c:formatCode>General</c:formatCode>
                <c:ptCount val="7"/>
                <c:pt idx="0">
                  <c:v>197.78000000000006</c:v>
                </c:pt>
                <c:pt idx="1">
                  <c:v>236.75000000000009</c:v>
                </c:pt>
                <c:pt idx="2">
                  <c:v>326.65000000000015</c:v>
                </c:pt>
                <c:pt idx="3">
                  <c:v>221.76000000000008</c:v>
                </c:pt>
                <c:pt idx="4">
                  <c:v>254.71000000000012</c:v>
                </c:pt>
                <c:pt idx="5">
                  <c:v>242.77000000000007</c:v>
                </c:pt>
                <c:pt idx="6">
                  <c:v>246.74000000000009</c:v>
                </c:pt>
              </c:numCache>
            </c:numRef>
          </c:val>
          <c:smooth val="0"/>
          <c:extLst>
            <c:ext xmlns:c16="http://schemas.microsoft.com/office/drawing/2014/chart" uri="{C3380CC4-5D6E-409C-BE32-E72D297353CC}">
              <c16:uniqueId val="{0000001A-7F1F-2840-B888-FD91CF4849D3}"/>
            </c:ext>
          </c:extLst>
        </c:ser>
        <c:dLbls>
          <c:dLblPos val="ctr"/>
          <c:showLegendKey val="0"/>
          <c:showVal val="1"/>
          <c:showCatName val="0"/>
          <c:showSerName val="0"/>
          <c:showPercent val="0"/>
          <c:showBubbleSize val="0"/>
        </c:dLbls>
        <c:marker val="1"/>
        <c:smooth val="0"/>
        <c:axId val="2134092991"/>
        <c:axId val="2133968975"/>
      </c:lineChart>
      <c:catAx>
        <c:axId val="2134092991"/>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3968975"/>
        <c:crosses val="autoZero"/>
        <c:auto val="1"/>
        <c:lblAlgn val="ctr"/>
        <c:lblOffset val="100"/>
        <c:noMultiLvlLbl val="0"/>
      </c:catAx>
      <c:valAx>
        <c:axId val="2133968975"/>
        <c:scaling>
          <c:orientation val="minMax"/>
        </c:scaling>
        <c:delete val="0"/>
        <c:axPos val="l"/>
        <c:majorGridlines>
          <c:spPr>
            <a:ln w="6350" cap="flat" cmpd="sng" algn="ctr">
              <a:noFill/>
              <a:round/>
            </a:ln>
            <a:effectLst/>
          </c:spPr>
        </c:majorGridlines>
        <c:numFmt formatCode="General" sourceLinked="1"/>
        <c:majorTickMark val="none"/>
        <c:minorTickMark val="none"/>
        <c:tickLblPos val="nextTo"/>
        <c:spPr>
          <a:noFill/>
          <a:ln w="6350" cap="flat" cmpd="sng" algn="ctr">
            <a:solidFill>
              <a:schemeClr val="bg1">
                <a:lumMod val="50000"/>
              </a:schemeClr>
            </a:solidFill>
            <a:prstDash val="solid"/>
            <a:miter lim="800000"/>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4092991"/>
        <c:crosses val="autoZero"/>
        <c:crossBetween val="between"/>
      </c:valAx>
      <c:spPr>
        <a:solidFill>
          <a:schemeClr val="bg1"/>
        </a:solidFill>
        <a:ln>
          <a:noFill/>
        </a:ln>
        <a:effectLst/>
      </c:spPr>
    </c:plotArea>
    <c:legend>
      <c:legendPos val="r"/>
      <c:overlay val="0"/>
      <c:spPr>
        <a:solidFill>
          <a:schemeClr val="lt1"/>
        </a:solidFill>
        <a:ln w="12700" cap="flat" cmpd="sng" algn="ctr">
          <a:noFill/>
          <a:prstDash val="solid"/>
          <a:miter lim="800000"/>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[ExcelDashboardSample.xlsx]Visits Pivot!PivotTable8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Unique</a:t>
            </a:r>
            <a:r>
              <a:rPr lang="en-US" baseline="0"/>
              <a:t> Site Visits</a:t>
            </a:r>
            <a:endParaRPr lang="en-US"/>
          </a:p>
        </c:rich>
      </c:tx>
      <c:overlay val="1"/>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'Visits Pivot'!$B$3:$B$4</c:f>
              <c:strCache>
                <c:ptCount val="1"/>
                <c:pt idx="0">
                  <c:v>Desktop</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'Visits Pivot'!$A$5:$A$12</c:f>
              <c:strCache>
                <c:ptCount val="7"/>
                <c:pt idx="0">
                  <c:v>Sun</c:v>
                </c:pt>
                <c:pt idx="1">
                  <c:v>Mon</c:v>
                </c:pt>
                <c:pt idx="2">
                  <c:v>Tue</c:v>
                </c:pt>
                <c:pt idx="3">
                  <c:v>Wed</c:v>
                </c:pt>
                <c:pt idx="4">
                  <c:v>Thu</c:v>
                </c:pt>
                <c:pt idx="5">
                  <c:v>Fri</c:v>
                </c:pt>
                <c:pt idx="6">
                  <c:v>Sat</c:v>
                </c:pt>
              </c:strCache>
            </c:strRef>
          </c:cat>
          <c:val>
            <c:numRef>
              <c:f>'Visits Pivot'!$B$5:$B$12</c:f>
              <c:numCache>
                <c:formatCode>General</c:formatCode>
                <c:ptCount val="7"/>
                <c:pt idx="0">
                  <c:v>22</c:v>
                </c:pt>
                <c:pt idx="1">
                  <c:v>11</c:v>
                </c:pt>
                <c:pt idx="2">
                  <c:v>18</c:v>
                </c:pt>
                <c:pt idx="3">
                  <c:v>9</c:v>
                </c:pt>
                <c:pt idx="4">
                  <c:v>10</c:v>
                </c:pt>
                <c:pt idx="5">
                  <c:v>19</c:v>
                </c:pt>
                <c:pt idx="6">
                  <c:v>15</c:v>
                </c:pt>
              </c:numCache>
            </c:numRef>
          </c:val>
          <c:smooth val="0"/>
          <c:extLst>
            <c:ext xmlns:c16="http://schemas.microsoft.com/office/drawing/2014/chart" uri="{C3380CC4-5D6E-409C-BE32-E72D297353CC}">
              <c16:uniqueId val="{00000000-BC3E-3143-9228-BC6BDD6AD807}"/>
            </c:ext>
          </c:extLst>
        </c:ser>
        <c:ser>
          <c:idx val="1"/>
          <c:order val="1"/>
          <c:tx>
            <c:strRef>
              <c:f>'Visits Pivot'!$C$3:$C$4</c:f>
              <c:strCache>
                <c:ptCount val="1"/>
                <c:pt idx="0">
                  <c:v>Mobile</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'Visits Pivot'!$A$5:$A$12</c:f>
              <c:strCache>
                <c:ptCount val="7"/>
                <c:pt idx="0">
                  <c:v>Sun</c:v>
                </c:pt>
                <c:pt idx="1">
                  <c:v>Mon</c:v>
                </c:pt>
                <c:pt idx="2">
                  <c:v>Tue</c:v>
                </c:pt>
                <c:pt idx="3">
                  <c:v>Wed</c:v>
                </c:pt>
                <c:pt idx="4">
                  <c:v>Thu</c:v>
                </c:pt>
                <c:pt idx="5">
                  <c:v>Fri</c:v>
                </c:pt>
                <c:pt idx="6">
                  <c:v>Sat</c:v>
                </c:pt>
              </c:strCache>
            </c:strRef>
          </c:cat>
          <c:val>
            <c:numRef>
              <c:f>'Visits Pivot'!$C$5:$C$12</c:f>
              <c:numCache>
                <c:formatCode>General</c:formatCode>
                <c:ptCount val="7"/>
                <c:pt idx="0">
                  <c:v>12</c:v>
                </c:pt>
                <c:pt idx="1">
                  <c:v>19</c:v>
                </c:pt>
                <c:pt idx="2">
                  <c:v>14</c:v>
                </c:pt>
                <c:pt idx="3">
                  <c:v>13</c:v>
                </c:pt>
                <c:pt idx="4">
                  <c:v>11</c:v>
                </c:pt>
                <c:pt idx="5">
                  <c:v>11</c:v>
                </c:pt>
                <c:pt idx="6">
                  <c:v>16</c:v>
                </c:pt>
              </c:numCache>
            </c:numRef>
          </c:val>
          <c:smooth val="0"/>
          <c:extLst>
            <c:ext xmlns:c16="http://schemas.microsoft.com/office/drawing/2014/chart" uri="{C3380CC4-5D6E-409C-BE32-E72D297353CC}">
              <c16:uniqueId val="{00000001-BC3E-3143-9228-BC6BDD6AD807}"/>
            </c:ext>
          </c:extLst>
        </c:ser>
        <c:ser>
          <c:idx val="2"/>
          <c:order val="2"/>
          <c:tx>
            <c:strRef>
              <c:f>'Visits Pivot'!$D$3:$D$4</c:f>
              <c:strCache>
                <c:ptCount val="1"/>
                <c:pt idx="0">
                  <c:v>Tablet</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'Visits Pivot'!$A$5:$A$12</c:f>
              <c:strCache>
                <c:ptCount val="7"/>
                <c:pt idx="0">
                  <c:v>Sun</c:v>
                </c:pt>
                <c:pt idx="1">
                  <c:v>Mon</c:v>
                </c:pt>
                <c:pt idx="2">
                  <c:v>Tue</c:v>
                </c:pt>
                <c:pt idx="3">
                  <c:v>Wed</c:v>
                </c:pt>
                <c:pt idx="4">
                  <c:v>Thu</c:v>
                </c:pt>
                <c:pt idx="5">
                  <c:v>Fri</c:v>
                </c:pt>
                <c:pt idx="6">
                  <c:v>Sat</c:v>
                </c:pt>
              </c:strCache>
            </c:strRef>
          </c:cat>
          <c:val>
            <c:numRef>
              <c:f>'Visits Pivot'!$D$5:$D$12</c:f>
              <c:numCache>
                <c:formatCode>General</c:formatCode>
                <c:ptCount val="7"/>
                <c:pt idx="0">
                  <c:v>9</c:v>
                </c:pt>
                <c:pt idx="1">
                  <c:v>16</c:v>
                </c:pt>
                <c:pt idx="2">
                  <c:v>18</c:v>
                </c:pt>
                <c:pt idx="3">
                  <c:v>19</c:v>
                </c:pt>
                <c:pt idx="4">
                  <c:v>11</c:v>
                </c:pt>
                <c:pt idx="5">
                  <c:v>18</c:v>
                </c:pt>
                <c:pt idx="6">
                  <c:v>9</c:v>
                </c:pt>
              </c:numCache>
            </c:numRef>
          </c:val>
          <c:smooth val="0"/>
          <c:extLst>
            <c:ext xmlns:c16="http://schemas.microsoft.com/office/drawing/2014/chart" uri="{C3380CC4-5D6E-409C-BE32-E72D297353CC}">
              <c16:uniqueId val="{00000002-BC3E-3143-9228-BC6BDD6AD807}"/>
            </c:ext>
          </c:extLst>
        </c:ser>
        <c:dLbls>
          <c:showLegendKey val="0"/>
          <c:showVal val="0"/>
          <c:showCatName val="0"/>
          <c:showSerName val="0"/>
          <c:showPercent val="0"/>
          <c:showBubbleSize val="0"/>
        </c:dLbls>
        <c:marker val="1"/>
        <c:smooth val="0"/>
        <c:axId val="1712242847"/>
        <c:axId val="1712244607"/>
      </c:lineChart>
      <c:catAx>
        <c:axId val="17122428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2244607"/>
        <c:crosses val="autoZero"/>
        <c:auto val="1"/>
        <c:lblAlgn val="ctr"/>
        <c:lblOffset val="100"/>
        <c:noMultiLvlLbl val="0"/>
      </c:catAx>
      <c:valAx>
        <c:axId val="17122446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22428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[ExcelDashboardSample.xlsx]Downloads Pivot!PivotTable13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Downloads</a:t>
            </a:r>
          </a:p>
          <a:p>
            <a:pPr>
              <a:defRPr/>
            </a:pPr>
            <a:endParaRPr lang="en-US"/>
          </a:p>
        </c:rich>
      </c:tx>
      <c:overlay val="1"/>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'Downloads Pivot'!$B$3:$B$4</c:f>
              <c:strCache>
                <c:ptCount val="1"/>
                <c:pt idx="0">
                  <c:v>Desktop</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'Downloads Pivot'!$A$5:$A$12</c:f>
              <c:strCache>
                <c:ptCount val="7"/>
                <c:pt idx="0">
                  <c:v>Sun</c:v>
                </c:pt>
                <c:pt idx="1">
                  <c:v>Mon</c:v>
                </c:pt>
                <c:pt idx="2">
                  <c:v>Tue</c:v>
                </c:pt>
                <c:pt idx="3">
                  <c:v>Wed</c:v>
                </c:pt>
                <c:pt idx="4">
                  <c:v>Thu</c:v>
                </c:pt>
                <c:pt idx="5">
                  <c:v>Fri</c:v>
                </c:pt>
                <c:pt idx="6">
                  <c:v>Sat</c:v>
                </c:pt>
              </c:strCache>
            </c:strRef>
          </c:cat>
          <c:val>
            <c:numRef>
              <c:f>'Downloads Pivot'!$B$5:$B$12</c:f>
              <c:numCache>
                <c:formatCode>General</c:formatCode>
                <c:ptCount val="7"/>
                <c:pt idx="0">
                  <c:v>8</c:v>
                </c:pt>
                <c:pt idx="1">
                  <c:v>4</c:v>
                </c:pt>
                <c:pt idx="2">
                  <c:v>10</c:v>
                </c:pt>
                <c:pt idx="3">
                  <c:v>3</c:v>
                </c:pt>
                <c:pt idx="4">
                  <c:v>5</c:v>
                </c:pt>
                <c:pt idx="5">
                  <c:v>13</c:v>
                </c:pt>
                <c:pt idx="6">
                  <c:v>8</c:v>
                </c:pt>
              </c:numCache>
            </c:numRef>
          </c:val>
          <c:smooth val="0"/>
          <c:extLst>
            <c:ext xmlns:c16="http://schemas.microsoft.com/office/drawing/2014/chart" uri="{C3380CC4-5D6E-409C-BE32-E72D297353CC}">
              <c16:uniqueId val="{00000000-A904-5749-84AA-D767EE4CCEB9}"/>
            </c:ext>
          </c:extLst>
        </c:ser>
        <c:ser>
          <c:idx val="1"/>
          <c:order val="1"/>
          <c:tx>
            <c:strRef>
              <c:f>'Downloads Pivot'!$C$3:$C$4</c:f>
              <c:strCache>
                <c:ptCount val="1"/>
                <c:pt idx="0">
                  <c:v>Mobile</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'Downloads Pivot'!$A$5:$A$12</c:f>
              <c:strCache>
                <c:ptCount val="7"/>
                <c:pt idx="0">
                  <c:v>Sun</c:v>
                </c:pt>
                <c:pt idx="1">
                  <c:v>Mon</c:v>
                </c:pt>
                <c:pt idx="2">
                  <c:v>Tue</c:v>
                </c:pt>
                <c:pt idx="3">
                  <c:v>Wed</c:v>
                </c:pt>
                <c:pt idx="4">
                  <c:v>Thu</c:v>
                </c:pt>
                <c:pt idx="5">
                  <c:v>Fri</c:v>
                </c:pt>
                <c:pt idx="6">
                  <c:v>Sat</c:v>
                </c:pt>
              </c:strCache>
            </c:strRef>
          </c:cat>
          <c:val>
            <c:numRef>
              <c:f>'Downloads Pivot'!$C$5:$C$12</c:f>
              <c:numCache>
                <c:formatCode>General</c:formatCode>
                <c:ptCount val="7"/>
                <c:pt idx="0">
                  <c:v>5</c:v>
                </c:pt>
                <c:pt idx="1">
                  <c:v>9</c:v>
                </c:pt>
                <c:pt idx="2">
                  <c:v>6</c:v>
                </c:pt>
                <c:pt idx="3">
                  <c:v>7</c:v>
                </c:pt>
                <c:pt idx="4">
                  <c:v>6</c:v>
                </c:pt>
                <c:pt idx="5">
                  <c:v>8</c:v>
                </c:pt>
                <c:pt idx="6">
                  <c:v>9</c:v>
                </c:pt>
              </c:numCache>
            </c:numRef>
          </c:val>
          <c:smooth val="0"/>
          <c:extLst>
            <c:ext xmlns:c16="http://schemas.microsoft.com/office/drawing/2014/chart" uri="{C3380CC4-5D6E-409C-BE32-E72D297353CC}">
              <c16:uniqueId val="{00000001-A904-5749-84AA-D767EE4CCEB9}"/>
            </c:ext>
          </c:extLst>
        </c:ser>
        <c:ser>
          <c:idx val="2"/>
          <c:order val="2"/>
          <c:tx>
            <c:strRef>
              <c:f>'Downloads Pivot'!$D$3:$D$4</c:f>
              <c:strCache>
                <c:ptCount val="1"/>
                <c:pt idx="0">
                  <c:v>Tablet</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'Downloads Pivot'!$A$5:$A$12</c:f>
              <c:strCache>
                <c:ptCount val="7"/>
                <c:pt idx="0">
                  <c:v>Sun</c:v>
                </c:pt>
                <c:pt idx="1">
                  <c:v>Mon</c:v>
                </c:pt>
                <c:pt idx="2">
                  <c:v>Tue</c:v>
                </c:pt>
                <c:pt idx="3">
                  <c:v>Wed</c:v>
                </c:pt>
                <c:pt idx="4">
                  <c:v>Thu</c:v>
                </c:pt>
                <c:pt idx="5">
                  <c:v>Fri</c:v>
                </c:pt>
                <c:pt idx="6">
                  <c:v>Sat</c:v>
                </c:pt>
              </c:strCache>
            </c:strRef>
          </c:cat>
          <c:val>
            <c:numRef>
              <c:f>'Downloads Pivot'!$D$5:$D$12</c:f>
              <c:numCache>
                <c:formatCode>General</c:formatCode>
                <c:ptCount val="7"/>
                <c:pt idx="0">
                  <c:v>4</c:v>
                </c:pt>
                <c:pt idx="1">
                  <c:v>7</c:v>
                </c:pt>
                <c:pt idx="2">
                  <c:v>11</c:v>
                </c:pt>
                <c:pt idx="3">
                  <c:v>11</c:v>
                </c:pt>
                <c:pt idx="4">
                  <c:v>5</c:v>
                </c:pt>
                <c:pt idx="5">
                  <c:v>7</c:v>
                </c:pt>
                <c:pt idx="6">
                  <c:v>4</c:v>
                </c:pt>
              </c:numCache>
            </c:numRef>
          </c:val>
          <c:smooth val="0"/>
          <c:extLst>
            <c:ext xmlns:c16="http://schemas.microsoft.com/office/drawing/2014/chart" uri="{C3380CC4-5D6E-409C-BE32-E72D297353CC}">
              <c16:uniqueId val="{00000002-A904-5749-84AA-D767EE4CCEB9}"/>
            </c:ext>
          </c:extLst>
        </c:ser>
        <c:dLbls>
          <c:showLegendKey val="0"/>
          <c:showVal val="0"/>
          <c:showCatName val="0"/>
          <c:showSerName val="0"/>
          <c:showPercent val="0"/>
          <c:showBubbleSize val="0"/>
        </c:dLbls>
        <c:marker val="1"/>
        <c:smooth val="0"/>
        <c:axId val="1806363199"/>
        <c:axId val="4505520"/>
      </c:lineChart>
      <c:catAx>
        <c:axId val="180636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5520"/>
        <c:crosses val="autoZero"/>
        <c:auto val="1"/>
        <c:lblAlgn val="ctr"/>
        <c:lblOffset val="100"/>
        <c:noMultiLvlLbl val="0"/>
      </c:catAx>
      <c:valAx>
        <c:axId val="4505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63631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[ExcelDashboardSample.xlsx]Downloads Pivot!PivotTable5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Unique</a:t>
            </a:r>
            <a:r>
              <a:rPr lang="en-US" baseline="0"/>
              <a:t> Visits</a:t>
            </a:r>
            <a:endParaRPr lang="en-US"/>
          </a:p>
        </c:rich>
      </c:tx>
      <c:overlay val="1"/>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28575" cap="rnd">
            <a:solidFill>
              <a:schemeClr val="accent2"/>
            </a:solidFill>
            <a:round/>
          </a:ln>
          <a:effectLst/>
        </c:spPr>
        <c:marker>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28575" cap="rnd">
            <a:solidFill>
              <a:schemeClr val="accent2"/>
            </a:solidFill>
            <a:round/>
          </a:ln>
          <a:effectLst/>
        </c:spPr>
        <c:marker>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28575" cap="rnd">
            <a:solidFill>
              <a:schemeClr val="accent2"/>
            </a:solidFill>
            <a:round/>
          </a:ln>
          <a:effectLst/>
        </c:spPr>
        <c:marker>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w="28575" cap="rnd">
            <a:solidFill>
              <a:schemeClr val="accent2"/>
            </a:solidFill>
            <a:round/>
          </a:ln>
          <a:effectLst/>
        </c:spPr>
        <c:marker>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w="28575" cap="rnd">
            <a:solidFill>
              <a:schemeClr val="accent2"/>
            </a:solidFill>
            <a:round/>
          </a:ln>
          <a:effectLst/>
        </c:spPr>
        <c:marker>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w="28575" cap="rnd">
            <a:solidFill>
              <a:schemeClr val="accent2"/>
            </a:solidFill>
            <a:round/>
          </a:ln>
          <a:effectLst/>
        </c:spPr>
        <c:marker>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w="28575" cap="rnd">
            <a:solidFill>
              <a:schemeClr val="accent2"/>
            </a:solidFill>
            <a:round/>
          </a:ln>
          <a:effectLst/>
        </c:spPr>
        <c:marker>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w="28575" cap="rnd">
            <a:solidFill>
              <a:schemeClr val="accent2"/>
            </a:solidFill>
            <a:round/>
          </a:ln>
          <a:effectLst/>
        </c:spPr>
        <c:marker>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2"/>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2"/>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2"/>
            </a:solidFill>
            <a:round/>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7383428923236464E-2"/>
          <c:y val="6.9444444444444448E-2"/>
          <c:w val="0.76738692038495193"/>
          <c:h val="0.8416746864975212"/>
        </c:manualLayout>
      </c:layout>
      <c:lineChart>
        <c:grouping val="standard"/>
        <c:varyColors val="0"/>
        <c:ser>
          <c:idx val="0"/>
          <c:order val="0"/>
          <c:tx>
            <c:strRef>
              <c:f>'Downloads Pivot'!$H$27:$H$28</c:f>
              <c:strCache>
                <c:ptCount val="1"/>
                <c:pt idx="0">
                  <c:v>Desktop</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'Downloads Pivot'!$G$29:$G$37</c:f>
              <c:strCache>
                <c:ptCount val="8"/>
                <c:pt idx="0">
                  <c:v>Sun</c:v>
                </c:pt>
                <c:pt idx="1">
                  <c:v>Mon</c:v>
                </c:pt>
                <c:pt idx="2">
                  <c:v>Tue</c:v>
                </c:pt>
                <c:pt idx="3">
                  <c:v>Wed</c:v>
                </c:pt>
                <c:pt idx="4">
                  <c:v>Thu</c:v>
                </c:pt>
                <c:pt idx="5">
                  <c:v>Fri</c:v>
                </c:pt>
                <c:pt idx="6">
                  <c:v>Sat</c:v>
                </c:pt>
                <c:pt idx="7">
                  <c:v>(blank)</c:v>
                </c:pt>
              </c:strCache>
            </c:strRef>
          </c:cat>
          <c:val>
            <c:numRef>
              <c:f>'Downloads Pivot'!$H$29:$H$37</c:f>
              <c:numCache>
                <c:formatCode>General</c:formatCode>
                <c:ptCount val="8"/>
                <c:pt idx="0">
                  <c:v>22</c:v>
                </c:pt>
                <c:pt idx="1">
                  <c:v>11</c:v>
                </c:pt>
                <c:pt idx="2">
                  <c:v>18</c:v>
                </c:pt>
                <c:pt idx="3">
                  <c:v>9</c:v>
                </c:pt>
                <c:pt idx="4">
                  <c:v>10</c:v>
                </c:pt>
                <c:pt idx="5">
                  <c:v>19</c:v>
                </c:pt>
                <c:pt idx="6">
                  <c:v>15</c:v>
                </c:pt>
              </c:numCache>
            </c:numRef>
          </c:val>
          <c:smooth val="0"/>
          <c:extLst>
            <c:ext xmlns:c16="http://schemas.microsoft.com/office/drawing/2014/chart" uri="{C3380CC4-5D6E-409C-BE32-E72D297353CC}">
              <c16:uniqueId val="{00000000-808B-5E48-B3FC-FCAC7E8D2C57}"/>
            </c:ext>
          </c:extLst>
        </c:ser>
        <c:ser>
          <c:idx val="1"/>
          <c:order val="1"/>
          <c:tx>
            <c:strRef>
              <c:f>'Downloads Pivot'!$I$27:$I$28</c:f>
              <c:strCache>
                <c:ptCount val="1"/>
                <c:pt idx="0">
                  <c:v>Mobile</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'Downloads Pivot'!$G$29:$G$37</c:f>
              <c:strCache>
                <c:ptCount val="8"/>
                <c:pt idx="0">
                  <c:v>Sun</c:v>
                </c:pt>
                <c:pt idx="1">
                  <c:v>Mon</c:v>
                </c:pt>
                <c:pt idx="2">
                  <c:v>Tue</c:v>
                </c:pt>
                <c:pt idx="3">
                  <c:v>Wed</c:v>
                </c:pt>
                <c:pt idx="4">
                  <c:v>Thu</c:v>
                </c:pt>
                <c:pt idx="5">
                  <c:v>Fri</c:v>
                </c:pt>
                <c:pt idx="6">
                  <c:v>Sat</c:v>
                </c:pt>
                <c:pt idx="7">
                  <c:v>(blank)</c:v>
                </c:pt>
              </c:strCache>
            </c:strRef>
          </c:cat>
          <c:val>
            <c:numRef>
              <c:f>'Downloads Pivot'!$I$29:$I$37</c:f>
              <c:numCache>
                <c:formatCode>General</c:formatCode>
                <c:ptCount val="8"/>
                <c:pt idx="0">
                  <c:v>12</c:v>
                </c:pt>
                <c:pt idx="1">
                  <c:v>19</c:v>
                </c:pt>
                <c:pt idx="2">
                  <c:v>14</c:v>
                </c:pt>
                <c:pt idx="3">
                  <c:v>13</c:v>
                </c:pt>
                <c:pt idx="4">
                  <c:v>11</c:v>
                </c:pt>
                <c:pt idx="5">
                  <c:v>11</c:v>
                </c:pt>
                <c:pt idx="6">
                  <c:v>16</c:v>
                </c:pt>
              </c:numCache>
            </c:numRef>
          </c:val>
          <c:smooth val="0"/>
          <c:extLst>
            <c:ext xmlns:c16="http://schemas.microsoft.com/office/drawing/2014/chart" uri="{C3380CC4-5D6E-409C-BE32-E72D297353CC}">
              <c16:uniqueId val="{00000009-808B-5E48-B3FC-FCAC7E8D2C57}"/>
            </c:ext>
          </c:extLst>
        </c:ser>
        <c:ser>
          <c:idx val="2"/>
          <c:order val="2"/>
          <c:tx>
            <c:strRef>
              <c:f>'Downloads Pivot'!$J$27:$J$28</c:f>
              <c:strCache>
                <c:ptCount val="1"/>
                <c:pt idx="0">
                  <c:v>Tablet</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'Downloads Pivot'!$G$29:$G$37</c:f>
              <c:strCache>
                <c:ptCount val="8"/>
                <c:pt idx="0">
                  <c:v>Sun</c:v>
                </c:pt>
                <c:pt idx="1">
                  <c:v>Mon</c:v>
                </c:pt>
                <c:pt idx="2">
                  <c:v>Tue</c:v>
                </c:pt>
                <c:pt idx="3">
                  <c:v>Wed</c:v>
                </c:pt>
                <c:pt idx="4">
                  <c:v>Thu</c:v>
                </c:pt>
                <c:pt idx="5">
                  <c:v>Fri</c:v>
                </c:pt>
                <c:pt idx="6">
                  <c:v>Sat</c:v>
                </c:pt>
                <c:pt idx="7">
                  <c:v>(blank)</c:v>
                </c:pt>
              </c:strCache>
            </c:strRef>
          </c:cat>
          <c:val>
            <c:numRef>
              <c:f>'Downloads Pivot'!$J$29:$J$37</c:f>
              <c:numCache>
                <c:formatCode>General</c:formatCode>
                <c:ptCount val="8"/>
                <c:pt idx="0">
                  <c:v>9</c:v>
                </c:pt>
                <c:pt idx="1">
                  <c:v>16</c:v>
                </c:pt>
                <c:pt idx="2">
                  <c:v>18</c:v>
                </c:pt>
                <c:pt idx="3">
                  <c:v>19</c:v>
                </c:pt>
                <c:pt idx="4">
                  <c:v>11</c:v>
                </c:pt>
                <c:pt idx="5">
                  <c:v>18</c:v>
                </c:pt>
                <c:pt idx="6">
                  <c:v>9</c:v>
                </c:pt>
              </c:numCache>
            </c:numRef>
          </c:val>
          <c:smooth val="0"/>
          <c:extLst>
            <c:ext xmlns:c16="http://schemas.microsoft.com/office/drawing/2014/chart" uri="{C3380CC4-5D6E-409C-BE32-E72D297353CC}">
              <c16:uniqueId val="{0000000A-808B-5E48-B3FC-FCAC7E8D2C57}"/>
            </c:ext>
          </c:extLst>
        </c:ser>
        <c:ser>
          <c:idx val="3"/>
          <c:order val="3"/>
          <c:tx>
            <c:strRef>
              <c:f>'Downloads Pivot'!$K$27:$K$28</c:f>
              <c:strCache>
                <c:ptCount val="1"/>
                <c:pt idx="0">
                  <c:v>(blank)</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strRef>
              <c:f>'Downloads Pivot'!$G$29:$G$37</c:f>
              <c:strCache>
                <c:ptCount val="8"/>
                <c:pt idx="0">
                  <c:v>Sun</c:v>
                </c:pt>
                <c:pt idx="1">
                  <c:v>Mon</c:v>
                </c:pt>
                <c:pt idx="2">
                  <c:v>Tue</c:v>
                </c:pt>
                <c:pt idx="3">
                  <c:v>Wed</c:v>
                </c:pt>
                <c:pt idx="4">
                  <c:v>Thu</c:v>
                </c:pt>
                <c:pt idx="5">
                  <c:v>Fri</c:v>
                </c:pt>
                <c:pt idx="6">
                  <c:v>Sat</c:v>
                </c:pt>
                <c:pt idx="7">
                  <c:v>(blank)</c:v>
                </c:pt>
              </c:strCache>
            </c:strRef>
          </c:cat>
          <c:val>
            <c:numRef>
              <c:f>'Downloads Pivot'!$K$29:$K$37</c:f>
              <c:numCache>
                <c:formatCode>General</c:formatCode>
                <c:ptCount val="8"/>
              </c:numCache>
            </c:numRef>
          </c:val>
          <c:smooth val="0"/>
          <c:extLst>
            <c:ext xmlns:c16="http://schemas.microsoft.com/office/drawing/2014/chart" uri="{C3380CC4-5D6E-409C-BE32-E72D297353CC}">
              <c16:uniqueId val="{0000000B-808B-5E48-B3FC-FCAC7E8D2C57}"/>
            </c:ext>
          </c:extLst>
        </c:ser>
        <c:dLbls>
          <c:showLegendKey val="0"/>
          <c:showVal val="0"/>
          <c:showCatName val="0"/>
          <c:showSerName val="0"/>
          <c:showPercent val="0"/>
          <c:showBubbleSize val="0"/>
        </c:dLbls>
        <c:marker val="1"/>
        <c:smooth val="0"/>
        <c:axId val="1225560176"/>
        <c:axId val="1220140416"/>
      </c:lineChart>
      <c:catAx>
        <c:axId val="1225560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0140416"/>
        <c:crosses val="autoZero"/>
        <c:auto val="1"/>
        <c:lblAlgn val="ctr"/>
        <c:lblOffset val="100"/>
        <c:noMultiLvlLbl val="0"/>
      </c:catAx>
      <c:valAx>
        <c:axId val="1220140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5560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7">
  <a:schemeClr val="accent4"/>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ustomXml" Target="../ink/ink1.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3.xml"/><Relationship Id="rId4"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ustomXml" Target="../ink/ink3.xml"/><Relationship Id="rId2" Type="http://schemas.openxmlformats.org/officeDocument/2006/relationships/image" Target="../media/image2.png"/><Relationship Id="rId1" Type="http://schemas.openxmlformats.org/officeDocument/2006/relationships/customXml" Target="../ink/ink2.xml"/><Relationship Id="rId4"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customXml" Target="../ink/ink5.xml"/><Relationship Id="rId2" Type="http://schemas.openxmlformats.org/officeDocument/2006/relationships/image" Target="../media/image4.png"/><Relationship Id="rId1" Type="http://schemas.openxmlformats.org/officeDocument/2006/relationships/customXml" Target="../ink/ink4.xml"/><Relationship Id="rId4" Type="http://schemas.openxmlformats.org/officeDocument/2006/relationships/image" Target="../media/image5.png"/></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355600</xdr:colOff>
      <xdr:row>4</xdr:row>
      <xdr:rowOff>19451</xdr:rowOff>
    </xdr:from>
    <xdr:to>
      <xdr:col>12</xdr:col>
      <xdr:colOff>368300</xdr:colOff>
      <xdr:row>9</xdr:row>
      <xdr:rowOff>3375</xdr:rowOff>
    </xdr:to>
    <xdr:graphicFrame macro="">
      <xdr:nvGraphicFramePr>
        <xdr:cNvPr id="4" name="Chart 3">
          <a:extLst>
            <a:ext uri="{FF2B5EF4-FFF2-40B4-BE49-F238E27FC236}">
              <a16:creationId xmlns:a16="http://schemas.microsoft.com/office/drawing/2014/main" id="{6903DA1E-6094-E842-A144-FD3A148B7D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10</xdr:row>
      <xdr:rowOff>57079</xdr:rowOff>
    </xdr:from>
    <xdr:to>
      <xdr:col>6</xdr:col>
      <xdr:colOff>813370</xdr:colOff>
      <xdr:row>17</xdr:row>
      <xdr:rowOff>12700</xdr:rowOff>
    </xdr:to>
    <xdr:graphicFrame macro="">
      <xdr:nvGraphicFramePr>
        <xdr:cNvPr id="5" name="Chart 4">
          <a:extLst>
            <a:ext uri="{FF2B5EF4-FFF2-40B4-BE49-F238E27FC236}">
              <a16:creationId xmlns:a16="http://schemas.microsoft.com/office/drawing/2014/main" id="{BF492DB2-38F8-D442-9847-E12FCB31C4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5</xdr:col>
      <xdr:colOff>205460</xdr:colOff>
      <xdr:row>9</xdr:row>
      <xdr:rowOff>323620</xdr:rowOff>
    </xdr:from>
    <xdr:to>
      <xdr:col>5</xdr:col>
      <xdr:colOff>205820</xdr:colOff>
      <xdr:row>9</xdr:row>
      <xdr:rowOff>323980</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3">
          <xdr14:nvContentPartPr>
            <xdr14:cNvPr id="6" name="Ink 5">
              <a:extLst>
                <a:ext uri="{FF2B5EF4-FFF2-40B4-BE49-F238E27FC236}">
                  <a16:creationId xmlns:a16="http://schemas.microsoft.com/office/drawing/2014/main" id="{3BD8606A-19CA-D144-8584-A90A468C47C7}"/>
                </a:ext>
              </a:extLst>
            </xdr14:cNvPr>
            <xdr14:cNvContentPartPr/>
          </xdr14:nvContentPartPr>
          <xdr14:nvPr macro=""/>
          <xdr14:xfrm>
            <a:off x="4332960" y="4120920"/>
            <a:ext cx="360" cy="360"/>
          </xdr14:xfrm>
        </xdr:contentPart>
      </mc:Choice>
      <mc:Fallback xmlns="">
        <xdr:pic>
          <xdr:nvPicPr>
            <xdr:cNvPr id="6" name="Ink 5">
              <a:extLst>
                <a:ext uri="{FF2B5EF4-FFF2-40B4-BE49-F238E27FC236}">
                  <a16:creationId xmlns:a16="http://schemas.microsoft.com/office/drawing/2014/main" id="{3BD8606A-19CA-D144-8584-A90A468C47C7}"/>
                </a:ext>
              </a:extLst>
            </xdr:cNvPr>
            <xdr:cNvPicPr/>
          </xdr:nvPicPr>
          <xdr:blipFill>
            <a:blip xmlns:r="http://schemas.openxmlformats.org/officeDocument/2006/relationships" r:embed="rId4"/>
            <a:stretch>
              <a:fillRect/>
            </a:stretch>
          </xdr:blipFill>
          <xdr:spPr>
            <a:xfrm>
              <a:off x="4314960" y="4013280"/>
              <a:ext cx="36000" cy="216000"/>
            </a:xfrm>
            <a:prstGeom prst="rect">
              <a:avLst/>
            </a:prstGeom>
          </xdr:spPr>
        </xdr:pic>
      </mc:Fallback>
    </mc:AlternateContent>
    <xdr:clientData/>
  </xdr:twoCellAnchor>
  <xdr:twoCellAnchor>
    <xdr:from>
      <xdr:col>7</xdr:col>
      <xdr:colOff>520700</xdr:colOff>
      <xdr:row>9</xdr:row>
      <xdr:rowOff>330200</xdr:rowOff>
    </xdr:from>
    <xdr:to>
      <xdr:col>7</xdr:col>
      <xdr:colOff>787400</xdr:colOff>
      <xdr:row>9</xdr:row>
      <xdr:rowOff>342900</xdr:rowOff>
    </xdr:to>
    <xdr:cxnSp macro="">
      <xdr:nvCxnSpPr>
        <xdr:cNvPr id="12" name="Straight Connector 11">
          <a:extLst>
            <a:ext uri="{FF2B5EF4-FFF2-40B4-BE49-F238E27FC236}">
              <a16:creationId xmlns:a16="http://schemas.microsoft.com/office/drawing/2014/main" id="{0C258676-5301-1F4A-8B64-0F2736A407BF}"/>
            </a:ext>
          </a:extLst>
        </xdr:cNvPr>
        <xdr:cNvCxnSpPr/>
      </xdr:nvCxnSpPr>
      <xdr:spPr>
        <a:xfrm flipV="1">
          <a:off x="6299200" y="4127500"/>
          <a:ext cx="266700" cy="12700"/>
        </a:xfrm>
        <a:prstGeom prst="line">
          <a:avLst/>
        </a:prstGeom>
        <a:ln w="50800">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25400</xdr:colOff>
      <xdr:row>9</xdr:row>
      <xdr:rowOff>342900</xdr:rowOff>
    </xdr:from>
    <xdr:to>
      <xdr:col>6</xdr:col>
      <xdr:colOff>292100</xdr:colOff>
      <xdr:row>9</xdr:row>
      <xdr:rowOff>355600</xdr:rowOff>
    </xdr:to>
    <xdr:cxnSp macro="">
      <xdr:nvCxnSpPr>
        <xdr:cNvPr id="15" name="Straight Connector 14">
          <a:extLst>
            <a:ext uri="{FF2B5EF4-FFF2-40B4-BE49-F238E27FC236}">
              <a16:creationId xmlns:a16="http://schemas.microsoft.com/office/drawing/2014/main" id="{FFA1575B-A30A-7A48-8473-7AAD8480BB9D}"/>
            </a:ext>
          </a:extLst>
        </xdr:cNvPr>
        <xdr:cNvCxnSpPr/>
      </xdr:nvCxnSpPr>
      <xdr:spPr>
        <a:xfrm flipV="1">
          <a:off x="4978400" y="4140200"/>
          <a:ext cx="266700" cy="12700"/>
        </a:xfrm>
        <a:prstGeom prst="line">
          <a:avLst/>
        </a:prstGeom>
        <a:ln w="50800">
          <a:solidFill>
            <a:srgbClr val="73FB79"/>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584200</xdr:colOff>
      <xdr:row>9</xdr:row>
      <xdr:rowOff>355600</xdr:rowOff>
    </xdr:from>
    <xdr:to>
      <xdr:col>5</xdr:col>
      <xdr:colOff>25400</xdr:colOff>
      <xdr:row>9</xdr:row>
      <xdr:rowOff>368300</xdr:rowOff>
    </xdr:to>
    <xdr:cxnSp macro="">
      <xdr:nvCxnSpPr>
        <xdr:cNvPr id="16" name="Straight Connector 15">
          <a:extLst>
            <a:ext uri="{FF2B5EF4-FFF2-40B4-BE49-F238E27FC236}">
              <a16:creationId xmlns:a16="http://schemas.microsoft.com/office/drawing/2014/main" id="{C4111E23-7C95-0743-853C-EA2B5794B7FD}"/>
            </a:ext>
          </a:extLst>
        </xdr:cNvPr>
        <xdr:cNvCxnSpPr/>
      </xdr:nvCxnSpPr>
      <xdr:spPr>
        <a:xfrm flipV="1">
          <a:off x="3886200" y="4152900"/>
          <a:ext cx="266700" cy="12700"/>
        </a:xfrm>
        <a:prstGeom prst="line">
          <a:avLst/>
        </a:prstGeom>
        <a:ln w="50800">
          <a:solidFill>
            <a:srgbClr val="FFFF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10</xdr:row>
      <xdr:rowOff>14271</xdr:rowOff>
    </xdr:from>
    <xdr:to>
      <xdr:col>12</xdr:col>
      <xdr:colOff>356741</xdr:colOff>
      <xdr:row>17</xdr:row>
      <xdr:rowOff>22262</xdr:rowOff>
    </xdr:to>
    <xdr:graphicFrame macro="">
      <xdr:nvGraphicFramePr>
        <xdr:cNvPr id="17" name="Chart 16">
          <a:extLst>
            <a:ext uri="{FF2B5EF4-FFF2-40B4-BE49-F238E27FC236}">
              <a16:creationId xmlns:a16="http://schemas.microsoft.com/office/drawing/2014/main" id="{6C100156-ACCB-6041-92EF-2EE191BE31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14</xdr:col>
      <xdr:colOff>0</xdr:colOff>
      <xdr:row>4</xdr:row>
      <xdr:rowOff>0</xdr:rowOff>
    </xdr:from>
    <xdr:to>
      <xdr:col>18</xdr:col>
      <xdr:colOff>63292</xdr:colOff>
      <xdr:row>8</xdr:row>
      <xdr:rowOff>293141</xdr:rowOff>
    </xdr:to>
    <mc:AlternateContent xmlns:mc="http://schemas.openxmlformats.org/markup-compatibility/2006" xmlns:a14="http://schemas.microsoft.com/office/drawing/2010/main">
      <mc:Choice Requires="a14">
        <xdr:graphicFrame macro="">
          <xdr:nvGraphicFramePr>
            <xdr:cNvPr id="10" name="Month">
              <a:extLst>
                <a:ext uri="{FF2B5EF4-FFF2-40B4-BE49-F238E27FC236}">
                  <a16:creationId xmlns:a16="http://schemas.microsoft.com/office/drawing/2014/main" id="{2F490EAC-418C-CE4D-B673-BF62AF71F735}"/>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1620500" y="1435100"/>
              <a:ext cx="3365292" cy="16139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139700</xdr:colOff>
      <xdr:row>9</xdr:row>
      <xdr:rowOff>63500</xdr:rowOff>
    </xdr:from>
    <xdr:to>
      <xdr:col>16</xdr:col>
      <xdr:colOff>317500</xdr:colOff>
      <xdr:row>16</xdr:row>
      <xdr:rowOff>1006472</xdr:rowOff>
    </xdr:to>
    <mc:AlternateContent xmlns:mc="http://schemas.openxmlformats.org/markup-compatibility/2006" xmlns:a14="http://schemas.microsoft.com/office/drawing/2010/main">
      <mc:Choice Requires="a14">
        <xdr:graphicFrame macro="">
          <xdr:nvGraphicFramePr>
            <xdr:cNvPr id="11" name="Day of Week">
              <a:extLst>
                <a:ext uri="{FF2B5EF4-FFF2-40B4-BE49-F238E27FC236}">
                  <a16:creationId xmlns:a16="http://schemas.microsoft.com/office/drawing/2014/main" id="{F60567D6-97D5-6A41-B786-41D9B4D0065A}"/>
                </a:ext>
              </a:extLst>
            </xdr:cNvPr>
            <xdr:cNvGraphicFramePr/>
          </xdr:nvGraphicFramePr>
          <xdr:xfrm>
            <a:off x="0" y="0"/>
            <a:ext cx="0" cy="0"/>
          </xdr:xfrm>
          <a:graphic>
            <a:graphicData uri="http://schemas.microsoft.com/office/drawing/2010/slicer">
              <sle:slicer xmlns:sle="http://schemas.microsoft.com/office/drawing/2010/slicer" name="Day of Week"/>
            </a:graphicData>
          </a:graphic>
        </xdr:graphicFrame>
      </mc:Choice>
      <mc:Fallback xmlns="">
        <xdr:sp macro="" textlink="">
          <xdr:nvSpPr>
            <xdr:cNvPr id="0" name=""/>
            <xdr:cNvSpPr>
              <a:spLocks noTextEdit="1"/>
            </xdr:cNvSpPr>
          </xdr:nvSpPr>
          <xdr:spPr>
            <a:xfrm>
              <a:off x="11760200" y="35560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203200</xdr:colOff>
      <xdr:row>16</xdr:row>
      <xdr:rowOff>1079500</xdr:rowOff>
    </xdr:from>
    <xdr:to>
      <xdr:col>16</xdr:col>
      <xdr:colOff>381000</xdr:colOff>
      <xdr:row>25</xdr:row>
      <xdr:rowOff>3172</xdr:rowOff>
    </xdr:to>
    <mc:AlternateContent xmlns:mc="http://schemas.openxmlformats.org/markup-compatibility/2006" xmlns:a14="http://schemas.microsoft.com/office/drawing/2010/main">
      <mc:Choice Requires="a14">
        <xdr:graphicFrame macro="">
          <xdr:nvGraphicFramePr>
            <xdr:cNvPr id="2" name="Day of Week 1">
              <a:extLst>
                <a:ext uri="{FF2B5EF4-FFF2-40B4-BE49-F238E27FC236}">
                  <a16:creationId xmlns:a16="http://schemas.microsoft.com/office/drawing/2014/main" id="{2A13EC07-EBCC-CC4C-AC8A-679B98FAEA6A}"/>
                </a:ext>
              </a:extLst>
            </xdr:cNvPr>
            <xdr:cNvGraphicFramePr/>
          </xdr:nvGraphicFramePr>
          <xdr:xfrm>
            <a:off x="0" y="0"/>
            <a:ext cx="0" cy="0"/>
          </xdr:xfrm>
          <a:graphic>
            <a:graphicData uri="http://schemas.microsoft.com/office/drawing/2010/slicer">
              <sle:slicer xmlns:sle="http://schemas.microsoft.com/office/drawing/2010/slicer" name="Day of Week 1"/>
            </a:graphicData>
          </a:graphic>
        </xdr:graphicFrame>
      </mc:Choice>
      <mc:Fallback xmlns="">
        <xdr:sp macro="" textlink="">
          <xdr:nvSpPr>
            <xdr:cNvPr id="0" name=""/>
            <xdr:cNvSpPr>
              <a:spLocks noTextEdit="1"/>
            </xdr:cNvSpPr>
          </xdr:nvSpPr>
          <xdr:spPr>
            <a:xfrm>
              <a:off x="11823700" y="62484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315680</xdr:colOff>
      <xdr:row>301</xdr:row>
      <xdr:rowOff>0</xdr:rowOff>
    </xdr:from>
    <xdr:to>
      <xdr:col>9</xdr:col>
      <xdr:colOff>316040</xdr:colOff>
      <xdr:row>301</xdr:row>
      <xdr:rowOff>360</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
          <xdr14:nvContentPartPr>
            <xdr14:cNvPr id="9" name="Ink 8">
              <a:extLst>
                <a:ext uri="{FF2B5EF4-FFF2-40B4-BE49-F238E27FC236}">
                  <a16:creationId xmlns:a16="http://schemas.microsoft.com/office/drawing/2014/main" id="{F2A5614D-D43E-6F4E-B39E-F27C52B473BF}"/>
                </a:ext>
              </a:extLst>
            </xdr14:cNvPr>
            <xdr14:cNvContentPartPr/>
          </xdr14:nvContentPartPr>
          <xdr14:nvPr macro=""/>
          <xdr14:xfrm>
            <a:off x="14539680" y="87234840"/>
            <a:ext cx="360" cy="360"/>
          </xdr14:xfrm>
        </xdr:contentPart>
      </mc:Choice>
      <mc:Fallback xmlns="">
        <xdr:pic>
          <xdr:nvPicPr>
            <xdr:cNvPr id="9" name="Ink 8">
              <a:extLst>
                <a:ext uri="{FF2B5EF4-FFF2-40B4-BE49-F238E27FC236}">
                  <a16:creationId xmlns:a16="http://schemas.microsoft.com/office/drawing/2014/main" id="{F2A5614D-D43E-6F4E-B39E-F27C52B473BF}"/>
                </a:ext>
              </a:extLst>
            </xdr:cNvPr>
            <xdr:cNvPicPr/>
          </xdr:nvPicPr>
          <xdr:blipFill>
            <a:blip xmlns:r="http://schemas.openxmlformats.org/officeDocument/2006/relationships" r:embed="rId2"/>
            <a:stretch>
              <a:fillRect/>
            </a:stretch>
          </xdr:blipFill>
          <xdr:spPr>
            <a:xfrm>
              <a:off x="14521680" y="87216840"/>
              <a:ext cx="36000" cy="36000"/>
            </a:xfrm>
            <a:prstGeom prst="rect">
              <a:avLst/>
            </a:prstGeom>
          </xdr:spPr>
        </xdr:pic>
      </mc:Fallback>
    </mc:AlternateContent>
    <xdr:clientData/>
  </xdr:twoCellAnchor>
  <xdr:twoCellAnchor editAs="oneCell">
    <xdr:from>
      <xdr:col>9</xdr:col>
      <xdr:colOff>411800</xdr:colOff>
      <xdr:row>301</xdr:row>
      <xdr:rowOff>0</xdr:rowOff>
    </xdr:from>
    <xdr:to>
      <xdr:col>9</xdr:col>
      <xdr:colOff>412160</xdr:colOff>
      <xdr:row>301</xdr:row>
      <xdr:rowOff>360</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3">
          <xdr14:nvContentPartPr>
            <xdr14:cNvPr id="10" name="Ink 9">
              <a:extLst>
                <a:ext uri="{FF2B5EF4-FFF2-40B4-BE49-F238E27FC236}">
                  <a16:creationId xmlns:a16="http://schemas.microsoft.com/office/drawing/2014/main" id="{0A4F9E2C-F4A2-F445-8F1B-B721A173432A}"/>
                </a:ext>
              </a:extLst>
            </xdr14:cNvPr>
            <xdr14:cNvContentPartPr/>
          </xdr14:nvContentPartPr>
          <xdr14:nvPr macro=""/>
          <xdr14:xfrm>
            <a:off x="14635800" y="87239520"/>
            <a:ext cx="360" cy="360"/>
          </xdr14:xfrm>
        </xdr:contentPart>
      </mc:Choice>
      <mc:Fallback xmlns="">
        <xdr:pic>
          <xdr:nvPicPr>
            <xdr:cNvPr id="10" name="Ink 9">
              <a:extLst>
                <a:ext uri="{FF2B5EF4-FFF2-40B4-BE49-F238E27FC236}">
                  <a16:creationId xmlns:a16="http://schemas.microsoft.com/office/drawing/2014/main" id="{0A4F9E2C-F4A2-F445-8F1B-B721A173432A}"/>
                </a:ext>
              </a:extLst>
            </xdr:cNvPr>
            <xdr:cNvPicPr/>
          </xdr:nvPicPr>
          <xdr:blipFill>
            <a:blip xmlns:r="http://schemas.openxmlformats.org/officeDocument/2006/relationships" r:embed="rId4"/>
            <a:stretch>
              <a:fillRect/>
            </a:stretch>
          </xdr:blipFill>
          <xdr:spPr>
            <a:xfrm>
              <a:off x="14618160" y="87221880"/>
              <a:ext cx="36000" cy="3600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315680</xdr:colOff>
      <xdr:row>301</xdr:row>
      <xdr:rowOff>0</xdr:rowOff>
    </xdr:from>
    <xdr:to>
      <xdr:col>9</xdr:col>
      <xdr:colOff>316040</xdr:colOff>
      <xdr:row>301</xdr:row>
      <xdr:rowOff>360</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
          <xdr14:nvContentPartPr>
            <xdr14:cNvPr id="2" name="Ink 1">
              <a:extLst>
                <a:ext uri="{FF2B5EF4-FFF2-40B4-BE49-F238E27FC236}">
                  <a16:creationId xmlns:a16="http://schemas.microsoft.com/office/drawing/2014/main" id="{E631B092-9A26-F347-BA13-5F38E564769B}"/>
                </a:ext>
              </a:extLst>
            </xdr14:cNvPr>
            <xdr14:cNvContentPartPr/>
          </xdr14:nvContentPartPr>
          <xdr14:nvPr macro=""/>
          <xdr14:xfrm>
            <a:off x="14539680" y="87234840"/>
            <a:ext cx="360" cy="360"/>
          </xdr14:xfrm>
        </xdr:contentPart>
      </mc:Choice>
      <mc:Fallback xmlns="">
        <xdr:pic>
          <xdr:nvPicPr>
            <xdr:cNvPr id="2" name="Ink 1">
              <a:extLst>
                <a:ext uri="{FF2B5EF4-FFF2-40B4-BE49-F238E27FC236}">
                  <a16:creationId xmlns:a16="http://schemas.microsoft.com/office/drawing/2014/main" id="{E631B092-9A26-F347-BA13-5F38E564769B}"/>
                </a:ext>
              </a:extLst>
            </xdr:cNvPr>
            <xdr:cNvPicPr/>
          </xdr:nvPicPr>
          <xdr:blipFill>
            <a:blip xmlns:r="http://schemas.openxmlformats.org/officeDocument/2006/relationships" r:embed="rId2"/>
            <a:stretch>
              <a:fillRect/>
            </a:stretch>
          </xdr:blipFill>
          <xdr:spPr>
            <a:xfrm>
              <a:off x="14521680" y="87216840"/>
              <a:ext cx="36000" cy="36000"/>
            </a:xfrm>
            <a:prstGeom prst="rect">
              <a:avLst/>
            </a:prstGeom>
          </xdr:spPr>
        </xdr:pic>
      </mc:Fallback>
    </mc:AlternateContent>
    <xdr:clientData/>
  </xdr:twoCellAnchor>
  <xdr:twoCellAnchor editAs="oneCell">
    <xdr:from>
      <xdr:col>9</xdr:col>
      <xdr:colOff>411800</xdr:colOff>
      <xdr:row>301</xdr:row>
      <xdr:rowOff>0</xdr:rowOff>
    </xdr:from>
    <xdr:to>
      <xdr:col>9</xdr:col>
      <xdr:colOff>412160</xdr:colOff>
      <xdr:row>301</xdr:row>
      <xdr:rowOff>360</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3">
          <xdr14:nvContentPartPr>
            <xdr14:cNvPr id="3" name="Ink 2">
              <a:extLst>
                <a:ext uri="{FF2B5EF4-FFF2-40B4-BE49-F238E27FC236}">
                  <a16:creationId xmlns:a16="http://schemas.microsoft.com/office/drawing/2014/main" id="{7DF9DE8C-BA5C-364C-B987-18BF177DFE0F}"/>
                </a:ext>
              </a:extLst>
            </xdr14:cNvPr>
            <xdr14:cNvContentPartPr/>
          </xdr14:nvContentPartPr>
          <xdr14:nvPr macro=""/>
          <xdr14:xfrm>
            <a:off x="14635800" y="87239520"/>
            <a:ext cx="360" cy="360"/>
          </xdr14:xfrm>
        </xdr:contentPart>
      </mc:Choice>
      <mc:Fallback xmlns="">
        <xdr:pic>
          <xdr:nvPicPr>
            <xdr:cNvPr id="3" name="Ink 2">
              <a:extLst>
                <a:ext uri="{FF2B5EF4-FFF2-40B4-BE49-F238E27FC236}">
                  <a16:creationId xmlns:a16="http://schemas.microsoft.com/office/drawing/2014/main" id="{7DF9DE8C-BA5C-364C-B987-18BF177DFE0F}"/>
                </a:ext>
              </a:extLst>
            </xdr:cNvPr>
            <xdr:cNvPicPr/>
          </xdr:nvPicPr>
          <xdr:blipFill>
            <a:blip xmlns:r="http://schemas.openxmlformats.org/officeDocument/2006/relationships" r:embed="rId4"/>
            <a:stretch>
              <a:fillRect/>
            </a:stretch>
          </xdr:blipFill>
          <xdr:spPr>
            <a:xfrm>
              <a:off x="14618160" y="87221880"/>
              <a:ext cx="36000" cy="36000"/>
            </a:xfrm>
            <a:prstGeom prst="rect">
              <a:avLst/>
            </a:prstGeom>
          </xdr:spPr>
        </xdr:pic>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838200</xdr:colOff>
      <xdr:row>7</xdr:row>
      <xdr:rowOff>127000</xdr:rowOff>
    </xdr:from>
    <xdr:to>
      <xdr:col>9</xdr:col>
      <xdr:colOff>1562100</xdr:colOff>
      <xdr:row>20</xdr:row>
      <xdr:rowOff>127000</xdr:rowOff>
    </xdr:to>
    <xdr:graphicFrame macro="">
      <xdr:nvGraphicFramePr>
        <xdr:cNvPr id="2" name="Chart 1">
          <a:extLst>
            <a:ext uri="{FF2B5EF4-FFF2-40B4-BE49-F238E27FC236}">
              <a16:creationId xmlns:a16="http://schemas.microsoft.com/office/drawing/2014/main" id="{702D51AF-AAB5-5A4F-A0B7-FD6FFE98CF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495300</xdr:colOff>
      <xdr:row>10</xdr:row>
      <xdr:rowOff>107950</xdr:rowOff>
    </xdr:from>
    <xdr:to>
      <xdr:col>15</xdr:col>
      <xdr:colOff>165100</xdr:colOff>
      <xdr:row>24</xdr:row>
      <xdr:rowOff>6350</xdr:rowOff>
    </xdr:to>
    <xdr:graphicFrame macro="">
      <xdr:nvGraphicFramePr>
        <xdr:cNvPr id="3" name="Chart 2">
          <a:extLst>
            <a:ext uri="{FF2B5EF4-FFF2-40B4-BE49-F238E27FC236}">
              <a16:creationId xmlns:a16="http://schemas.microsoft.com/office/drawing/2014/main" id="{399AC92A-48C0-CE4A-98D3-19A9097F41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266700</xdr:colOff>
      <xdr:row>10</xdr:row>
      <xdr:rowOff>107950</xdr:rowOff>
    </xdr:from>
    <xdr:to>
      <xdr:col>11</xdr:col>
      <xdr:colOff>584200</xdr:colOff>
      <xdr:row>24</xdr:row>
      <xdr:rowOff>6350</xdr:rowOff>
    </xdr:to>
    <xdr:graphicFrame macro="">
      <xdr:nvGraphicFramePr>
        <xdr:cNvPr id="2" name="Chart 1">
          <a:extLst>
            <a:ext uri="{FF2B5EF4-FFF2-40B4-BE49-F238E27FC236}">
              <a16:creationId xmlns:a16="http://schemas.microsoft.com/office/drawing/2014/main" id="{E076D2BE-3848-B145-AC54-16E5178368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292100</xdr:colOff>
      <xdr:row>24</xdr:row>
      <xdr:rowOff>12700</xdr:rowOff>
    </xdr:from>
    <xdr:to>
      <xdr:col>19</xdr:col>
      <xdr:colOff>1016000</xdr:colOff>
      <xdr:row>36</xdr:row>
      <xdr:rowOff>158750</xdr:rowOff>
    </xdr:to>
    <xdr:graphicFrame macro="">
      <xdr:nvGraphicFramePr>
        <xdr:cNvPr id="3" name="Chart 2">
          <a:extLst>
            <a:ext uri="{FF2B5EF4-FFF2-40B4-BE49-F238E27FC236}">
              <a16:creationId xmlns:a16="http://schemas.microsoft.com/office/drawing/2014/main" id="{FD191EA2-EEE2-A845-AA74-866565DDD4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0-16T22:16:56.441"/>
    </inkml:context>
    <inkml:brush xml:id="br0">
      <inkml:brushProperty name="width" value="0.1" units="cm"/>
      <inkml:brushProperty name="height" value="0.6" units="cm"/>
      <inkml:brushProperty name="inkEffects" value="pencil"/>
    </inkml:brush>
  </inkml:definitions>
  <inkml:trace contextRef="#ctx0" brushRef="#br0">0 1 16383,'0'0'0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0-16T18:55:11.311"/>
    </inkml:context>
    <inkml:brush xml:id="br0">
      <inkml:brushProperty name="width" value="0.1" units="cm"/>
      <inkml:brushProperty name="height" value="0.1" units="cm"/>
      <inkml:brushProperty name="color" value="#AE198D"/>
      <inkml:brushProperty name="inkEffects" value="galaxy"/>
      <inkml:brushProperty name="anchorX" value="-167703.21875"/>
      <inkml:brushProperty name="anchorY" value="-974411.4375"/>
      <inkml:brushProperty name="scaleFactor" value="0.5"/>
    </inkml:brush>
    <inkml:brush xml:id="br1">
      <inkml:brushProperty name="width" value="0.1" units="cm"/>
      <inkml:brushProperty name="height" value="0.1" units="cm"/>
      <inkml:brushProperty name="color" value="#AE198D"/>
      <inkml:brushProperty name="inkEffects" value="galaxy"/>
      <inkml:brushProperty name="anchorX" value="-209361.39063"/>
      <inkml:brushProperty name="anchorY" value="-1.218E6"/>
      <inkml:brushProperty name="scaleFactor" value="0.5"/>
    </inkml:brush>
  </inkml:definitions>
  <inkml:trace contextRef="#ctx0" brushRef="#br0">0 0 24575,'0'0'0</inkml:trace>
  <inkml:trace contextRef="#ctx0" brushRef="#br1" timeOffset="206">0 0 24575,'0'0'0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0-16T18:55:08.692"/>
    </inkml:context>
    <inkml:brush xml:id="br0">
      <inkml:brushProperty name="width" value="0.1" units="cm"/>
      <inkml:brushProperty name="height" value="0.1" units="cm"/>
      <inkml:brushProperty name="color" value="#AE198D"/>
      <inkml:brushProperty name="inkEffects" value="galaxy"/>
      <inkml:brushProperty name="anchorX" value="0"/>
      <inkml:brushProperty name="anchorY" value="0"/>
      <inkml:brushProperty name="scaleFactor" value="0.5"/>
    </inkml:brush>
    <inkml:brush xml:id="br1">
      <inkml:brushProperty name="width" value="0.1" units="cm"/>
      <inkml:brushProperty name="height" value="0.1" units="cm"/>
      <inkml:brushProperty name="color" value="#AE198D"/>
      <inkml:brushProperty name="inkEffects" value="galaxy"/>
      <inkml:brushProperty name="anchorX" value="-41925.80469"/>
      <inkml:brushProperty name="anchorY" value="-243602.85938"/>
      <inkml:brushProperty name="scaleFactor" value="0.5"/>
    </inkml:brush>
    <inkml:brush xml:id="br2">
      <inkml:brushProperty name="width" value="0.1" units="cm"/>
      <inkml:brushProperty name="height" value="0.1" units="cm"/>
      <inkml:brushProperty name="color" value="#AE198D"/>
      <inkml:brushProperty name="inkEffects" value="galaxy"/>
      <inkml:brushProperty name="anchorX" value="-83851.60938"/>
      <inkml:brushProperty name="anchorY" value="-487205.71875"/>
      <inkml:brushProperty name="scaleFactor" value="0.5"/>
    </inkml:brush>
    <inkml:brush xml:id="br3">
      <inkml:brushProperty name="width" value="0.1" units="cm"/>
      <inkml:brushProperty name="height" value="0.1" units="cm"/>
      <inkml:brushProperty name="color" value="#AE198D"/>
      <inkml:brushProperty name="inkEffects" value="galaxy"/>
      <inkml:brushProperty name="anchorX" value="-125777.41406"/>
      <inkml:brushProperty name="anchorY" value="-730808.5625"/>
      <inkml:brushProperty name="scaleFactor" value="0.5"/>
    </inkml:brush>
  </inkml:definitions>
  <inkml:trace contextRef="#ctx0" brushRef="#br0">1 1 24575,'0'0'0</inkml:trace>
  <inkml:trace contextRef="#ctx0" brushRef="#br1" timeOffset="173">1 1 24575,'0'0'0</inkml:trace>
  <inkml:trace contextRef="#ctx0" brushRef="#br2" timeOffset="1828">1 1 24575,'0'0'0</inkml:trace>
  <inkml:trace contextRef="#ctx0" brushRef="#br3" timeOffset="2043">1 1 24575,'0'0'0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0-17T01:32:08.248"/>
    </inkml:context>
    <inkml:brush xml:id="br0">
      <inkml:brushProperty name="width" value="0.1" units="cm"/>
      <inkml:brushProperty name="height" value="0.1" units="cm"/>
      <inkml:brushProperty name="color" value="#AE198D"/>
      <inkml:brushProperty name="inkEffects" value="galaxy"/>
      <inkml:brushProperty name="anchorX" value="-167703.21875"/>
      <inkml:brushProperty name="anchorY" value="-974411.4375"/>
      <inkml:brushProperty name="scaleFactor" value="0.5"/>
    </inkml:brush>
    <inkml:brush xml:id="br1">
      <inkml:brushProperty name="width" value="0.1" units="cm"/>
      <inkml:brushProperty name="height" value="0.1" units="cm"/>
      <inkml:brushProperty name="color" value="#AE198D"/>
      <inkml:brushProperty name="inkEffects" value="galaxy"/>
      <inkml:brushProperty name="anchorX" value="-209361.39063"/>
      <inkml:brushProperty name="anchorY" value="-1.218E6"/>
      <inkml:brushProperty name="scaleFactor" value="0.5"/>
    </inkml:brush>
  </inkml:definitions>
  <inkml:trace contextRef="#ctx0" brushRef="#br0">0 0 24575,'0'0'0</inkml:trace>
  <inkml:trace contextRef="#ctx0" brushRef="#br1" timeOffset="1">0 0 24575,'0'0'0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0-17T01:32:08.250"/>
    </inkml:context>
    <inkml:brush xml:id="br0">
      <inkml:brushProperty name="width" value="0.1" units="cm"/>
      <inkml:brushProperty name="height" value="0.1" units="cm"/>
      <inkml:brushProperty name="color" value="#AE198D"/>
      <inkml:brushProperty name="inkEffects" value="galaxy"/>
      <inkml:brushProperty name="anchorX" value="0"/>
      <inkml:brushProperty name="anchorY" value="0"/>
      <inkml:brushProperty name="scaleFactor" value="0.5"/>
    </inkml:brush>
    <inkml:brush xml:id="br1">
      <inkml:brushProperty name="width" value="0.1" units="cm"/>
      <inkml:brushProperty name="height" value="0.1" units="cm"/>
      <inkml:brushProperty name="color" value="#AE198D"/>
      <inkml:brushProperty name="inkEffects" value="galaxy"/>
      <inkml:brushProperty name="anchorX" value="-41925.80469"/>
      <inkml:brushProperty name="anchorY" value="-243602.85938"/>
      <inkml:brushProperty name="scaleFactor" value="0.5"/>
    </inkml:brush>
    <inkml:brush xml:id="br2">
      <inkml:brushProperty name="width" value="0.1" units="cm"/>
      <inkml:brushProperty name="height" value="0.1" units="cm"/>
      <inkml:brushProperty name="color" value="#AE198D"/>
      <inkml:brushProperty name="inkEffects" value="galaxy"/>
      <inkml:brushProperty name="anchorX" value="-83851.60938"/>
      <inkml:brushProperty name="anchorY" value="-487205.71875"/>
      <inkml:brushProperty name="scaleFactor" value="0.5"/>
    </inkml:brush>
    <inkml:brush xml:id="br3">
      <inkml:brushProperty name="width" value="0.1" units="cm"/>
      <inkml:brushProperty name="height" value="0.1" units="cm"/>
      <inkml:brushProperty name="color" value="#AE198D"/>
      <inkml:brushProperty name="inkEffects" value="galaxy"/>
      <inkml:brushProperty name="anchorX" value="-125777.41406"/>
      <inkml:brushProperty name="anchorY" value="-730808.5625"/>
      <inkml:brushProperty name="scaleFactor" value="0.5"/>
    </inkml:brush>
  </inkml:definitions>
  <inkml:trace contextRef="#ctx0" brushRef="#br0">1 1 24575,'0'0'0</inkml:trace>
  <inkml:trace contextRef="#ctx0" brushRef="#br1" timeOffset="1">1 1 24575,'0'0'0</inkml:trace>
  <inkml:trace contextRef="#ctx0" brushRef="#br2" timeOffset="2">1 1 24575,'0'0'0</inkml:trace>
  <inkml:trace contextRef="#ctx0" brushRef="#br3" timeOffset="3">1 1 24575,'0'0'0</inkml:trace>
</inkm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485.577404050928" createdVersion="7" refreshedVersion="7" minRefreshableVersion="3" recordCount="300" xr:uid="{CCF84F6C-3704-8046-886D-F0FC05DC1DED}">
  <cacheSource type="worksheet">
    <worksheetSource ref="A1:L301" sheet="Copied Data"/>
  </cacheSource>
  <cacheFields count="12">
    <cacheField name="Cust." numFmtId="0">
      <sharedItems containsSemiMixedTypes="0" containsString="0" containsNumber="1" containsInteger="1" minValue="1" maxValue="300"/>
    </cacheField>
    <cacheField name="Age" numFmtId="1">
      <sharedItems containsSemiMixedTypes="0" containsString="0" containsNumber="1" containsInteger="1" minValue="10" maxValue="80"/>
    </cacheField>
    <cacheField name="Device" numFmtId="0">
      <sharedItems/>
    </cacheField>
    <cacheField name="Location" numFmtId="0">
      <sharedItems/>
    </cacheField>
    <cacheField name="Date" numFmtId="165">
      <sharedItems containsSemiMixedTypes="0" containsNonDate="0" containsDate="1" containsString="0" minDate="2020-01-01T00:00:00" maxDate="2020-12-30T00:00:00"/>
    </cacheField>
    <cacheField name="Month" numFmtId="165">
      <sharedItems count="12">
        <s v="October"/>
        <s v="November"/>
        <s v="April"/>
        <s v="December"/>
        <s v="January"/>
        <s v="July"/>
        <s v="February"/>
        <s v="September"/>
        <s v="August"/>
        <s v="May"/>
        <s v="June"/>
        <s v="March"/>
      </sharedItems>
    </cacheField>
    <cacheField name="Time on Page" numFmtId="0">
      <sharedItems/>
    </cacheField>
    <cacheField name="Download" numFmtId="0">
      <sharedItems/>
    </cacheField>
    <cacheField name="Sales " numFmtId="164">
      <sharedItems containsSemiMixedTypes="0" containsString="0" containsNumber="1" minValue="5.99" maxValue="12.99" count="3">
        <n v="12.99"/>
        <n v="5.99"/>
        <n v="8.99"/>
      </sharedItems>
    </cacheField>
    <cacheField name="New Sale?" numFmtId="0">
      <sharedItems/>
    </cacheField>
    <cacheField name="Stars" numFmtId="1">
      <sharedItems containsSemiMixedTypes="0" containsString="0" containsNumber="1" containsInteger="1" minValue="1" maxValue="5"/>
    </cacheField>
    <cacheField name="New Sales Only" numFmtId="164">
      <sharedItems containsSemiMixedTypes="0" containsString="0" containsNumber="1" minValue="0" maxValue="12.99" count="4">
        <n v="12.99"/>
        <n v="0"/>
        <n v="5.99"/>
        <n v="8.99"/>
      </sharedItems>
    </cacheField>
  </cacheFields>
  <extLst>
    <ext xmlns:x14="http://schemas.microsoft.com/office/spreadsheetml/2009/9/main" uri="{725AE2AE-9491-48be-B2B4-4EB974FC3084}">
      <x14:pivotCacheDefinition pivotCacheId="2345407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485.631753819442" createdVersion="7" refreshedVersion="7" minRefreshableVersion="3" recordCount="300" xr:uid="{986828D8-B9C0-334A-91D3-A29D5A7A578C}">
  <cacheSource type="worksheet">
    <worksheetSource name="Table39"/>
  </cacheSource>
  <cacheFields count="13">
    <cacheField name="Cust." numFmtId="0">
      <sharedItems containsSemiMixedTypes="0" containsString="0" containsNumber="1" containsInteger="1" minValue="1" maxValue="300"/>
    </cacheField>
    <cacheField name="Age" numFmtId="1">
      <sharedItems containsSemiMixedTypes="0" containsString="0" containsNumber="1" containsInteger="1" minValue="10" maxValue="80"/>
    </cacheField>
    <cacheField name="Device" numFmtId="0">
      <sharedItems count="3">
        <s v="Tablet"/>
        <s v="Mobile"/>
        <s v="Desktop"/>
      </sharedItems>
    </cacheField>
    <cacheField name="Location" numFmtId="0">
      <sharedItems/>
    </cacheField>
    <cacheField name="Date" numFmtId="165">
      <sharedItems containsSemiMixedTypes="0" containsNonDate="0" containsDate="1" containsString="0" minDate="2020-01-01T00:00:00" maxDate="2020-12-30T00:00:00"/>
    </cacheField>
    <cacheField name="Month" numFmtId="165">
      <sharedItems/>
    </cacheField>
    <cacheField name="Day of Week" numFmtId="165">
      <sharedItems count="7">
        <s v="Wed"/>
        <s v="Sat"/>
        <s v="Sun"/>
        <s v="Thu"/>
        <s v="Mon"/>
        <s v="Fri"/>
        <s v="Tue"/>
      </sharedItems>
    </cacheField>
    <cacheField name="Time on Page" numFmtId="0">
      <sharedItems count="241">
        <s v="06:11"/>
        <s v="00:21"/>
        <s v="03:45"/>
        <s v="03:19"/>
        <s v="01:28"/>
        <s v="03:49"/>
        <s v="02:20"/>
        <s v="08:52"/>
        <s v="06:03"/>
        <s v="02:56"/>
        <s v="01:43"/>
        <s v="04:56"/>
        <s v="07:56"/>
        <s v="02:22"/>
        <s v="04:40"/>
        <s v="01:07"/>
        <s v="09:00"/>
        <s v="06:33"/>
        <s v="00:33"/>
        <s v="07:12"/>
        <s v="05:18"/>
        <s v="09:08"/>
        <s v="04:28"/>
        <s v="06:53"/>
        <s v="00:44"/>
        <s v="02:28"/>
        <s v="05:51"/>
        <s v="04:41"/>
        <s v="01:03"/>
        <s v="08:51"/>
        <s v="02:49"/>
        <s v="06:06"/>
        <s v="01:52"/>
        <s v="02:35"/>
        <s v="06:19"/>
        <s v="01:51"/>
        <s v="05:00"/>
        <s v="02:01"/>
        <s v="01:01"/>
        <s v="09:55"/>
        <s v="03:31"/>
        <s v="01:19"/>
        <s v="01:29"/>
        <s v="01:18"/>
        <s v="07:34"/>
        <s v="04:11"/>
        <s v="03:54"/>
        <s v="06:22"/>
        <s v="01:02"/>
        <s v="08:56"/>
        <s v="04:44"/>
        <s v="09:10"/>
        <s v="06:13"/>
        <s v="08:44"/>
        <s v="04:05"/>
        <s v="05:31"/>
        <s v="01:47"/>
        <s v="01:04"/>
        <s v="07:15"/>
        <s v="02:17"/>
        <s v="09:43"/>
        <s v="02:43"/>
        <s v="04:09"/>
        <s v="00:53"/>
        <s v="00:52"/>
        <s v="08:53"/>
        <s v="02:09"/>
        <s v="05:50"/>
        <s v="09:21"/>
        <s v="00:56"/>
        <s v="09:17"/>
        <s v="06:26"/>
        <s v="06:39"/>
        <s v="03:38"/>
        <s v="00:27"/>
        <s v="04:36"/>
        <s v="03:04"/>
        <s v="09:30"/>
        <s v="04:13"/>
        <s v="04:54"/>
        <s v="07:41"/>
        <s v="03:41"/>
        <s v="06:02"/>
        <s v="07:30"/>
        <s v="01:45"/>
        <s v="09:46"/>
        <s v="03:30"/>
        <s v="04:38"/>
        <s v="00:17"/>
        <s v="07:23"/>
        <s v="03:06"/>
        <s v="03:50"/>
        <s v="00:06"/>
        <s v="00:43"/>
        <s v="07:36"/>
        <s v="02:50"/>
        <s v="04:17"/>
        <s v="03:26"/>
        <s v="08:10"/>
        <s v="02:55"/>
        <s v="02:34"/>
        <s v="09:40"/>
        <s v="09:07"/>
        <s v="01:49"/>
        <s v="00:26"/>
        <s v="09:28"/>
        <s v="06:44"/>
        <s v="03:51"/>
        <s v="06:18"/>
        <s v="00:40"/>
        <s v="04:18"/>
        <s v="06:52"/>
        <s v="09:36"/>
        <s v="08:05"/>
        <s v="05:49"/>
        <s v="07:49"/>
        <s v="05:45"/>
        <s v="03:13"/>
        <s v="06:15"/>
        <s v="09:20"/>
        <s v="00:32"/>
        <s v="07:09"/>
        <s v="09:26"/>
        <s v="09:03"/>
        <s v="04:43"/>
        <s v="09:15"/>
        <s v="01:36"/>
        <s v="00:37"/>
        <s v="01:38"/>
        <s v="06:46"/>
        <s v="09:12"/>
        <s v="01:10"/>
        <s v="08:18"/>
        <s v="05:20"/>
        <s v="05:36"/>
        <s v="08:45"/>
        <s v="08:55"/>
        <s v="05:41"/>
        <s v="05:35"/>
        <s v="04:10"/>
        <s v="03:05"/>
        <s v="09:57"/>
        <s v="01:40"/>
        <s v="03:11"/>
        <s v="07:07"/>
        <s v="05:25"/>
        <s v="08:59"/>
        <s v="05:10"/>
        <s v="07:10"/>
        <s v="06:12"/>
        <s v="04:14"/>
        <s v="01:58"/>
        <s v="06:31"/>
        <s v="02:38"/>
        <s v="01:30"/>
        <s v="02:51"/>
        <s v="09:48"/>
        <s v="00:57"/>
        <s v="07:05"/>
        <s v="05:11"/>
        <s v="03:34"/>
        <s v="05:06"/>
        <s v="08:15"/>
        <s v="01:54"/>
        <s v="03:12"/>
        <s v="00:10"/>
        <s v="00:42"/>
        <s v="01:22"/>
        <s v="07:06"/>
        <s v="02:24"/>
        <s v="05:07"/>
        <s v="02:36"/>
        <s v="02:45"/>
        <s v="03:58"/>
        <s v="01:14"/>
        <s v="05:52"/>
        <s v="05:16"/>
        <s v="07:46"/>
        <s v="04:01"/>
        <s v="09:54"/>
        <s v="07:11"/>
        <s v="08:21"/>
        <s v="03:08"/>
        <s v="06:30"/>
        <s v="00:02"/>
        <s v="04:58"/>
        <s v="06:57"/>
        <s v="06:43"/>
        <s v="06:37"/>
        <s v="09:49"/>
        <s v="00:03"/>
        <s v="05:14"/>
        <s v="08:36"/>
        <s v="09:53"/>
        <s v="07:39"/>
        <s v="09:27"/>
        <s v="00:54"/>
        <s v="04:34"/>
        <s v="02:48"/>
        <s v="03:59"/>
        <s v="01:21"/>
        <s v="06:05"/>
        <s v="04:02"/>
        <s v="06:25"/>
        <s v="08:35"/>
        <s v="03:23"/>
        <s v="01:48"/>
        <s v="06:27"/>
        <s v="08:34"/>
        <s v="08:19"/>
        <s v="00:19"/>
        <s v="03:27"/>
        <s v="01:27"/>
        <s v="09:50"/>
        <s v="02:54"/>
        <s v="03:10"/>
        <s v="00:45"/>
        <s v="00:39"/>
        <s v="02:02"/>
        <s v="09:58"/>
        <s v="04:35"/>
        <s v="04:47"/>
        <s v="08:24"/>
        <s v="02:00"/>
        <s v="06:58"/>
        <s v="04:51"/>
        <s v="05:01"/>
        <s v="00:20"/>
        <s v="04:22"/>
        <s v="07:27"/>
        <s v="00:07"/>
        <s v="04:50"/>
        <s v="07:54"/>
        <s v="07:40"/>
        <s v="06:07"/>
        <s v="01:42"/>
        <s v="07:03"/>
        <s v="08:43"/>
        <s v="06:20"/>
        <s v="02:46"/>
        <s v="08:02"/>
      </sharedItems>
    </cacheField>
    <cacheField name="Download" numFmtId="0">
      <sharedItems count="2">
        <s v="Y"/>
        <s v="N"/>
      </sharedItems>
    </cacheField>
    <cacheField name="Sales " numFmtId="164">
      <sharedItems containsSemiMixedTypes="0" containsString="0" containsNumber="1" minValue="5.99" maxValue="12.99"/>
    </cacheField>
    <cacheField name="New Sale?" numFmtId="0">
      <sharedItems/>
    </cacheField>
    <cacheField name="Stars" numFmtId="1">
      <sharedItems containsSemiMixedTypes="0" containsString="0" containsNumber="1" containsInteger="1" minValue="1" maxValue="5"/>
    </cacheField>
    <cacheField name="New Sales Only" numFmtId="164">
      <sharedItems containsSemiMixedTypes="0" containsString="0" containsNumber="1" minValue="0" maxValue="12.99"/>
    </cacheField>
  </cacheFields>
  <extLst>
    <ext xmlns:x14="http://schemas.microsoft.com/office/spreadsheetml/2009/9/main" uri="{725AE2AE-9491-48be-B2B4-4EB974FC3084}">
      <x14:pivotCacheDefinition pivotCacheId="1186096290"/>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485.69569803241" createdVersion="7" refreshedVersion="7" minRefreshableVersion="3" recordCount="300" xr:uid="{399AD978-33B1-4A46-8AD0-AC7C1572FB5A}">
  <cacheSource type="worksheet">
    <worksheetSource name="Table310"/>
  </cacheSource>
  <cacheFields count="14">
    <cacheField name="Cust." numFmtId="0">
      <sharedItems containsSemiMixedTypes="0" containsString="0" containsNumber="1" containsInteger="1" minValue="1" maxValue="300"/>
    </cacheField>
    <cacheField name="Age" numFmtId="1">
      <sharedItems containsSemiMixedTypes="0" containsString="0" containsNumber="1" containsInteger="1" minValue="10" maxValue="80" count="71">
        <n v="75"/>
        <n v="30"/>
        <n v="38"/>
        <n v="55"/>
        <n v="35"/>
        <n v="25"/>
        <n v="53"/>
        <n v="63"/>
        <n v="45"/>
        <n v="69"/>
        <n v="80"/>
        <n v="51"/>
        <n v="70"/>
        <n v="27"/>
        <n v="74"/>
        <n v="62"/>
        <n v="24"/>
        <n v="10"/>
        <n v="43"/>
        <n v="15"/>
        <n v="28"/>
        <n v="56"/>
        <n v="19"/>
        <n v="34"/>
        <n v="18"/>
        <n v="76"/>
        <n v="79"/>
        <n v="73"/>
        <n v="49"/>
        <n v="44"/>
        <n v="71"/>
        <n v="16"/>
        <n v="48"/>
        <n v="14"/>
        <n v="61"/>
        <n v="64"/>
        <n v="26"/>
        <n v="57"/>
        <n v="58"/>
        <n v="72"/>
        <n v="78"/>
        <n v="39"/>
        <n v="66"/>
        <n v="37"/>
        <n v="36"/>
        <n v="22"/>
        <n v="31"/>
        <n v="11"/>
        <n v="77"/>
        <n v="40"/>
        <n v="46"/>
        <n v="60"/>
        <n v="17"/>
        <n v="50"/>
        <n v="12"/>
        <n v="42"/>
        <n v="32"/>
        <n v="41"/>
        <n v="65"/>
        <n v="13"/>
        <n v="21"/>
        <n v="29"/>
        <n v="54"/>
        <n v="68"/>
        <n v="67"/>
        <n v="47"/>
        <n v="20"/>
        <n v="52"/>
        <n v="33"/>
        <n v="59"/>
        <n v="23"/>
      </sharedItems>
    </cacheField>
    <cacheField name="Device" numFmtId="0">
      <sharedItems count="3">
        <s v="Tablet"/>
        <s v="Mobile"/>
        <s v="Desktop"/>
      </sharedItems>
    </cacheField>
    <cacheField name="Location" numFmtId="0">
      <sharedItems/>
    </cacheField>
    <cacheField name="Date" numFmtId="165">
      <sharedItems containsSemiMixedTypes="0" containsNonDate="0" containsDate="1" containsString="0" minDate="2020-01-01T00:00:00" maxDate="2020-12-30T00:00:00"/>
    </cacheField>
    <cacheField name="Month" numFmtId="165">
      <sharedItems/>
    </cacheField>
    <cacheField name="Day of Week" numFmtId="165">
      <sharedItems count="7">
        <s v="Wed"/>
        <s v="Sat"/>
        <s v="Sun"/>
        <s v="Thu"/>
        <s v="Mon"/>
        <s v="Fri"/>
        <s v="Tue"/>
      </sharedItems>
    </cacheField>
    <cacheField name="Time on Page" numFmtId="0">
      <sharedItems/>
    </cacheField>
    <cacheField name="Download" numFmtId="0">
      <sharedItems/>
    </cacheField>
    <cacheField name="Sales " numFmtId="164">
      <sharedItems containsSemiMixedTypes="0" containsString="0" containsNumber="1" minValue="5.99" maxValue="12.99"/>
    </cacheField>
    <cacheField name="New Sale?" numFmtId="0">
      <sharedItems/>
    </cacheField>
    <cacheField name="Stars" numFmtId="1">
      <sharedItems containsSemiMixedTypes="0" containsString="0" containsNumber="1" containsInteger="1" minValue="1" maxValue="5"/>
    </cacheField>
    <cacheField name="New Sales Only" numFmtId="164">
      <sharedItems containsSemiMixedTypes="0" containsString="0" containsNumber="1" minValue="0" maxValue="12.99"/>
    </cacheField>
    <cacheField name="Downloads" numFmtId="1">
      <sharedItems containsSemiMixedTypes="0" containsString="0" containsNumber="1" containsInteger="1" minValue="0" maxValue="1"/>
    </cacheField>
  </cacheFields>
  <extLst>
    <ext xmlns:x14="http://schemas.microsoft.com/office/spreadsheetml/2009/9/main" uri="{725AE2AE-9491-48be-B2B4-4EB974FC3084}">
      <x14:pivotCacheDefinition pivotCacheId="44363785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485.733375462965" createdVersion="7" refreshedVersion="7" minRefreshableVersion="3" recordCount="300" xr:uid="{630D3335-C250-5749-AA9E-58E1BD6F5E4C}">
  <cacheSource type="worksheet">
    <worksheetSource name="Table3"/>
  </cacheSource>
  <cacheFields count="14">
    <cacheField name="Cust." numFmtId="0">
      <sharedItems containsSemiMixedTypes="0" containsString="0" containsNumber="1" containsInteger="1" minValue="1" maxValue="300"/>
    </cacheField>
    <cacheField name="Age" numFmtId="1">
      <sharedItems containsSemiMixedTypes="0" containsString="0" containsNumber="1" containsInteger="1" minValue="10" maxValue="80"/>
    </cacheField>
    <cacheField name="Device" numFmtId="0">
      <sharedItems/>
    </cacheField>
    <cacheField name="Location" numFmtId="0">
      <sharedItems count="8">
        <s v="PHL"/>
        <s v="PHO"/>
        <s v="LA"/>
        <s v="YYZ"/>
        <s v="CHI"/>
        <s v="HTX"/>
        <s v="NYC"/>
        <s v="VBC"/>
      </sharedItems>
    </cacheField>
    <cacheField name="Date" numFmtId="165">
      <sharedItems containsSemiMixedTypes="0" containsNonDate="0" containsDate="1" containsString="0" minDate="2020-01-01T00:00:00" maxDate="2020-12-30T00:00:00"/>
    </cacheField>
    <cacheField name="Month" numFmtId="165">
      <sharedItems/>
    </cacheField>
    <cacheField name="Day of Week" numFmtId="165">
      <sharedItems/>
    </cacheField>
    <cacheField name="Time on Page" numFmtId="0">
      <sharedItems/>
    </cacheField>
    <cacheField name="Download" numFmtId="0">
      <sharedItems/>
    </cacheField>
    <cacheField name="Sales " numFmtId="164">
      <sharedItems containsSemiMixedTypes="0" containsString="0" containsNumber="1" minValue="5.99" maxValue="12.99"/>
    </cacheField>
    <cacheField name="New Sale?" numFmtId="0">
      <sharedItems/>
    </cacheField>
    <cacheField name="Stars" numFmtId="1">
      <sharedItems containsSemiMixedTypes="0" containsString="0" containsNumber="1" containsInteger="1" minValue="1" maxValue="5" count="5">
        <n v="3"/>
        <n v="2"/>
        <n v="4"/>
        <n v="5"/>
        <n v="1"/>
      </sharedItems>
    </cacheField>
    <cacheField name="New Sales Only" numFmtId="164">
      <sharedItems containsSemiMixedTypes="0" containsString="0" containsNumber="1" minValue="0" maxValue="12.99"/>
    </cacheField>
    <cacheField name="Downloads" numFmtId="1">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485.908238194446" createdVersion="7" refreshedVersion="7" minRefreshableVersion="3" recordCount="302" xr:uid="{8F6E4D7D-90A8-F049-92B2-8DB7A6F41359}">
  <cacheSource type="worksheet">
    <worksheetSource ref="A1:P1048576" sheet="Copied Data"/>
  </cacheSource>
  <cacheFields count="16">
    <cacheField name="Cust." numFmtId="0">
      <sharedItems containsString="0" containsBlank="1" containsNumber="1" containsInteger="1" minValue="1" maxValue="300"/>
    </cacheField>
    <cacheField name="Age" numFmtId="1">
      <sharedItems containsString="0" containsBlank="1" containsNumber="1" containsInteger="1" minValue="10" maxValue="80"/>
    </cacheField>
    <cacheField name="Device" numFmtId="0">
      <sharedItems containsBlank="1" count="4">
        <s v="Tablet"/>
        <s v="Mobile"/>
        <s v="Desktop"/>
        <m/>
      </sharedItems>
    </cacheField>
    <cacheField name="Location" numFmtId="0">
      <sharedItems containsBlank="1"/>
    </cacheField>
    <cacheField name="Date" numFmtId="165">
      <sharedItems containsNonDate="0" containsDate="1" containsString="0" containsBlank="1" minDate="2020-01-01T00:00:00" maxDate="2020-12-30T00:00:00"/>
    </cacheField>
    <cacheField name="Month" numFmtId="165">
      <sharedItems containsBlank="1"/>
    </cacheField>
    <cacheField name="Day of Week" numFmtId="165">
      <sharedItems containsBlank="1" count="8">
        <s v="Wed"/>
        <s v="Fri"/>
        <s v="Sun"/>
        <s v="Tue"/>
        <s v="Mon"/>
        <s v="Sat"/>
        <s v="Thu"/>
        <m/>
      </sharedItems>
    </cacheField>
    <cacheField name="Time on Page" numFmtId="0">
      <sharedItems containsBlank="1"/>
    </cacheField>
    <cacheField name="Download" numFmtId="0">
      <sharedItems containsBlank="1"/>
    </cacheField>
    <cacheField name="Sales " numFmtId="164">
      <sharedItems containsString="0" containsBlank="1" containsNumber="1" minValue="5.99" maxValue="12.99"/>
    </cacheField>
    <cacheField name="New Sale?" numFmtId="0">
      <sharedItems containsBlank="1"/>
    </cacheField>
    <cacheField name="Stars" numFmtId="1">
      <sharedItems containsString="0" containsBlank="1" containsNumber="1" containsInteger="1" minValue="1" maxValue="5" count="6">
        <n v="1"/>
        <n v="3"/>
        <n v="2"/>
        <n v="5"/>
        <n v="4"/>
        <m/>
      </sharedItems>
    </cacheField>
    <cacheField name="New Sales Only" numFmtId="0">
      <sharedItems containsString="0" containsBlank="1" containsNumber="1" minValue="0" maxValue="12.99"/>
    </cacheField>
    <cacheField name="Downloads" numFmtId="0">
      <sharedItems containsString="0" containsBlank="1" containsNumber="1" containsInteger="1" minValue="0" maxValue="1"/>
    </cacheField>
    <cacheField name="Count 5 Stars" numFmtId="0">
      <sharedItems containsString="0" containsBlank="1" containsNumber="1" containsInteger="1" minValue="0" maxValue="1" count="3">
        <n v="0"/>
        <n v="1"/>
        <m/>
      </sharedItems>
    </cacheField>
    <cacheField name="Count 4 Stars" numFmtId="0">
      <sharedItems containsString="0" containsBlank="1" containsNumber="1" containsInteger="1" minValue="0"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n v="1"/>
    <n v="75"/>
    <s v="Tablet"/>
    <s v="PHL"/>
    <d v="2020-10-07T00:00:00"/>
    <x v="0"/>
    <s v="06:11"/>
    <s v="Y"/>
    <x v="0"/>
    <s v="Y"/>
    <n v="3"/>
    <x v="0"/>
  </r>
  <r>
    <n v="2"/>
    <n v="30"/>
    <s v="Mobile"/>
    <s v="PHO"/>
    <d v="2020-11-07T00:00:00"/>
    <x v="1"/>
    <s v="00:21"/>
    <s v="N"/>
    <x v="1"/>
    <s v="N"/>
    <n v="2"/>
    <x v="1"/>
  </r>
  <r>
    <n v="3"/>
    <n v="38"/>
    <s v="Desktop"/>
    <s v="LA"/>
    <d v="2020-11-01T00:00:00"/>
    <x v="1"/>
    <s v="03:45"/>
    <s v="N"/>
    <x v="2"/>
    <s v="N"/>
    <n v="3"/>
    <x v="1"/>
  </r>
  <r>
    <n v="4"/>
    <n v="55"/>
    <s v="Mobile"/>
    <s v="YYZ"/>
    <d v="2020-04-05T00:00:00"/>
    <x v="2"/>
    <s v="03:19"/>
    <s v="N"/>
    <x v="1"/>
    <s v="N"/>
    <n v="4"/>
    <x v="1"/>
  </r>
  <r>
    <n v="5"/>
    <n v="35"/>
    <s v="Desktop"/>
    <s v="PHL"/>
    <d v="2020-12-10T00:00:00"/>
    <x v="3"/>
    <s v="01:28"/>
    <s v="N"/>
    <x v="2"/>
    <s v="N"/>
    <n v="4"/>
    <x v="1"/>
  </r>
  <r>
    <n v="6"/>
    <n v="25"/>
    <s v="Mobile"/>
    <s v="PHL"/>
    <d v="2020-04-13T00:00:00"/>
    <x v="2"/>
    <s v="03:49"/>
    <s v="N"/>
    <x v="0"/>
    <s v="N"/>
    <n v="2"/>
    <x v="1"/>
  </r>
  <r>
    <n v="7"/>
    <n v="53"/>
    <s v="Tablet"/>
    <s v="CHI"/>
    <d v="2020-04-02T00:00:00"/>
    <x v="2"/>
    <s v="02:20"/>
    <s v="N"/>
    <x v="1"/>
    <s v="Y"/>
    <n v="5"/>
    <x v="2"/>
  </r>
  <r>
    <n v="8"/>
    <n v="63"/>
    <s v="Tablet"/>
    <s v="LA"/>
    <d v="2020-01-22T00:00:00"/>
    <x v="4"/>
    <s v="08:52"/>
    <s v="Y"/>
    <x v="0"/>
    <s v="Y"/>
    <n v="1"/>
    <x v="0"/>
  </r>
  <r>
    <n v="9"/>
    <n v="45"/>
    <s v="Desktop"/>
    <s v="HTX"/>
    <d v="2020-07-20T00:00:00"/>
    <x v="5"/>
    <s v="06:03"/>
    <s v="N"/>
    <x v="2"/>
    <s v="N"/>
    <n v="1"/>
    <x v="1"/>
  </r>
  <r>
    <n v="10"/>
    <n v="69"/>
    <s v="Desktop"/>
    <s v="HTX"/>
    <d v="2020-04-26T00:00:00"/>
    <x v="2"/>
    <s v="02:56"/>
    <s v="N"/>
    <x v="1"/>
    <s v="Y"/>
    <n v="5"/>
    <x v="2"/>
  </r>
  <r>
    <n v="11"/>
    <n v="80"/>
    <s v="Tablet"/>
    <s v="PHL"/>
    <d v="2020-02-13T00:00:00"/>
    <x v="6"/>
    <s v="01:43"/>
    <s v="Y"/>
    <x v="1"/>
    <s v="N"/>
    <n v="3"/>
    <x v="1"/>
  </r>
  <r>
    <n v="12"/>
    <n v="69"/>
    <s v="Tablet"/>
    <s v="LA"/>
    <d v="2020-07-08T00:00:00"/>
    <x v="5"/>
    <s v="04:56"/>
    <s v="Y"/>
    <x v="0"/>
    <s v="N"/>
    <n v="2"/>
    <x v="1"/>
  </r>
  <r>
    <n v="13"/>
    <n v="51"/>
    <s v="Tablet"/>
    <s v="NYC"/>
    <d v="2020-09-25T00:00:00"/>
    <x v="7"/>
    <s v="07:56"/>
    <s v="Y"/>
    <x v="1"/>
    <s v="N"/>
    <n v="1"/>
    <x v="1"/>
  </r>
  <r>
    <n v="14"/>
    <n v="35"/>
    <s v="Mobile"/>
    <s v="VBC"/>
    <d v="2020-04-21T00:00:00"/>
    <x v="2"/>
    <s v="02:22"/>
    <s v="N"/>
    <x v="1"/>
    <s v="N"/>
    <n v="5"/>
    <x v="1"/>
  </r>
  <r>
    <n v="15"/>
    <n v="70"/>
    <s v="Tablet"/>
    <s v="PHO"/>
    <d v="2020-08-26T00:00:00"/>
    <x v="8"/>
    <s v="04:40"/>
    <s v="N"/>
    <x v="1"/>
    <s v="N"/>
    <n v="2"/>
    <x v="1"/>
  </r>
  <r>
    <n v="16"/>
    <n v="27"/>
    <s v="Mobile"/>
    <s v="LA"/>
    <d v="2020-04-13T00:00:00"/>
    <x v="2"/>
    <s v="01:07"/>
    <s v="N"/>
    <x v="0"/>
    <s v="N"/>
    <n v="4"/>
    <x v="1"/>
  </r>
  <r>
    <n v="17"/>
    <n v="30"/>
    <s v="Mobile"/>
    <s v="PHO"/>
    <d v="2020-10-10T00:00:00"/>
    <x v="0"/>
    <s v="09:00"/>
    <s v="N"/>
    <x v="2"/>
    <s v="Y"/>
    <n v="2"/>
    <x v="3"/>
  </r>
  <r>
    <n v="18"/>
    <n v="74"/>
    <s v="Mobile"/>
    <s v="HTX"/>
    <d v="2020-10-03T00:00:00"/>
    <x v="0"/>
    <s v="06:33"/>
    <s v="N"/>
    <x v="1"/>
    <s v="Y"/>
    <n v="1"/>
    <x v="2"/>
  </r>
  <r>
    <n v="19"/>
    <n v="62"/>
    <s v="Mobile"/>
    <s v="PHO"/>
    <d v="2020-07-13T00:00:00"/>
    <x v="5"/>
    <s v="00:33"/>
    <s v="Y"/>
    <x v="2"/>
    <s v="N"/>
    <n v="5"/>
    <x v="1"/>
  </r>
  <r>
    <n v="20"/>
    <n v="24"/>
    <s v="Tablet"/>
    <s v="HTX"/>
    <d v="2020-04-18T00:00:00"/>
    <x v="2"/>
    <s v="07:12"/>
    <s v="N"/>
    <x v="1"/>
    <s v="Y"/>
    <n v="5"/>
    <x v="2"/>
  </r>
  <r>
    <n v="21"/>
    <n v="10"/>
    <s v="Desktop"/>
    <s v="YYZ"/>
    <d v="2020-04-21T00:00:00"/>
    <x v="2"/>
    <s v="05:18"/>
    <s v="Y"/>
    <x v="2"/>
    <s v="Y"/>
    <n v="2"/>
    <x v="3"/>
  </r>
  <r>
    <n v="22"/>
    <n v="43"/>
    <s v="Mobile"/>
    <s v="VBC"/>
    <d v="2020-07-27T00:00:00"/>
    <x v="5"/>
    <s v="09:08"/>
    <s v="N"/>
    <x v="1"/>
    <s v="N"/>
    <n v="3"/>
    <x v="1"/>
  </r>
  <r>
    <n v="23"/>
    <n v="27"/>
    <s v="Desktop"/>
    <s v="PHL"/>
    <d v="2020-05-19T00:00:00"/>
    <x v="9"/>
    <s v="04:28"/>
    <s v="Y"/>
    <x v="1"/>
    <s v="N"/>
    <n v="5"/>
    <x v="1"/>
  </r>
  <r>
    <n v="24"/>
    <n v="15"/>
    <s v="Desktop"/>
    <s v="YYZ"/>
    <d v="2020-08-16T00:00:00"/>
    <x v="8"/>
    <s v="06:53"/>
    <s v="Y"/>
    <x v="0"/>
    <s v="N"/>
    <n v="4"/>
    <x v="1"/>
  </r>
  <r>
    <n v="25"/>
    <n v="51"/>
    <s v="Tablet"/>
    <s v="PHO"/>
    <d v="2020-07-24T00:00:00"/>
    <x v="5"/>
    <s v="00:44"/>
    <s v="N"/>
    <x v="2"/>
    <s v="N"/>
    <n v="2"/>
    <x v="1"/>
  </r>
  <r>
    <n v="26"/>
    <n v="28"/>
    <s v="Mobile"/>
    <s v="CHI"/>
    <d v="2020-10-01T00:00:00"/>
    <x v="0"/>
    <s v="02:28"/>
    <s v="N"/>
    <x v="0"/>
    <s v="Y"/>
    <n v="1"/>
    <x v="0"/>
  </r>
  <r>
    <n v="27"/>
    <n v="28"/>
    <s v="Desktop"/>
    <s v="HTX"/>
    <d v="2020-08-22T00:00:00"/>
    <x v="8"/>
    <s v="05:51"/>
    <s v="Y"/>
    <x v="1"/>
    <s v="N"/>
    <n v="2"/>
    <x v="1"/>
  </r>
  <r>
    <n v="28"/>
    <n v="80"/>
    <s v="Mobile"/>
    <s v="YYZ"/>
    <d v="2020-09-17T00:00:00"/>
    <x v="7"/>
    <s v="04:41"/>
    <s v="N"/>
    <x v="1"/>
    <s v="Y"/>
    <n v="1"/>
    <x v="2"/>
  </r>
  <r>
    <n v="29"/>
    <n v="56"/>
    <s v="Desktop"/>
    <s v="VBC"/>
    <d v="2020-04-26T00:00:00"/>
    <x v="2"/>
    <s v="01:03"/>
    <s v="N"/>
    <x v="2"/>
    <s v="N"/>
    <n v="5"/>
    <x v="1"/>
  </r>
  <r>
    <n v="30"/>
    <n v="19"/>
    <s v="Desktop"/>
    <s v="YYZ"/>
    <d v="2020-11-18T00:00:00"/>
    <x v="1"/>
    <s v="01:03"/>
    <s v="N"/>
    <x v="2"/>
    <s v="N"/>
    <n v="1"/>
    <x v="1"/>
  </r>
  <r>
    <n v="31"/>
    <n v="34"/>
    <s v="Tablet"/>
    <s v="NYC"/>
    <d v="2020-01-22T00:00:00"/>
    <x v="4"/>
    <s v="08:51"/>
    <s v="Y"/>
    <x v="1"/>
    <s v="Y"/>
    <n v="3"/>
    <x v="2"/>
  </r>
  <r>
    <n v="32"/>
    <n v="25"/>
    <s v="Desktop"/>
    <s v="VBC"/>
    <d v="2020-06-01T00:00:00"/>
    <x v="10"/>
    <s v="02:49"/>
    <s v="N"/>
    <x v="1"/>
    <s v="Y"/>
    <n v="4"/>
    <x v="2"/>
  </r>
  <r>
    <n v="33"/>
    <n v="18"/>
    <s v="Mobile"/>
    <s v="LA"/>
    <d v="2020-10-13T00:00:00"/>
    <x v="0"/>
    <s v="06:06"/>
    <s v="Y"/>
    <x v="2"/>
    <s v="N"/>
    <n v="1"/>
    <x v="1"/>
  </r>
  <r>
    <n v="34"/>
    <n v="76"/>
    <s v="Tablet"/>
    <s v="PHO"/>
    <d v="2020-09-30T00:00:00"/>
    <x v="7"/>
    <s v="01:52"/>
    <s v="N"/>
    <x v="1"/>
    <s v="N"/>
    <n v="4"/>
    <x v="1"/>
  </r>
  <r>
    <n v="35"/>
    <n v="79"/>
    <s v="Desktop"/>
    <s v="HTX"/>
    <d v="2020-03-25T00:00:00"/>
    <x v="11"/>
    <s v="08:51"/>
    <s v="Y"/>
    <x v="1"/>
    <s v="N"/>
    <n v="5"/>
    <x v="1"/>
  </r>
  <r>
    <n v="36"/>
    <n v="73"/>
    <s v="Mobile"/>
    <s v="PHO"/>
    <d v="2020-06-14T00:00:00"/>
    <x v="10"/>
    <s v="02:35"/>
    <s v="N"/>
    <x v="2"/>
    <s v="Y"/>
    <n v="4"/>
    <x v="3"/>
  </r>
  <r>
    <n v="37"/>
    <n v="70"/>
    <s v="Desktop"/>
    <s v="VBC"/>
    <d v="2020-02-23T00:00:00"/>
    <x v="6"/>
    <s v="01:03"/>
    <s v="N"/>
    <x v="0"/>
    <s v="N"/>
    <n v="2"/>
    <x v="1"/>
  </r>
  <r>
    <n v="38"/>
    <n v="49"/>
    <s v="Desktop"/>
    <s v="PHL"/>
    <d v="2020-03-25T00:00:00"/>
    <x v="11"/>
    <s v="06:19"/>
    <s v="N"/>
    <x v="0"/>
    <s v="N"/>
    <n v="5"/>
    <x v="1"/>
  </r>
  <r>
    <n v="39"/>
    <n v="74"/>
    <s v="Desktop"/>
    <s v="LA"/>
    <d v="2020-05-17T00:00:00"/>
    <x v="9"/>
    <s v="01:51"/>
    <s v="Y"/>
    <x v="0"/>
    <s v="N"/>
    <n v="4"/>
    <x v="1"/>
  </r>
  <r>
    <n v="40"/>
    <n v="49"/>
    <s v="Tablet"/>
    <s v="PHO"/>
    <d v="2020-02-14T00:00:00"/>
    <x v="6"/>
    <s v="05:00"/>
    <s v="Y"/>
    <x v="0"/>
    <s v="Y"/>
    <n v="2"/>
    <x v="0"/>
  </r>
  <r>
    <n v="41"/>
    <n v="44"/>
    <s v="Tablet"/>
    <s v="YYZ"/>
    <d v="2020-04-09T00:00:00"/>
    <x v="2"/>
    <s v="02:01"/>
    <s v="N"/>
    <x v="0"/>
    <s v="N"/>
    <n v="1"/>
    <x v="1"/>
  </r>
  <r>
    <n v="42"/>
    <n v="71"/>
    <s v="Mobile"/>
    <s v="VBC"/>
    <d v="2020-01-31T00:00:00"/>
    <x v="4"/>
    <s v="04:41"/>
    <s v="Y"/>
    <x v="1"/>
    <s v="N"/>
    <n v="1"/>
    <x v="1"/>
  </r>
  <r>
    <n v="43"/>
    <n v="16"/>
    <s v="Tablet"/>
    <s v="PHO"/>
    <d v="2020-08-18T00:00:00"/>
    <x v="8"/>
    <s v="01:01"/>
    <s v="N"/>
    <x v="0"/>
    <s v="N"/>
    <n v="5"/>
    <x v="1"/>
  </r>
  <r>
    <n v="44"/>
    <n v="69"/>
    <s v="Mobile"/>
    <s v="LA"/>
    <d v="2020-03-14T00:00:00"/>
    <x v="11"/>
    <s v="09:55"/>
    <s v="Y"/>
    <x v="0"/>
    <s v="Y"/>
    <n v="1"/>
    <x v="0"/>
  </r>
  <r>
    <n v="45"/>
    <n v="69"/>
    <s v="Tablet"/>
    <s v="HTX"/>
    <d v="2020-06-21T00:00:00"/>
    <x v="10"/>
    <s v="03:31"/>
    <s v="Y"/>
    <x v="1"/>
    <s v="N"/>
    <n v="1"/>
    <x v="1"/>
  </r>
  <r>
    <n v="46"/>
    <n v="55"/>
    <s v="Tablet"/>
    <s v="PHO"/>
    <d v="2020-08-10T00:00:00"/>
    <x v="8"/>
    <s v="01:19"/>
    <s v="Y"/>
    <x v="0"/>
    <s v="Y"/>
    <n v="5"/>
    <x v="0"/>
  </r>
  <r>
    <n v="47"/>
    <n v="48"/>
    <s v="Desktop"/>
    <s v="NYC"/>
    <d v="2020-09-27T00:00:00"/>
    <x v="7"/>
    <s v="01:29"/>
    <s v="Y"/>
    <x v="0"/>
    <s v="Y"/>
    <n v="1"/>
    <x v="0"/>
  </r>
  <r>
    <n v="48"/>
    <n v="14"/>
    <s v="Desktop"/>
    <s v="NYC"/>
    <d v="2020-06-06T00:00:00"/>
    <x v="10"/>
    <s v="01:18"/>
    <s v="N"/>
    <x v="2"/>
    <s v="N"/>
    <n v="2"/>
    <x v="1"/>
  </r>
  <r>
    <n v="49"/>
    <n v="69"/>
    <s v="Tablet"/>
    <s v="HTX"/>
    <d v="2020-03-01T00:00:00"/>
    <x v="11"/>
    <s v="07:34"/>
    <s v="Y"/>
    <x v="2"/>
    <s v="Y"/>
    <n v="3"/>
    <x v="3"/>
  </r>
  <r>
    <n v="50"/>
    <n v="49"/>
    <s v="Desktop"/>
    <s v="HTX"/>
    <d v="2020-04-19T00:00:00"/>
    <x v="2"/>
    <s v="04:11"/>
    <s v="N"/>
    <x v="0"/>
    <s v="N"/>
    <n v="1"/>
    <x v="1"/>
  </r>
  <r>
    <n v="51"/>
    <n v="55"/>
    <s v="Mobile"/>
    <s v="YYZ"/>
    <d v="2020-12-27T00:00:00"/>
    <x v="3"/>
    <s v="03:54"/>
    <s v="Y"/>
    <x v="0"/>
    <s v="Y"/>
    <n v="3"/>
    <x v="0"/>
  </r>
  <r>
    <n v="52"/>
    <n v="61"/>
    <s v="Tablet"/>
    <s v="VBC"/>
    <d v="2020-06-20T00:00:00"/>
    <x v="10"/>
    <s v="06:22"/>
    <s v="Y"/>
    <x v="1"/>
    <s v="N"/>
    <n v="5"/>
    <x v="1"/>
  </r>
  <r>
    <n v="53"/>
    <n v="64"/>
    <s v="Tablet"/>
    <s v="YYZ"/>
    <d v="2020-04-24T00:00:00"/>
    <x v="2"/>
    <s v="01:02"/>
    <s v="N"/>
    <x v="1"/>
    <s v="N"/>
    <n v="2"/>
    <x v="1"/>
  </r>
  <r>
    <n v="54"/>
    <n v="26"/>
    <s v="Tablet"/>
    <s v="NYC"/>
    <d v="2020-08-28T00:00:00"/>
    <x v="8"/>
    <s v="08:56"/>
    <s v="Y"/>
    <x v="2"/>
    <s v="N"/>
    <n v="3"/>
    <x v="1"/>
  </r>
  <r>
    <n v="55"/>
    <n v="57"/>
    <s v="Mobile"/>
    <s v="PHL"/>
    <d v="2020-02-21T00:00:00"/>
    <x v="6"/>
    <s v="04:44"/>
    <s v="Y"/>
    <x v="0"/>
    <s v="Y"/>
    <n v="3"/>
    <x v="0"/>
  </r>
  <r>
    <n v="56"/>
    <n v="45"/>
    <s v="Mobile"/>
    <s v="YYZ"/>
    <d v="2020-10-07T00:00:00"/>
    <x v="0"/>
    <s v="00:21"/>
    <s v="Y"/>
    <x v="1"/>
    <s v="N"/>
    <n v="5"/>
    <x v="1"/>
  </r>
  <r>
    <n v="57"/>
    <n v="74"/>
    <s v="Desktop"/>
    <s v="CHI"/>
    <d v="2020-07-24T00:00:00"/>
    <x v="5"/>
    <s v="09:10"/>
    <s v="Y"/>
    <x v="2"/>
    <s v="N"/>
    <n v="2"/>
    <x v="1"/>
  </r>
  <r>
    <n v="58"/>
    <n v="58"/>
    <s v="Tablet"/>
    <s v="PHO"/>
    <d v="2020-12-07T00:00:00"/>
    <x v="3"/>
    <s v="06:13"/>
    <s v="Y"/>
    <x v="2"/>
    <s v="N"/>
    <n v="4"/>
    <x v="1"/>
  </r>
  <r>
    <n v="59"/>
    <n v="72"/>
    <s v="Tablet"/>
    <s v="LA"/>
    <d v="2020-01-05T00:00:00"/>
    <x v="4"/>
    <s v="08:44"/>
    <s v="Y"/>
    <x v="2"/>
    <s v="N"/>
    <n v="1"/>
    <x v="1"/>
  </r>
  <r>
    <n v="60"/>
    <n v="26"/>
    <s v="Mobile"/>
    <s v="CHI"/>
    <d v="2020-03-08T00:00:00"/>
    <x v="11"/>
    <s v="04:05"/>
    <s v="N"/>
    <x v="2"/>
    <s v="N"/>
    <n v="1"/>
    <x v="1"/>
  </r>
  <r>
    <n v="61"/>
    <n v="72"/>
    <s v="Desktop"/>
    <s v="NYC"/>
    <d v="2020-12-27T00:00:00"/>
    <x v="3"/>
    <s v="05:31"/>
    <s v="N"/>
    <x v="1"/>
    <s v="Y"/>
    <n v="4"/>
    <x v="2"/>
  </r>
  <r>
    <n v="62"/>
    <n v="78"/>
    <s v="Tablet"/>
    <s v="PHL"/>
    <d v="2020-02-28T00:00:00"/>
    <x v="6"/>
    <s v="01:47"/>
    <s v="Y"/>
    <x v="2"/>
    <s v="N"/>
    <n v="2"/>
    <x v="1"/>
  </r>
  <r>
    <n v="63"/>
    <n v="39"/>
    <s v="Desktop"/>
    <s v="NYC"/>
    <d v="2020-07-02T00:00:00"/>
    <x v="5"/>
    <s v="01:04"/>
    <s v="Y"/>
    <x v="0"/>
    <s v="N"/>
    <n v="4"/>
    <x v="1"/>
  </r>
  <r>
    <n v="64"/>
    <n v="66"/>
    <s v="Mobile"/>
    <s v="YYZ"/>
    <d v="2020-03-02T00:00:00"/>
    <x v="11"/>
    <s v="07:15"/>
    <s v="Y"/>
    <x v="2"/>
    <s v="N"/>
    <n v="5"/>
    <x v="1"/>
  </r>
  <r>
    <n v="65"/>
    <n v="35"/>
    <s v="Mobile"/>
    <s v="CHI"/>
    <d v="2020-03-09T00:00:00"/>
    <x v="11"/>
    <s v="02:17"/>
    <s v="N"/>
    <x v="2"/>
    <s v="Y"/>
    <n v="1"/>
    <x v="3"/>
  </r>
  <r>
    <n v="66"/>
    <n v="70"/>
    <s v="Tablet"/>
    <s v="YYZ"/>
    <d v="2020-04-14T00:00:00"/>
    <x v="2"/>
    <s v="09:43"/>
    <s v="N"/>
    <x v="2"/>
    <s v="N"/>
    <n v="5"/>
    <x v="1"/>
  </r>
  <r>
    <n v="67"/>
    <n v="44"/>
    <s v="Desktop"/>
    <s v="LA"/>
    <d v="2020-10-29T00:00:00"/>
    <x v="0"/>
    <s v="02:43"/>
    <s v="N"/>
    <x v="1"/>
    <s v="N"/>
    <n v="4"/>
    <x v="1"/>
  </r>
  <r>
    <n v="68"/>
    <n v="37"/>
    <s v="Desktop"/>
    <s v="CHI"/>
    <d v="2020-02-21T00:00:00"/>
    <x v="6"/>
    <s v="04:09"/>
    <s v="Y"/>
    <x v="2"/>
    <s v="Y"/>
    <n v="4"/>
    <x v="3"/>
  </r>
  <r>
    <n v="69"/>
    <n v="51"/>
    <s v="Desktop"/>
    <s v="YYZ"/>
    <d v="2020-08-14T00:00:00"/>
    <x v="8"/>
    <s v="06:11"/>
    <s v="Y"/>
    <x v="2"/>
    <s v="Y"/>
    <n v="4"/>
    <x v="3"/>
  </r>
  <r>
    <n v="70"/>
    <n v="35"/>
    <s v="Tablet"/>
    <s v="HTX"/>
    <d v="2020-02-24T00:00:00"/>
    <x v="6"/>
    <s v="00:53"/>
    <s v="Y"/>
    <x v="1"/>
    <s v="N"/>
    <n v="2"/>
    <x v="1"/>
  </r>
  <r>
    <n v="71"/>
    <n v="80"/>
    <s v="Mobile"/>
    <s v="HTX"/>
    <d v="2020-02-21T00:00:00"/>
    <x v="6"/>
    <s v="00:52"/>
    <s v="N"/>
    <x v="0"/>
    <s v="N"/>
    <n v="5"/>
    <x v="1"/>
  </r>
  <r>
    <n v="72"/>
    <n v="36"/>
    <s v="Tablet"/>
    <s v="YYZ"/>
    <d v="2020-08-14T00:00:00"/>
    <x v="8"/>
    <s v="08:53"/>
    <s v="N"/>
    <x v="0"/>
    <s v="N"/>
    <n v="4"/>
    <x v="1"/>
  </r>
  <r>
    <n v="73"/>
    <n v="49"/>
    <s v="Desktop"/>
    <s v="HTX"/>
    <d v="2020-05-10T00:00:00"/>
    <x v="9"/>
    <s v="03:45"/>
    <s v="N"/>
    <x v="2"/>
    <s v="N"/>
    <n v="3"/>
    <x v="1"/>
  </r>
  <r>
    <n v="74"/>
    <n v="22"/>
    <s v="Desktop"/>
    <s v="HTX"/>
    <d v="2020-03-15T00:00:00"/>
    <x v="11"/>
    <s v="02:09"/>
    <s v="N"/>
    <x v="0"/>
    <s v="Y"/>
    <n v="1"/>
    <x v="0"/>
  </r>
  <r>
    <n v="75"/>
    <n v="43"/>
    <s v="Tablet"/>
    <s v="HTX"/>
    <d v="2020-04-08T00:00:00"/>
    <x v="2"/>
    <s v="05:50"/>
    <s v="N"/>
    <x v="2"/>
    <s v="Y"/>
    <n v="2"/>
    <x v="3"/>
  </r>
  <r>
    <n v="76"/>
    <n v="31"/>
    <s v="Tablet"/>
    <s v="VBC"/>
    <d v="2020-03-18T00:00:00"/>
    <x v="11"/>
    <s v="09:21"/>
    <s v="Y"/>
    <x v="2"/>
    <s v="N"/>
    <n v="3"/>
    <x v="1"/>
  </r>
  <r>
    <n v="77"/>
    <n v="10"/>
    <s v="Desktop"/>
    <s v="HTX"/>
    <d v="2020-11-28T00:00:00"/>
    <x v="1"/>
    <s v="00:56"/>
    <s v="Y"/>
    <x v="1"/>
    <s v="N"/>
    <n v="1"/>
    <x v="1"/>
  </r>
  <r>
    <n v="78"/>
    <n v="22"/>
    <s v="Desktop"/>
    <s v="YYZ"/>
    <d v="2020-12-10T00:00:00"/>
    <x v="3"/>
    <s v="09:17"/>
    <s v="N"/>
    <x v="0"/>
    <s v="N"/>
    <n v="3"/>
    <x v="1"/>
  </r>
  <r>
    <n v="79"/>
    <n v="74"/>
    <s v="Mobile"/>
    <s v="CHI"/>
    <d v="2020-04-08T00:00:00"/>
    <x v="2"/>
    <s v="06:26"/>
    <s v="N"/>
    <x v="0"/>
    <s v="N"/>
    <n v="2"/>
    <x v="1"/>
  </r>
  <r>
    <n v="80"/>
    <n v="55"/>
    <s v="Desktop"/>
    <s v="YYZ"/>
    <d v="2020-03-13T00:00:00"/>
    <x v="11"/>
    <s v="04:56"/>
    <s v="Y"/>
    <x v="2"/>
    <s v="Y"/>
    <n v="3"/>
    <x v="3"/>
  </r>
  <r>
    <n v="81"/>
    <n v="15"/>
    <s v="Desktop"/>
    <s v="CHI"/>
    <d v="2020-04-07T00:00:00"/>
    <x v="2"/>
    <s v="06:39"/>
    <s v="Y"/>
    <x v="1"/>
    <s v="N"/>
    <n v="3"/>
    <x v="1"/>
  </r>
  <r>
    <n v="82"/>
    <n v="10"/>
    <s v="Desktop"/>
    <s v="PHL"/>
    <d v="2020-05-27T00:00:00"/>
    <x v="9"/>
    <s v="03:38"/>
    <s v="N"/>
    <x v="2"/>
    <s v="Y"/>
    <n v="4"/>
    <x v="3"/>
  </r>
  <r>
    <n v="83"/>
    <n v="66"/>
    <s v="Mobile"/>
    <s v="VBC"/>
    <d v="2020-04-05T00:00:00"/>
    <x v="2"/>
    <s v="04:11"/>
    <s v="N"/>
    <x v="0"/>
    <s v="N"/>
    <n v="2"/>
    <x v="1"/>
  </r>
  <r>
    <n v="84"/>
    <n v="61"/>
    <s v="Mobile"/>
    <s v="VBC"/>
    <d v="2020-11-24T00:00:00"/>
    <x v="1"/>
    <s v="00:27"/>
    <s v="N"/>
    <x v="1"/>
    <s v="Y"/>
    <n v="1"/>
    <x v="2"/>
  </r>
  <r>
    <n v="85"/>
    <n v="11"/>
    <s v="Tablet"/>
    <s v="CHI"/>
    <d v="2020-01-14T00:00:00"/>
    <x v="4"/>
    <s v="04:36"/>
    <s v="Y"/>
    <x v="1"/>
    <s v="N"/>
    <n v="2"/>
    <x v="1"/>
  </r>
  <r>
    <n v="86"/>
    <n v="77"/>
    <s v="Desktop"/>
    <s v="HTX"/>
    <d v="2020-04-18T00:00:00"/>
    <x v="2"/>
    <s v="03:04"/>
    <s v="N"/>
    <x v="2"/>
    <s v="N"/>
    <n v="2"/>
    <x v="1"/>
  </r>
  <r>
    <n v="87"/>
    <n v="44"/>
    <s v="Tablet"/>
    <s v="NYC"/>
    <d v="2020-10-05T00:00:00"/>
    <x v="0"/>
    <s v="09:30"/>
    <s v="N"/>
    <x v="0"/>
    <s v="N"/>
    <n v="1"/>
    <x v="1"/>
  </r>
  <r>
    <n v="88"/>
    <n v="48"/>
    <s v="Desktop"/>
    <s v="VBC"/>
    <d v="2020-05-03T00:00:00"/>
    <x v="9"/>
    <s v="04:13"/>
    <s v="N"/>
    <x v="0"/>
    <s v="Y"/>
    <n v="1"/>
    <x v="0"/>
  </r>
  <r>
    <n v="89"/>
    <n v="48"/>
    <s v="Mobile"/>
    <s v="LA"/>
    <d v="2020-03-09T00:00:00"/>
    <x v="11"/>
    <s v="04:54"/>
    <s v="N"/>
    <x v="1"/>
    <s v="Y"/>
    <n v="2"/>
    <x v="2"/>
  </r>
  <r>
    <n v="90"/>
    <n v="77"/>
    <s v="Mobile"/>
    <s v="PHL"/>
    <d v="2020-02-17T00:00:00"/>
    <x v="6"/>
    <s v="07:41"/>
    <s v="Y"/>
    <x v="2"/>
    <s v="Y"/>
    <n v="2"/>
    <x v="3"/>
  </r>
  <r>
    <n v="91"/>
    <n v="75"/>
    <s v="Mobile"/>
    <s v="PHO"/>
    <d v="2020-02-19T00:00:00"/>
    <x v="6"/>
    <s v="03:41"/>
    <s v="N"/>
    <x v="1"/>
    <s v="Y"/>
    <n v="5"/>
    <x v="2"/>
  </r>
  <r>
    <n v="92"/>
    <n v="74"/>
    <s v="Desktop"/>
    <s v="PHO"/>
    <d v="2020-12-21T00:00:00"/>
    <x v="3"/>
    <s v="06:02"/>
    <s v="Y"/>
    <x v="0"/>
    <s v="N"/>
    <n v="4"/>
    <x v="1"/>
  </r>
  <r>
    <n v="93"/>
    <n v="40"/>
    <s v="Desktop"/>
    <s v="PHO"/>
    <d v="2020-11-22T00:00:00"/>
    <x v="1"/>
    <s v="03:54"/>
    <s v="Y"/>
    <x v="1"/>
    <s v="N"/>
    <n v="3"/>
    <x v="1"/>
  </r>
  <r>
    <n v="94"/>
    <n v="46"/>
    <s v="Desktop"/>
    <s v="PHO"/>
    <d v="2020-06-07T00:00:00"/>
    <x v="10"/>
    <s v="07:30"/>
    <s v="Y"/>
    <x v="2"/>
    <s v="Y"/>
    <n v="4"/>
    <x v="3"/>
  </r>
  <r>
    <n v="95"/>
    <n v="15"/>
    <s v="Mobile"/>
    <s v="HTX"/>
    <d v="2020-03-07T00:00:00"/>
    <x v="11"/>
    <s v="01:45"/>
    <s v="Y"/>
    <x v="2"/>
    <s v="Y"/>
    <n v="1"/>
    <x v="3"/>
  </r>
  <r>
    <n v="96"/>
    <n v="19"/>
    <s v="Mobile"/>
    <s v="PHL"/>
    <d v="2020-07-08T00:00:00"/>
    <x v="5"/>
    <s v="09:46"/>
    <s v="Y"/>
    <x v="0"/>
    <s v="N"/>
    <n v="3"/>
    <x v="1"/>
  </r>
  <r>
    <n v="97"/>
    <n v="36"/>
    <s v="Desktop"/>
    <s v="HTX"/>
    <d v="2020-03-18T00:00:00"/>
    <x v="11"/>
    <s v="03:30"/>
    <s v="N"/>
    <x v="0"/>
    <s v="N"/>
    <n v="3"/>
    <x v="1"/>
  </r>
  <r>
    <n v="98"/>
    <n v="18"/>
    <s v="Mobile"/>
    <s v="PHL"/>
    <d v="2020-05-26T00:00:00"/>
    <x v="9"/>
    <s v="04:38"/>
    <s v="N"/>
    <x v="0"/>
    <s v="N"/>
    <n v="4"/>
    <x v="1"/>
  </r>
  <r>
    <n v="99"/>
    <n v="66"/>
    <s v="Desktop"/>
    <s v="LA"/>
    <d v="2020-02-19T00:00:00"/>
    <x v="6"/>
    <s v="07:12"/>
    <s v="N"/>
    <x v="0"/>
    <s v="Y"/>
    <n v="2"/>
    <x v="0"/>
  </r>
  <r>
    <n v="100"/>
    <n v="73"/>
    <s v="Mobile"/>
    <s v="YYZ"/>
    <d v="2020-02-08T00:00:00"/>
    <x v="6"/>
    <s v="00:17"/>
    <s v="Y"/>
    <x v="1"/>
    <s v="Y"/>
    <n v="4"/>
    <x v="2"/>
  </r>
  <r>
    <n v="101"/>
    <n v="60"/>
    <s v="Mobile"/>
    <s v="LA"/>
    <d v="2020-04-12T00:00:00"/>
    <x v="2"/>
    <s v="07:23"/>
    <s v="Y"/>
    <x v="1"/>
    <s v="Y"/>
    <n v="2"/>
    <x v="2"/>
  </r>
  <r>
    <n v="102"/>
    <n v="38"/>
    <s v="Tablet"/>
    <s v="YYZ"/>
    <d v="2020-12-03T00:00:00"/>
    <x v="3"/>
    <s v="03:06"/>
    <s v="Y"/>
    <x v="2"/>
    <s v="N"/>
    <n v="4"/>
    <x v="1"/>
  </r>
  <r>
    <n v="103"/>
    <n v="27"/>
    <s v="Desktop"/>
    <s v="PHL"/>
    <d v="2020-06-07T00:00:00"/>
    <x v="10"/>
    <s v="03:50"/>
    <s v="Y"/>
    <x v="0"/>
    <s v="Y"/>
    <n v="3"/>
    <x v="0"/>
  </r>
  <r>
    <n v="104"/>
    <n v="38"/>
    <s v="Mobile"/>
    <s v="NYC"/>
    <d v="2020-10-08T00:00:00"/>
    <x v="0"/>
    <s v="00:06"/>
    <s v="N"/>
    <x v="2"/>
    <s v="N"/>
    <n v="4"/>
    <x v="1"/>
  </r>
  <r>
    <n v="105"/>
    <n v="10"/>
    <s v="Mobile"/>
    <s v="VBC"/>
    <d v="2020-05-09T00:00:00"/>
    <x v="9"/>
    <s v="00:43"/>
    <s v="N"/>
    <x v="2"/>
    <s v="N"/>
    <n v="2"/>
    <x v="1"/>
  </r>
  <r>
    <n v="106"/>
    <n v="11"/>
    <s v="Desktop"/>
    <s v="NYC"/>
    <d v="2020-06-21T00:00:00"/>
    <x v="10"/>
    <s v="07:36"/>
    <s v="N"/>
    <x v="2"/>
    <s v="Y"/>
    <n v="2"/>
    <x v="3"/>
  </r>
  <r>
    <n v="107"/>
    <n v="24"/>
    <s v="Desktop"/>
    <s v="YYZ"/>
    <d v="2020-11-21T00:00:00"/>
    <x v="1"/>
    <s v="02:50"/>
    <s v="Y"/>
    <x v="0"/>
    <s v="N"/>
    <n v="2"/>
    <x v="1"/>
  </r>
  <r>
    <n v="108"/>
    <n v="31"/>
    <s v="Desktop"/>
    <s v="CHI"/>
    <d v="2020-06-11T00:00:00"/>
    <x v="10"/>
    <s v="04:17"/>
    <s v="N"/>
    <x v="1"/>
    <s v="N"/>
    <n v="3"/>
    <x v="1"/>
  </r>
  <r>
    <n v="109"/>
    <n v="17"/>
    <s v="Desktop"/>
    <s v="NYC"/>
    <d v="2020-06-05T00:00:00"/>
    <x v="10"/>
    <s v="03:26"/>
    <s v="N"/>
    <x v="1"/>
    <s v="Y"/>
    <n v="4"/>
    <x v="2"/>
  </r>
  <r>
    <n v="110"/>
    <n v="14"/>
    <s v="Desktop"/>
    <s v="CHI"/>
    <d v="2020-11-05T00:00:00"/>
    <x v="1"/>
    <s v="08:10"/>
    <s v="N"/>
    <x v="2"/>
    <s v="N"/>
    <n v="4"/>
    <x v="1"/>
  </r>
  <r>
    <n v="111"/>
    <n v="80"/>
    <s v="Desktop"/>
    <s v="PHL"/>
    <d v="2020-06-10T00:00:00"/>
    <x v="10"/>
    <s v="02:55"/>
    <s v="Y"/>
    <x v="2"/>
    <s v="N"/>
    <n v="2"/>
    <x v="1"/>
  </r>
  <r>
    <n v="112"/>
    <n v="66"/>
    <s v="Mobile"/>
    <s v="VBC"/>
    <d v="2020-08-05T00:00:00"/>
    <x v="8"/>
    <s v="04:44"/>
    <s v="Y"/>
    <x v="2"/>
    <s v="Y"/>
    <n v="4"/>
    <x v="3"/>
  </r>
  <r>
    <n v="113"/>
    <n v="50"/>
    <s v="Tablet"/>
    <s v="PHO"/>
    <d v="2020-05-18T00:00:00"/>
    <x v="9"/>
    <s v="02:34"/>
    <s v="N"/>
    <x v="0"/>
    <s v="N"/>
    <n v="1"/>
    <x v="1"/>
  </r>
  <r>
    <n v="114"/>
    <n v="56"/>
    <s v="Tablet"/>
    <s v="PHL"/>
    <d v="2020-09-22T00:00:00"/>
    <x v="7"/>
    <s v="09:40"/>
    <s v="Y"/>
    <x v="2"/>
    <s v="N"/>
    <n v="3"/>
    <x v="1"/>
  </r>
  <r>
    <n v="115"/>
    <n v="28"/>
    <s v="Mobile"/>
    <s v="VBC"/>
    <d v="2020-06-06T00:00:00"/>
    <x v="10"/>
    <s v="09:07"/>
    <s v="Y"/>
    <x v="2"/>
    <s v="Y"/>
    <n v="2"/>
    <x v="3"/>
  </r>
  <r>
    <n v="116"/>
    <n v="12"/>
    <s v="Desktop"/>
    <s v="YYZ"/>
    <d v="2020-07-03T00:00:00"/>
    <x v="5"/>
    <s v="01:49"/>
    <s v="Y"/>
    <x v="0"/>
    <s v="N"/>
    <n v="1"/>
    <x v="1"/>
  </r>
  <r>
    <n v="117"/>
    <n v="12"/>
    <s v="Tablet"/>
    <s v="HTX"/>
    <d v="2020-05-29T00:00:00"/>
    <x v="9"/>
    <s v="00:26"/>
    <s v="N"/>
    <x v="2"/>
    <s v="N"/>
    <n v="1"/>
    <x v="1"/>
  </r>
  <r>
    <n v="118"/>
    <n v="42"/>
    <s v="Desktop"/>
    <s v="LA"/>
    <d v="2020-02-08T00:00:00"/>
    <x v="6"/>
    <s v="09:28"/>
    <s v="Y"/>
    <x v="2"/>
    <s v="N"/>
    <n v="5"/>
    <x v="1"/>
  </r>
  <r>
    <n v="119"/>
    <n v="32"/>
    <s v="Tablet"/>
    <s v="NYC"/>
    <d v="2020-09-26T00:00:00"/>
    <x v="7"/>
    <s v="06:44"/>
    <s v="N"/>
    <x v="2"/>
    <s v="N"/>
    <n v="5"/>
    <x v="1"/>
  </r>
  <r>
    <n v="120"/>
    <n v="70"/>
    <s v="Tablet"/>
    <s v="YYZ"/>
    <d v="2020-07-09T00:00:00"/>
    <x v="5"/>
    <s v="03:51"/>
    <s v="Y"/>
    <x v="0"/>
    <s v="N"/>
    <n v="3"/>
    <x v="1"/>
  </r>
  <r>
    <n v="121"/>
    <n v="60"/>
    <s v="Tablet"/>
    <s v="NYC"/>
    <d v="2020-01-20T00:00:00"/>
    <x v="4"/>
    <s v="06:18"/>
    <s v="N"/>
    <x v="1"/>
    <s v="N"/>
    <n v="1"/>
    <x v="1"/>
  </r>
  <r>
    <n v="122"/>
    <n v="71"/>
    <s v="Mobile"/>
    <s v="VBC"/>
    <d v="2020-11-09T00:00:00"/>
    <x v="1"/>
    <s v="00:40"/>
    <s v="Y"/>
    <x v="0"/>
    <s v="N"/>
    <n v="5"/>
    <x v="1"/>
  </r>
  <r>
    <n v="123"/>
    <n v="79"/>
    <s v="Desktop"/>
    <s v="CHI"/>
    <d v="2020-05-25T00:00:00"/>
    <x v="9"/>
    <s v="04:18"/>
    <s v="Y"/>
    <x v="1"/>
    <s v="Y"/>
    <n v="4"/>
    <x v="2"/>
  </r>
  <r>
    <n v="124"/>
    <n v="80"/>
    <s v="Desktop"/>
    <s v="YYZ"/>
    <d v="2020-08-27T00:00:00"/>
    <x v="8"/>
    <s v="06:52"/>
    <s v="Y"/>
    <x v="2"/>
    <s v="N"/>
    <n v="4"/>
    <x v="1"/>
  </r>
  <r>
    <n v="125"/>
    <n v="72"/>
    <s v="Tablet"/>
    <s v="NYC"/>
    <d v="2020-06-12T00:00:00"/>
    <x v="10"/>
    <s v="09:36"/>
    <s v="N"/>
    <x v="2"/>
    <s v="N"/>
    <n v="4"/>
    <x v="1"/>
  </r>
  <r>
    <n v="126"/>
    <n v="41"/>
    <s v="Mobile"/>
    <s v="LA"/>
    <d v="2020-08-14T00:00:00"/>
    <x v="8"/>
    <s v="08:05"/>
    <s v="N"/>
    <x v="1"/>
    <s v="Y"/>
    <n v="1"/>
    <x v="2"/>
  </r>
  <r>
    <n v="127"/>
    <n v="65"/>
    <s v="Tablet"/>
    <s v="YYZ"/>
    <d v="2020-01-07T00:00:00"/>
    <x v="4"/>
    <s v="05:00"/>
    <s v="N"/>
    <x v="0"/>
    <s v="N"/>
    <n v="3"/>
    <x v="1"/>
  </r>
  <r>
    <n v="128"/>
    <n v="11"/>
    <s v="Mobile"/>
    <s v="YYZ"/>
    <d v="2020-12-29T00:00:00"/>
    <x v="3"/>
    <s v="05:49"/>
    <s v="Y"/>
    <x v="0"/>
    <s v="Y"/>
    <n v="5"/>
    <x v="0"/>
  </r>
  <r>
    <n v="129"/>
    <n v="76"/>
    <s v="Mobile"/>
    <s v="CHI"/>
    <d v="2020-12-25T00:00:00"/>
    <x v="3"/>
    <s v="07:49"/>
    <s v="Y"/>
    <x v="1"/>
    <s v="N"/>
    <n v="4"/>
    <x v="1"/>
  </r>
  <r>
    <n v="130"/>
    <n v="31"/>
    <s v="Tablet"/>
    <s v="PHO"/>
    <d v="2020-08-18T00:00:00"/>
    <x v="8"/>
    <s v="05:45"/>
    <s v="Y"/>
    <x v="0"/>
    <s v="N"/>
    <n v="4"/>
    <x v="1"/>
  </r>
  <r>
    <n v="131"/>
    <n v="10"/>
    <s v="Desktop"/>
    <s v="VBC"/>
    <d v="2020-11-24T00:00:00"/>
    <x v="1"/>
    <s v="03:13"/>
    <s v="N"/>
    <x v="1"/>
    <s v="N"/>
    <n v="2"/>
    <x v="1"/>
  </r>
  <r>
    <n v="132"/>
    <n v="61"/>
    <s v="Tablet"/>
    <s v="YYZ"/>
    <d v="2020-04-15T00:00:00"/>
    <x v="2"/>
    <s v="06:15"/>
    <s v="Y"/>
    <x v="0"/>
    <s v="Y"/>
    <n v="2"/>
    <x v="0"/>
  </r>
  <r>
    <n v="133"/>
    <n v="50"/>
    <s v="Tablet"/>
    <s v="NYC"/>
    <d v="2020-03-13T00:00:00"/>
    <x v="11"/>
    <s v="00:43"/>
    <s v="Y"/>
    <x v="2"/>
    <s v="Y"/>
    <n v="2"/>
    <x v="3"/>
  </r>
  <r>
    <n v="134"/>
    <n v="13"/>
    <s v="Tablet"/>
    <s v="PHL"/>
    <d v="2020-09-08T00:00:00"/>
    <x v="7"/>
    <s v="02:34"/>
    <s v="N"/>
    <x v="1"/>
    <s v="N"/>
    <n v="4"/>
    <x v="1"/>
  </r>
  <r>
    <n v="135"/>
    <n v="18"/>
    <s v="Desktop"/>
    <s v="VBC"/>
    <d v="2020-03-10T00:00:00"/>
    <x v="11"/>
    <s v="00:21"/>
    <s v="N"/>
    <x v="0"/>
    <s v="N"/>
    <n v="1"/>
    <x v="1"/>
  </r>
  <r>
    <n v="136"/>
    <n v="12"/>
    <s v="Desktop"/>
    <s v="YYZ"/>
    <d v="2020-03-10T00:00:00"/>
    <x v="11"/>
    <s v="09:20"/>
    <s v="N"/>
    <x v="0"/>
    <s v="Y"/>
    <n v="1"/>
    <x v="0"/>
  </r>
  <r>
    <n v="137"/>
    <n v="21"/>
    <s v="Desktop"/>
    <s v="NYC"/>
    <d v="2020-05-01T00:00:00"/>
    <x v="9"/>
    <s v="00:32"/>
    <s v="N"/>
    <x v="1"/>
    <s v="Y"/>
    <n v="5"/>
    <x v="2"/>
  </r>
  <r>
    <n v="138"/>
    <n v="75"/>
    <s v="Desktop"/>
    <s v="LA"/>
    <d v="2020-01-03T00:00:00"/>
    <x v="4"/>
    <s v="07:09"/>
    <s v="Y"/>
    <x v="2"/>
    <s v="N"/>
    <n v="2"/>
    <x v="1"/>
  </r>
  <r>
    <n v="139"/>
    <n v="63"/>
    <s v="Mobile"/>
    <s v="PHO"/>
    <d v="2020-01-03T00:00:00"/>
    <x v="4"/>
    <s v="09:26"/>
    <s v="Y"/>
    <x v="2"/>
    <s v="Y"/>
    <n v="5"/>
    <x v="3"/>
  </r>
  <r>
    <n v="140"/>
    <n v="29"/>
    <s v="Desktop"/>
    <s v="CHI"/>
    <d v="2020-12-08T00:00:00"/>
    <x v="3"/>
    <s v="09:03"/>
    <s v="Y"/>
    <x v="1"/>
    <s v="N"/>
    <n v="3"/>
    <x v="1"/>
  </r>
  <r>
    <n v="141"/>
    <n v="74"/>
    <s v="Desktop"/>
    <s v="PHL"/>
    <d v="2020-06-22T00:00:00"/>
    <x v="10"/>
    <s v="04:43"/>
    <s v="N"/>
    <x v="2"/>
    <s v="Y"/>
    <n v="4"/>
    <x v="3"/>
  </r>
  <r>
    <n v="142"/>
    <n v="57"/>
    <s v="Tablet"/>
    <s v="LA"/>
    <d v="2020-02-06T00:00:00"/>
    <x v="6"/>
    <s v="09:15"/>
    <s v="N"/>
    <x v="1"/>
    <s v="N"/>
    <n v="5"/>
    <x v="1"/>
  </r>
  <r>
    <n v="143"/>
    <n v="15"/>
    <s v="Tablet"/>
    <s v="PHO"/>
    <d v="2020-07-11T00:00:00"/>
    <x v="5"/>
    <s v="01:49"/>
    <s v="Y"/>
    <x v="0"/>
    <s v="Y"/>
    <n v="3"/>
    <x v="0"/>
  </r>
  <r>
    <n v="144"/>
    <n v="40"/>
    <s v="Tablet"/>
    <s v="CHI"/>
    <d v="2020-11-21T00:00:00"/>
    <x v="1"/>
    <s v="01:36"/>
    <s v="Y"/>
    <x v="2"/>
    <s v="N"/>
    <n v="1"/>
    <x v="1"/>
  </r>
  <r>
    <n v="145"/>
    <n v="18"/>
    <s v="Tablet"/>
    <s v="NYC"/>
    <d v="2020-06-05T00:00:00"/>
    <x v="10"/>
    <s v="00:37"/>
    <s v="N"/>
    <x v="2"/>
    <s v="Y"/>
    <n v="1"/>
    <x v="3"/>
  </r>
  <r>
    <n v="146"/>
    <n v="15"/>
    <s v="Mobile"/>
    <s v="VBC"/>
    <d v="2020-10-08T00:00:00"/>
    <x v="0"/>
    <s v="01:38"/>
    <s v="Y"/>
    <x v="1"/>
    <s v="Y"/>
    <n v="5"/>
    <x v="2"/>
  </r>
  <r>
    <n v="147"/>
    <n v="18"/>
    <s v="Tablet"/>
    <s v="PHL"/>
    <d v="2020-07-13T00:00:00"/>
    <x v="5"/>
    <s v="06:46"/>
    <s v="Y"/>
    <x v="2"/>
    <s v="N"/>
    <n v="1"/>
    <x v="1"/>
  </r>
  <r>
    <n v="148"/>
    <n v="24"/>
    <s v="Desktop"/>
    <s v="HTX"/>
    <d v="2020-03-01T00:00:00"/>
    <x v="11"/>
    <s v="09:12"/>
    <s v="Y"/>
    <x v="0"/>
    <s v="Y"/>
    <n v="2"/>
    <x v="0"/>
  </r>
  <r>
    <n v="149"/>
    <n v="54"/>
    <s v="Tablet"/>
    <s v="YYZ"/>
    <d v="2020-10-06T00:00:00"/>
    <x v="0"/>
    <s v="01:10"/>
    <s v="N"/>
    <x v="1"/>
    <s v="Y"/>
    <n v="2"/>
    <x v="2"/>
  </r>
  <r>
    <n v="150"/>
    <n v="68"/>
    <s v="Mobile"/>
    <s v="PHO"/>
    <d v="2020-04-04T00:00:00"/>
    <x v="2"/>
    <s v="08:18"/>
    <s v="Y"/>
    <x v="1"/>
    <s v="N"/>
    <n v="5"/>
    <x v="1"/>
  </r>
  <r>
    <n v="151"/>
    <n v="69"/>
    <s v="Desktop"/>
    <s v="NYC"/>
    <d v="2020-08-26T00:00:00"/>
    <x v="8"/>
    <s v="05:20"/>
    <s v="N"/>
    <x v="1"/>
    <s v="N"/>
    <n v="2"/>
    <x v="1"/>
  </r>
  <r>
    <n v="152"/>
    <n v="51"/>
    <s v="Desktop"/>
    <s v="YYZ"/>
    <d v="2020-07-07T00:00:00"/>
    <x v="5"/>
    <s v="05:36"/>
    <s v="N"/>
    <x v="1"/>
    <s v="N"/>
    <n v="1"/>
    <x v="1"/>
  </r>
  <r>
    <n v="153"/>
    <n v="67"/>
    <s v="Desktop"/>
    <s v="VBC"/>
    <d v="2020-05-01T00:00:00"/>
    <x v="9"/>
    <s v="08:45"/>
    <s v="Y"/>
    <x v="1"/>
    <s v="N"/>
    <n v="4"/>
    <x v="1"/>
  </r>
  <r>
    <n v="154"/>
    <n v="47"/>
    <s v="Desktop"/>
    <s v="PHO"/>
    <d v="2020-08-23T00:00:00"/>
    <x v="8"/>
    <s v="08:55"/>
    <s v="N"/>
    <x v="0"/>
    <s v="Y"/>
    <n v="1"/>
    <x v="0"/>
  </r>
  <r>
    <n v="155"/>
    <n v="14"/>
    <s v="Mobile"/>
    <s v="HTX"/>
    <d v="2020-11-26T00:00:00"/>
    <x v="1"/>
    <s v="05:41"/>
    <s v="Y"/>
    <x v="1"/>
    <s v="Y"/>
    <n v="5"/>
    <x v="2"/>
  </r>
  <r>
    <n v="156"/>
    <n v="69"/>
    <s v="Desktop"/>
    <s v="VBC"/>
    <d v="2020-06-19T00:00:00"/>
    <x v="10"/>
    <s v="05:20"/>
    <s v="Y"/>
    <x v="1"/>
    <s v="Y"/>
    <n v="3"/>
    <x v="2"/>
  </r>
  <r>
    <n v="157"/>
    <n v="10"/>
    <s v="Desktop"/>
    <s v="PHL"/>
    <d v="2020-04-08T00:00:00"/>
    <x v="2"/>
    <s v="05:35"/>
    <s v="Y"/>
    <x v="2"/>
    <s v="N"/>
    <n v="3"/>
    <x v="1"/>
  </r>
  <r>
    <n v="158"/>
    <n v="20"/>
    <s v="Mobile"/>
    <s v="CHI"/>
    <d v="2020-08-21T00:00:00"/>
    <x v="8"/>
    <s v="04:10"/>
    <s v="Y"/>
    <x v="1"/>
    <s v="N"/>
    <n v="5"/>
    <x v="1"/>
  </r>
  <r>
    <n v="159"/>
    <n v="36"/>
    <s v="Mobile"/>
    <s v="LA"/>
    <d v="2020-12-21T00:00:00"/>
    <x v="3"/>
    <s v="01:38"/>
    <s v="Y"/>
    <x v="0"/>
    <s v="N"/>
    <n v="1"/>
    <x v="1"/>
  </r>
  <r>
    <n v="160"/>
    <n v="40"/>
    <s v="Tablet"/>
    <s v="CHI"/>
    <d v="2020-05-15T00:00:00"/>
    <x v="9"/>
    <s v="04:10"/>
    <s v="N"/>
    <x v="2"/>
    <s v="Y"/>
    <n v="1"/>
    <x v="3"/>
  </r>
  <r>
    <n v="161"/>
    <n v="75"/>
    <s v="Mobile"/>
    <s v="PHO"/>
    <d v="2020-09-29T00:00:00"/>
    <x v="7"/>
    <s v="03:05"/>
    <s v="Y"/>
    <x v="1"/>
    <s v="N"/>
    <n v="2"/>
    <x v="1"/>
  </r>
  <r>
    <n v="162"/>
    <n v="37"/>
    <s v="Tablet"/>
    <s v="VBC"/>
    <d v="2020-08-10T00:00:00"/>
    <x v="8"/>
    <s v="02:17"/>
    <s v="N"/>
    <x v="2"/>
    <s v="Y"/>
    <n v="1"/>
    <x v="3"/>
  </r>
  <r>
    <n v="163"/>
    <n v="58"/>
    <s v="Tablet"/>
    <s v="HTX"/>
    <d v="2020-11-24T00:00:00"/>
    <x v="1"/>
    <s v="09:57"/>
    <s v="Y"/>
    <x v="2"/>
    <s v="N"/>
    <n v="4"/>
    <x v="1"/>
  </r>
  <r>
    <n v="164"/>
    <n v="74"/>
    <s v="Desktop"/>
    <s v="PHL"/>
    <d v="2020-09-01T00:00:00"/>
    <x v="7"/>
    <s v="01:40"/>
    <s v="N"/>
    <x v="2"/>
    <s v="Y"/>
    <n v="1"/>
    <x v="3"/>
  </r>
  <r>
    <n v="165"/>
    <n v="57"/>
    <s v="Mobile"/>
    <s v="PHL"/>
    <d v="2020-07-25T00:00:00"/>
    <x v="5"/>
    <s v="03:11"/>
    <s v="Y"/>
    <x v="0"/>
    <s v="Y"/>
    <n v="4"/>
    <x v="0"/>
  </r>
  <r>
    <n v="166"/>
    <n v="72"/>
    <s v="Tablet"/>
    <s v="CHI"/>
    <d v="2020-10-15T00:00:00"/>
    <x v="0"/>
    <s v="07:07"/>
    <s v="Y"/>
    <x v="0"/>
    <s v="Y"/>
    <n v="3"/>
    <x v="0"/>
  </r>
  <r>
    <n v="167"/>
    <n v="78"/>
    <s v="Desktop"/>
    <s v="PHL"/>
    <d v="2020-11-10T00:00:00"/>
    <x v="1"/>
    <s v="05:25"/>
    <s v="N"/>
    <x v="0"/>
    <s v="N"/>
    <n v="2"/>
    <x v="1"/>
  </r>
  <r>
    <n v="168"/>
    <n v="49"/>
    <s v="Desktop"/>
    <s v="LA"/>
    <d v="2020-10-20T00:00:00"/>
    <x v="0"/>
    <s v="06:18"/>
    <s v="N"/>
    <x v="0"/>
    <s v="N"/>
    <n v="1"/>
    <x v="1"/>
  </r>
  <r>
    <n v="169"/>
    <n v="30"/>
    <s v="Tablet"/>
    <s v="PHO"/>
    <d v="2020-04-17T00:00:00"/>
    <x v="2"/>
    <s v="08:59"/>
    <s v="N"/>
    <x v="2"/>
    <s v="N"/>
    <n v="2"/>
    <x v="1"/>
  </r>
  <r>
    <n v="170"/>
    <n v="17"/>
    <s v="Tablet"/>
    <s v="CHI"/>
    <d v="2020-04-03T00:00:00"/>
    <x v="2"/>
    <s v="05:10"/>
    <s v="N"/>
    <x v="0"/>
    <s v="Y"/>
    <n v="5"/>
    <x v="0"/>
  </r>
  <r>
    <n v="171"/>
    <n v="25"/>
    <s v="Desktop"/>
    <s v="CHI"/>
    <d v="2020-10-17T00:00:00"/>
    <x v="0"/>
    <s v="07:10"/>
    <s v="N"/>
    <x v="1"/>
    <s v="Y"/>
    <n v="5"/>
    <x v="2"/>
  </r>
  <r>
    <n v="172"/>
    <n v="43"/>
    <s v="Tablet"/>
    <s v="HTX"/>
    <d v="2020-03-24T00:00:00"/>
    <x v="11"/>
    <s v="06:12"/>
    <s v="N"/>
    <x v="1"/>
    <s v="N"/>
    <n v="4"/>
    <x v="1"/>
  </r>
  <r>
    <n v="173"/>
    <n v="19"/>
    <s v="Mobile"/>
    <s v="HTX"/>
    <d v="2020-03-19T00:00:00"/>
    <x v="11"/>
    <s v="04:14"/>
    <s v="Y"/>
    <x v="1"/>
    <s v="Y"/>
    <n v="1"/>
    <x v="2"/>
  </r>
  <r>
    <n v="174"/>
    <n v="52"/>
    <s v="Tablet"/>
    <s v="CHI"/>
    <d v="2020-10-19T00:00:00"/>
    <x v="0"/>
    <s v="01:58"/>
    <s v="N"/>
    <x v="2"/>
    <s v="Y"/>
    <n v="5"/>
    <x v="3"/>
  </r>
  <r>
    <n v="175"/>
    <n v="79"/>
    <s v="Desktop"/>
    <s v="PHO"/>
    <d v="2020-05-28T00:00:00"/>
    <x v="9"/>
    <s v="06:31"/>
    <s v="Y"/>
    <x v="1"/>
    <s v="N"/>
    <n v="2"/>
    <x v="1"/>
  </r>
  <r>
    <n v="176"/>
    <n v="48"/>
    <s v="Tablet"/>
    <s v="PHL"/>
    <d v="2020-06-09T00:00:00"/>
    <x v="10"/>
    <s v="01:07"/>
    <s v="Y"/>
    <x v="1"/>
    <s v="Y"/>
    <n v="1"/>
    <x v="2"/>
  </r>
  <r>
    <n v="177"/>
    <n v="78"/>
    <s v="Desktop"/>
    <s v="PHO"/>
    <d v="2020-09-19T00:00:00"/>
    <x v="7"/>
    <s v="09:07"/>
    <s v="Y"/>
    <x v="2"/>
    <s v="N"/>
    <n v="2"/>
    <x v="1"/>
  </r>
  <r>
    <n v="178"/>
    <n v="45"/>
    <s v="Mobile"/>
    <s v="LA"/>
    <d v="2020-10-20T00:00:00"/>
    <x v="0"/>
    <s v="07:09"/>
    <s v="N"/>
    <x v="0"/>
    <s v="Y"/>
    <n v="2"/>
    <x v="0"/>
  </r>
  <r>
    <n v="179"/>
    <n v="19"/>
    <s v="Mobile"/>
    <s v="PHO"/>
    <d v="2020-04-16T00:00:00"/>
    <x v="2"/>
    <s v="02:38"/>
    <s v="Y"/>
    <x v="2"/>
    <s v="N"/>
    <n v="3"/>
    <x v="1"/>
  </r>
  <r>
    <n v="180"/>
    <n v="78"/>
    <s v="Desktop"/>
    <s v="HTX"/>
    <d v="2020-01-11T00:00:00"/>
    <x v="4"/>
    <s v="01:30"/>
    <s v="N"/>
    <x v="0"/>
    <s v="Y"/>
    <n v="3"/>
    <x v="0"/>
  </r>
  <r>
    <n v="181"/>
    <n v="11"/>
    <s v="Desktop"/>
    <s v="VBC"/>
    <d v="2020-10-06T00:00:00"/>
    <x v="0"/>
    <s v="02:51"/>
    <s v="Y"/>
    <x v="0"/>
    <s v="N"/>
    <n v="1"/>
    <x v="1"/>
  </r>
  <r>
    <n v="182"/>
    <n v="45"/>
    <s v="Mobile"/>
    <s v="YYZ"/>
    <d v="2020-09-28T00:00:00"/>
    <x v="7"/>
    <s v="09:48"/>
    <s v="Y"/>
    <x v="1"/>
    <s v="Y"/>
    <n v="2"/>
    <x v="2"/>
  </r>
  <r>
    <n v="183"/>
    <n v="36"/>
    <s v="Tablet"/>
    <s v="VBC"/>
    <d v="2020-05-24T00:00:00"/>
    <x v="9"/>
    <s v="00:57"/>
    <s v="N"/>
    <x v="2"/>
    <s v="Y"/>
    <n v="3"/>
    <x v="3"/>
  </r>
  <r>
    <n v="184"/>
    <n v="22"/>
    <s v="Tablet"/>
    <s v="VBC"/>
    <d v="2020-05-03T00:00:00"/>
    <x v="9"/>
    <s v="07:05"/>
    <s v="N"/>
    <x v="1"/>
    <s v="Y"/>
    <n v="4"/>
    <x v="2"/>
  </r>
  <r>
    <n v="185"/>
    <n v="47"/>
    <s v="Mobile"/>
    <s v="PHO"/>
    <d v="2020-10-07T00:00:00"/>
    <x v="0"/>
    <s v="05:11"/>
    <s v="N"/>
    <x v="0"/>
    <s v="Y"/>
    <n v="5"/>
    <x v="0"/>
  </r>
  <r>
    <n v="186"/>
    <n v="10"/>
    <s v="Desktop"/>
    <s v="PHL"/>
    <d v="2020-05-18T00:00:00"/>
    <x v="9"/>
    <s v="03:34"/>
    <s v="N"/>
    <x v="2"/>
    <s v="Y"/>
    <n v="2"/>
    <x v="3"/>
  </r>
  <r>
    <n v="187"/>
    <n v="57"/>
    <s v="Desktop"/>
    <s v="YYZ"/>
    <d v="2020-11-27T00:00:00"/>
    <x v="1"/>
    <s v="05:06"/>
    <s v="Y"/>
    <x v="0"/>
    <s v="N"/>
    <n v="2"/>
    <x v="1"/>
  </r>
  <r>
    <n v="188"/>
    <n v="46"/>
    <s v="Desktop"/>
    <s v="LA"/>
    <d v="2020-12-11T00:00:00"/>
    <x v="3"/>
    <s v="08:15"/>
    <s v="Y"/>
    <x v="0"/>
    <s v="Y"/>
    <n v="3"/>
    <x v="0"/>
  </r>
  <r>
    <n v="189"/>
    <n v="42"/>
    <s v="Tablet"/>
    <s v="NYC"/>
    <d v="2020-12-15T00:00:00"/>
    <x v="3"/>
    <s v="01:54"/>
    <s v="Y"/>
    <x v="2"/>
    <s v="N"/>
    <n v="4"/>
    <x v="1"/>
  </r>
  <r>
    <n v="190"/>
    <n v="80"/>
    <s v="Tablet"/>
    <s v="LA"/>
    <d v="2020-08-05T00:00:00"/>
    <x v="8"/>
    <s v="03:12"/>
    <s v="Y"/>
    <x v="0"/>
    <s v="Y"/>
    <n v="1"/>
    <x v="0"/>
  </r>
  <r>
    <n v="191"/>
    <n v="11"/>
    <s v="Tablet"/>
    <s v="PHO"/>
    <d v="2020-01-20T00:00:00"/>
    <x v="4"/>
    <s v="08:05"/>
    <s v="Y"/>
    <x v="0"/>
    <s v="Y"/>
    <n v="2"/>
    <x v="0"/>
  </r>
  <r>
    <n v="192"/>
    <n v="10"/>
    <s v="Desktop"/>
    <s v="VBC"/>
    <d v="2020-10-11T00:00:00"/>
    <x v="0"/>
    <s v="00:10"/>
    <s v="N"/>
    <x v="0"/>
    <s v="Y"/>
    <n v="2"/>
    <x v="0"/>
  </r>
  <r>
    <n v="193"/>
    <n v="33"/>
    <s v="Tablet"/>
    <s v="LA"/>
    <d v="2020-09-28T00:00:00"/>
    <x v="7"/>
    <s v="00:42"/>
    <s v="N"/>
    <x v="2"/>
    <s v="N"/>
    <n v="1"/>
    <x v="1"/>
  </r>
  <r>
    <n v="194"/>
    <n v="76"/>
    <s v="Tablet"/>
    <s v="NYC"/>
    <d v="2020-07-17T00:00:00"/>
    <x v="5"/>
    <s v="01:22"/>
    <s v="Y"/>
    <x v="1"/>
    <s v="Y"/>
    <n v="1"/>
    <x v="2"/>
  </r>
  <r>
    <n v="195"/>
    <n v="52"/>
    <s v="Mobile"/>
    <s v="VBC"/>
    <d v="2020-02-01T00:00:00"/>
    <x v="6"/>
    <s v="07:06"/>
    <s v="Y"/>
    <x v="2"/>
    <s v="N"/>
    <n v="2"/>
    <x v="1"/>
  </r>
  <r>
    <n v="196"/>
    <n v="58"/>
    <s v="Desktop"/>
    <s v="HTX"/>
    <d v="2020-09-26T00:00:00"/>
    <x v="7"/>
    <s v="02:24"/>
    <s v="N"/>
    <x v="2"/>
    <s v="Y"/>
    <n v="2"/>
    <x v="3"/>
  </r>
  <r>
    <n v="197"/>
    <n v="55"/>
    <s v="Mobile"/>
    <s v="VBC"/>
    <d v="2020-12-04T00:00:00"/>
    <x v="3"/>
    <s v="05:07"/>
    <s v="Y"/>
    <x v="2"/>
    <s v="N"/>
    <n v="2"/>
    <x v="1"/>
  </r>
  <r>
    <n v="198"/>
    <n v="75"/>
    <s v="Mobile"/>
    <s v="PHL"/>
    <d v="2020-06-21T00:00:00"/>
    <x v="10"/>
    <s v="07:12"/>
    <s v="Y"/>
    <x v="1"/>
    <s v="Y"/>
    <n v="4"/>
    <x v="2"/>
  </r>
  <r>
    <n v="199"/>
    <n v="36"/>
    <s v="Tablet"/>
    <s v="PHO"/>
    <d v="2020-05-15T00:00:00"/>
    <x v="9"/>
    <s v="08:52"/>
    <s v="Y"/>
    <x v="2"/>
    <s v="Y"/>
    <n v="3"/>
    <x v="3"/>
  </r>
  <r>
    <n v="200"/>
    <n v="47"/>
    <s v="Tablet"/>
    <s v="NYC"/>
    <d v="2020-06-10T00:00:00"/>
    <x v="10"/>
    <s v="02:36"/>
    <s v="N"/>
    <x v="1"/>
    <s v="N"/>
    <n v="2"/>
    <x v="1"/>
  </r>
  <r>
    <n v="201"/>
    <n v="70"/>
    <s v="Tablet"/>
    <s v="NYC"/>
    <d v="2020-07-22T00:00:00"/>
    <x v="5"/>
    <s v="02:45"/>
    <s v="Y"/>
    <x v="0"/>
    <s v="Y"/>
    <n v="5"/>
    <x v="0"/>
  </r>
  <r>
    <n v="202"/>
    <n v="80"/>
    <s v="Mobile"/>
    <s v="CHI"/>
    <d v="2020-09-01T00:00:00"/>
    <x v="7"/>
    <s v="03:58"/>
    <s v="N"/>
    <x v="0"/>
    <s v="N"/>
    <n v="5"/>
    <x v="1"/>
  </r>
  <r>
    <n v="203"/>
    <n v="27"/>
    <s v="Tablet"/>
    <s v="PHL"/>
    <d v="2020-06-11T00:00:00"/>
    <x v="10"/>
    <s v="01:14"/>
    <s v="Y"/>
    <x v="0"/>
    <s v="Y"/>
    <n v="1"/>
    <x v="0"/>
  </r>
  <r>
    <n v="204"/>
    <n v="75"/>
    <s v="Mobile"/>
    <s v="VBC"/>
    <d v="2020-08-16T00:00:00"/>
    <x v="8"/>
    <s v="05:52"/>
    <s v="Y"/>
    <x v="0"/>
    <s v="N"/>
    <n v="3"/>
    <x v="1"/>
  </r>
  <r>
    <n v="205"/>
    <n v="44"/>
    <s v="Desktop"/>
    <s v="VBC"/>
    <d v="2020-04-21T00:00:00"/>
    <x v="2"/>
    <s v="05:16"/>
    <s v="Y"/>
    <x v="0"/>
    <s v="Y"/>
    <n v="5"/>
    <x v="0"/>
  </r>
  <r>
    <n v="206"/>
    <n v="17"/>
    <s v="Mobile"/>
    <s v="LA"/>
    <d v="2020-02-22T00:00:00"/>
    <x v="6"/>
    <s v="07:46"/>
    <s v="N"/>
    <x v="1"/>
    <s v="Y"/>
    <n v="3"/>
    <x v="2"/>
  </r>
  <r>
    <n v="207"/>
    <n v="60"/>
    <s v="Mobile"/>
    <s v="NYC"/>
    <d v="2020-04-03T00:00:00"/>
    <x v="2"/>
    <s v="04:01"/>
    <s v="Y"/>
    <x v="1"/>
    <s v="N"/>
    <n v="3"/>
    <x v="1"/>
  </r>
  <r>
    <n v="208"/>
    <n v="50"/>
    <s v="Mobile"/>
    <s v="LA"/>
    <d v="2020-11-03T00:00:00"/>
    <x v="1"/>
    <s v="09:54"/>
    <s v="Y"/>
    <x v="2"/>
    <s v="N"/>
    <n v="4"/>
    <x v="1"/>
  </r>
  <r>
    <n v="209"/>
    <n v="22"/>
    <s v="Tablet"/>
    <s v="HTX"/>
    <d v="2020-11-01T00:00:00"/>
    <x v="1"/>
    <s v="02:35"/>
    <s v="N"/>
    <x v="2"/>
    <s v="Y"/>
    <n v="5"/>
    <x v="3"/>
  </r>
  <r>
    <n v="210"/>
    <n v="80"/>
    <s v="Desktop"/>
    <s v="YYZ"/>
    <d v="2020-12-28T00:00:00"/>
    <x v="3"/>
    <s v="07:11"/>
    <s v="N"/>
    <x v="0"/>
    <s v="N"/>
    <n v="4"/>
    <x v="1"/>
  </r>
  <r>
    <n v="211"/>
    <n v="65"/>
    <s v="Desktop"/>
    <s v="NYC"/>
    <d v="2020-12-19T00:00:00"/>
    <x v="3"/>
    <s v="08:21"/>
    <s v="Y"/>
    <x v="1"/>
    <s v="Y"/>
    <n v="5"/>
    <x v="2"/>
  </r>
  <r>
    <n v="212"/>
    <n v="57"/>
    <s v="Mobile"/>
    <s v="PHO"/>
    <d v="2020-11-15T00:00:00"/>
    <x v="1"/>
    <s v="06:53"/>
    <s v="N"/>
    <x v="0"/>
    <s v="Y"/>
    <n v="5"/>
    <x v="0"/>
  </r>
  <r>
    <n v="213"/>
    <n v="29"/>
    <s v="Desktop"/>
    <s v="HTX"/>
    <d v="2020-02-14T00:00:00"/>
    <x v="6"/>
    <s v="03:08"/>
    <s v="Y"/>
    <x v="1"/>
    <s v="Y"/>
    <n v="5"/>
    <x v="2"/>
  </r>
  <r>
    <n v="214"/>
    <n v="40"/>
    <s v="Tablet"/>
    <s v="LA"/>
    <d v="2020-06-10T00:00:00"/>
    <x v="10"/>
    <s v="06:30"/>
    <s v="N"/>
    <x v="1"/>
    <s v="N"/>
    <n v="4"/>
    <x v="1"/>
  </r>
  <r>
    <n v="215"/>
    <n v="17"/>
    <s v="Tablet"/>
    <s v="PHL"/>
    <d v="2020-07-19T00:00:00"/>
    <x v="5"/>
    <s v="03:13"/>
    <s v="N"/>
    <x v="0"/>
    <s v="Y"/>
    <n v="3"/>
    <x v="0"/>
  </r>
  <r>
    <n v="216"/>
    <n v="13"/>
    <s v="Tablet"/>
    <s v="HTX"/>
    <d v="2020-03-17T00:00:00"/>
    <x v="11"/>
    <s v="05:25"/>
    <s v="Y"/>
    <x v="1"/>
    <s v="Y"/>
    <n v="5"/>
    <x v="2"/>
  </r>
  <r>
    <n v="217"/>
    <n v="74"/>
    <s v="Tablet"/>
    <s v="PHO"/>
    <d v="2020-05-27T00:00:00"/>
    <x v="9"/>
    <s v="00:02"/>
    <s v="Y"/>
    <x v="0"/>
    <s v="N"/>
    <n v="5"/>
    <x v="1"/>
  </r>
  <r>
    <n v="218"/>
    <n v="73"/>
    <s v="Tablet"/>
    <s v="PHL"/>
    <d v="2020-08-25T00:00:00"/>
    <x v="8"/>
    <s v="04:58"/>
    <s v="Y"/>
    <x v="0"/>
    <s v="Y"/>
    <n v="4"/>
    <x v="0"/>
  </r>
  <r>
    <n v="219"/>
    <n v="16"/>
    <s v="Desktop"/>
    <s v="LA"/>
    <d v="2020-09-25T00:00:00"/>
    <x v="7"/>
    <s v="06:57"/>
    <s v="Y"/>
    <x v="1"/>
    <s v="Y"/>
    <n v="2"/>
    <x v="2"/>
  </r>
  <r>
    <n v="220"/>
    <n v="75"/>
    <s v="Desktop"/>
    <s v="YYZ"/>
    <d v="2020-01-25T00:00:00"/>
    <x v="4"/>
    <s v="06:43"/>
    <s v="N"/>
    <x v="2"/>
    <s v="Y"/>
    <n v="1"/>
    <x v="3"/>
  </r>
  <r>
    <n v="221"/>
    <n v="48"/>
    <s v="Tablet"/>
    <s v="HTX"/>
    <d v="2020-02-04T00:00:00"/>
    <x v="6"/>
    <s v="06:37"/>
    <s v="N"/>
    <x v="2"/>
    <s v="Y"/>
    <n v="3"/>
    <x v="3"/>
  </r>
  <r>
    <n v="222"/>
    <n v="17"/>
    <s v="Mobile"/>
    <s v="PHO"/>
    <d v="2020-01-13T00:00:00"/>
    <x v="4"/>
    <s v="09:49"/>
    <s v="N"/>
    <x v="1"/>
    <s v="Y"/>
    <n v="1"/>
    <x v="2"/>
  </r>
  <r>
    <n v="223"/>
    <n v="36"/>
    <s v="Tablet"/>
    <s v="LA"/>
    <d v="2020-10-11T00:00:00"/>
    <x v="0"/>
    <s v="03:13"/>
    <s v="N"/>
    <x v="0"/>
    <s v="Y"/>
    <n v="5"/>
    <x v="0"/>
  </r>
  <r>
    <n v="224"/>
    <n v="11"/>
    <s v="Desktop"/>
    <s v="CHI"/>
    <d v="2020-03-17T00:00:00"/>
    <x v="11"/>
    <s v="00:03"/>
    <s v="N"/>
    <x v="1"/>
    <s v="Y"/>
    <n v="3"/>
    <x v="2"/>
  </r>
  <r>
    <n v="225"/>
    <n v="13"/>
    <s v="Desktop"/>
    <s v="PHO"/>
    <d v="2020-10-15T00:00:00"/>
    <x v="0"/>
    <s v="07:36"/>
    <s v="Y"/>
    <x v="0"/>
    <s v="N"/>
    <n v="5"/>
    <x v="1"/>
  </r>
  <r>
    <n v="226"/>
    <n v="59"/>
    <s v="Mobile"/>
    <s v="CHI"/>
    <d v="2020-08-11T00:00:00"/>
    <x v="8"/>
    <s v="05:14"/>
    <s v="Y"/>
    <x v="0"/>
    <s v="Y"/>
    <n v="3"/>
    <x v="0"/>
  </r>
  <r>
    <n v="227"/>
    <n v="14"/>
    <s v="Desktop"/>
    <s v="NYC"/>
    <d v="2020-11-07T00:00:00"/>
    <x v="1"/>
    <s v="01:36"/>
    <s v="Y"/>
    <x v="1"/>
    <s v="Y"/>
    <n v="5"/>
    <x v="2"/>
  </r>
  <r>
    <n v="228"/>
    <n v="68"/>
    <s v="Tablet"/>
    <s v="PHL"/>
    <d v="2020-11-25T00:00:00"/>
    <x v="1"/>
    <s v="00:17"/>
    <s v="N"/>
    <x v="1"/>
    <s v="N"/>
    <n v="4"/>
    <x v="1"/>
  </r>
  <r>
    <n v="229"/>
    <n v="41"/>
    <s v="Mobile"/>
    <s v="CHI"/>
    <d v="2020-10-29T00:00:00"/>
    <x v="0"/>
    <s v="08:36"/>
    <s v="Y"/>
    <x v="1"/>
    <s v="N"/>
    <n v="5"/>
    <x v="1"/>
  </r>
  <r>
    <n v="230"/>
    <n v="10"/>
    <s v="Tablet"/>
    <s v="NYC"/>
    <d v="2020-01-01T00:00:00"/>
    <x v="4"/>
    <s v="05:10"/>
    <s v="N"/>
    <x v="0"/>
    <s v="N"/>
    <n v="4"/>
    <x v="1"/>
  </r>
  <r>
    <n v="231"/>
    <n v="18"/>
    <s v="Mobile"/>
    <s v="LA"/>
    <d v="2020-05-11T00:00:00"/>
    <x v="9"/>
    <s v="09:53"/>
    <s v="N"/>
    <x v="0"/>
    <s v="Y"/>
    <n v="2"/>
    <x v="0"/>
  </r>
  <r>
    <n v="232"/>
    <n v="52"/>
    <s v="Tablet"/>
    <s v="CHI"/>
    <d v="2020-11-23T00:00:00"/>
    <x v="1"/>
    <s v="07:07"/>
    <s v="Y"/>
    <x v="1"/>
    <s v="Y"/>
    <n v="3"/>
    <x v="2"/>
  </r>
  <r>
    <n v="233"/>
    <n v="55"/>
    <s v="Tablet"/>
    <s v="PHL"/>
    <d v="2020-01-07T00:00:00"/>
    <x v="4"/>
    <s v="07:39"/>
    <s v="Y"/>
    <x v="1"/>
    <s v="Y"/>
    <n v="2"/>
    <x v="2"/>
  </r>
  <r>
    <n v="234"/>
    <n v="32"/>
    <s v="Tablet"/>
    <s v="HTX"/>
    <d v="2020-07-10T00:00:00"/>
    <x v="5"/>
    <s v="07:56"/>
    <s v="N"/>
    <x v="0"/>
    <s v="Y"/>
    <n v="5"/>
    <x v="0"/>
  </r>
  <r>
    <n v="235"/>
    <n v="34"/>
    <s v="Mobile"/>
    <s v="LA"/>
    <d v="2020-08-14T00:00:00"/>
    <x v="8"/>
    <s v="09:27"/>
    <s v="N"/>
    <x v="1"/>
    <s v="N"/>
    <n v="3"/>
    <x v="1"/>
  </r>
  <r>
    <n v="236"/>
    <n v="65"/>
    <s v="Tablet"/>
    <s v="VBC"/>
    <d v="2020-12-28T00:00:00"/>
    <x v="3"/>
    <s v="00:54"/>
    <s v="Y"/>
    <x v="2"/>
    <s v="N"/>
    <n v="1"/>
    <x v="1"/>
  </r>
  <r>
    <n v="237"/>
    <n v="45"/>
    <s v="Tablet"/>
    <s v="PHL"/>
    <d v="2020-08-19T00:00:00"/>
    <x v="8"/>
    <s v="09:12"/>
    <s v="N"/>
    <x v="1"/>
    <s v="Y"/>
    <n v="2"/>
    <x v="2"/>
  </r>
  <r>
    <n v="238"/>
    <n v="34"/>
    <s v="Tablet"/>
    <s v="NYC"/>
    <d v="2020-02-08T00:00:00"/>
    <x v="6"/>
    <s v="04:34"/>
    <s v="N"/>
    <x v="1"/>
    <s v="N"/>
    <n v="5"/>
    <x v="1"/>
  </r>
  <r>
    <n v="239"/>
    <n v="26"/>
    <s v="Desktop"/>
    <s v="PHL"/>
    <d v="2020-04-20T00:00:00"/>
    <x v="2"/>
    <s v="02:49"/>
    <s v="N"/>
    <x v="0"/>
    <s v="N"/>
    <n v="2"/>
    <x v="1"/>
  </r>
  <r>
    <n v="240"/>
    <n v="26"/>
    <s v="Mobile"/>
    <s v="VBC"/>
    <d v="2020-04-14T00:00:00"/>
    <x v="2"/>
    <s v="02:48"/>
    <s v="N"/>
    <x v="0"/>
    <s v="Y"/>
    <n v="1"/>
    <x v="0"/>
  </r>
  <r>
    <n v="241"/>
    <n v="40"/>
    <s v="Desktop"/>
    <s v="YYZ"/>
    <d v="2020-02-14T00:00:00"/>
    <x v="6"/>
    <s v="09:15"/>
    <s v="N"/>
    <x v="2"/>
    <s v="N"/>
    <n v="1"/>
    <x v="1"/>
  </r>
  <r>
    <n v="242"/>
    <n v="28"/>
    <s v="Mobile"/>
    <s v="HTX"/>
    <d v="2020-10-27T00:00:00"/>
    <x v="0"/>
    <s v="03:59"/>
    <s v="N"/>
    <x v="0"/>
    <s v="N"/>
    <n v="5"/>
    <x v="1"/>
  </r>
  <r>
    <n v="243"/>
    <n v="71"/>
    <s v="Mobile"/>
    <s v="YYZ"/>
    <d v="2020-09-11T00:00:00"/>
    <x v="7"/>
    <s v="01:21"/>
    <s v="Y"/>
    <x v="0"/>
    <s v="Y"/>
    <n v="5"/>
    <x v="0"/>
  </r>
  <r>
    <n v="244"/>
    <n v="35"/>
    <s v="Mobile"/>
    <s v="YYZ"/>
    <d v="2020-08-22T00:00:00"/>
    <x v="8"/>
    <s v="06:05"/>
    <s v="N"/>
    <x v="1"/>
    <s v="N"/>
    <n v="2"/>
    <x v="1"/>
  </r>
  <r>
    <n v="245"/>
    <n v="46"/>
    <s v="Tablet"/>
    <s v="PHL"/>
    <d v="2020-11-16T00:00:00"/>
    <x v="1"/>
    <s v="04:02"/>
    <s v="N"/>
    <x v="0"/>
    <s v="N"/>
    <n v="1"/>
    <x v="1"/>
  </r>
  <r>
    <n v="246"/>
    <n v="53"/>
    <s v="Tablet"/>
    <s v="YYZ"/>
    <d v="2020-05-21T00:00:00"/>
    <x v="9"/>
    <s v="06:25"/>
    <s v="N"/>
    <x v="2"/>
    <s v="Y"/>
    <n v="2"/>
    <x v="3"/>
  </r>
  <r>
    <n v="247"/>
    <n v="71"/>
    <s v="Desktop"/>
    <s v="PHO"/>
    <d v="2020-05-17T00:00:00"/>
    <x v="9"/>
    <s v="08:35"/>
    <s v="N"/>
    <x v="2"/>
    <s v="Y"/>
    <n v="3"/>
    <x v="3"/>
  </r>
  <r>
    <n v="248"/>
    <n v="66"/>
    <s v="Desktop"/>
    <s v="PHO"/>
    <d v="2020-06-28T00:00:00"/>
    <x v="10"/>
    <s v="07:07"/>
    <s v="N"/>
    <x v="2"/>
    <s v="N"/>
    <n v="4"/>
    <x v="1"/>
  </r>
  <r>
    <n v="249"/>
    <n v="29"/>
    <s v="Desktop"/>
    <s v="VBC"/>
    <d v="2020-03-17T00:00:00"/>
    <x v="11"/>
    <s v="03:23"/>
    <s v="Y"/>
    <x v="0"/>
    <s v="N"/>
    <n v="3"/>
    <x v="1"/>
  </r>
  <r>
    <n v="250"/>
    <n v="34"/>
    <s v="Tablet"/>
    <s v="NYC"/>
    <d v="2020-12-11T00:00:00"/>
    <x v="3"/>
    <s v="01:48"/>
    <s v="N"/>
    <x v="1"/>
    <s v="Y"/>
    <n v="1"/>
    <x v="2"/>
  </r>
  <r>
    <n v="251"/>
    <n v="47"/>
    <s v="Tablet"/>
    <s v="VBC"/>
    <d v="2020-04-05T00:00:00"/>
    <x v="2"/>
    <s v="01:07"/>
    <s v="Y"/>
    <x v="2"/>
    <s v="N"/>
    <n v="2"/>
    <x v="1"/>
  </r>
  <r>
    <n v="252"/>
    <n v="62"/>
    <s v="Desktop"/>
    <s v="PHO"/>
    <d v="2020-07-23T00:00:00"/>
    <x v="5"/>
    <s v="05:50"/>
    <s v="Y"/>
    <x v="0"/>
    <s v="N"/>
    <n v="2"/>
    <x v="1"/>
  </r>
  <r>
    <n v="253"/>
    <n v="67"/>
    <s v="Desktop"/>
    <s v="YYZ"/>
    <d v="2020-10-02T00:00:00"/>
    <x v="0"/>
    <s v="06:27"/>
    <s v="N"/>
    <x v="0"/>
    <s v="N"/>
    <n v="1"/>
    <x v="1"/>
  </r>
  <r>
    <n v="254"/>
    <n v="59"/>
    <s v="Mobile"/>
    <s v="LA"/>
    <d v="2020-06-13T00:00:00"/>
    <x v="10"/>
    <s v="08:34"/>
    <s v="Y"/>
    <x v="2"/>
    <s v="Y"/>
    <n v="5"/>
    <x v="3"/>
  </r>
  <r>
    <n v="255"/>
    <n v="65"/>
    <s v="Desktop"/>
    <s v="CHI"/>
    <d v="2020-10-30T00:00:00"/>
    <x v="0"/>
    <s v="08:19"/>
    <s v="Y"/>
    <x v="0"/>
    <s v="Y"/>
    <n v="1"/>
    <x v="0"/>
  </r>
  <r>
    <n v="256"/>
    <n v="40"/>
    <s v="Mobile"/>
    <s v="PHO"/>
    <d v="2020-06-30T00:00:00"/>
    <x v="10"/>
    <s v="00:19"/>
    <s v="N"/>
    <x v="2"/>
    <s v="Y"/>
    <n v="4"/>
    <x v="3"/>
  </r>
  <r>
    <n v="257"/>
    <n v="37"/>
    <s v="Mobile"/>
    <s v="NYC"/>
    <d v="2020-08-19T00:00:00"/>
    <x v="8"/>
    <s v="03:27"/>
    <s v="Y"/>
    <x v="1"/>
    <s v="N"/>
    <n v="1"/>
    <x v="1"/>
  </r>
  <r>
    <n v="258"/>
    <n v="63"/>
    <s v="Desktop"/>
    <s v="LA"/>
    <d v="2020-11-02T00:00:00"/>
    <x v="1"/>
    <s v="00:17"/>
    <s v="Y"/>
    <x v="0"/>
    <s v="Y"/>
    <n v="4"/>
    <x v="0"/>
  </r>
  <r>
    <n v="259"/>
    <n v="75"/>
    <s v="Mobile"/>
    <s v="LA"/>
    <d v="2020-07-26T00:00:00"/>
    <x v="5"/>
    <s v="01:27"/>
    <s v="N"/>
    <x v="1"/>
    <s v="Y"/>
    <n v="4"/>
    <x v="2"/>
  </r>
  <r>
    <n v="260"/>
    <n v="30"/>
    <s v="Desktop"/>
    <s v="YYZ"/>
    <d v="2020-10-23T00:00:00"/>
    <x v="0"/>
    <s v="09:49"/>
    <s v="N"/>
    <x v="2"/>
    <s v="N"/>
    <n v="5"/>
    <x v="1"/>
  </r>
  <r>
    <n v="261"/>
    <n v="47"/>
    <s v="Tablet"/>
    <s v="NYC"/>
    <d v="2020-06-25T00:00:00"/>
    <x v="10"/>
    <s v="09:50"/>
    <s v="N"/>
    <x v="0"/>
    <s v="N"/>
    <n v="3"/>
    <x v="1"/>
  </r>
  <r>
    <n v="262"/>
    <n v="39"/>
    <s v="Mobile"/>
    <s v="PHO"/>
    <d v="2020-10-05T00:00:00"/>
    <x v="0"/>
    <s v="02:54"/>
    <s v="Y"/>
    <x v="2"/>
    <s v="Y"/>
    <n v="5"/>
    <x v="3"/>
  </r>
  <r>
    <n v="263"/>
    <n v="28"/>
    <s v="Tablet"/>
    <s v="LA"/>
    <d v="2020-04-25T00:00:00"/>
    <x v="2"/>
    <s v="03:10"/>
    <s v="N"/>
    <x v="0"/>
    <s v="Y"/>
    <n v="5"/>
    <x v="0"/>
  </r>
  <r>
    <n v="264"/>
    <n v="35"/>
    <s v="Tablet"/>
    <s v="LA"/>
    <d v="2020-10-06T00:00:00"/>
    <x v="0"/>
    <s v="04:09"/>
    <s v="Y"/>
    <x v="1"/>
    <s v="Y"/>
    <n v="3"/>
    <x v="2"/>
  </r>
  <r>
    <n v="265"/>
    <n v="73"/>
    <s v="Mobile"/>
    <s v="HTX"/>
    <d v="2020-04-08T00:00:00"/>
    <x v="2"/>
    <s v="09:49"/>
    <s v="N"/>
    <x v="1"/>
    <s v="Y"/>
    <n v="3"/>
    <x v="2"/>
  </r>
  <r>
    <n v="266"/>
    <n v="40"/>
    <s v="Mobile"/>
    <s v="YYZ"/>
    <d v="2020-11-14T00:00:00"/>
    <x v="1"/>
    <s v="00:45"/>
    <s v="N"/>
    <x v="0"/>
    <s v="Y"/>
    <n v="5"/>
    <x v="0"/>
  </r>
  <r>
    <n v="267"/>
    <n v="22"/>
    <s v="Desktop"/>
    <s v="LA"/>
    <d v="2020-11-16T00:00:00"/>
    <x v="1"/>
    <s v="07:49"/>
    <s v="N"/>
    <x v="2"/>
    <s v="Y"/>
    <n v="1"/>
    <x v="3"/>
  </r>
  <r>
    <n v="268"/>
    <n v="80"/>
    <s v="Desktop"/>
    <s v="HTX"/>
    <d v="2020-01-25T00:00:00"/>
    <x v="4"/>
    <s v="00:39"/>
    <s v="Y"/>
    <x v="2"/>
    <s v="N"/>
    <n v="1"/>
    <x v="1"/>
  </r>
  <r>
    <n v="269"/>
    <n v="35"/>
    <s v="Desktop"/>
    <s v="NYC"/>
    <d v="2020-07-18T00:00:00"/>
    <x v="5"/>
    <s v="04:02"/>
    <s v="N"/>
    <x v="0"/>
    <s v="Y"/>
    <n v="5"/>
    <x v="0"/>
  </r>
  <r>
    <n v="270"/>
    <n v="38"/>
    <s v="Mobile"/>
    <s v="VBC"/>
    <d v="2020-05-28T00:00:00"/>
    <x v="9"/>
    <s v="02:02"/>
    <s v="Y"/>
    <x v="2"/>
    <s v="Y"/>
    <n v="3"/>
    <x v="3"/>
  </r>
  <r>
    <n v="271"/>
    <n v="10"/>
    <s v="Mobile"/>
    <s v="HTX"/>
    <d v="2020-09-27T00:00:00"/>
    <x v="7"/>
    <s v="09:58"/>
    <s v="Y"/>
    <x v="1"/>
    <s v="Y"/>
    <n v="2"/>
    <x v="2"/>
  </r>
  <r>
    <n v="272"/>
    <n v="41"/>
    <s v="Desktop"/>
    <s v="PHO"/>
    <d v="2020-10-27T00:00:00"/>
    <x v="0"/>
    <s v="04:35"/>
    <s v="Y"/>
    <x v="2"/>
    <s v="N"/>
    <n v="4"/>
    <x v="1"/>
  </r>
  <r>
    <n v="273"/>
    <n v="42"/>
    <s v="Mobile"/>
    <s v="HTX"/>
    <d v="2020-03-22T00:00:00"/>
    <x v="11"/>
    <s v="04:47"/>
    <s v="N"/>
    <x v="0"/>
    <s v="Y"/>
    <n v="1"/>
    <x v="0"/>
  </r>
  <r>
    <n v="274"/>
    <n v="48"/>
    <s v="Desktop"/>
    <s v="NYC"/>
    <d v="2020-11-10T00:00:00"/>
    <x v="1"/>
    <s v="00:33"/>
    <s v="Y"/>
    <x v="1"/>
    <s v="Y"/>
    <n v="1"/>
    <x v="2"/>
  </r>
  <r>
    <n v="275"/>
    <n v="28"/>
    <s v="Tablet"/>
    <s v="LA"/>
    <d v="2020-06-13T00:00:00"/>
    <x v="10"/>
    <s v="08:24"/>
    <s v="N"/>
    <x v="0"/>
    <s v="Y"/>
    <n v="3"/>
    <x v="0"/>
  </r>
  <r>
    <n v="276"/>
    <n v="15"/>
    <s v="Mobile"/>
    <s v="CHI"/>
    <d v="2020-06-27T00:00:00"/>
    <x v="10"/>
    <s v="02:00"/>
    <s v="Y"/>
    <x v="0"/>
    <s v="N"/>
    <n v="1"/>
    <x v="1"/>
  </r>
  <r>
    <n v="277"/>
    <n v="68"/>
    <s v="Desktop"/>
    <s v="PHL"/>
    <d v="2020-11-13T00:00:00"/>
    <x v="1"/>
    <s v="06:58"/>
    <s v="N"/>
    <x v="0"/>
    <s v="N"/>
    <n v="1"/>
    <x v="1"/>
  </r>
  <r>
    <n v="278"/>
    <n v="79"/>
    <s v="Desktop"/>
    <s v="YYZ"/>
    <d v="2020-09-27T00:00:00"/>
    <x v="7"/>
    <s v="07:41"/>
    <s v="Y"/>
    <x v="0"/>
    <s v="Y"/>
    <n v="2"/>
    <x v="0"/>
  </r>
  <r>
    <n v="279"/>
    <n v="47"/>
    <s v="Mobile"/>
    <s v="NYC"/>
    <d v="2020-06-17T00:00:00"/>
    <x v="10"/>
    <s v="04:51"/>
    <s v="Y"/>
    <x v="2"/>
    <s v="N"/>
    <n v="5"/>
    <x v="1"/>
  </r>
  <r>
    <n v="280"/>
    <n v="69"/>
    <s v="Mobile"/>
    <s v="NYC"/>
    <d v="2020-10-12T00:00:00"/>
    <x v="0"/>
    <s v="05:01"/>
    <s v="Y"/>
    <x v="2"/>
    <s v="Y"/>
    <n v="4"/>
    <x v="3"/>
  </r>
  <r>
    <n v="281"/>
    <n v="27"/>
    <s v="Mobile"/>
    <s v="PHO"/>
    <d v="2020-08-31T00:00:00"/>
    <x v="8"/>
    <s v="00:20"/>
    <s v="N"/>
    <x v="2"/>
    <s v="Y"/>
    <n v="1"/>
    <x v="3"/>
  </r>
  <r>
    <n v="282"/>
    <n v="23"/>
    <s v="Mobile"/>
    <s v="NYC"/>
    <d v="2020-12-21T00:00:00"/>
    <x v="3"/>
    <s v="04:22"/>
    <s v="N"/>
    <x v="2"/>
    <s v="N"/>
    <n v="5"/>
    <x v="1"/>
  </r>
  <r>
    <n v="283"/>
    <n v="58"/>
    <s v="Tablet"/>
    <s v="YYZ"/>
    <d v="2020-07-23T00:00:00"/>
    <x v="5"/>
    <s v="00:17"/>
    <s v="N"/>
    <x v="2"/>
    <s v="N"/>
    <n v="2"/>
    <x v="1"/>
  </r>
  <r>
    <n v="284"/>
    <n v="67"/>
    <s v="Mobile"/>
    <s v="PHL"/>
    <d v="2020-03-05T00:00:00"/>
    <x v="11"/>
    <s v="07:27"/>
    <s v="N"/>
    <x v="1"/>
    <s v="N"/>
    <n v="1"/>
    <x v="1"/>
  </r>
  <r>
    <n v="285"/>
    <n v="65"/>
    <s v="Desktop"/>
    <s v="NYC"/>
    <d v="2020-11-17T00:00:00"/>
    <x v="1"/>
    <s v="04:43"/>
    <s v="Y"/>
    <x v="0"/>
    <s v="Y"/>
    <n v="5"/>
    <x v="0"/>
  </r>
  <r>
    <n v="286"/>
    <n v="75"/>
    <s v="Mobile"/>
    <s v="VBC"/>
    <d v="2020-03-24T00:00:00"/>
    <x v="11"/>
    <s v="00:07"/>
    <s v="Y"/>
    <x v="1"/>
    <s v="N"/>
    <n v="3"/>
    <x v="1"/>
  </r>
  <r>
    <n v="287"/>
    <n v="48"/>
    <s v="Tablet"/>
    <s v="YYZ"/>
    <d v="2020-06-27T00:00:00"/>
    <x v="10"/>
    <s v="04:50"/>
    <s v="Y"/>
    <x v="0"/>
    <s v="N"/>
    <n v="1"/>
    <x v="1"/>
  </r>
  <r>
    <n v="288"/>
    <n v="50"/>
    <s v="Mobile"/>
    <s v="CHI"/>
    <d v="2020-12-23T00:00:00"/>
    <x v="3"/>
    <s v="07:54"/>
    <s v="N"/>
    <x v="0"/>
    <s v="N"/>
    <n v="4"/>
    <x v="1"/>
  </r>
  <r>
    <n v="289"/>
    <n v="54"/>
    <s v="Desktop"/>
    <s v="PHO"/>
    <d v="2020-09-21T00:00:00"/>
    <x v="7"/>
    <s v="02:01"/>
    <s v="Y"/>
    <x v="1"/>
    <s v="Y"/>
    <n v="5"/>
    <x v="2"/>
  </r>
  <r>
    <n v="290"/>
    <n v="38"/>
    <s v="Mobile"/>
    <s v="HTX"/>
    <d v="2020-05-27T00:00:00"/>
    <x v="9"/>
    <s v="07:40"/>
    <s v="Y"/>
    <x v="2"/>
    <s v="N"/>
    <n v="3"/>
    <x v="1"/>
  </r>
  <r>
    <n v="291"/>
    <n v="75"/>
    <s v="Tablet"/>
    <s v="NYC"/>
    <d v="2020-01-07T00:00:00"/>
    <x v="4"/>
    <s v="06:07"/>
    <s v="Y"/>
    <x v="1"/>
    <s v="N"/>
    <n v="3"/>
    <x v="1"/>
  </r>
  <r>
    <n v="292"/>
    <n v="37"/>
    <s v="Tablet"/>
    <s v="HTX"/>
    <d v="2020-04-08T00:00:00"/>
    <x v="2"/>
    <s v="01:42"/>
    <s v="Y"/>
    <x v="2"/>
    <s v="Y"/>
    <n v="1"/>
    <x v="3"/>
  </r>
  <r>
    <n v="293"/>
    <n v="49"/>
    <s v="Mobile"/>
    <s v="PHO"/>
    <d v="2020-02-24T00:00:00"/>
    <x v="6"/>
    <s v="05:10"/>
    <s v="Y"/>
    <x v="2"/>
    <s v="Y"/>
    <n v="4"/>
    <x v="3"/>
  </r>
  <r>
    <n v="294"/>
    <n v="27"/>
    <s v="Mobile"/>
    <s v="NYC"/>
    <d v="2020-07-01T00:00:00"/>
    <x v="5"/>
    <s v="07:03"/>
    <s v="N"/>
    <x v="2"/>
    <s v="Y"/>
    <n v="1"/>
    <x v="3"/>
  </r>
  <r>
    <n v="295"/>
    <n v="36"/>
    <s v="Mobile"/>
    <s v="PHL"/>
    <d v="2020-08-19T00:00:00"/>
    <x v="8"/>
    <s v="08:43"/>
    <s v="Y"/>
    <x v="2"/>
    <s v="N"/>
    <n v="1"/>
    <x v="1"/>
  </r>
  <r>
    <n v="296"/>
    <n v="31"/>
    <s v="Tablet"/>
    <s v="HTX"/>
    <d v="2020-02-10T00:00:00"/>
    <x v="6"/>
    <s v="06:44"/>
    <s v="N"/>
    <x v="0"/>
    <s v="Y"/>
    <n v="3"/>
    <x v="0"/>
  </r>
  <r>
    <n v="297"/>
    <n v="49"/>
    <s v="Tablet"/>
    <s v="VBC"/>
    <d v="2020-04-27T00:00:00"/>
    <x v="2"/>
    <s v="06:20"/>
    <s v="N"/>
    <x v="1"/>
    <s v="Y"/>
    <n v="4"/>
    <x v="2"/>
  </r>
  <r>
    <n v="298"/>
    <n v="68"/>
    <s v="Tablet"/>
    <s v="VBC"/>
    <d v="2020-09-09T00:00:00"/>
    <x v="7"/>
    <s v="02:46"/>
    <s v="Y"/>
    <x v="1"/>
    <s v="N"/>
    <n v="3"/>
    <x v="1"/>
  </r>
  <r>
    <n v="299"/>
    <n v="13"/>
    <s v="Mobile"/>
    <s v="NYC"/>
    <d v="2020-10-26T00:00:00"/>
    <x v="0"/>
    <s v="03:27"/>
    <s v="N"/>
    <x v="2"/>
    <s v="Y"/>
    <n v="1"/>
    <x v="3"/>
  </r>
  <r>
    <n v="300"/>
    <n v="55"/>
    <s v="Mobile"/>
    <s v="YYZ"/>
    <d v="2020-04-30T00:00:00"/>
    <x v="2"/>
    <s v="08:02"/>
    <s v="N"/>
    <x v="2"/>
    <s v="Y"/>
    <n v="2"/>
    <x v="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n v="1"/>
    <n v="75"/>
    <x v="0"/>
    <s v="PHL"/>
    <d v="2020-10-07T00:00:00"/>
    <s v="October"/>
    <x v="0"/>
    <x v="0"/>
    <x v="0"/>
    <n v="12.99"/>
    <s v="Y"/>
    <n v="3"/>
    <n v="12.99"/>
  </r>
  <r>
    <n v="2"/>
    <n v="30"/>
    <x v="1"/>
    <s v="PHO"/>
    <d v="2020-11-07T00:00:00"/>
    <s v="November"/>
    <x v="1"/>
    <x v="1"/>
    <x v="1"/>
    <n v="5.99"/>
    <s v="N"/>
    <n v="2"/>
    <n v="0"/>
  </r>
  <r>
    <n v="3"/>
    <n v="38"/>
    <x v="2"/>
    <s v="LA"/>
    <d v="2020-11-01T00:00:00"/>
    <s v="November"/>
    <x v="2"/>
    <x v="2"/>
    <x v="1"/>
    <n v="8.99"/>
    <s v="N"/>
    <n v="3"/>
    <n v="0"/>
  </r>
  <r>
    <n v="4"/>
    <n v="55"/>
    <x v="1"/>
    <s v="YYZ"/>
    <d v="2020-04-05T00:00:00"/>
    <s v="April"/>
    <x v="2"/>
    <x v="3"/>
    <x v="1"/>
    <n v="5.99"/>
    <s v="N"/>
    <n v="4"/>
    <n v="0"/>
  </r>
  <r>
    <n v="5"/>
    <n v="35"/>
    <x v="2"/>
    <s v="PHL"/>
    <d v="2020-12-10T00:00:00"/>
    <s v="December"/>
    <x v="3"/>
    <x v="4"/>
    <x v="1"/>
    <n v="8.99"/>
    <s v="N"/>
    <n v="4"/>
    <n v="0"/>
  </r>
  <r>
    <n v="6"/>
    <n v="25"/>
    <x v="1"/>
    <s v="PHL"/>
    <d v="2020-04-13T00:00:00"/>
    <s v="April"/>
    <x v="4"/>
    <x v="5"/>
    <x v="1"/>
    <n v="12.99"/>
    <s v="N"/>
    <n v="2"/>
    <n v="0"/>
  </r>
  <r>
    <n v="7"/>
    <n v="53"/>
    <x v="0"/>
    <s v="CHI"/>
    <d v="2020-04-02T00:00:00"/>
    <s v="April"/>
    <x v="3"/>
    <x v="6"/>
    <x v="1"/>
    <n v="5.99"/>
    <s v="Y"/>
    <n v="5"/>
    <n v="5.99"/>
  </r>
  <r>
    <n v="8"/>
    <n v="63"/>
    <x v="0"/>
    <s v="LA"/>
    <d v="2020-01-22T00:00:00"/>
    <s v="January"/>
    <x v="0"/>
    <x v="7"/>
    <x v="0"/>
    <n v="12.99"/>
    <s v="Y"/>
    <n v="1"/>
    <n v="12.99"/>
  </r>
  <r>
    <n v="9"/>
    <n v="45"/>
    <x v="2"/>
    <s v="HTX"/>
    <d v="2020-07-20T00:00:00"/>
    <s v="July"/>
    <x v="4"/>
    <x v="8"/>
    <x v="1"/>
    <n v="8.99"/>
    <s v="N"/>
    <n v="1"/>
    <n v="0"/>
  </r>
  <r>
    <n v="10"/>
    <n v="69"/>
    <x v="2"/>
    <s v="HTX"/>
    <d v="2020-04-26T00:00:00"/>
    <s v="April"/>
    <x v="2"/>
    <x v="9"/>
    <x v="1"/>
    <n v="5.99"/>
    <s v="Y"/>
    <n v="5"/>
    <n v="5.99"/>
  </r>
  <r>
    <n v="11"/>
    <n v="80"/>
    <x v="0"/>
    <s v="PHL"/>
    <d v="2020-02-13T00:00:00"/>
    <s v="February"/>
    <x v="3"/>
    <x v="10"/>
    <x v="0"/>
    <n v="5.99"/>
    <s v="N"/>
    <n v="3"/>
    <n v="0"/>
  </r>
  <r>
    <n v="12"/>
    <n v="69"/>
    <x v="0"/>
    <s v="LA"/>
    <d v="2020-07-08T00:00:00"/>
    <s v="July"/>
    <x v="0"/>
    <x v="11"/>
    <x v="0"/>
    <n v="12.99"/>
    <s v="N"/>
    <n v="2"/>
    <n v="0"/>
  </r>
  <r>
    <n v="13"/>
    <n v="51"/>
    <x v="0"/>
    <s v="NYC"/>
    <d v="2020-09-25T00:00:00"/>
    <s v="September"/>
    <x v="5"/>
    <x v="12"/>
    <x v="0"/>
    <n v="5.99"/>
    <s v="N"/>
    <n v="1"/>
    <n v="0"/>
  </r>
  <r>
    <n v="14"/>
    <n v="35"/>
    <x v="1"/>
    <s v="VBC"/>
    <d v="2020-04-21T00:00:00"/>
    <s v="April"/>
    <x v="6"/>
    <x v="13"/>
    <x v="1"/>
    <n v="5.99"/>
    <s v="N"/>
    <n v="5"/>
    <n v="0"/>
  </r>
  <r>
    <n v="15"/>
    <n v="70"/>
    <x v="0"/>
    <s v="PHO"/>
    <d v="2020-08-26T00:00:00"/>
    <s v="August"/>
    <x v="0"/>
    <x v="14"/>
    <x v="1"/>
    <n v="5.99"/>
    <s v="N"/>
    <n v="2"/>
    <n v="0"/>
  </r>
  <r>
    <n v="16"/>
    <n v="27"/>
    <x v="1"/>
    <s v="LA"/>
    <d v="2020-04-13T00:00:00"/>
    <s v="April"/>
    <x v="4"/>
    <x v="15"/>
    <x v="1"/>
    <n v="12.99"/>
    <s v="N"/>
    <n v="4"/>
    <n v="0"/>
  </r>
  <r>
    <n v="17"/>
    <n v="30"/>
    <x v="1"/>
    <s v="PHO"/>
    <d v="2020-10-10T00:00:00"/>
    <s v="October"/>
    <x v="1"/>
    <x v="16"/>
    <x v="1"/>
    <n v="8.99"/>
    <s v="Y"/>
    <n v="2"/>
    <n v="8.99"/>
  </r>
  <r>
    <n v="18"/>
    <n v="74"/>
    <x v="1"/>
    <s v="HTX"/>
    <d v="2020-10-03T00:00:00"/>
    <s v="October"/>
    <x v="1"/>
    <x v="17"/>
    <x v="1"/>
    <n v="5.99"/>
    <s v="Y"/>
    <n v="1"/>
    <n v="5.99"/>
  </r>
  <r>
    <n v="19"/>
    <n v="62"/>
    <x v="1"/>
    <s v="PHO"/>
    <d v="2020-07-13T00:00:00"/>
    <s v="July"/>
    <x v="4"/>
    <x v="18"/>
    <x v="0"/>
    <n v="8.99"/>
    <s v="N"/>
    <n v="5"/>
    <n v="0"/>
  </r>
  <r>
    <n v="20"/>
    <n v="24"/>
    <x v="0"/>
    <s v="HTX"/>
    <d v="2020-04-18T00:00:00"/>
    <s v="April"/>
    <x v="1"/>
    <x v="19"/>
    <x v="1"/>
    <n v="5.99"/>
    <s v="Y"/>
    <n v="5"/>
    <n v="5.99"/>
  </r>
  <r>
    <n v="21"/>
    <n v="10"/>
    <x v="2"/>
    <s v="YYZ"/>
    <d v="2020-04-21T00:00:00"/>
    <s v="April"/>
    <x v="6"/>
    <x v="20"/>
    <x v="0"/>
    <n v="8.99"/>
    <s v="Y"/>
    <n v="2"/>
    <n v="8.99"/>
  </r>
  <r>
    <n v="22"/>
    <n v="43"/>
    <x v="1"/>
    <s v="VBC"/>
    <d v="2020-07-27T00:00:00"/>
    <s v="July"/>
    <x v="4"/>
    <x v="21"/>
    <x v="1"/>
    <n v="5.99"/>
    <s v="N"/>
    <n v="3"/>
    <n v="0"/>
  </r>
  <r>
    <n v="23"/>
    <n v="27"/>
    <x v="2"/>
    <s v="PHL"/>
    <d v="2020-05-19T00:00:00"/>
    <s v="May"/>
    <x v="6"/>
    <x v="22"/>
    <x v="0"/>
    <n v="5.99"/>
    <s v="N"/>
    <n v="5"/>
    <n v="0"/>
  </r>
  <r>
    <n v="24"/>
    <n v="15"/>
    <x v="2"/>
    <s v="YYZ"/>
    <d v="2020-08-16T00:00:00"/>
    <s v="August"/>
    <x v="2"/>
    <x v="23"/>
    <x v="0"/>
    <n v="12.99"/>
    <s v="N"/>
    <n v="4"/>
    <n v="0"/>
  </r>
  <r>
    <n v="25"/>
    <n v="51"/>
    <x v="0"/>
    <s v="PHO"/>
    <d v="2020-07-24T00:00:00"/>
    <s v="July"/>
    <x v="5"/>
    <x v="24"/>
    <x v="1"/>
    <n v="8.99"/>
    <s v="N"/>
    <n v="2"/>
    <n v="0"/>
  </r>
  <r>
    <n v="26"/>
    <n v="28"/>
    <x v="1"/>
    <s v="CHI"/>
    <d v="2020-10-01T00:00:00"/>
    <s v="October"/>
    <x v="3"/>
    <x v="25"/>
    <x v="1"/>
    <n v="12.99"/>
    <s v="Y"/>
    <n v="1"/>
    <n v="12.99"/>
  </r>
  <r>
    <n v="27"/>
    <n v="28"/>
    <x v="2"/>
    <s v="HTX"/>
    <d v="2020-08-22T00:00:00"/>
    <s v="August"/>
    <x v="1"/>
    <x v="26"/>
    <x v="0"/>
    <n v="5.99"/>
    <s v="N"/>
    <n v="2"/>
    <n v="0"/>
  </r>
  <r>
    <n v="28"/>
    <n v="80"/>
    <x v="1"/>
    <s v="YYZ"/>
    <d v="2020-09-17T00:00:00"/>
    <s v="September"/>
    <x v="3"/>
    <x v="27"/>
    <x v="1"/>
    <n v="5.99"/>
    <s v="Y"/>
    <n v="1"/>
    <n v="5.99"/>
  </r>
  <r>
    <n v="29"/>
    <n v="56"/>
    <x v="2"/>
    <s v="VBC"/>
    <d v="2020-04-26T00:00:00"/>
    <s v="April"/>
    <x v="2"/>
    <x v="28"/>
    <x v="1"/>
    <n v="8.99"/>
    <s v="N"/>
    <n v="5"/>
    <n v="0"/>
  </r>
  <r>
    <n v="30"/>
    <n v="19"/>
    <x v="2"/>
    <s v="YYZ"/>
    <d v="2020-11-18T00:00:00"/>
    <s v="November"/>
    <x v="0"/>
    <x v="28"/>
    <x v="1"/>
    <n v="8.99"/>
    <s v="N"/>
    <n v="1"/>
    <n v="0"/>
  </r>
  <r>
    <n v="31"/>
    <n v="34"/>
    <x v="0"/>
    <s v="NYC"/>
    <d v="2020-01-22T00:00:00"/>
    <s v="January"/>
    <x v="0"/>
    <x v="29"/>
    <x v="0"/>
    <n v="5.99"/>
    <s v="Y"/>
    <n v="3"/>
    <n v="5.99"/>
  </r>
  <r>
    <n v="32"/>
    <n v="25"/>
    <x v="2"/>
    <s v="VBC"/>
    <d v="2020-06-01T00:00:00"/>
    <s v="June"/>
    <x v="4"/>
    <x v="30"/>
    <x v="1"/>
    <n v="5.99"/>
    <s v="Y"/>
    <n v="4"/>
    <n v="5.99"/>
  </r>
  <r>
    <n v="33"/>
    <n v="18"/>
    <x v="1"/>
    <s v="LA"/>
    <d v="2020-10-13T00:00:00"/>
    <s v="October"/>
    <x v="6"/>
    <x v="31"/>
    <x v="0"/>
    <n v="8.99"/>
    <s v="N"/>
    <n v="1"/>
    <n v="0"/>
  </r>
  <r>
    <n v="34"/>
    <n v="76"/>
    <x v="0"/>
    <s v="PHO"/>
    <d v="2020-09-30T00:00:00"/>
    <s v="September"/>
    <x v="0"/>
    <x v="32"/>
    <x v="1"/>
    <n v="5.99"/>
    <s v="N"/>
    <n v="4"/>
    <n v="0"/>
  </r>
  <r>
    <n v="35"/>
    <n v="79"/>
    <x v="2"/>
    <s v="HTX"/>
    <d v="2020-03-25T00:00:00"/>
    <s v="March"/>
    <x v="0"/>
    <x v="29"/>
    <x v="0"/>
    <n v="5.99"/>
    <s v="N"/>
    <n v="5"/>
    <n v="0"/>
  </r>
  <r>
    <n v="36"/>
    <n v="73"/>
    <x v="1"/>
    <s v="PHO"/>
    <d v="2020-06-14T00:00:00"/>
    <s v="June"/>
    <x v="2"/>
    <x v="33"/>
    <x v="1"/>
    <n v="8.99"/>
    <s v="Y"/>
    <n v="4"/>
    <n v="8.99"/>
  </r>
  <r>
    <n v="37"/>
    <n v="70"/>
    <x v="2"/>
    <s v="VBC"/>
    <d v="2020-02-23T00:00:00"/>
    <s v="February"/>
    <x v="2"/>
    <x v="28"/>
    <x v="1"/>
    <n v="12.99"/>
    <s v="N"/>
    <n v="2"/>
    <n v="0"/>
  </r>
  <r>
    <n v="38"/>
    <n v="49"/>
    <x v="2"/>
    <s v="PHL"/>
    <d v="2020-03-25T00:00:00"/>
    <s v="March"/>
    <x v="0"/>
    <x v="34"/>
    <x v="1"/>
    <n v="12.99"/>
    <s v="N"/>
    <n v="5"/>
    <n v="0"/>
  </r>
  <r>
    <n v="39"/>
    <n v="74"/>
    <x v="2"/>
    <s v="LA"/>
    <d v="2020-05-17T00:00:00"/>
    <s v="May"/>
    <x v="2"/>
    <x v="35"/>
    <x v="0"/>
    <n v="12.99"/>
    <s v="N"/>
    <n v="4"/>
    <n v="0"/>
  </r>
  <r>
    <n v="40"/>
    <n v="49"/>
    <x v="0"/>
    <s v="PHO"/>
    <d v="2020-02-14T00:00:00"/>
    <s v="February"/>
    <x v="5"/>
    <x v="36"/>
    <x v="0"/>
    <n v="12.99"/>
    <s v="Y"/>
    <n v="2"/>
    <n v="12.99"/>
  </r>
  <r>
    <n v="41"/>
    <n v="44"/>
    <x v="0"/>
    <s v="YYZ"/>
    <d v="2020-04-09T00:00:00"/>
    <s v="April"/>
    <x v="3"/>
    <x v="37"/>
    <x v="1"/>
    <n v="12.99"/>
    <s v="N"/>
    <n v="1"/>
    <n v="0"/>
  </r>
  <r>
    <n v="42"/>
    <n v="71"/>
    <x v="1"/>
    <s v="VBC"/>
    <d v="2020-01-31T00:00:00"/>
    <s v="January"/>
    <x v="5"/>
    <x v="27"/>
    <x v="0"/>
    <n v="5.99"/>
    <s v="N"/>
    <n v="1"/>
    <n v="0"/>
  </r>
  <r>
    <n v="43"/>
    <n v="16"/>
    <x v="0"/>
    <s v="PHO"/>
    <d v="2020-08-18T00:00:00"/>
    <s v="August"/>
    <x v="6"/>
    <x v="38"/>
    <x v="1"/>
    <n v="12.99"/>
    <s v="N"/>
    <n v="5"/>
    <n v="0"/>
  </r>
  <r>
    <n v="44"/>
    <n v="69"/>
    <x v="1"/>
    <s v="LA"/>
    <d v="2020-03-14T00:00:00"/>
    <s v="March"/>
    <x v="1"/>
    <x v="39"/>
    <x v="0"/>
    <n v="12.99"/>
    <s v="Y"/>
    <n v="1"/>
    <n v="12.99"/>
  </r>
  <r>
    <n v="45"/>
    <n v="69"/>
    <x v="0"/>
    <s v="HTX"/>
    <d v="2020-06-21T00:00:00"/>
    <s v="June"/>
    <x v="2"/>
    <x v="40"/>
    <x v="0"/>
    <n v="5.99"/>
    <s v="N"/>
    <n v="1"/>
    <n v="0"/>
  </r>
  <r>
    <n v="46"/>
    <n v="55"/>
    <x v="0"/>
    <s v="PHO"/>
    <d v="2020-08-10T00:00:00"/>
    <s v="August"/>
    <x v="4"/>
    <x v="41"/>
    <x v="0"/>
    <n v="12.99"/>
    <s v="Y"/>
    <n v="5"/>
    <n v="12.99"/>
  </r>
  <r>
    <n v="47"/>
    <n v="48"/>
    <x v="2"/>
    <s v="NYC"/>
    <d v="2020-09-27T00:00:00"/>
    <s v="September"/>
    <x v="2"/>
    <x v="42"/>
    <x v="0"/>
    <n v="12.99"/>
    <s v="Y"/>
    <n v="1"/>
    <n v="12.99"/>
  </r>
  <r>
    <n v="48"/>
    <n v="14"/>
    <x v="2"/>
    <s v="NYC"/>
    <d v="2020-06-06T00:00:00"/>
    <s v="June"/>
    <x v="1"/>
    <x v="43"/>
    <x v="1"/>
    <n v="8.99"/>
    <s v="N"/>
    <n v="2"/>
    <n v="0"/>
  </r>
  <r>
    <n v="49"/>
    <n v="69"/>
    <x v="0"/>
    <s v="HTX"/>
    <d v="2020-03-01T00:00:00"/>
    <s v="March"/>
    <x v="2"/>
    <x v="44"/>
    <x v="0"/>
    <n v="8.99"/>
    <s v="Y"/>
    <n v="3"/>
    <n v="8.99"/>
  </r>
  <r>
    <n v="50"/>
    <n v="49"/>
    <x v="2"/>
    <s v="HTX"/>
    <d v="2020-04-19T00:00:00"/>
    <s v="April"/>
    <x v="2"/>
    <x v="45"/>
    <x v="1"/>
    <n v="12.99"/>
    <s v="N"/>
    <n v="1"/>
    <n v="0"/>
  </r>
  <r>
    <n v="51"/>
    <n v="55"/>
    <x v="1"/>
    <s v="YYZ"/>
    <d v="2020-12-27T00:00:00"/>
    <s v="December"/>
    <x v="2"/>
    <x v="46"/>
    <x v="0"/>
    <n v="12.99"/>
    <s v="Y"/>
    <n v="3"/>
    <n v="12.99"/>
  </r>
  <r>
    <n v="52"/>
    <n v="61"/>
    <x v="0"/>
    <s v="VBC"/>
    <d v="2020-06-20T00:00:00"/>
    <s v="June"/>
    <x v="1"/>
    <x v="47"/>
    <x v="0"/>
    <n v="5.99"/>
    <s v="N"/>
    <n v="5"/>
    <n v="0"/>
  </r>
  <r>
    <n v="53"/>
    <n v="64"/>
    <x v="0"/>
    <s v="YYZ"/>
    <d v="2020-04-24T00:00:00"/>
    <s v="April"/>
    <x v="5"/>
    <x v="48"/>
    <x v="1"/>
    <n v="5.99"/>
    <s v="N"/>
    <n v="2"/>
    <n v="0"/>
  </r>
  <r>
    <n v="54"/>
    <n v="26"/>
    <x v="0"/>
    <s v="NYC"/>
    <d v="2020-08-28T00:00:00"/>
    <s v="August"/>
    <x v="5"/>
    <x v="49"/>
    <x v="0"/>
    <n v="8.99"/>
    <s v="N"/>
    <n v="3"/>
    <n v="0"/>
  </r>
  <r>
    <n v="55"/>
    <n v="57"/>
    <x v="1"/>
    <s v="PHL"/>
    <d v="2020-02-21T00:00:00"/>
    <s v="February"/>
    <x v="5"/>
    <x v="50"/>
    <x v="0"/>
    <n v="12.99"/>
    <s v="Y"/>
    <n v="3"/>
    <n v="12.99"/>
  </r>
  <r>
    <n v="56"/>
    <n v="45"/>
    <x v="1"/>
    <s v="YYZ"/>
    <d v="2020-10-07T00:00:00"/>
    <s v="October"/>
    <x v="0"/>
    <x v="1"/>
    <x v="0"/>
    <n v="5.99"/>
    <s v="N"/>
    <n v="5"/>
    <n v="0"/>
  </r>
  <r>
    <n v="57"/>
    <n v="74"/>
    <x v="2"/>
    <s v="CHI"/>
    <d v="2020-07-24T00:00:00"/>
    <s v="July"/>
    <x v="5"/>
    <x v="51"/>
    <x v="0"/>
    <n v="8.99"/>
    <s v="N"/>
    <n v="2"/>
    <n v="0"/>
  </r>
  <r>
    <n v="58"/>
    <n v="58"/>
    <x v="0"/>
    <s v="PHO"/>
    <d v="2020-12-07T00:00:00"/>
    <s v="December"/>
    <x v="4"/>
    <x v="52"/>
    <x v="0"/>
    <n v="8.99"/>
    <s v="N"/>
    <n v="4"/>
    <n v="0"/>
  </r>
  <r>
    <n v="59"/>
    <n v="72"/>
    <x v="0"/>
    <s v="LA"/>
    <d v="2020-01-05T00:00:00"/>
    <s v="January"/>
    <x v="2"/>
    <x v="53"/>
    <x v="0"/>
    <n v="8.99"/>
    <s v="N"/>
    <n v="1"/>
    <n v="0"/>
  </r>
  <r>
    <n v="60"/>
    <n v="26"/>
    <x v="1"/>
    <s v="CHI"/>
    <d v="2020-03-08T00:00:00"/>
    <s v="March"/>
    <x v="2"/>
    <x v="54"/>
    <x v="1"/>
    <n v="8.99"/>
    <s v="N"/>
    <n v="1"/>
    <n v="0"/>
  </r>
  <r>
    <n v="61"/>
    <n v="72"/>
    <x v="2"/>
    <s v="NYC"/>
    <d v="2020-12-27T00:00:00"/>
    <s v="December"/>
    <x v="2"/>
    <x v="55"/>
    <x v="1"/>
    <n v="5.99"/>
    <s v="Y"/>
    <n v="4"/>
    <n v="5.99"/>
  </r>
  <r>
    <n v="62"/>
    <n v="78"/>
    <x v="0"/>
    <s v="PHL"/>
    <d v="2020-02-28T00:00:00"/>
    <s v="February"/>
    <x v="5"/>
    <x v="56"/>
    <x v="0"/>
    <n v="8.99"/>
    <s v="N"/>
    <n v="2"/>
    <n v="0"/>
  </r>
  <r>
    <n v="63"/>
    <n v="39"/>
    <x v="2"/>
    <s v="NYC"/>
    <d v="2020-07-02T00:00:00"/>
    <s v="July"/>
    <x v="3"/>
    <x v="57"/>
    <x v="0"/>
    <n v="12.99"/>
    <s v="N"/>
    <n v="4"/>
    <n v="0"/>
  </r>
  <r>
    <n v="64"/>
    <n v="66"/>
    <x v="1"/>
    <s v="YYZ"/>
    <d v="2020-03-02T00:00:00"/>
    <s v="March"/>
    <x v="4"/>
    <x v="58"/>
    <x v="0"/>
    <n v="8.99"/>
    <s v="N"/>
    <n v="5"/>
    <n v="0"/>
  </r>
  <r>
    <n v="65"/>
    <n v="35"/>
    <x v="1"/>
    <s v="CHI"/>
    <d v="2020-03-09T00:00:00"/>
    <s v="March"/>
    <x v="4"/>
    <x v="59"/>
    <x v="1"/>
    <n v="8.99"/>
    <s v="Y"/>
    <n v="1"/>
    <n v="8.99"/>
  </r>
  <r>
    <n v="66"/>
    <n v="70"/>
    <x v="0"/>
    <s v="YYZ"/>
    <d v="2020-04-14T00:00:00"/>
    <s v="April"/>
    <x v="6"/>
    <x v="60"/>
    <x v="1"/>
    <n v="8.99"/>
    <s v="N"/>
    <n v="5"/>
    <n v="0"/>
  </r>
  <r>
    <n v="67"/>
    <n v="44"/>
    <x v="2"/>
    <s v="LA"/>
    <d v="2020-10-29T00:00:00"/>
    <s v="October"/>
    <x v="3"/>
    <x v="61"/>
    <x v="1"/>
    <n v="5.99"/>
    <s v="N"/>
    <n v="4"/>
    <n v="0"/>
  </r>
  <r>
    <n v="68"/>
    <n v="37"/>
    <x v="2"/>
    <s v="CHI"/>
    <d v="2020-02-21T00:00:00"/>
    <s v="February"/>
    <x v="5"/>
    <x v="62"/>
    <x v="0"/>
    <n v="8.99"/>
    <s v="Y"/>
    <n v="4"/>
    <n v="8.99"/>
  </r>
  <r>
    <n v="69"/>
    <n v="51"/>
    <x v="2"/>
    <s v="YYZ"/>
    <d v="2020-08-14T00:00:00"/>
    <s v="August"/>
    <x v="5"/>
    <x v="0"/>
    <x v="0"/>
    <n v="8.99"/>
    <s v="Y"/>
    <n v="4"/>
    <n v="8.99"/>
  </r>
  <r>
    <n v="70"/>
    <n v="35"/>
    <x v="0"/>
    <s v="HTX"/>
    <d v="2020-02-24T00:00:00"/>
    <s v="February"/>
    <x v="4"/>
    <x v="63"/>
    <x v="0"/>
    <n v="5.99"/>
    <s v="N"/>
    <n v="2"/>
    <n v="0"/>
  </r>
  <r>
    <n v="71"/>
    <n v="80"/>
    <x v="1"/>
    <s v="HTX"/>
    <d v="2020-02-21T00:00:00"/>
    <s v="February"/>
    <x v="5"/>
    <x v="64"/>
    <x v="1"/>
    <n v="12.99"/>
    <s v="N"/>
    <n v="5"/>
    <n v="0"/>
  </r>
  <r>
    <n v="72"/>
    <n v="36"/>
    <x v="0"/>
    <s v="YYZ"/>
    <d v="2020-08-14T00:00:00"/>
    <s v="August"/>
    <x v="5"/>
    <x v="65"/>
    <x v="1"/>
    <n v="12.99"/>
    <s v="N"/>
    <n v="4"/>
    <n v="0"/>
  </r>
  <r>
    <n v="73"/>
    <n v="49"/>
    <x v="2"/>
    <s v="HTX"/>
    <d v="2020-05-10T00:00:00"/>
    <s v="May"/>
    <x v="2"/>
    <x v="2"/>
    <x v="1"/>
    <n v="8.99"/>
    <s v="N"/>
    <n v="3"/>
    <n v="0"/>
  </r>
  <r>
    <n v="74"/>
    <n v="22"/>
    <x v="2"/>
    <s v="HTX"/>
    <d v="2020-03-15T00:00:00"/>
    <s v="March"/>
    <x v="2"/>
    <x v="66"/>
    <x v="1"/>
    <n v="12.99"/>
    <s v="Y"/>
    <n v="1"/>
    <n v="12.99"/>
  </r>
  <r>
    <n v="75"/>
    <n v="43"/>
    <x v="0"/>
    <s v="HTX"/>
    <d v="2020-04-08T00:00:00"/>
    <s v="April"/>
    <x v="0"/>
    <x v="67"/>
    <x v="1"/>
    <n v="8.99"/>
    <s v="Y"/>
    <n v="2"/>
    <n v="8.99"/>
  </r>
  <r>
    <n v="76"/>
    <n v="31"/>
    <x v="0"/>
    <s v="VBC"/>
    <d v="2020-03-18T00:00:00"/>
    <s v="March"/>
    <x v="0"/>
    <x v="68"/>
    <x v="0"/>
    <n v="8.99"/>
    <s v="N"/>
    <n v="3"/>
    <n v="0"/>
  </r>
  <r>
    <n v="77"/>
    <n v="10"/>
    <x v="2"/>
    <s v="HTX"/>
    <d v="2020-11-28T00:00:00"/>
    <s v="November"/>
    <x v="1"/>
    <x v="69"/>
    <x v="0"/>
    <n v="5.99"/>
    <s v="N"/>
    <n v="1"/>
    <n v="0"/>
  </r>
  <r>
    <n v="78"/>
    <n v="22"/>
    <x v="2"/>
    <s v="YYZ"/>
    <d v="2020-12-10T00:00:00"/>
    <s v="December"/>
    <x v="3"/>
    <x v="70"/>
    <x v="1"/>
    <n v="12.99"/>
    <s v="N"/>
    <n v="3"/>
    <n v="0"/>
  </r>
  <r>
    <n v="79"/>
    <n v="74"/>
    <x v="1"/>
    <s v="CHI"/>
    <d v="2020-04-08T00:00:00"/>
    <s v="April"/>
    <x v="0"/>
    <x v="71"/>
    <x v="1"/>
    <n v="12.99"/>
    <s v="N"/>
    <n v="2"/>
    <n v="0"/>
  </r>
  <r>
    <n v="80"/>
    <n v="55"/>
    <x v="2"/>
    <s v="YYZ"/>
    <d v="2020-03-13T00:00:00"/>
    <s v="March"/>
    <x v="5"/>
    <x v="11"/>
    <x v="0"/>
    <n v="8.99"/>
    <s v="Y"/>
    <n v="3"/>
    <n v="8.99"/>
  </r>
  <r>
    <n v="81"/>
    <n v="15"/>
    <x v="2"/>
    <s v="CHI"/>
    <d v="2020-04-07T00:00:00"/>
    <s v="April"/>
    <x v="6"/>
    <x v="72"/>
    <x v="0"/>
    <n v="5.99"/>
    <s v="N"/>
    <n v="3"/>
    <n v="0"/>
  </r>
  <r>
    <n v="82"/>
    <n v="10"/>
    <x v="2"/>
    <s v="PHL"/>
    <d v="2020-05-27T00:00:00"/>
    <s v="May"/>
    <x v="0"/>
    <x v="73"/>
    <x v="1"/>
    <n v="8.99"/>
    <s v="Y"/>
    <n v="4"/>
    <n v="8.99"/>
  </r>
  <r>
    <n v="83"/>
    <n v="66"/>
    <x v="1"/>
    <s v="VBC"/>
    <d v="2020-04-05T00:00:00"/>
    <s v="April"/>
    <x v="2"/>
    <x v="45"/>
    <x v="1"/>
    <n v="12.99"/>
    <s v="N"/>
    <n v="2"/>
    <n v="0"/>
  </r>
  <r>
    <n v="84"/>
    <n v="61"/>
    <x v="1"/>
    <s v="VBC"/>
    <d v="2020-11-24T00:00:00"/>
    <s v="November"/>
    <x v="6"/>
    <x v="74"/>
    <x v="1"/>
    <n v="5.99"/>
    <s v="Y"/>
    <n v="1"/>
    <n v="5.99"/>
  </r>
  <r>
    <n v="85"/>
    <n v="11"/>
    <x v="0"/>
    <s v="CHI"/>
    <d v="2020-01-14T00:00:00"/>
    <s v="January"/>
    <x v="6"/>
    <x v="75"/>
    <x v="0"/>
    <n v="5.99"/>
    <s v="N"/>
    <n v="2"/>
    <n v="0"/>
  </r>
  <r>
    <n v="86"/>
    <n v="77"/>
    <x v="2"/>
    <s v="HTX"/>
    <d v="2020-04-18T00:00:00"/>
    <s v="April"/>
    <x v="1"/>
    <x v="76"/>
    <x v="1"/>
    <n v="8.99"/>
    <s v="N"/>
    <n v="2"/>
    <n v="0"/>
  </r>
  <r>
    <n v="87"/>
    <n v="44"/>
    <x v="0"/>
    <s v="NYC"/>
    <d v="2020-10-05T00:00:00"/>
    <s v="October"/>
    <x v="4"/>
    <x v="77"/>
    <x v="1"/>
    <n v="12.99"/>
    <s v="N"/>
    <n v="1"/>
    <n v="0"/>
  </r>
  <r>
    <n v="88"/>
    <n v="48"/>
    <x v="2"/>
    <s v="VBC"/>
    <d v="2020-05-03T00:00:00"/>
    <s v="May"/>
    <x v="2"/>
    <x v="78"/>
    <x v="1"/>
    <n v="12.99"/>
    <s v="Y"/>
    <n v="1"/>
    <n v="12.99"/>
  </r>
  <r>
    <n v="89"/>
    <n v="48"/>
    <x v="1"/>
    <s v="LA"/>
    <d v="2020-03-09T00:00:00"/>
    <s v="March"/>
    <x v="4"/>
    <x v="79"/>
    <x v="1"/>
    <n v="5.99"/>
    <s v="Y"/>
    <n v="2"/>
    <n v="5.99"/>
  </r>
  <r>
    <n v="90"/>
    <n v="77"/>
    <x v="1"/>
    <s v="PHL"/>
    <d v="2020-02-17T00:00:00"/>
    <s v="February"/>
    <x v="4"/>
    <x v="80"/>
    <x v="0"/>
    <n v="8.99"/>
    <s v="Y"/>
    <n v="2"/>
    <n v="8.99"/>
  </r>
  <r>
    <n v="91"/>
    <n v="75"/>
    <x v="1"/>
    <s v="PHO"/>
    <d v="2020-02-19T00:00:00"/>
    <s v="February"/>
    <x v="0"/>
    <x v="81"/>
    <x v="1"/>
    <n v="5.99"/>
    <s v="Y"/>
    <n v="5"/>
    <n v="5.99"/>
  </r>
  <r>
    <n v="92"/>
    <n v="74"/>
    <x v="2"/>
    <s v="PHO"/>
    <d v="2020-12-21T00:00:00"/>
    <s v="December"/>
    <x v="4"/>
    <x v="82"/>
    <x v="0"/>
    <n v="12.99"/>
    <s v="N"/>
    <n v="4"/>
    <n v="0"/>
  </r>
  <r>
    <n v="93"/>
    <n v="40"/>
    <x v="2"/>
    <s v="PHO"/>
    <d v="2020-11-22T00:00:00"/>
    <s v="November"/>
    <x v="2"/>
    <x v="46"/>
    <x v="0"/>
    <n v="5.99"/>
    <s v="N"/>
    <n v="3"/>
    <n v="0"/>
  </r>
  <r>
    <n v="94"/>
    <n v="46"/>
    <x v="2"/>
    <s v="PHO"/>
    <d v="2020-06-07T00:00:00"/>
    <s v="June"/>
    <x v="2"/>
    <x v="83"/>
    <x v="0"/>
    <n v="8.99"/>
    <s v="Y"/>
    <n v="4"/>
    <n v="8.99"/>
  </r>
  <r>
    <n v="95"/>
    <n v="15"/>
    <x v="1"/>
    <s v="HTX"/>
    <d v="2020-03-07T00:00:00"/>
    <s v="March"/>
    <x v="1"/>
    <x v="84"/>
    <x v="0"/>
    <n v="8.99"/>
    <s v="Y"/>
    <n v="1"/>
    <n v="8.99"/>
  </r>
  <r>
    <n v="96"/>
    <n v="19"/>
    <x v="1"/>
    <s v="PHL"/>
    <d v="2020-07-08T00:00:00"/>
    <s v="July"/>
    <x v="0"/>
    <x v="85"/>
    <x v="0"/>
    <n v="12.99"/>
    <s v="N"/>
    <n v="3"/>
    <n v="0"/>
  </r>
  <r>
    <n v="97"/>
    <n v="36"/>
    <x v="2"/>
    <s v="HTX"/>
    <d v="2020-03-18T00:00:00"/>
    <s v="March"/>
    <x v="0"/>
    <x v="86"/>
    <x v="1"/>
    <n v="12.99"/>
    <s v="N"/>
    <n v="3"/>
    <n v="0"/>
  </r>
  <r>
    <n v="98"/>
    <n v="18"/>
    <x v="1"/>
    <s v="PHL"/>
    <d v="2020-05-26T00:00:00"/>
    <s v="May"/>
    <x v="6"/>
    <x v="87"/>
    <x v="1"/>
    <n v="12.99"/>
    <s v="N"/>
    <n v="4"/>
    <n v="0"/>
  </r>
  <r>
    <n v="99"/>
    <n v="66"/>
    <x v="2"/>
    <s v="LA"/>
    <d v="2020-02-19T00:00:00"/>
    <s v="February"/>
    <x v="0"/>
    <x v="19"/>
    <x v="1"/>
    <n v="12.99"/>
    <s v="Y"/>
    <n v="2"/>
    <n v="12.99"/>
  </r>
  <r>
    <n v="100"/>
    <n v="73"/>
    <x v="1"/>
    <s v="YYZ"/>
    <d v="2020-02-08T00:00:00"/>
    <s v="February"/>
    <x v="1"/>
    <x v="88"/>
    <x v="0"/>
    <n v="5.99"/>
    <s v="Y"/>
    <n v="4"/>
    <n v="5.99"/>
  </r>
  <r>
    <n v="101"/>
    <n v="60"/>
    <x v="1"/>
    <s v="LA"/>
    <d v="2020-04-12T00:00:00"/>
    <s v="April"/>
    <x v="2"/>
    <x v="89"/>
    <x v="0"/>
    <n v="5.99"/>
    <s v="Y"/>
    <n v="2"/>
    <n v="5.99"/>
  </r>
  <r>
    <n v="102"/>
    <n v="38"/>
    <x v="0"/>
    <s v="YYZ"/>
    <d v="2020-12-03T00:00:00"/>
    <s v="December"/>
    <x v="3"/>
    <x v="90"/>
    <x v="0"/>
    <n v="8.99"/>
    <s v="N"/>
    <n v="4"/>
    <n v="0"/>
  </r>
  <r>
    <n v="103"/>
    <n v="27"/>
    <x v="2"/>
    <s v="PHL"/>
    <d v="2020-06-07T00:00:00"/>
    <s v="June"/>
    <x v="2"/>
    <x v="91"/>
    <x v="0"/>
    <n v="12.99"/>
    <s v="Y"/>
    <n v="3"/>
    <n v="12.99"/>
  </r>
  <r>
    <n v="104"/>
    <n v="38"/>
    <x v="1"/>
    <s v="NYC"/>
    <d v="2020-10-08T00:00:00"/>
    <s v="October"/>
    <x v="3"/>
    <x v="92"/>
    <x v="1"/>
    <n v="8.99"/>
    <s v="N"/>
    <n v="4"/>
    <n v="0"/>
  </r>
  <r>
    <n v="105"/>
    <n v="10"/>
    <x v="1"/>
    <s v="VBC"/>
    <d v="2020-05-09T00:00:00"/>
    <s v="May"/>
    <x v="1"/>
    <x v="93"/>
    <x v="1"/>
    <n v="8.99"/>
    <s v="N"/>
    <n v="2"/>
    <n v="0"/>
  </r>
  <r>
    <n v="106"/>
    <n v="11"/>
    <x v="2"/>
    <s v="NYC"/>
    <d v="2020-06-21T00:00:00"/>
    <s v="June"/>
    <x v="2"/>
    <x v="94"/>
    <x v="1"/>
    <n v="8.99"/>
    <s v="Y"/>
    <n v="2"/>
    <n v="8.99"/>
  </r>
  <r>
    <n v="107"/>
    <n v="24"/>
    <x v="2"/>
    <s v="YYZ"/>
    <d v="2020-11-21T00:00:00"/>
    <s v="November"/>
    <x v="1"/>
    <x v="95"/>
    <x v="0"/>
    <n v="12.99"/>
    <s v="N"/>
    <n v="2"/>
    <n v="0"/>
  </r>
  <r>
    <n v="108"/>
    <n v="31"/>
    <x v="2"/>
    <s v="CHI"/>
    <d v="2020-06-11T00:00:00"/>
    <s v="June"/>
    <x v="3"/>
    <x v="96"/>
    <x v="1"/>
    <n v="5.99"/>
    <s v="N"/>
    <n v="3"/>
    <n v="0"/>
  </r>
  <r>
    <n v="109"/>
    <n v="17"/>
    <x v="2"/>
    <s v="NYC"/>
    <d v="2020-06-05T00:00:00"/>
    <s v="June"/>
    <x v="5"/>
    <x v="97"/>
    <x v="1"/>
    <n v="5.99"/>
    <s v="Y"/>
    <n v="4"/>
    <n v="5.99"/>
  </r>
  <r>
    <n v="110"/>
    <n v="14"/>
    <x v="2"/>
    <s v="CHI"/>
    <d v="2020-11-05T00:00:00"/>
    <s v="November"/>
    <x v="3"/>
    <x v="98"/>
    <x v="1"/>
    <n v="8.99"/>
    <s v="N"/>
    <n v="4"/>
    <n v="0"/>
  </r>
  <r>
    <n v="111"/>
    <n v="80"/>
    <x v="2"/>
    <s v="PHL"/>
    <d v="2020-06-10T00:00:00"/>
    <s v="June"/>
    <x v="0"/>
    <x v="99"/>
    <x v="0"/>
    <n v="8.99"/>
    <s v="N"/>
    <n v="2"/>
    <n v="0"/>
  </r>
  <r>
    <n v="112"/>
    <n v="66"/>
    <x v="1"/>
    <s v="VBC"/>
    <d v="2020-08-05T00:00:00"/>
    <s v="August"/>
    <x v="0"/>
    <x v="50"/>
    <x v="0"/>
    <n v="8.99"/>
    <s v="Y"/>
    <n v="4"/>
    <n v="8.99"/>
  </r>
  <r>
    <n v="113"/>
    <n v="50"/>
    <x v="0"/>
    <s v="PHO"/>
    <d v="2020-05-18T00:00:00"/>
    <s v="May"/>
    <x v="4"/>
    <x v="100"/>
    <x v="1"/>
    <n v="12.99"/>
    <s v="N"/>
    <n v="1"/>
    <n v="0"/>
  </r>
  <r>
    <n v="114"/>
    <n v="56"/>
    <x v="0"/>
    <s v="PHL"/>
    <d v="2020-09-22T00:00:00"/>
    <s v="September"/>
    <x v="6"/>
    <x v="101"/>
    <x v="0"/>
    <n v="8.99"/>
    <s v="N"/>
    <n v="3"/>
    <n v="0"/>
  </r>
  <r>
    <n v="115"/>
    <n v="28"/>
    <x v="1"/>
    <s v="VBC"/>
    <d v="2020-06-06T00:00:00"/>
    <s v="June"/>
    <x v="1"/>
    <x v="102"/>
    <x v="0"/>
    <n v="8.99"/>
    <s v="Y"/>
    <n v="2"/>
    <n v="8.99"/>
  </r>
  <r>
    <n v="116"/>
    <n v="12"/>
    <x v="2"/>
    <s v="YYZ"/>
    <d v="2020-07-03T00:00:00"/>
    <s v="July"/>
    <x v="5"/>
    <x v="103"/>
    <x v="0"/>
    <n v="12.99"/>
    <s v="N"/>
    <n v="1"/>
    <n v="0"/>
  </r>
  <r>
    <n v="117"/>
    <n v="12"/>
    <x v="0"/>
    <s v="HTX"/>
    <d v="2020-05-29T00:00:00"/>
    <s v="May"/>
    <x v="5"/>
    <x v="104"/>
    <x v="1"/>
    <n v="8.99"/>
    <s v="N"/>
    <n v="1"/>
    <n v="0"/>
  </r>
  <r>
    <n v="118"/>
    <n v="42"/>
    <x v="2"/>
    <s v="LA"/>
    <d v="2020-02-08T00:00:00"/>
    <s v="February"/>
    <x v="1"/>
    <x v="105"/>
    <x v="0"/>
    <n v="8.99"/>
    <s v="N"/>
    <n v="5"/>
    <n v="0"/>
  </r>
  <r>
    <n v="119"/>
    <n v="32"/>
    <x v="0"/>
    <s v="NYC"/>
    <d v="2020-09-26T00:00:00"/>
    <s v="September"/>
    <x v="1"/>
    <x v="106"/>
    <x v="1"/>
    <n v="8.99"/>
    <s v="N"/>
    <n v="5"/>
    <n v="0"/>
  </r>
  <r>
    <n v="120"/>
    <n v="70"/>
    <x v="0"/>
    <s v="YYZ"/>
    <d v="2020-07-09T00:00:00"/>
    <s v="July"/>
    <x v="3"/>
    <x v="107"/>
    <x v="0"/>
    <n v="12.99"/>
    <s v="N"/>
    <n v="3"/>
    <n v="0"/>
  </r>
  <r>
    <n v="121"/>
    <n v="60"/>
    <x v="0"/>
    <s v="NYC"/>
    <d v="2020-01-20T00:00:00"/>
    <s v="January"/>
    <x v="4"/>
    <x v="108"/>
    <x v="1"/>
    <n v="5.99"/>
    <s v="N"/>
    <n v="1"/>
    <n v="0"/>
  </r>
  <r>
    <n v="122"/>
    <n v="71"/>
    <x v="1"/>
    <s v="VBC"/>
    <d v="2020-11-09T00:00:00"/>
    <s v="November"/>
    <x v="4"/>
    <x v="109"/>
    <x v="0"/>
    <n v="12.99"/>
    <s v="N"/>
    <n v="5"/>
    <n v="0"/>
  </r>
  <r>
    <n v="123"/>
    <n v="79"/>
    <x v="2"/>
    <s v="CHI"/>
    <d v="2020-05-25T00:00:00"/>
    <s v="May"/>
    <x v="4"/>
    <x v="110"/>
    <x v="0"/>
    <n v="5.99"/>
    <s v="Y"/>
    <n v="4"/>
    <n v="5.99"/>
  </r>
  <r>
    <n v="124"/>
    <n v="80"/>
    <x v="2"/>
    <s v="YYZ"/>
    <d v="2020-08-27T00:00:00"/>
    <s v="August"/>
    <x v="3"/>
    <x v="111"/>
    <x v="0"/>
    <n v="8.99"/>
    <s v="N"/>
    <n v="4"/>
    <n v="0"/>
  </r>
  <r>
    <n v="125"/>
    <n v="72"/>
    <x v="0"/>
    <s v="NYC"/>
    <d v="2020-06-12T00:00:00"/>
    <s v="June"/>
    <x v="5"/>
    <x v="112"/>
    <x v="1"/>
    <n v="8.99"/>
    <s v="N"/>
    <n v="4"/>
    <n v="0"/>
  </r>
  <r>
    <n v="126"/>
    <n v="41"/>
    <x v="1"/>
    <s v="LA"/>
    <d v="2020-08-14T00:00:00"/>
    <s v="August"/>
    <x v="5"/>
    <x v="113"/>
    <x v="1"/>
    <n v="5.99"/>
    <s v="Y"/>
    <n v="1"/>
    <n v="5.99"/>
  </r>
  <r>
    <n v="127"/>
    <n v="65"/>
    <x v="0"/>
    <s v="YYZ"/>
    <d v="2020-01-07T00:00:00"/>
    <s v="January"/>
    <x v="6"/>
    <x v="36"/>
    <x v="1"/>
    <n v="12.99"/>
    <s v="N"/>
    <n v="3"/>
    <n v="0"/>
  </r>
  <r>
    <n v="128"/>
    <n v="11"/>
    <x v="1"/>
    <s v="YYZ"/>
    <d v="2020-12-29T00:00:00"/>
    <s v="December"/>
    <x v="6"/>
    <x v="114"/>
    <x v="0"/>
    <n v="12.99"/>
    <s v="Y"/>
    <n v="5"/>
    <n v="12.99"/>
  </r>
  <r>
    <n v="129"/>
    <n v="76"/>
    <x v="1"/>
    <s v="CHI"/>
    <d v="2020-12-25T00:00:00"/>
    <s v="December"/>
    <x v="5"/>
    <x v="115"/>
    <x v="0"/>
    <n v="5.99"/>
    <s v="N"/>
    <n v="4"/>
    <n v="0"/>
  </r>
  <r>
    <n v="130"/>
    <n v="31"/>
    <x v="0"/>
    <s v="PHO"/>
    <d v="2020-08-18T00:00:00"/>
    <s v="August"/>
    <x v="6"/>
    <x v="116"/>
    <x v="0"/>
    <n v="12.99"/>
    <s v="N"/>
    <n v="4"/>
    <n v="0"/>
  </r>
  <r>
    <n v="131"/>
    <n v="10"/>
    <x v="2"/>
    <s v="VBC"/>
    <d v="2020-11-24T00:00:00"/>
    <s v="November"/>
    <x v="6"/>
    <x v="117"/>
    <x v="1"/>
    <n v="5.99"/>
    <s v="N"/>
    <n v="2"/>
    <n v="0"/>
  </r>
  <r>
    <n v="132"/>
    <n v="61"/>
    <x v="0"/>
    <s v="YYZ"/>
    <d v="2020-04-15T00:00:00"/>
    <s v="April"/>
    <x v="0"/>
    <x v="118"/>
    <x v="0"/>
    <n v="12.99"/>
    <s v="Y"/>
    <n v="2"/>
    <n v="12.99"/>
  </r>
  <r>
    <n v="133"/>
    <n v="50"/>
    <x v="0"/>
    <s v="NYC"/>
    <d v="2020-03-13T00:00:00"/>
    <s v="March"/>
    <x v="5"/>
    <x v="93"/>
    <x v="0"/>
    <n v="8.99"/>
    <s v="Y"/>
    <n v="2"/>
    <n v="8.99"/>
  </r>
  <r>
    <n v="134"/>
    <n v="13"/>
    <x v="0"/>
    <s v="PHL"/>
    <d v="2020-09-08T00:00:00"/>
    <s v="September"/>
    <x v="6"/>
    <x v="100"/>
    <x v="1"/>
    <n v="5.99"/>
    <s v="N"/>
    <n v="4"/>
    <n v="0"/>
  </r>
  <r>
    <n v="135"/>
    <n v="18"/>
    <x v="2"/>
    <s v="VBC"/>
    <d v="2020-03-10T00:00:00"/>
    <s v="March"/>
    <x v="6"/>
    <x v="1"/>
    <x v="1"/>
    <n v="12.99"/>
    <s v="N"/>
    <n v="1"/>
    <n v="0"/>
  </r>
  <r>
    <n v="136"/>
    <n v="12"/>
    <x v="2"/>
    <s v="YYZ"/>
    <d v="2020-03-10T00:00:00"/>
    <s v="March"/>
    <x v="6"/>
    <x v="119"/>
    <x v="1"/>
    <n v="12.99"/>
    <s v="Y"/>
    <n v="1"/>
    <n v="12.99"/>
  </r>
  <r>
    <n v="137"/>
    <n v="21"/>
    <x v="2"/>
    <s v="NYC"/>
    <d v="2020-05-01T00:00:00"/>
    <s v="May"/>
    <x v="5"/>
    <x v="120"/>
    <x v="1"/>
    <n v="5.99"/>
    <s v="Y"/>
    <n v="5"/>
    <n v="5.99"/>
  </r>
  <r>
    <n v="138"/>
    <n v="75"/>
    <x v="2"/>
    <s v="LA"/>
    <d v="2020-01-03T00:00:00"/>
    <s v="January"/>
    <x v="5"/>
    <x v="121"/>
    <x v="0"/>
    <n v="8.99"/>
    <s v="N"/>
    <n v="2"/>
    <n v="0"/>
  </r>
  <r>
    <n v="139"/>
    <n v="63"/>
    <x v="1"/>
    <s v="PHO"/>
    <d v="2020-01-03T00:00:00"/>
    <s v="January"/>
    <x v="5"/>
    <x v="122"/>
    <x v="0"/>
    <n v="8.99"/>
    <s v="Y"/>
    <n v="5"/>
    <n v="8.99"/>
  </r>
  <r>
    <n v="140"/>
    <n v="29"/>
    <x v="2"/>
    <s v="CHI"/>
    <d v="2020-12-08T00:00:00"/>
    <s v="December"/>
    <x v="6"/>
    <x v="123"/>
    <x v="0"/>
    <n v="5.99"/>
    <s v="N"/>
    <n v="3"/>
    <n v="0"/>
  </r>
  <r>
    <n v="141"/>
    <n v="74"/>
    <x v="2"/>
    <s v="PHL"/>
    <d v="2020-06-22T00:00:00"/>
    <s v="June"/>
    <x v="4"/>
    <x v="124"/>
    <x v="1"/>
    <n v="8.99"/>
    <s v="Y"/>
    <n v="4"/>
    <n v="8.99"/>
  </r>
  <r>
    <n v="142"/>
    <n v="57"/>
    <x v="0"/>
    <s v="LA"/>
    <d v="2020-02-06T00:00:00"/>
    <s v="February"/>
    <x v="3"/>
    <x v="125"/>
    <x v="1"/>
    <n v="5.99"/>
    <s v="N"/>
    <n v="5"/>
    <n v="0"/>
  </r>
  <r>
    <n v="143"/>
    <n v="15"/>
    <x v="0"/>
    <s v="PHO"/>
    <d v="2020-07-11T00:00:00"/>
    <s v="July"/>
    <x v="1"/>
    <x v="103"/>
    <x v="0"/>
    <n v="12.99"/>
    <s v="Y"/>
    <n v="3"/>
    <n v="12.99"/>
  </r>
  <r>
    <n v="144"/>
    <n v="40"/>
    <x v="0"/>
    <s v="CHI"/>
    <d v="2020-11-21T00:00:00"/>
    <s v="November"/>
    <x v="1"/>
    <x v="126"/>
    <x v="0"/>
    <n v="8.99"/>
    <s v="N"/>
    <n v="1"/>
    <n v="0"/>
  </r>
  <r>
    <n v="145"/>
    <n v="18"/>
    <x v="0"/>
    <s v="NYC"/>
    <d v="2020-06-05T00:00:00"/>
    <s v="June"/>
    <x v="5"/>
    <x v="127"/>
    <x v="1"/>
    <n v="8.99"/>
    <s v="Y"/>
    <n v="1"/>
    <n v="8.99"/>
  </r>
  <r>
    <n v="146"/>
    <n v="15"/>
    <x v="1"/>
    <s v="VBC"/>
    <d v="2020-10-08T00:00:00"/>
    <s v="October"/>
    <x v="3"/>
    <x v="128"/>
    <x v="0"/>
    <n v="5.99"/>
    <s v="Y"/>
    <n v="5"/>
    <n v="5.99"/>
  </r>
  <r>
    <n v="147"/>
    <n v="18"/>
    <x v="0"/>
    <s v="PHL"/>
    <d v="2020-07-13T00:00:00"/>
    <s v="July"/>
    <x v="4"/>
    <x v="129"/>
    <x v="0"/>
    <n v="8.99"/>
    <s v="N"/>
    <n v="1"/>
    <n v="0"/>
  </r>
  <r>
    <n v="148"/>
    <n v="24"/>
    <x v="2"/>
    <s v="HTX"/>
    <d v="2020-03-01T00:00:00"/>
    <s v="March"/>
    <x v="2"/>
    <x v="130"/>
    <x v="0"/>
    <n v="12.99"/>
    <s v="Y"/>
    <n v="2"/>
    <n v="12.99"/>
  </r>
  <r>
    <n v="149"/>
    <n v="54"/>
    <x v="0"/>
    <s v="YYZ"/>
    <d v="2020-10-06T00:00:00"/>
    <s v="October"/>
    <x v="6"/>
    <x v="131"/>
    <x v="1"/>
    <n v="5.99"/>
    <s v="Y"/>
    <n v="2"/>
    <n v="5.99"/>
  </r>
  <r>
    <n v="150"/>
    <n v="68"/>
    <x v="1"/>
    <s v="PHO"/>
    <d v="2020-04-04T00:00:00"/>
    <s v="April"/>
    <x v="1"/>
    <x v="132"/>
    <x v="0"/>
    <n v="5.99"/>
    <s v="N"/>
    <n v="5"/>
    <n v="0"/>
  </r>
  <r>
    <n v="151"/>
    <n v="69"/>
    <x v="2"/>
    <s v="NYC"/>
    <d v="2020-08-26T00:00:00"/>
    <s v="August"/>
    <x v="0"/>
    <x v="133"/>
    <x v="1"/>
    <n v="5.99"/>
    <s v="N"/>
    <n v="2"/>
    <n v="0"/>
  </r>
  <r>
    <n v="152"/>
    <n v="51"/>
    <x v="2"/>
    <s v="YYZ"/>
    <d v="2020-07-07T00:00:00"/>
    <s v="July"/>
    <x v="6"/>
    <x v="134"/>
    <x v="1"/>
    <n v="5.99"/>
    <s v="N"/>
    <n v="1"/>
    <n v="0"/>
  </r>
  <r>
    <n v="153"/>
    <n v="67"/>
    <x v="2"/>
    <s v="VBC"/>
    <d v="2020-05-01T00:00:00"/>
    <s v="May"/>
    <x v="5"/>
    <x v="135"/>
    <x v="0"/>
    <n v="5.99"/>
    <s v="N"/>
    <n v="4"/>
    <n v="0"/>
  </r>
  <r>
    <n v="154"/>
    <n v="47"/>
    <x v="2"/>
    <s v="PHO"/>
    <d v="2020-08-23T00:00:00"/>
    <s v="August"/>
    <x v="2"/>
    <x v="136"/>
    <x v="1"/>
    <n v="12.99"/>
    <s v="Y"/>
    <n v="1"/>
    <n v="12.99"/>
  </r>
  <r>
    <n v="155"/>
    <n v="14"/>
    <x v="1"/>
    <s v="HTX"/>
    <d v="2020-11-26T00:00:00"/>
    <s v="November"/>
    <x v="3"/>
    <x v="137"/>
    <x v="0"/>
    <n v="5.99"/>
    <s v="Y"/>
    <n v="5"/>
    <n v="5.99"/>
  </r>
  <r>
    <n v="156"/>
    <n v="69"/>
    <x v="2"/>
    <s v="VBC"/>
    <d v="2020-06-19T00:00:00"/>
    <s v="June"/>
    <x v="5"/>
    <x v="133"/>
    <x v="0"/>
    <n v="5.99"/>
    <s v="Y"/>
    <n v="3"/>
    <n v="5.99"/>
  </r>
  <r>
    <n v="157"/>
    <n v="10"/>
    <x v="2"/>
    <s v="PHL"/>
    <d v="2020-04-08T00:00:00"/>
    <s v="April"/>
    <x v="0"/>
    <x v="138"/>
    <x v="0"/>
    <n v="8.99"/>
    <s v="N"/>
    <n v="3"/>
    <n v="0"/>
  </r>
  <r>
    <n v="158"/>
    <n v="20"/>
    <x v="1"/>
    <s v="CHI"/>
    <d v="2020-08-21T00:00:00"/>
    <s v="August"/>
    <x v="5"/>
    <x v="139"/>
    <x v="0"/>
    <n v="5.99"/>
    <s v="N"/>
    <n v="5"/>
    <n v="0"/>
  </r>
  <r>
    <n v="159"/>
    <n v="36"/>
    <x v="1"/>
    <s v="LA"/>
    <d v="2020-12-21T00:00:00"/>
    <s v="December"/>
    <x v="4"/>
    <x v="128"/>
    <x v="0"/>
    <n v="12.99"/>
    <s v="N"/>
    <n v="1"/>
    <n v="0"/>
  </r>
  <r>
    <n v="160"/>
    <n v="40"/>
    <x v="0"/>
    <s v="CHI"/>
    <d v="2020-05-15T00:00:00"/>
    <s v="May"/>
    <x v="5"/>
    <x v="139"/>
    <x v="1"/>
    <n v="8.99"/>
    <s v="Y"/>
    <n v="1"/>
    <n v="8.99"/>
  </r>
  <r>
    <n v="161"/>
    <n v="75"/>
    <x v="1"/>
    <s v="PHO"/>
    <d v="2020-09-29T00:00:00"/>
    <s v="September"/>
    <x v="6"/>
    <x v="140"/>
    <x v="0"/>
    <n v="5.99"/>
    <s v="N"/>
    <n v="2"/>
    <n v="0"/>
  </r>
  <r>
    <n v="162"/>
    <n v="37"/>
    <x v="0"/>
    <s v="VBC"/>
    <d v="2020-08-10T00:00:00"/>
    <s v="August"/>
    <x v="4"/>
    <x v="59"/>
    <x v="1"/>
    <n v="8.99"/>
    <s v="Y"/>
    <n v="1"/>
    <n v="8.99"/>
  </r>
  <r>
    <n v="163"/>
    <n v="58"/>
    <x v="0"/>
    <s v="HTX"/>
    <d v="2020-11-24T00:00:00"/>
    <s v="November"/>
    <x v="6"/>
    <x v="141"/>
    <x v="0"/>
    <n v="8.99"/>
    <s v="N"/>
    <n v="4"/>
    <n v="0"/>
  </r>
  <r>
    <n v="164"/>
    <n v="74"/>
    <x v="2"/>
    <s v="PHL"/>
    <d v="2020-09-01T00:00:00"/>
    <s v="September"/>
    <x v="6"/>
    <x v="142"/>
    <x v="1"/>
    <n v="8.99"/>
    <s v="Y"/>
    <n v="1"/>
    <n v="8.99"/>
  </r>
  <r>
    <n v="165"/>
    <n v="57"/>
    <x v="1"/>
    <s v="PHL"/>
    <d v="2020-07-25T00:00:00"/>
    <s v="July"/>
    <x v="1"/>
    <x v="143"/>
    <x v="0"/>
    <n v="12.99"/>
    <s v="Y"/>
    <n v="4"/>
    <n v="12.99"/>
  </r>
  <r>
    <n v="166"/>
    <n v="72"/>
    <x v="0"/>
    <s v="CHI"/>
    <d v="2020-10-15T00:00:00"/>
    <s v="October"/>
    <x v="3"/>
    <x v="144"/>
    <x v="0"/>
    <n v="12.99"/>
    <s v="Y"/>
    <n v="3"/>
    <n v="12.99"/>
  </r>
  <r>
    <n v="167"/>
    <n v="78"/>
    <x v="2"/>
    <s v="PHL"/>
    <d v="2020-11-10T00:00:00"/>
    <s v="November"/>
    <x v="6"/>
    <x v="145"/>
    <x v="1"/>
    <n v="12.99"/>
    <s v="N"/>
    <n v="2"/>
    <n v="0"/>
  </r>
  <r>
    <n v="168"/>
    <n v="49"/>
    <x v="2"/>
    <s v="LA"/>
    <d v="2020-10-20T00:00:00"/>
    <s v="October"/>
    <x v="6"/>
    <x v="108"/>
    <x v="1"/>
    <n v="12.99"/>
    <s v="N"/>
    <n v="1"/>
    <n v="0"/>
  </r>
  <r>
    <n v="169"/>
    <n v="30"/>
    <x v="0"/>
    <s v="PHO"/>
    <d v="2020-04-17T00:00:00"/>
    <s v="April"/>
    <x v="5"/>
    <x v="146"/>
    <x v="1"/>
    <n v="8.99"/>
    <s v="N"/>
    <n v="2"/>
    <n v="0"/>
  </r>
  <r>
    <n v="170"/>
    <n v="17"/>
    <x v="0"/>
    <s v="CHI"/>
    <d v="2020-04-03T00:00:00"/>
    <s v="April"/>
    <x v="5"/>
    <x v="147"/>
    <x v="1"/>
    <n v="12.99"/>
    <s v="Y"/>
    <n v="5"/>
    <n v="12.99"/>
  </r>
  <r>
    <n v="171"/>
    <n v="25"/>
    <x v="2"/>
    <s v="CHI"/>
    <d v="2020-10-17T00:00:00"/>
    <s v="October"/>
    <x v="1"/>
    <x v="148"/>
    <x v="1"/>
    <n v="5.99"/>
    <s v="Y"/>
    <n v="5"/>
    <n v="5.99"/>
  </r>
  <r>
    <n v="172"/>
    <n v="43"/>
    <x v="0"/>
    <s v="HTX"/>
    <d v="2020-03-24T00:00:00"/>
    <s v="March"/>
    <x v="6"/>
    <x v="149"/>
    <x v="1"/>
    <n v="5.99"/>
    <s v="N"/>
    <n v="4"/>
    <n v="0"/>
  </r>
  <r>
    <n v="173"/>
    <n v="19"/>
    <x v="1"/>
    <s v="HTX"/>
    <d v="2020-03-19T00:00:00"/>
    <s v="March"/>
    <x v="3"/>
    <x v="150"/>
    <x v="0"/>
    <n v="5.99"/>
    <s v="Y"/>
    <n v="1"/>
    <n v="5.99"/>
  </r>
  <r>
    <n v="174"/>
    <n v="52"/>
    <x v="0"/>
    <s v="CHI"/>
    <d v="2020-10-19T00:00:00"/>
    <s v="October"/>
    <x v="4"/>
    <x v="151"/>
    <x v="1"/>
    <n v="8.99"/>
    <s v="Y"/>
    <n v="5"/>
    <n v="8.99"/>
  </r>
  <r>
    <n v="175"/>
    <n v="79"/>
    <x v="2"/>
    <s v="PHO"/>
    <d v="2020-05-28T00:00:00"/>
    <s v="May"/>
    <x v="3"/>
    <x v="152"/>
    <x v="0"/>
    <n v="5.99"/>
    <s v="N"/>
    <n v="2"/>
    <n v="0"/>
  </r>
  <r>
    <n v="176"/>
    <n v="48"/>
    <x v="0"/>
    <s v="PHL"/>
    <d v="2020-06-09T00:00:00"/>
    <s v="June"/>
    <x v="6"/>
    <x v="15"/>
    <x v="0"/>
    <n v="5.99"/>
    <s v="Y"/>
    <n v="1"/>
    <n v="5.99"/>
  </r>
  <r>
    <n v="177"/>
    <n v="78"/>
    <x v="2"/>
    <s v="PHO"/>
    <d v="2020-09-19T00:00:00"/>
    <s v="September"/>
    <x v="1"/>
    <x v="102"/>
    <x v="0"/>
    <n v="8.99"/>
    <s v="N"/>
    <n v="2"/>
    <n v="0"/>
  </r>
  <r>
    <n v="178"/>
    <n v="45"/>
    <x v="1"/>
    <s v="LA"/>
    <d v="2020-10-20T00:00:00"/>
    <s v="October"/>
    <x v="6"/>
    <x v="121"/>
    <x v="1"/>
    <n v="12.99"/>
    <s v="Y"/>
    <n v="2"/>
    <n v="12.99"/>
  </r>
  <r>
    <n v="179"/>
    <n v="19"/>
    <x v="1"/>
    <s v="PHO"/>
    <d v="2020-04-16T00:00:00"/>
    <s v="April"/>
    <x v="3"/>
    <x v="153"/>
    <x v="0"/>
    <n v="8.99"/>
    <s v="N"/>
    <n v="3"/>
    <n v="0"/>
  </r>
  <r>
    <n v="180"/>
    <n v="78"/>
    <x v="2"/>
    <s v="HTX"/>
    <d v="2020-01-11T00:00:00"/>
    <s v="January"/>
    <x v="1"/>
    <x v="154"/>
    <x v="1"/>
    <n v="12.99"/>
    <s v="Y"/>
    <n v="3"/>
    <n v="12.99"/>
  </r>
  <r>
    <n v="181"/>
    <n v="11"/>
    <x v="2"/>
    <s v="VBC"/>
    <d v="2020-10-06T00:00:00"/>
    <s v="October"/>
    <x v="6"/>
    <x v="155"/>
    <x v="0"/>
    <n v="12.99"/>
    <s v="N"/>
    <n v="1"/>
    <n v="0"/>
  </r>
  <r>
    <n v="182"/>
    <n v="45"/>
    <x v="1"/>
    <s v="YYZ"/>
    <d v="2020-09-28T00:00:00"/>
    <s v="September"/>
    <x v="4"/>
    <x v="156"/>
    <x v="0"/>
    <n v="5.99"/>
    <s v="Y"/>
    <n v="2"/>
    <n v="5.99"/>
  </r>
  <r>
    <n v="183"/>
    <n v="36"/>
    <x v="0"/>
    <s v="VBC"/>
    <d v="2020-05-24T00:00:00"/>
    <s v="May"/>
    <x v="2"/>
    <x v="157"/>
    <x v="1"/>
    <n v="8.99"/>
    <s v="Y"/>
    <n v="3"/>
    <n v="8.99"/>
  </r>
  <r>
    <n v="184"/>
    <n v="22"/>
    <x v="0"/>
    <s v="VBC"/>
    <d v="2020-05-03T00:00:00"/>
    <s v="May"/>
    <x v="2"/>
    <x v="158"/>
    <x v="1"/>
    <n v="5.99"/>
    <s v="Y"/>
    <n v="4"/>
    <n v="5.99"/>
  </r>
  <r>
    <n v="185"/>
    <n v="47"/>
    <x v="1"/>
    <s v="PHO"/>
    <d v="2020-10-07T00:00:00"/>
    <s v="October"/>
    <x v="0"/>
    <x v="159"/>
    <x v="1"/>
    <n v="12.99"/>
    <s v="Y"/>
    <n v="5"/>
    <n v="12.99"/>
  </r>
  <r>
    <n v="186"/>
    <n v="10"/>
    <x v="2"/>
    <s v="PHL"/>
    <d v="2020-05-18T00:00:00"/>
    <s v="May"/>
    <x v="4"/>
    <x v="160"/>
    <x v="1"/>
    <n v="8.99"/>
    <s v="Y"/>
    <n v="2"/>
    <n v="8.99"/>
  </r>
  <r>
    <n v="187"/>
    <n v="57"/>
    <x v="2"/>
    <s v="YYZ"/>
    <d v="2020-11-27T00:00:00"/>
    <s v="November"/>
    <x v="5"/>
    <x v="161"/>
    <x v="0"/>
    <n v="12.99"/>
    <s v="N"/>
    <n v="2"/>
    <n v="0"/>
  </r>
  <r>
    <n v="188"/>
    <n v="46"/>
    <x v="2"/>
    <s v="LA"/>
    <d v="2020-12-11T00:00:00"/>
    <s v="December"/>
    <x v="5"/>
    <x v="162"/>
    <x v="0"/>
    <n v="12.99"/>
    <s v="Y"/>
    <n v="3"/>
    <n v="12.99"/>
  </r>
  <r>
    <n v="189"/>
    <n v="42"/>
    <x v="0"/>
    <s v="NYC"/>
    <d v="2020-12-15T00:00:00"/>
    <s v="December"/>
    <x v="6"/>
    <x v="163"/>
    <x v="0"/>
    <n v="8.99"/>
    <s v="N"/>
    <n v="4"/>
    <n v="0"/>
  </r>
  <r>
    <n v="190"/>
    <n v="80"/>
    <x v="0"/>
    <s v="LA"/>
    <d v="2020-08-05T00:00:00"/>
    <s v="August"/>
    <x v="0"/>
    <x v="164"/>
    <x v="0"/>
    <n v="12.99"/>
    <s v="Y"/>
    <n v="1"/>
    <n v="12.99"/>
  </r>
  <r>
    <n v="191"/>
    <n v="11"/>
    <x v="0"/>
    <s v="PHO"/>
    <d v="2020-01-20T00:00:00"/>
    <s v="January"/>
    <x v="4"/>
    <x v="113"/>
    <x v="0"/>
    <n v="12.99"/>
    <s v="Y"/>
    <n v="2"/>
    <n v="12.99"/>
  </r>
  <r>
    <n v="192"/>
    <n v="10"/>
    <x v="2"/>
    <s v="VBC"/>
    <d v="2020-10-11T00:00:00"/>
    <s v="October"/>
    <x v="2"/>
    <x v="165"/>
    <x v="1"/>
    <n v="12.99"/>
    <s v="Y"/>
    <n v="2"/>
    <n v="12.99"/>
  </r>
  <r>
    <n v="193"/>
    <n v="33"/>
    <x v="0"/>
    <s v="LA"/>
    <d v="2020-09-28T00:00:00"/>
    <s v="September"/>
    <x v="4"/>
    <x v="166"/>
    <x v="1"/>
    <n v="8.99"/>
    <s v="N"/>
    <n v="1"/>
    <n v="0"/>
  </r>
  <r>
    <n v="194"/>
    <n v="76"/>
    <x v="0"/>
    <s v="NYC"/>
    <d v="2020-07-17T00:00:00"/>
    <s v="July"/>
    <x v="5"/>
    <x v="167"/>
    <x v="0"/>
    <n v="5.99"/>
    <s v="Y"/>
    <n v="1"/>
    <n v="5.99"/>
  </r>
  <r>
    <n v="195"/>
    <n v="52"/>
    <x v="1"/>
    <s v="VBC"/>
    <d v="2020-02-01T00:00:00"/>
    <s v="February"/>
    <x v="1"/>
    <x v="168"/>
    <x v="0"/>
    <n v="8.99"/>
    <s v="N"/>
    <n v="2"/>
    <n v="0"/>
  </r>
  <r>
    <n v="196"/>
    <n v="58"/>
    <x v="2"/>
    <s v="HTX"/>
    <d v="2020-09-26T00:00:00"/>
    <s v="September"/>
    <x v="1"/>
    <x v="169"/>
    <x v="1"/>
    <n v="8.99"/>
    <s v="Y"/>
    <n v="2"/>
    <n v="8.99"/>
  </r>
  <r>
    <n v="197"/>
    <n v="55"/>
    <x v="1"/>
    <s v="VBC"/>
    <d v="2020-12-04T00:00:00"/>
    <s v="December"/>
    <x v="5"/>
    <x v="170"/>
    <x v="0"/>
    <n v="8.99"/>
    <s v="N"/>
    <n v="2"/>
    <n v="0"/>
  </r>
  <r>
    <n v="198"/>
    <n v="75"/>
    <x v="1"/>
    <s v="PHL"/>
    <d v="2020-06-21T00:00:00"/>
    <s v="June"/>
    <x v="2"/>
    <x v="19"/>
    <x v="0"/>
    <n v="5.99"/>
    <s v="Y"/>
    <n v="4"/>
    <n v="5.99"/>
  </r>
  <r>
    <n v="199"/>
    <n v="36"/>
    <x v="0"/>
    <s v="PHO"/>
    <d v="2020-05-15T00:00:00"/>
    <s v="May"/>
    <x v="5"/>
    <x v="7"/>
    <x v="0"/>
    <n v="8.99"/>
    <s v="Y"/>
    <n v="3"/>
    <n v="8.99"/>
  </r>
  <r>
    <n v="200"/>
    <n v="47"/>
    <x v="0"/>
    <s v="NYC"/>
    <d v="2020-06-10T00:00:00"/>
    <s v="June"/>
    <x v="0"/>
    <x v="171"/>
    <x v="1"/>
    <n v="5.99"/>
    <s v="N"/>
    <n v="2"/>
    <n v="0"/>
  </r>
  <r>
    <n v="201"/>
    <n v="70"/>
    <x v="0"/>
    <s v="NYC"/>
    <d v="2020-07-22T00:00:00"/>
    <s v="July"/>
    <x v="0"/>
    <x v="172"/>
    <x v="0"/>
    <n v="12.99"/>
    <s v="Y"/>
    <n v="5"/>
    <n v="12.99"/>
  </r>
  <r>
    <n v="202"/>
    <n v="80"/>
    <x v="1"/>
    <s v="CHI"/>
    <d v="2020-09-01T00:00:00"/>
    <s v="September"/>
    <x v="6"/>
    <x v="173"/>
    <x v="1"/>
    <n v="12.99"/>
    <s v="N"/>
    <n v="5"/>
    <n v="0"/>
  </r>
  <r>
    <n v="203"/>
    <n v="27"/>
    <x v="0"/>
    <s v="PHL"/>
    <d v="2020-06-11T00:00:00"/>
    <s v="June"/>
    <x v="3"/>
    <x v="174"/>
    <x v="0"/>
    <n v="12.99"/>
    <s v="Y"/>
    <n v="1"/>
    <n v="12.99"/>
  </r>
  <r>
    <n v="204"/>
    <n v="75"/>
    <x v="1"/>
    <s v="VBC"/>
    <d v="2020-08-16T00:00:00"/>
    <s v="August"/>
    <x v="2"/>
    <x v="175"/>
    <x v="0"/>
    <n v="12.99"/>
    <s v="N"/>
    <n v="3"/>
    <n v="0"/>
  </r>
  <r>
    <n v="205"/>
    <n v="44"/>
    <x v="2"/>
    <s v="VBC"/>
    <d v="2020-04-21T00:00:00"/>
    <s v="April"/>
    <x v="6"/>
    <x v="176"/>
    <x v="0"/>
    <n v="12.99"/>
    <s v="Y"/>
    <n v="5"/>
    <n v="12.99"/>
  </r>
  <r>
    <n v="206"/>
    <n v="17"/>
    <x v="1"/>
    <s v="LA"/>
    <d v="2020-02-22T00:00:00"/>
    <s v="February"/>
    <x v="1"/>
    <x v="177"/>
    <x v="1"/>
    <n v="5.99"/>
    <s v="Y"/>
    <n v="3"/>
    <n v="5.99"/>
  </r>
  <r>
    <n v="207"/>
    <n v="60"/>
    <x v="1"/>
    <s v="NYC"/>
    <d v="2020-04-03T00:00:00"/>
    <s v="April"/>
    <x v="5"/>
    <x v="178"/>
    <x v="0"/>
    <n v="5.99"/>
    <s v="N"/>
    <n v="3"/>
    <n v="0"/>
  </r>
  <r>
    <n v="208"/>
    <n v="50"/>
    <x v="1"/>
    <s v="LA"/>
    <d v="2020-11-03T00:00:00"/>
    <s v="November"/>
    <x v="6"/>
    <x v="179"/>
    <x v="0"/>
    <n v="8.99"/>
    <s v="N"/>
    <n v="4"/>
    <n v="0"/>
  </r>
  <r>
    <n v="209"/>
    <n v="22"/>
    <x v="0"/>
    <s v="HTX"/>
    <d v="2020-11-01T00:00:00"/>
    <s v="November"/>
    <x v="2"/>
    <x v="33"/>
    <x v="1"/>
    <n v="8.99"/>
    <s v="Y"/>
    <n v="5"/>
    <n v="8.99"/>
  </r>
  <r>
    <n v="210"/>
    <n v="80"/>
    <x v="2"/>
    <s v="YYZ"/>
    <d v="2020-12-28T00:00:00"/>
    <s v="December"/>
    <x v="4"/>
    <x v="180"/>
    <x v="1"/>
    <n v="12.99"/>
    <s v="N"/>
    <n v="4"/>
    <n v="0"/>
  </r>
  <r>
    <n v="211"/>
    <n v="65"/>
    <x v="2"/>
    <s v="NYC"/>
    <d v="2020-12-19T00:00:00"/>
    <s v="December"/>
    <x v="1"/>
    <x v="181"/>
    <x v="0"/>
    <n v="5.99"/>
    <s v="Y"/>
    <n v="5"/>
    <n v="5.99"/>
  </r>
  <r>
    <n v="212"/>
    <n v="57"/>
    <x v="1"/>
    <s v="PHO"/>
    <d v="2020-11-15T00:00:00"/>
    <s v="November"/>
    <x v="2"/>
    <x v="23"/>
    <x v="1"/>
    <n v="12.99"/>
    <s v="Y"/>
    <n v="5"/>
    <n v="12.99"/>
  </r>
  <r>
    <n v="213"/>
    <n v="29"/>
    <x v="2"/>
    <s v="HTX"/>
    <d v="2020-02-14T00:00:00"/>
    <s v="February"/>
    <x v="5"/>
    <x v="182"/>
    <x v="0"/>
    <n v="5.99"/>
    <s v="Y"/>
    <n v="5"/>
    <n v="5.99"/>
  </r>
  <r>
    <n v="214"/>
    <n v="40"/>
    <x v="0"/>
    <s v="LA"/>
    <d v="2020-06-10T00:00:00"/>
    <s v="June"/>
    <x v="0"/>
    <x v="183"/>
    <x v="1"/>
    <n v="5.99"/>
    <s v="N"/>
    <n v="4"/>
    <n v="0"/>
  </r>
  <r>
    <n v="215"/>
    <n v="17"/>
    <x v="0"/>
    <s v="PHL"/>
    <d v="2020-07-19T00:00:00"/>
    <s v="July"/>
    <x v="2"/>
    <x v="117"/>
    <x v="1"/>
    <n v="12.99"/>
    <s v="Y"/>
    <n v="3"/>
    <n v="12.99"/>
  </r>
  <r>
    <n v="216"/>
    <n v="13"/>
    <x v="0"/>
    <s v="HTX"/>
    <d v="2020-03-17T00:00:00"/>
    <s v="March"/>
    <x v="6"/>
    <x v="145"/>
    <x v="0"/>
    <n v="5.99"/>
    <s v="Y"/>
    <n v="5"/>
    <n v="5.99"/>
  </r>
  <r>
    <n v="217"/>
    <n v="74"/>
    <x v="0"/>
    <s v="PHO"/>
    <d v="2020-05-27T00:00:00"/>
    <s v="May"/>
    <x v="0"/>
    <x v="184"/>
    <x v="0"/>
    <n v="12.99"/>
    <s v="N"/>
    <n v="5"/>
    <n v="0"/>
  </r>
  <r>
    <n v="218"/>
    <n v="73"/>
    <x v="0"/>
    <s v="PHL"/>
    <d v="2020-08-25T00:00:00"/>
    <s v="August"/>
    <x v="6"/>
    <x v="185"/>
    <x v="0"/>
    <n v="12.99"/>
    <s v="Y"/>
    <n v="4"/>
    <n v="12.99"/>
  </r>
  <r>
    <n v="219"/>
    <n v="16"/>
    <x v="2"/>
    <s v="LA"/>
    <d v="2020-09-25T00:00:00"/>
    <s v="September"/>
    <x v="5"/>
    <x v="186"/>
    <x v="0"/>
    <n v="5.99"/>
    <s v="Y"/>
    <n v="2"/>
    <n v="5.99"/>
  </r>
  <r>
    <n v="220"/>
    <n v="75"/>
    <x v="2"/>
    <s v="YYZ"/>
    <d v="2020-01-25T00:00:00"/>
    <s v="January"/>
    <x v="1"/>
    <x v="187"/>
    <x v="1"/>
    <n v="8.99"/>
    <s v="Y"/>
    <n v="1"/>
    <n v="8.99"/>
  </r>
  <r>
    <n v="221"/>
    <n v="48"/>
    <x v="0"/>
    <s v="HTX"/>
    <d v="2020-02-04T00:00:00"/>
    <s v="February"/>
    <x v="6"/>
    <x v="188"/>
    <x v="1"/>
    <n v="8.99"/>
    <s v="Y"/>
    <n v="3"/>
    <n v="8.99"/>
  </r>
  <r>
    <n v="222"/>
    <n v="17"/>
    <x v="1"/>
    <s v="PHO"/>
    <d v="2020-01-13T00:00:00"/>
    <s v="January"/>
    <x v="4"/>
    <x v="189"/>
    <x v="1"/>
    <n v="5.99"/>
    <s v="Y"/>
    <n v="1"/>
    <n v="5.99"/>
  </r>
  <r>
    <n v="223"/>
    <n v="36"/>
    <x v="0"/>
    <s v="LA"/>
    <d v="2020-10-11T00:00:00"/>
    <s v="October"/>
    <x v="2"/>
    <x v="117"/>
    <x v="1"/>
    <n v="12.99"/>
    <s v="Y"/>
    <n v="5"/>
    <n v="12.99"/>
  </r>
  <r>
    <n v="224"/>
    <n v="11"/>
    <x v="2"/>
    <s v="CHI"/>
    <d v="2020-03-17T00:00:00"/>
    <s v="March"/>
    <x v="6"/>
    <x v="190"/>
    <x v="1"/>
    <n v="5.99"/>
    <s v="Y"/>
    <n v="3"/>
    <n v="5.99"/>
  </r>
  <r>
    <n v="225"/>
    <n v="13"/>
    <x v="2"/>
    <s v="PHO"/>
    <d v="2020-10-15T00:00:00"/>
    <s v="October"/>
    <x v="3"/>
    <x v="94"/>
    <x v="0"/>
    <n v="12.99"/>
    <s v="N"/>
    <n v="5"/>
    <n v="0"/>
  </r>
  <r>
    <n v="226"/>
    <n v="59"/>
    <x v="1"/>
    <s v="CHI"/>
    <d v="2020-08-11T00:00:00"/>
    <s v="August"/>
    <x v="6"/>
    <x v="191"/>
    <x v="0"/>
    <n v="12.99"/>
    <s v="Y"/>
    <n v="3"/>
    <n v="12.99"/>
  </r>
  <r>
    <n v="227"/>
    <n v="14"/>
    <x v="2"/>
    <s v="NYC"/>
    <d v="2020-11-07T00:00:00"/>
    <s v="November"/>
    <x v="1"/>
    <x v="126"/>
    <x v="0"/>
    <n v="5.99"/>
    <s v="Y"/>
    <n v="5"/>
    <n v="5.99"/>
  </r>
  <r>
    <n v="228"/>
    <n v="68"/>
    <x v="0"/>
    <s v="PHL"/>
    <d v="2020-11-25T00:00:00"/>
    <s v="November"/>
    <x v="0"/>
    <x v="88"/>
    <x v="1"/>
    <n v="5.99"/>
    <s v="N"/>
    <n v="4"/>
    <n v="0"/>
  </r>
  <r>
    <n v="229"/>
    <n v="41"/>
    <x v="1"/>
    <s v="CHI"/>
    <d v="2020-10-29T00:00:00"/>
    <s v="October"/>
    <x v="3"/>
    <x v="192"/>
    <x v="0"/>
    <n v="5.99"/>
    <s v="N"/>
    <n v="5"/>
    <n v="0"/>
  </r>
  <r>
    <n v="230"/>
    <n v="10"/>
    <x v="0"/>
    <s v="NYC"/>
    <d v="2020-01-01T00:00:00"/>
    <s v="January"/>
    <x v="0"/>
    <x v="147"/>
    <x v="1"/>
    <n v="12.99"/>
    <s v="N"/>
    <n v="4"/>
    <n v="0"/>
  </r>
  <r>
    <n v="231"/>
    <n v="18"/>
    <x v="1"/>
    <s v="LA"/>
    <d v="2020-05-11T00:00:00"/>
    <s v="May"/>
    <x v="4"/>
    <x v="193"/>
    <x v="1"/>
    <n v="12.99"/>
    <s v="Y"/>
    <n v="2"/>
    <n v="12.99"/>
  </r>
  <r>
    <n v="232"/>
    <n v="52"/>
    <x v="0"/>
    <s v="CHI"/>
    <d v="2020-11-23T00:00:00"/>
    <s v="November"/>
    <x v="4"/>
    <x v="144"/>
    <x v="0"/>
    <n v="5.99"/>
    <s v="Y"/>
    <n v="3"/>
    <n v="5.99"/>
  </r>
  <r>
    <n v="233"/>
    <n v="55"/>
    <x v="0"/>
    <s v="PHL"/>
    <d v="2020-01-07T00:00:00"/>
    <s v="January"/>
    <x v="6"/>
    <x v="194"/>
    <x v="0"/>
    <n v="5.99"/>
    <s v="Y"/>
    <n v="2"/>
    <n v="5.99"/>
  </r>
  <r>
    <n v="234"/>
    <n v="32"/>
    <x v="0"/>
    <s v="HTX"/>
    <d v="2020-07-10T00:00:00"/>
    <s v="July"/>
    <x v="5"/>
    <x v="12"/>
    <x v="1"/>
    <n v="12.99"/>
    <s v="Y"/>
    <n v="5"/>
    <n v="12.99"/>
  </r>
  <r>
    <n v="235"/>
    <n v="34"/>
    <x v="1"/>
    <s v="LA"/>
    <d v="2020-08-14T00:00:00"/>
    <s v="August"/>
    <x v="5"/>
    <x v="195"/>
    <x v="1"/>
    <n v="5.99"/>
    <s v="N"/>
    <n v="3"/>
    <n v="0"/>
  </r>
  <r>
    <n v="236"/>
    <n v="65"/>
    <x v="0"/>
    <s v="VBC"/>
    <d v="2020-12-28T00:00:00"/>
    <s v="December"/>
    <x v="4"/>
    <x v="196"/>
    <x v="0"/>
    <n v="8.99"/>
    <s v="N"/>
    <n v="1"/>
    <n v="0"/>
  </r>
  <r>
    <n v="237"/>
    <n v="45"/>
    <x v="0"/>
    <s v="PHL"/>
    <d v="2020-08-19T00:00:00"/>
    <s v="August"/>
    <x v="0"/>
    <x v="130"/>
    <x v="1"/>
    <n v="5.99"/>
    <s v="Y"/>
    <n v="2"/>
    <n v="5.99"/>
  </r>
  <r>
    <n v="238"/>
    <n v="34"/>
    <x v="0"/>
    <s v="NYC"/>
    <d v="2020-02-08T00:00:00"/>
    <s v="February"/>
    <x v="1"/>
    <x v="197"/>
    <x v="1"/>
    <n v="5.99"/>
    <s v="N"/>
    <n v="5"/>
    <n v="0"/>
  </r>
  <r>
    <n v="239"/>
    <n v="26"/>
    <x v="2"/>
    <s v="PHL"/>
    <d v="2020-04-20T00:00:00"/>
    <s v="April"/>
    <x v="4"/>
    <x v="30"/>
    <x v="1"/>
    <n v="12.99"/>
    <s v="N"/>
    <n v="2"/>
    <n v="0"/>
  </r>
  <r>
    <n v="240"/>
    <n v="26"/>
    <x v="1"/>
    <s v="VBC"/>
    <d v="2020-04-14T00:00:00"/>
    <s v="April"/>
    <x v="6"/>
    <x v="198"/>
    <x v="1"/>
    <n v="12.99"/>
    <s v="Y"/>
    <n v="1"/>
    <n v="12.99"/>
  </r>
  <r>
    <n v="241"/>
    <n v="40"/>
    <x v="2"/>
    <s v="YYZ"/>
    <d v="2020-02-14T00:00:00"/>
    <s v="February"/>
    <x v="5"/>
    <x v="125"/>
    <x v="1"/>
    <n v="8.99"/>
    <s v="N"/>
    <n v="1"/>
    <n v="0"/>
  </r>
  <r>
    <n v="242"/>
    <n v="28"/>
    <x v="1"/>
    <s v="HTX"/>
    <d v="2020-10-27T00:00:00"/>
    <s v="October"/>
    <x v="6"/>
    <x v="199"/>
    <x v="1"/>
    <n v="12.99"/>
    <s v="N"/>
    <n v="5"/>
    <n v="0"/>
  </r>
  <r>
    <n v="243"/>
    <n v="71"/>
    <x v="1"/>
    <s v="YYZ"/>
    <d v="2020-09-11T00:00:00"/>
    <s v="September"/>
    <x v="5"/>
    <x v="200"/>
    <x v="0"/>
    <n v="12.99"/>
    <s v="Y"/>
    <n v="5"/>
    <n v="12.99"/>
  </r>
  <r>
    <n v="244"/>
    <n v="35"/>
    <x v="1"/>
    <s v="YYZ"/>
    <d v="2020-08-22T00:00:00"/>
    <s v="August"/>
    <x v="1"/>
    <x v="201"/>
    <x v="1"/>
    <n v="5.99"/>
    <s v="N"/>
    <n v="2"/>
    <n v="0"/>
  </r>
  <r>
    <n v="245"/>
    <n v="46"/>
    <x v="0"/>
    <s v="PHL"/>
    <d v="2020-11-16T00:00:00"/>
    <s v="November"/>
    <x v="4"/>
    <x v="202"/>
    <x v="1"/>
    <n v="12.99"/>
    <s v="N"/>
    <n v="1"/>
    <n v="0"/>
  </r>
  <r>
    <n v="246"/>
    <n v="53"/>
    <x v="0"/>
    <s v="YYZ"/>
    <d v="2020-05-21T00:00:00"/>
    <s v="May"/>
    <x v="3"/>
    <x v="203"/>
    <x v="1"/>
    <n v="8.99"/>
    <s v="Y"/>
    <n v="2"/>
    <n v="8.99"/>
  </r>
  <r>
    <n v="247"/>
    <n v="71"/>
    <x v="2"/>
    <s v="PHO"/>
    <d v="2020-05-17T00:00:00"/>
    <s v="May"/>
    <x v="2"/>
    <x v="204"/>
    <x v="1"/>
    <n v="8.99"/>
    <s v="Y"/>
    <n v="3"/>
    <n v="8.99"/>
  </r>
  <r>
    <n v="248"/>
    <n v="66"/>
    <x v="2"/>
    <s v="PHO"/>
    <d v="2020-06-28T00:00:00"/>
    <s v="June"/>
    <x v="2"/>
    <x v="144"/>
    <x v="1"/>
    <n v="8.99"/>
    <s v="N"/>
    <n v="4"/>
    <n v="0"/>
  </r>
  <r>
    <n v="249"/>
    <n v="29"/>
    <x v="2"/>
    <s v="VBC"/>
    <d v="2020-03-17T00:00:00"/>
    <s v="March"/>
    <x v="6"/>
    <x v="205"/>
    <x v="0"/>
    <n v="12.99"/>
    <s v="N"/>
    <n v="3"/>
    <n v="0"/>
  </r>
  <r>
    <n v="250"/>
    <n v="34"/>
    <x v="0"/>
    <s v="NYC"/>
    <d v="2020-12-11T00:00:00"/>
    <s v="December"/>
    <x v="5"/>
    <x v="206"/>
    <x v="1"/>
    <n v="5.99"/>
    <s v="Y"/>
    <n v="1"/>
    <n v="5.99"/>
  </r>
  <r>
    <n v="251"/>
    <n v="47"/>
    <x v="0"/>
    <s v="VBC"/>
    <d v="2020-04-05T00:00:00"/>
    <s v="April"/>
    <x v="2"/>
    <x v="15"/>
    <x v="0"/>
    <n v="8.99"/>
    <s v="N"/>
    <n v="2"/>
    <n v="0"/>
  </r>
  <r>
    <n v="252"/>
    <n v="62"/>
    <x v="2"/>
    <s v="PHO"/>
    <d v="2020-07-23T00:00:00"/>
    <s v="July"/>
    <x v="3"/>
    <x v="67"/>
    <x v="0"/>
    <n v="12.99"/>
    <s v="N"/>
    <n v="2"/>
    <n v="0"/>
  </r>
  <r>
    <n v="253"/>
    <n v="67"/>
    <x v="2"/>
    <s v="YYZ"/>
    <d v="2020-10-02T00:00:00"/>
    <s v="October"/>
    <x v="5"/>
    <x v="207"/>
    <x v="1"/>
    <n v="12.99"/>
    <s v="N"/>
    <n v="1"/>
    <n v="0"/>
  </r>
  <r>
    <n v="254"/>
    <n v="59"/>
    <x v="1"/>
    <s v="LA"/>
    <d v="2020-06-13T00:00:00"/>
    <s v="June"/>
    <x v="1"/>
    <x v="208"/>
    <x v="0"/>
    <n v="8.99"/>
    <s v="Y"/>
    <n v="5"/>
    <n v="8.99"/>
  </r>
  <r>
    <n v="255"/>
    <n v="65"/>
    <x v="2"/>
    <s v="CHI"/>
    <d v="2020-10-30T00:00:00"/>
    <s v="October"/>
    <x v="5"/>
    <x v="209"/>
    <x v="0"/>
    <n v="12.99"/>
    <s v="Y"/>
    <n v="1"/>
    <n v="12.99"/>
  </r>
  <r>
    <n v="256"/>
    <n v="40"/>
    <x v="1"/>
    <s v="PHO"/>
    <d v="2020-06-30T00:00:00"/>
    <s v="June"/>
    <x v="6"/>
    <x v="210"/>
    <x v="1"/>
    <n v="8.99"/>
    <s v="Y"/>
    <n v="4"/>
    <n v="8.99"/>
  </r>
  <r>
    <n v="257"/>
    <n v="37"/>
    <x v="1"/>
    <s v="NYC"/>
    <d v="2020-08-19T00:00:00"/>
    <s v="August"/>
    <x v="0"/>
    <x v="211"/>
    <x v="0"/>
    <n v="5.99"/>
    <s v="N"/>
    <n v="1"/>
    <n v="0"/>
  </r>
  <r>
    <n v="258"/>
    <n v="63"/>
    <x v="2"/>
    <s v="LA"/>
    <d v="2020-11-02T00:00:00"/>
    <s v="November"/>
    <x v="4"/>
    <x v="88"/>
    <x v="0"/>
    <n v="12.99"/>
    <s v="Y"/>
    <n v="4"/>
    <n v="12.99"/>
  </r>
  <r>
    <n v="259"/>
    <n v="75"/>
    <x v="1"/>
    <s v="LA"/>
    <d v="2020-07-26T00:00:00"/>
    <s v="July"/>
    <x v="2"/>
    <x v="212"/>
    <x v="1"/>
    <n v="5.99"/>
    <s v="Y"/>
    <n v="4"/>
    <n v="5.99"/>
  </r>
  <r>
    <n v="260"/>
    <n v="30"/>
    <x v="2"/>
    <s v="YYZ"/>
    <d v="2020-10-23T00:00:00"/>
    <s v="October"/>
    <x v="5"/>
    <x v="189"/>
    <x v="1"/>
    <n v="8.99"/>
    <s v="N"/>
    <n v="5"/>
    <n v="0"/>
  </r>
  <r>
    <n v="261"/>
    <n v="47"/>
    <x v="0"/>
    <s v="NYC"/>
    <d v="2020-06-25T00:00:00"/>
    <s v="June"/>
    <x v="3"/>
    <x v="213"/>
    <x v="1"/>
    <n v="12.99"/>
    <s v="N"/>
    <n v="3"/>
    <n v="0"/>
  </r>
  <r>
    <n v="262"/>
    <n v="39"/>
    <x v="1"/>
    <s v="PHO"/>
    <d v="2020-10-05T00:00:00"/>
    <s v="October"/>
    <x v="4"/>
    <x v="214"/>
    <x v="0"/>
    <n v="8.99"/>
    <s v="Y"/>
    <n v="5"/>
    <n v="8.99"/>
  </r>
  <r>
    <n v="263"/>
    <n v="28"/>
    <x v="0"/>
    <s v="LA"/>
    <d v="2020-04-25T00:00:00"/>
    <s v="April"/>
    <x v="1"/>
    <x v="215"/>
    <x v="1"/>
    <n v="12.99"/>
    <s v="Y"/>
    <n v="5"/>
    <n v="12.99"/>
  </r>
  <r>
    <n v="264"/>
    <n v="35"/>
    <x v="0"/>
    <s v="LA"/>
    <d v="2020-10-06T00:00:00"/>
    <s v="October"/>
    <x v="6"/>
    <x v="62"/>
    <x v="0"/>
    <n v="5.99"/>
    <s v="Y"/>
    <n v="3"/>
    <n v="5.99"/>
  </r>
  <r>
    <n v="265"/>
    <n v="73"/>
    <x v="1"/>
    <s v="HTX"/>
    <d v="2020-04-08T00:00:00"/>
    <s v="April"/>
    <x v="0"/>
    <x v="189"/>
    <x v="1"/>
    <n v="5.99"/>
    <s v="Y"/>
    <n v="3"/>
    <n v="5.99"/>
  </r>
  <r>
    <n v="266"/>
    <n v="40"/>
    <x v="1"/>
    <s v="YYZ"/>
    <d v="2020-11-14T00:00:00"/>
    <s v="November"/>
    <x v="1"/>
    <x v="216"/>
    <x v="1"/>
    <n v="12.99"/>
    <s v="Y"/>
    <n v="5"/>
    <n v="12.99"/>
  </r>
  <r>
    <n v="267"/>
    <n v="22"/>
    <x v="2"/>
    <s v="LA"/>
    <d v="2020-11-16T00:00:00"/>
    <s v="November"/>
    <x v="4"/>
    <x v="115"/>
    <x v="1"/>
    <n v="8.99"/>
    <s v="Y"/>
    <n v="1"/>
    <n v="8.99"/>
  </r>
  <r>
    <n v="268"/>
    <n v="80"/>
    <x v="2"/>
    <s v="HTX"/>
    <d v="2020-01-25T00:00:00"/>
    <s v="January"/>
    <x v="1"/>
    <x v="217"/>
    <x v="0"/>
    <n v="8.99"/>
    <s v="N"/>
    <n v="1"/>
    <n v="0"/>
  </r>
  <r>
    <n v="269"/>
    <n v="35"/>
    <x v="2"/>
    <s v="NYC"/>
    <d v="2020-07-18T00:00:00"/>
    <s v="July"/>
    <x v="1"/>
    <x v="202"/>
    <x v="1"/>
    <n v="12.99"/>
    <s v="Y"/>
    <n v="5"/>
    <n v="12.99"/>
  </r>
  <r>
    <n v="270"/>
    <n v="38"/>
    <x v="1"/>
    <s v="VBC"/>
    <d v="2020-05-28T00:00:00"/>
    <s v="May"/>
    <x v="3"/>
    <x v="218"/>
    <x v="0"/>
    <n v="8.99"/>
    <s v="Y"/>
    <n v="3"/>
    <n v="8.99"/>
  </r>
  <r>
    <n v="271"/>
    <n v="10"/>
    <x v="1"/>
    <s v="HTX"/>
    <d v="2020-09-27T00:00:00"/>
    <s v="September"/>
    <x v="2"/>
    <x v="219"/>
    <x v="0"/>
    <n v="5.99"/>
    <s v="Y"/>
    <n v="2"/>
    <n v="5.99"/>
  </r>
  <r>
    <n v="272"/>
    <n v="41"/>
    <x v="2"/>
    <s v="PHO"/>
    <d v="2020-10-27T00:00:00"/>
    <s v="October"/>
    <x v="6"/>
    <x v="220"/>
    <x v="0"/>
    <n v="8.99"/>
    <s v="N"/>
    <n v="4"/>
    <n v="0"/>
  </r>
  <r>
    <n v="273"/>
    <n v="42"/>
    <x v="1"/>
    <s v="HTX"/>
    <d v="2020-03-22T00:00:00"/>
    <s v="March"/>
    <x v="2"/>
    <x v="221"/>
    <x v="1"/>
    <n v="12.99"/>
    <s v="Y"/>
    <n v="1"/>
    <n v="12.99"/>
  </r>
  <r>
    <n v="274"/>
    <n v="48"/>
    <x v="2"/>
    <s v="NYC"/>
    <d v="2020-11-10T00:00:00"/>
    <s v="November"/>
    <x v="6"/>
    <x v="18"/>
    <x v="0"/>
    <n v="5.99"/>
    <s v="Y"/>
    <n v="1"/>
    <n v="5.99"/>
  </r>
  <r>
    <n v="275"/>
    <n v="28"/>
    <x v="0"/>
    <s v="LA"/>
    <d v="2020-06-13T00:00:00"/>
    <s v="June"/>
    <x v="1"/>
    <x v="222"/>
    <x v="1"/>
    <n v="12.99"/>
    <s v="Y"/>
    <n v="3"/>
    <n v="12.99"/>
  </r>
  <r>
    <n v="276"/>
    <n v="15"/>
    <x v="1"/>
    <s v="CHI"/>
    <d v="2020-06-27T00:00:00"/>
    <s v="June"/>
    <x v="1"/>
    <x v="223"/>
    <x v="0"/>
    <n v="12.99"/>
    <s v="N"/>
    <n v="1"/>
    <n v="0"/>
  </r>
  <r>
    <n v="277"/>
    <n v="68"/>
    <x v="2"/>
    <s v="PHL"/>
    <d v="2020-11-13T00:00:00"/>
    <s v="November"/>
    <x v="5"/>
    <x v="224"/>
    <x v="1"/>
    <n v="12.99"/>
    <s v="N"/>
    <n v="1"/>
    <n v="0"/>
  </r>
  <r>
    <n v="278"/>
    <n v="79"/>
    <x v="2"/>
    <s v="YYZ"/>
    <d v="2020-09-27T00:00:00"/>
    <s v="September"/>
    <x v="2"/>
    <x v="80"/>
    <x v="0"/>
    <n v="12.99"/>
    <s v="Y"/>
    <n v="2"/>
    <n v="12.99"/>
  </r>
  <r>
    <n v="279"/>
    <n v="47"/>
    <x v="1"/>
    <s v="NYC"/>
    <d v="2020-06-17T00:00:00"/>
    <s v="June"/>
    <x v="0"/>
    <x v="225"/>
    <x v="0"/>
    <n v="8.99"/>
    <s v="N"/>
    <n v="5"/>
    <n v="0"/>
  </r>
  <r>
    <n v="280"/>
    <n v="69"/>
    <x v="1"/>
    <s v="NYC"/>
    <d v="2020-10-12T00:00:00"/>
    <s v="October"/>
    <x v="4"/>
    <x v="226"/>
    <x v="0"/>
    <n v="8.99"/>
    <s v="Y"/>
    <n v="4"/>
    <n v="8.99"/>
  </r>
  <r>
    <n v="281"/>
    <n v="27"/>
    <x v="1"/>
    <s v="PHO"/>
    <d v="2020-08-31T00:00:00"/>
    <s v="August"/>
    <x v="4"/>
    <x v="227"/>
    <x v="1"/>
    <n v="8.99"/>
    <s v="Y"/>
    <n v="1"/>
    <n v="8.99"/>
  </r>
  <r>
    <n v="282"/>
    <n v="23"/>
    <x v="1"/>
    <s v="NYC"/>
    <d v="2020-12-21T00:00:00"/>
    <s v="December"/>
    <x v="4"/>
    <x v="228"/>
    <x v="1"/>
    <n v="8.99"/>
    <s v="N"/>
    <n v="5"/>
    <n v="0"/>
  </r>
  <r>
    <n v="283"/>
    <n v="58"/>
    <x v="0"/>
    <s v="YYZ"/>
    <d v="2020-07-23T00:00:00"/>
    <s v="July"/>
    <x v="3"/>
    <x v="88"/>
    <x v="1"/>
    <n v="8.99"/>
    <s v="N"/>
    <n v="2"/>
    <n v="0"/>
  </r>
  <r>
    <n v="284"/>
    <n v="67"/>
    <x v="1"/>
    <s v="PHL"/>
    <d v="2020-03-05T00:00:00"/>
    <s v="March"/>
    <x v="3"/>
    <x v="229"/>
    <x v="1"/>
    <n v="5.99"/>
    <s v="N"/>
    <n v="1"/>
    <n v="0"/>
  </r>
  <r>
    <n v="285"/>
    <n v="65"/>
    <x v="2"/>
    <s v="NYC"/>
    <d v="2020-11-17T00:00:00"/>
    <s v="November"/>
    <x v="6"/>
    <x v="124"/>
    <x v="0"/>
    <n v="12.99"/>
    <s v="Y"/>
    <n v="5"/>
    <n v="12.99"/>
  </r>
  <r>
    <n v="286"/>
    <n v="75"/>
    <x v="1"/>
    <s v="VBC"/>
    <d v="2020-03-24T00:00:00"/>
    <s v="March"/>
    <x v="6"/>
    <x v="230"/>
    <x v="0"/>
    <n v="5.99"/>
    <s v="N"/>
    <n v="3"/>
    <n v="0"/>
  </r>
  <r>
    <n v="287"/>
    <n v="48"/>
    <x v="0"/>
    <s v="YYZ"/>
    <d v="2020-06-27T00:00:00"/>
    <s v="June"/>
    <x v="1"/>
    <x v="231"/>
    <x v="0"/>
    <n v="12.99"/>
    <s v="N"/>
    <n v="1"/>
    <n v="0"/>
  </r>
  <r>
    <n v="288"/>
    <n v="50"/>
    <x v="1"/>
    <s v="CHI"/>
    <d v="2020-12-23T00:00:00"/>
    <s v="December"/>
    <x v="0"/>
    <x v="232"/>
    <x v="1"/>
    <n v="12.99"/>
    <s v="N"/>
    <n v="4"/>
    <n v="0"/>
  </r>
  <r>
    <n v="289"/>
    <n v="54"/>
    <x v="2"/>
    <s v="PHO"/>
    <d v="2020-09-21T00:00:00"/>
    <s v="September"/>
    <x v="4"/>
    <x v="37"/>
    <x v="0"/>
    <n v="5.99"/>
    <s v="Y"/>
    <n v="5"/>
    <n v="5.99"/>
  </r>
  <r>
    <n v="290"/>
    <n v="38"/>
    <x v="1"/>
    <s v="HTX"/>
    <d v="2020-05-27T00:00:00"/>
    <s v="May"/>
    <x v="0"/>
    <x v="233"/>
    <x v="0"/>
    <n v="8.99"/>
    <s v="N"/>
    <n v="3"/>
    <n v="0"/>
  </r>
  <r>
    <n v="291"/>
    <n v="75"/>
    <x v="0"/>
    <s v="NYC"/>
    <d v="2020-01-07T00:00:00"/>
    <s v="January"/>
    <x v="6"/>
    <x v="234"/>
    <x v="0"/>
    <n v="5.99"/>
    <s v="N"/>
    <n v="3"/>
    <n v="0"/>
  </r>
  <r>
    <n v="292"/>
    <n v="37"/>
    <x v="0"/>
    <s v="HTX"/>
    <d v="2020-04-08T00:00:00"/>
    <s v="April"/>
    <x v="0"/>
    <x v="235"/>
    <x v="0"/>
    <n v="8.99"/>
    <s v="Y"/>
    <n v="1"/>
    <n v="8.99"/>
  </r>
  <r>
    <n v="293"/>
    <n v="49"/>
    <x v="1"/>
    <s v="PHO"/>
    <d v="2020-02-24T00:00:00"/>
    <s v="February"/>
    <x v="4"/>
    <x v="147"/>
    <x v="0"/>
    <n v="8.99"/>
    <s v="Y"/>
    <n v="4"/>
    <n v="8.99"/>
  </r>
  <r>
    <n v="294"/>
    <n v="27"/>
    <x v="1"/>
    <s v="NYC"/>
    <d v="2020-07-01T00:00:00"/>
    <s v="July"/>
    <x v="0"/>
    <x v="236"/>
    <x v="1"/>
    <n v="8.99"/>
    <s v="Y"/>
    <n v="1"/>
    <n v="8.99"/>
  </r>
  <r>
    <n v="295"/>
    <n v="36"/>
    <x v="1"/>
    <s v="PHL"/>
    <d v="2020-08-19T00:00:00"/>
    <s v="August"/>
    <x v="0"/>
    <x v="237"/>
    <x v="0"/>
    <n v="8.99"/>
    <s v="N"/>
    <n v="1"/>
    <n v="0"/>
  </r>
  <r>
    <n v="296"/>
    <n v="31"/>
    <x v="0"/>
    <s v="HTX"/>
    <d v="2020-02-10T00:00:00"/>
    <s v="February"/>
    <x v="4"/>
    <x v="106"/>
    <x v="1"/>
    <n v="12.99"/>
    <s v="Y"/>
    <n v="3"/>
    <n v="12.99"/>
  </r>
  <r>
    <n v="297"/>
    <n v="49"/>
    <x v="0"/>
    <s v="VBC"/>
    <d v="2020-04-27T00:00:00"/>
    <s v="April"/>
    <x v="4"/>
    <x v="238"/>
    <x v="1"/>
    <n v="5.99"/>
    <s v="Y"/>
    <n v="4"/>
    <n v="5.99"/>
  </r>
  <r>
    <n v="298"/>
    <n v="68"/>
    <x v="0"/>
    <s v="VBC"/>
    <d v="2020-09-09T00:00:00"/>
    <s v="September"/>
    <x v="0"/>
    <x v="239"/>
    <x v="0"/>
    <n v="5.99"/>
    <s v="N"/>
    <n v="3"/>
    <n v="0"/>
  </r>
  <r>
    <n v="299"/>
    <n v="13"/>
    <x v="1"/>
    <s v="NYC"/>
    <d v="2020-10-26T00:00:00"/>
    <s v="October"/>
    <x v="4"/>
    <x v="211"/>
    <x v="1"/>
    <n v="8.99"/>
    <s v="Y"/>
    <n v="1"/>
    <n v="8.99"/>
  </r>
  <r>
    <n v="300"/>
    <n v="55"/>
    <x v="1"/>
    <s v="YYZ"/>
    <d v="2020-04-30T00:00:00"/>
    <s v="April"/>
    <x v="3"/>
    <x v="240"/>
    <x v="1"/>
    <n v="8.99"/>
    <s v="Y"/>
    <n v="2"/>
    <n v="8.99"/>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n v="1"/>
    <x v="0"/>
    <x v="0"/>
    <s v="PHL"/>
    <d v="2020-10-07T00:00:00"/>
    <s v="October"/>
    <x v="0"/>
    <s v="06:11"/>
    <s v="Y"/>
    <n v="12.99"/>
    <s v="Y"/>
    <n v="3"/>
    <n v="12.99"/>
    <n v="1"/>
  </r>
  <r>
    <n v="2"/>
    <x v="1"/>
    <x v="1"/>
    <s v="PHO"/>
    <d v="2020-11-07T00:00:00"/>
    <s v="November"/>
    <x v="1"/>
    <s v="00:21"/>
    <s v="N"/>
    <n v="5.99"/>
    <s v="N"/>
    <n v="2"/>
    <n v="0"/>
    <n v="0"/>
  </r>
  <r>
    <n v="3"/>
    <x v="2"/>
    <x v="2"/>
    <s v="LA"/>
    <d v="2020-11-01T00:00:00"/>
    <s v="November"/>
    <x v="2"/>
    <s v="03:45"/>
    <s v="N"/>
    <n v="8.99"/>
    <s v="N"/>
    <n v="3"/>
    <n v="0"/>
    <n v="0"/>
  </r>
  <r>
    <n v="4"/>
    <x v="3"/>
    <x v="1"/>
    <s v="YYZ"/>
    <d v="2020-04-05T00:00:00"/>
    <s v="April"/>
    <x v="2"/>
    <s v="03:19"/>
    <s v="N"/>
    <n v="5.99"/>
    <s v="N"/>
    <n v="4"/>
    <n v="0"/>
    <n v="0"/>
  </r>
  <r>
    <n v="5"/>
    <x v="4"/>
    <x v="2"/>
    <s v="PHL"/>
    <d v="2020-12-10T00:00:00"/>
    <s v="December"/>
    <x v="3"/>
    <s v="01:28"/>
    <s v="N"/>
    <n v="8.99"/>
    <s v="N"/>
    <n v="4"/>
    <n v="0"/>
    <n v="0"/>
  </r>
  <r>
    <n v="6"/>
    <x v="5"/>
    <x v="1"/>
    <s v="PHL"/>
    <d v="2020-04-13T00:00:00"/>
    <s v="April"/>
    <x v="4"/>
    <s v="03:49"/>
    <s v="N"/>
    <n v="12.99"/>
    <s v="N"/>
    <n v="2"/>
    <n v="0"/>
    <n v="0"/>
  </r>
  <r>
    <n v="7"/>
    <x v="6"/>
    <x v="0"/>
    <s v="CHI"/>
    <d v="2020-04-02T00:00:00"/>
    <s v="April"/>
    <x v="3"/>
    <s v="02:20"/>
    <s v="N"/>
    <n v="5.99"/>
    <s v="Y"/>
    <n v="5"/>
    <n v="5.99"/>
    <n v="0"/>
  </r>
  <r>
    <n v="8"/>
    <x v="7"/>
    <x v="0"/>
    <s v="LA"/>
    <d v="2020-01-22T00:00:00"/>
    <s v="January"/>
    <x v="0"/>
    <s v="08:52"/>
    <s v="Y"/>
    <n v="12.99"/>
    <s v="Y"/>
    <n v="1"/>
    <n v="12.99"/>
    <n v="1"/>
  </r>
  <r>
    <n v="9"/>
    <x v="8"/>
    <x v="2"/>
    <s v="HTX"/>
    <d v="2020-07-20T00:00:00"/>
    <s v="July"/>
    <x v="4"/>
    <s v="06:03"/>
    <s v="N"/>
    <n v="8.99"/>
    <s v="N"/>
    <n v="1"/>
    <n v="0"/>
    <n v="0"/>
  </r>
  <r>
    <n v="10"/>
    <x v="9"/>
    <x v="2"/>
    <s v="HTX"/>
    <d v="2020-04-26T00:00:00"/>
    <s v="April"/>
    <x v="2"/>
    <s v="02:56"/>
    <s v="N"/>
    <n v="5.99"/>
    <s v="Y"/>
    <n v="5"/>
    <n v="5.99"/>
    <n v="0"/>
  </r>
  <r>
    <n v="11"/>
    <x v="10"/>
    <x v="0"/>
    <s v="PHL"/>
    <d v="2020-02-13T00:00:00"/>
    <s v="February"/>
    <x v="3"/>
    <s v="01:43"/>
    <s v="Y"/>
    <n v="5.99"/>
    <s v="N"/>
    <n v="3"/>
    <n v="0"/>
    <n v="1"/>
  </r>
  <r>
    <n v="12"/>
    <x v="9"/>
    <x v="0"/>
    <s v="LA"/>
    <d v="2020-07-08T00:00:00"/>
    <s v="July"/>
    <x v="0"/>
    <s v="04:56"/>
    <s v="Y"/>
    <n v="12.99"/>
    <s v="N"/>
    <n v="2"/>
    <n v="0"/>
    <n v="1"/>
  </r>
  <r>
    <n v="13"/>
    <x v="11"/>
    <x v="0"/>
    <s v="NYC"/>
    <d v="2020-09-25T00:00:00"/>
    <s v="September"/>
    <x v="5"/>
    <s v="07:56"/>
    <s v="Y"/>
    <n v="5.99"/>
    <s v="N"/>
    <n v="1"/>
    <n v="0"/>
    <n v="1"/>
  </r>
  <r>
    <n v="14"/>
    <x v="4"/>
    <x v="1"/>
    <s v="VBC"/>
    <d v="2020-04-21T00:00:00"/>
    <s v="April"/>
    <x v="6"/>
    <s v="02:22"/>
    <s v="N"/>
    <n v="5.99"/>
    <s v="N"/>
    <n v="5"/>
    <n v="0"/>
    <n v="0"/>
  </r>
  <r>
    <n v="15"/>
    <x v="12"/>
    <x v="0"/>
    <s v="PHO"/>
    <d v="2020-08-26T00:00:00"/>
    <s v="August"/>
    <x v="0"/>
    <s v="04:40"/>
    <s v="N"/>
    <n v="5.99"/>
    <s v="N"/>
    <n v="2"/>
    <n v="0"/>
    <n v="0"/>
  </r>
  <r>
    <n v="16"/>
    <x v="13"/>
    <x v="1"/>
    <s v="LA"/>
    <d v="2020-04-13T00:00:00"/>
    <s v="April"/>
    <x v="4"/>
    <s v="01:07"/>
    <s v="N"/>
    <n v="12.99"/>
    <s v="N"/>
    <n v="4"/>
    <n v="0"/>
    <n v="0"/>
  </r>
  <r>
    <n v="17"/>
    <x v="1"/>
    <x v="1"/>
    <s v="PHO"/>
    <d v="2020-10-10T00:00:00"/>
    <s v="October"/>
    <x v="1"/>
    <s v="09:00"/>
    <s v="N"/>
    <n v="8.99"/>
    <s v="Y"/>
    <n v="2"/>
    <n v="8.99"/>
    <n v="0"/>
  </r>
  <r>
    <n v="18"/>
    <x v="14"/>
    <x v="1"/>
    <s v="HTX"/>
    <d v="2020-10-03T00:00:00"/>
    <s v="October"/>
    <x v="1"/>
    <s v="06:33"/>
    <s v="N"/>
    <n v="5.99"/>
    <s v="Y"/>
    <n v="1"/>
    <n v="5.99"/>
    <n v="0"/>
  </r>
  <r>
    <n v="19"/>
    <x v="15"/>
    <x v="1"/>
    <s v="PHO"/>
    <d v="2020-07-13T00:00:00"/>
    <s v="July"/>
    <x v="4"/>
    <s v="00:33"/>
    <s v="Y"/>
    <n v="8.99"/>
    <s v="N"/>
    <n v="5"/>
    <n v="0"/>
    <n v="1"/>
  </r>
  <r>
    <n v="20"/>
    <x v="16"/>
    <x v="0"/>
    <s v="HTX"/>
    <d v="2020-04-18T00:00:00"/>
    <s v="April"/>
    <x v="1"/>
    <s v="07:12"/>
    <s v="N"/>
    <n v="5.99"/>
    <s v="Y"/>
    <n v="5"/>
    <n v="5.99"/>
    <n v="0"/>
  </r>
  <r>
    <n v="21"/>
    <x v="17"/>
    <x v="2"/>
    <s v="YYZ"/>
    <d v="2020-04-21T00:00:00"/>
    <s v="April"/>
    <x v="6"/>
    <s v="05:18"/>
    <s v="Y"/>
    <n v="8.99"/>
    <s v="Y"/>
    <n v="2"/>
    <n v="8.99"/>
    <n v="1"/>
  </r>
  <r>
    <n v="22"/>
    <x v="18"/>
    <x v="1"/>
    <s v="VBC"/>
    <d v="2020-07-27T00:00:00"/>
    <s v="July"/>
    <x v="4"/>
    <s v="09:08"/>
    <s v="N"/>
    <n v="5.99"/>
    <s v="N"/>
    <n v="3"/>
    <n v="0"/>
    <n v="0"/>
  </r>
  <r>
    <n v="23"/>
    <x v="13"/>
    <x v="2"/>
    <s v="PHL"/>
    <d v="2020-05-19T00:00:00"/>
    <s v="May"/>
    <x v="6"/>
    <s v="04:28"/>
    <s v="Y"/>
    <n v="5.99"/>
    <s v="N"/>
    <n v="5"/>
    <n v="0"/>
    <n v="1"/>
  </r>
  <r>
    <n v="24"/>
    <x v="19"/>
    <x v="2"/>
    <s v="YYZ"/>
    <d v="2020-08-16T00:00:00"/>
    <s v="August"/>
    <x v="2"/>
    <s v="06:53"/>
    <s v="Y"/>
    <n v="12.99"/>
    <s v="N"/>
    <n v="4"/>
    <n v="0"/>
    <n v="1"/>
  </r>
  <r>
    <n v="25"/>
    <x v="11"/>
    <x v="0"/>
    <s v="PHO"/>
    <d v="2020-07-24T00:00:00"/>
    <s v="July"/>
    <x v="5"/>
    <s v="00:44"/>
    <s v="N"/>
    <n v="8.99"/>
    <s v="N"/>
    <n v="2"/>
    <n v="0"/>
    <n v="0"/>
  </r>
  <r>
    <n v="26"/>
    <x v="20"/>
    <x v="1"/>
    <s v="CHI"/>
    <d v="2020-10-01T00:00:00"/>
    <s v="October"/>
    <x v="3"/>
    <s v="02:28"/>
    <s v="N"/>
    <n v="12.99"/>
    <s v="Y"/>
    <n v="1"/>
    <n v="12.99"/>
    <n v="0"/>
  </r>
  <r>
    <n v="27"/>
    <x v="20"/>
    <x v="2"/>
    <s v="HTX"/>
    <d v="2020-08-22T00:00:00"/>
    <s v="August"/>
    <x v="1"/>
    <s v="05:51"/>
    <s v="Y"/>
    <n v="5.99"/>
    <s v="N"/>
    <n v="2"/>
    <n v="0"/>
    <n v="1"/>
  </r>
  <r>
    <n v="28"/>
    <x v="10"/>
    <x v="1"/>
    <s v="YYZ"/>
    <d v="2020-09-17T00:00:00"/>
    <s v="September"/>
    <x v="3"/>
    <s v="04:41"/>
    <s v="N"/>
    <n v="5.99"/>
    <s v="Y"/>
    <n v="1"/>
    <n v="5.99"/>
    <n v="0"/>
  </r>
  <r>
    <n v="29"/>
    <x v="21"/>
    <x v="2"/>
    <s v="VBC"/>
    <d v="2020-04-26T00:00:00"/>
    <s v="April"/>
    <x v="2"/>
    <s v="01:03"/>
    <s v="N"/>
    <n v="8.99"/>
    <s v="N"/>
    <n v="5"/>
    <n v="0"/>
    <n v="0"/>
  </r>
  <r>
    <n v="30"/>
    <x v="22"/>
    <x v="2"/>
    <s v="YYZ"/>
    <d v="2020-11-18T00:00:00"/>
    <s v="November"/>
    <x v="0"/>
    <s v="01:03"/>
    <s v="N"/>
    <n v="8.99"/>
    <s v="N"/>
    <n v="1"/>
    <n v="0"/>
    <n v="0"/>
  </r>
  <r>
    <n v="31"/>
    <x v="23"/>
    <x v="0"/>
    <s v="NYC"/>
    <d v="2020-01-22T00:00:00"/>
    <s v="January"/>
    <x v="0"/>
    <s v="08:51"/>
    <s v="Y"/>
    <n v="5.99"/>
    <s v="Y"/>
    <n v="3"/>
    <n v="5.99"/>
    <n v="1"/>
  </r>
  <r>
    <n v="32"/>
    <x v="5"/>
    <x v="2"/>
    <s v="VBC"/>
    <d v="2020-06-01T00:00:00"/>
    <s v="June"/>
    <x v="4"/>
    <s v="02:49"/>
    <s v="N"/>
    <n v="5.99"/>
    <s v="Y"/>
    <n v="4"/>
    <n v="5.99"/>
    <n v="0"/>
  </r>
  <r>
    <n v="33"/>
    <x v="24"/>
    <x v="1"/>
    <s v="LA"/>
    <d v="2020-10-13T00:00:00"/>
    <s v="October"/>
    <x v="6"/>
    <s v="06:06"/>
    <s v="Y"/>
    <n v="8.99"/>
    <s v="N"/>
    <n v="1"/>
    <n v="0"/>
    <n v="1"/>
  </r>
  <r>
    <n v="34"/>
    <x v="25"/>
    <x v="0"/>
    <s v="PHO"/>
    <d v="2020-09-30T00:00:00"/>
    <s v="September"/>
    <x v="0"/>
    <s v="01:52"/>
    <s v="N"/>
    <n v="5.99"/>
    <s v="N"/>
    <n v="4"/>
    <n v="0"/>
    <n v="0"/>
  </r>
  <r>
    <n v="35"/>
    <x v="26"/>
    <x v="2"/>
    <s v="HTX"/>
    <d v="2020-03-25T00:00:00"/>
    <s v="March"/>
    <x v="0"/>
    <s v="08:51"/>
    <s v="Y"/>
    <n v="5.99"/>
    <s v="N"/>
    <n v="5"/>
    <n v="0"/>
    <n v="1"/>
  </r>
  <r>
    <n v="36"/>
    <x v="27"/>
    <x v="1"/>
    <s v="PHO"/>
    <d v="2020-06-14T00:00:00"/>
    <s v="June"/>
    <x v="2"/>
    <s v="02:35"/>
    <s v="N"/>
    <n v="8.99"/>
    <s v="Y"/>
    <n v="4"/>
    <n v="8.99"/>
    <n v="0"/>
  </r>
  <r>
    <n v="37"/>
    <x v="12"/>
    <x v="2"/>
    <s v="VBC"/>
    <d v="2020-02-23T00:00:00"/>
    <s v="February"/>
    <x v="2"/>
    <s v="01:03"/>
    <s v="N"/>
    <n v="12.99"/>
    <s v="N"/>
    <n v="2"/>
    <n v="0"/>
    <n v="0"/>
  </r>
  <r>
    <n v="38"/>
    <x v="28"/>
    <x v="2"/>
    <s v="PHL"/>
    <d v="2020-03-25T00:00:00"/>
    <s v="March"/>
    <x v="0"/>
    <s v="06:19"/>
    <s v="N"/>
    <n v="12.99"/>
    <s v="N"/>
    <n v="5"/>
    <n v="0"/>
    <n v="0"/>
  </r>
  <r>
    <n v="39"/>
    <x v="14"/>
    <x v="2"/>
    <s v="LA"/>
    <d v="2020-05-17T00:00:00"/>
    <s v="May"/>
    <x v="2"/>
    <s v="01:51"/>
    <s v="Y"/>
    <n v="12.99"/>
    <s v="N"/>
    <n v="4"/>
    <n v="0"/>
    <n v="1"/>
  </r>
  <r>
    <n v="40"/>
    <x v="28"/>
    <x v="0"/>
    <s v="PHO"/>
    <d v="2020-02-14T00:00:00"/>
    <s v="February"/>
    <x v="5"/>
    <s v="05:00"/>
    <s v="Y"/>
    <n v="12.99"/>
    <s v="Y"/>
    <n v="2"/>
    <n v="12.99"/>
    <n v="1"/>
  </r>
  <r>
    <n v="41"/>
    <x v="29"/>
    <x v="0"/>
    <s v="YYZ"/>
    <d v="2020-04-09T00:00:00"/>
    <s v="April"/>
    <x v="3"/>
    <s v="02:01"/>
    <s v="N"/>
    <n v="12.99"/>
    <s v="N"/>
    <n v="1"/>
    <n v="0"/>
    <n v="0"/>
  </r>
  <r>
    <n v="42"/>
    <x v="30"/>
    <x v="1"/>
    <s v="VBC"/>
    <d v="2020-01-31T00:00:00"/>
    <s v="January"/>
    <x v="5"/>
    <s v="04:41"/>
    <s v="Y"/>
    <n v="5.99"/>
    <s v="N"/>
    <n v="1"/>
    <n v="0"/>
    <n v="1"/>
  </r>
  <r>
    <n v="43"/>
    <x v="31"/>
    <x v="0"/>
    <s v="PHO"/>
    <d v="2020-08-18T00:00:00"/>
    <s v="August"/>
    <x v="6"/>
    <s v="01:01"/>
    <s v="N"/>
    <n v="12.99"/>
    <s v="N"/>
    <n v="5"/>
    <n v="0"/>
    <n v="0"/>
  </r>
  <r>
    <n v="44"/>
    <x v="9"/>
    <x v="1"/>
    <s v="LA"/>
    <d v="2020-03-14T00:00:00"/>
    <s v="March"/>
    <x v="1"/>
    <s v="09:55"/>
    <s v="Y"/>
    <n v="12.99"/>
    <s v="Y"/>
    <n v="1"/>
    <n v="12.99"/>
    <n v="1"/>
  </r>
  <r>
    <n v="45"/>
    <x v="9"/>
    <x v="0"/>
    <s v="HTX"/>
    <d v="2020-06-21T00:00:00"/>
    <s v="June"/>
    <x v="2"/>
    <s v="03:31"/>
    <s v="Y"/>
    <n v="5.99"/>
    <s v="N"/>
    <n v="1"/>
    <n v="0"/>
    <n v="1"/>
  </r>
  <r>
    <n v="46"/>
    <x v="3"/>
    <x v="0"/>
    <s v="PHO"/>
    <d v="2020-08-10T00:00:00"/>
    <s v="August"/>
    <x v="4"/>
    <s v="01:19"/>
    <s v="Y"/>
    <n v="12.99"/>
    <s v="Y"/>
    <n v="5"/>
    <n v="12.99"/>
    <n v="1"/>
  </r>
  <r>
    <n v="47"/>
    <x v="32"/>
    <x v="2"/>
    <s v="NYC"/>
    <d v="2020-09-27T00:00:00"/>
    <s v="September"/>
    <x v="2"/>
    <s v="01:29"/>
    <s v="Y"/>
    <n v="12.99"/>
    <s v="Y"/>
    <n v="1"/>
    <n v="12.99"/>
    <n v="1"/>
  </r>
  <r>
    <n v="48"/>
    <x v="33"/>
    <x v="2"/>
    <s v="NYC"/>
    <d v="2020-06-06T00:00:00"/>
    <s v="June"/>
    <x v="1"/>
    <s v="01:18"/>
    <s v="N"/>
    <n v="8.99"/>
    <s v="N"/>
    <n v="2"/>
    <n v="0"/>
    <n v="0"/>
  </r>
  <r>
    <n v="49"/>
    <x v="9"/>
    <x v="0"/>
    <s v="HTX"/>
    <d v="2020-03-01T00:00:00"/>
    <s v="March"/>
    <x v="2"/>
    <s v="07:34"/>
    <s v="Y"/>
    <n v="8.99"/>
    <s v="Y"/>
    <n v="3"/>
    <n v="8.99"/>
    <n v="1"/>
  </r>
  <r>
    <n v="50"/>
    <x v="28"/>
    <x v="2"/>
    <s v="HTX"/>
    <d v="2020-04-19T00:00:00"/>
    <s v="April"/>
    <x v="2"/>
    <s v="04:11"/>
    <s v="N"/>
    <n v="12.99"/>
    <s v="N"/>
    <n v="1"/>
    <n v="0"/>
    <n v="0"/>
  </r>
  <r>
    <n v="51"/>
    <x v="3"/>
    <x v="1"/>
    <s v="YYZ"/>
    <d v="2020-12-27T00:00:00"/>
    <s v="December"/>
    <x v="2"/>
    <s v="03:54"/>
    <s v="Y"/>
    <n v="12.99"/>
    <s v="Y"/>
    <n v="3"/>
    <n v="12.99"/>
    <n v="1"/>
  </r>
  <r>
    <n v="52"/>
    <x v="34"/>
    <x v="0"/>
    <s v="VBC"/>
    <d v="2020-06-20T00:00:00"/>
    <s v="June"/>
    <x v="1"/>
    <s v="06:22"/>
    <s v="Y"/>
    <n v="5.99"/>
    <s v="N"/>
    <n v="5"/>
    <n v="0"/>
    <n v="1"/>
  </r>
  <r>
    <n v="53"/>
    <x v="35"/>
    <x v="0"/>
    <s v="YYZ"/>
    <d v="2020-04-24T00:00:00"/>
    <s v="April"/>
    <x v="5"/>
    <s v="01:02"/>
    <s v="N"/>
    <n v="5.99"/>
    <s v="N"/>
    <n v="2"/>
    <n v="0"/>
    <n v="0"/>
  </r>
  <r>
    <n v="54"/>
    <x v="36"/>
    <x v="0"/>
    <s v="NYC"/>
    <d v="2020-08-28T00:00:00"/>
    <s v="August"/>
    <x v="5"/>
    <s v="08:56"/>
    <s v="Y"/>
    <n v="8.99"/>
    <s v="N"/>
    <n v="3"/>
    <n v="0"/>
    <n v="1"/>
  </r>
  <r>
    <n v="55"/>
    <x v="37"/>
    <x v="1"/>
    <s v="PHL"/>
    <d v="2020-02-21T00:00:00"/>
    <s v="February"/>
    <x v="5"/>
    <s v="04:44"/>
    <s v="Y"/>
    <n v="12.99"/>
    <s v="Y"/>
    <n v="3"/>
    <n v="12.99"/>
    <n v="1"/>
  </r>
  <r>
    <n v="56"/>
    <x v="8"/>
    <x v="1"/>
    <s v="YYZ"/>
    <d v="2020-10-07T00:00:00"/>
    <s v="October"/>
    <x v="0"/>
    <s v="00:21"/>
    <s v="Y"/>
    <n v="5.99"/>
    <s v="N"/>
    <n v="5"/>
    <n v="0"/>
    <n v="1"/>
  </r>
  <r>
    <n v="57"/>
    <x v="14"/>
    <x v="2"/>
    <s v="CHI"/>
    <d v="2020-07-24T00:00:00"/>
    <s v="July"/>
    <x v="5"/>
    <s v="09:10"/>
    <s v="Y"/>
    <n v="8.99"/>
    <s v="N"/>
    <n v="2"/>
    <n v="0"/>
    <n v="1"/>
  </r>
  <r>
    <n v="58"/>
    <x v="38"/>
    <x v="0"/>
    <s v="PHO"/>
    <d v="2020-12-07T00:00:00"/>
    <s v="December"/>
    <x v="4"/>
    <s v="06:13"/>
    <s v="Y"/>
    <n v="8.99"/>
    <s v="N"/>
    <n v="4"/>
    <n v="0"/>
    <n v="1"/>
  </r>
  <r>
    <n v="59"/>
    <x v="39"/>
    <x v="0"/>
    <s v="LA"/>
    <d v="2020-01-05T00:00:00"/>
    <s v="January"/>
    <x v="2"/>
    <s v="08:44"/>
    <s v="Y"/>
    <n v="8.99"/>
    <s v="N"/>
    <n v="1"/>
    <n v="0"/>
    <n v="1"/>
  </r>
  <r>
    <n v="60"/>
    <x v="36"/>
    <x v="1"/>
    <s v="CHI"/>
    <d v="2020-03-08T00:00:00"/>
    <s v="March"/>
    <x v="2"/>
    <s v="04:05"/>
    <s v="N"/>
    <n v="8.99"/>
    <s v="N"/>
    <n v="1"/>
    <n v="0"/>
    <n v="0"/>
  </r>
  <r>
    <n v="61"/>
    <x v="39"/>
    <x v="2"/>
    <s v="NYC"/>
    <d v="2020-12-27T00:00:00"/>
    <s v="December"/>
    <x v="2"/>
    <s v="05:31"/>
    <s v="N"/>
    <n v="5.99"/>
    <s v="Y"/>
    <n v="4"/>
    <n v="5.99"/>
    <n v="0"/>
  </r>
  <r>
    <n v="62"/>
    <x v="40"/>
    <x v="0"/>
    <s v="PHL"/>
    <d v="2020-02-28T00:00:00"/>
    <s v="February"/>
    <x v="5"/>
    <s v="01:47"/>
    <s v="Y"/>
    <n v="8.99"/>
    <s v="N"/>
    <n v="2"/>
    <n v="0"/>
    <n v="1"/>
  </r>
  <r>
    <n v="63"/>
    <x v="41"/>
    <x v="2"/>
    <s v="NYC"/>
    <d v="2020-07-02T00:00:00"/>
    <s v="July"/>
    <x v="3"/>
    <s v="01:04"/>
    <s v="Y"/>
    <n v="12.99"/>
    <s v="N"/>
    <n v="4"/>
    <n v="0"/>
    <n v="1"/>
  </r>
  <r>
    <n v="64"/>
    <x v="42"/>
    <x v="1"/>
    <s v="YYZ"/>
    <d v="2020-03-02T00:00:00"/>
    <s v="March"/>
    <x v="4"/>
    <s v="07:15"/>
    <s v="Y"/>
    <n v="8.99"/>
    <s v="N"/>
    <n v="5"/>
    <n v="0"/>
    <n v="1"/>
  </r>
  <r>
    <n v="65"/>
    <x v="4"/>
    <x v="1"/>
    <s v="CHI"/>
    <d v="2020-03-09T00:00:00"/>
    <s v="March"/>
    <x v="4"/>
    <s v="02:17"/>
    <s v="N"/>
    <n v="8.99"/>
    <s v="Y"/>
    <n v="1"/>
    <n v="8.99"/>
    <n v="0"/>
  </r>
  <r>
    <n v="66"/>
    <x v="12"/>
    <x v="0"/>
    <s v="YYZ"/>
    <d v="2020-04-14T00:00:00"/>
    <s v="April"/>
    <x v="6"/>
    <s v="09:43"/>
    <s v="N"/>
    <n v="8.99"/>
    <s v="N"/>
    <n v="5"/>
    <n v="0"/>
    <n v="0"/>
  </r>
  <r>
    <n v="67"/>
    <x v="29"/>
    <x v="2"/>
    <s v="LA"/>
    <d v="2020-10-29T00:00:00"/>
    <s v="October"/>
    <x v="3"/>
    <s v="02:43"/>
    <s v="N"/>
    <n v="5.99"/>
    <s v="N"/>
    <n v="4"/>
    <n v="0"/>
    <n v="0"/>
  </r>
  <r>
    <n v="68"/>
    <x v="43"/>
    <x v="2"/>
    <s v="CHI"/>
    <d v="2020-02-21T00:00:00"/>
    <s v="February"/>
    <x v="5"/>
    <s v="04:09"/>
    <s v="Y"/>
    <n v="8.99"/>
    <s v="Y"/>
    <n v="4"/>
    <n v="8.99"/>
    <n v="1"/>
  </r>
  <r>
    <n v="69"/>
    <x v="11"/>
    <x v="2"/>
    <s v="YYZ"/>
    <d v="2020-08-14T00:00:00"/>
    <s v="August"/>
    <x v="5"/>
    <s v="06:11"/>
    <s v="Y"/>
    <n v="8.99"/>
    <s v="Y"/>
    <n v="4"/>
    <n v="8.99"/>
    <n v="1"/>
  </r>
  <r>
    <n v="70"/>
    <x v="4"/>
    <x v="0"/>
    <s v="HTX"/>
    <d v="2020-02-24T00:00:00"/>
    <s v="February"/>
    <x v="4"/>
    <s v="00:53"/>
    <s v="Y"/>
    <n v="5.99"/>
    <s v="N"/>
    <n v="2"/>
    <n v="0"/>
    <n v="1"/>
  </r>
  <r>
    <n v="71"/>
    <x v="10"/>
    <x v="1"/>
    <s v="HTX"/>
    <d v="2020-02-21T00:00:00"/>
    <s v="February"/>
    <x v="5"/>
    <s v="00:52"/>
    <s v="N"/>
    <n v="12.99"/>
    <s v="N"/>
    <n v="5"/>
    <n v="0"/>
    <n v="0"/>
  </r>
  <r>
    <n v="72"/>
    <x v="44"/>
    <x v="0"/>
    <s v="YYZ"/>
    <d v="2020-08-14T00:00:00"/>
    <s v="August"/>
    <x v="5"/>
    <s v="08:53"/>
    <s v="N"/>
    <n v="12.99"/>
    <s v="N"/>
    <n v="4"/>
    <n v="0"/>
    <n v="0"/>
  </r>
  <r>
    <n v="73"/>
    <x v="28"/>
    <x v="2"/>
    <s v="HTX"/>
    <d v="2020-05-10T00:00:00"/>
    <s v="May"/>
    <x v="2"/>
    <s v="03:45"/>
    <s v="N"/>
    <n v="8.99"/>
    <s v="N"/>
    <n v="3"/>
    <n v="0"/>
    <n v="0"/>
  </r>
  <r>
    <n v="74"/>
    <x v="45"/>
    <x v="2"/>
    <s v="HTX"/>
    <d v="2020-03-15T00:00:00"/>
    <s v="March"/>
    <x v="2"/>
    <s v="02:09"/>
    <s v="N"/>
    <n v="12.99"/>
    <s v="Y"/>
    <n v="1"/>
    <n v="12.99"/>
    <n v="0"/>
  </r>
  <r>
    <n v="75"/>
    <x v="18"/>
    <x v="0"/>
    <s v="HTX"/>
    <d v="2020-04-08T00:00:00"/>
    <s v="April"/>
    <x v="0"/>
    <s v="05:50"/>
    <s v="N"/>
    <n v="8.99"/>
    <s v="Y"/>
    <n v="2"/>
    <n v="8.99"/>
    <n v="0"/>
  </r>
  <r>
    <n v="76"/>
    <x v="46"/>
    <x v="0"/>
    <s v="VBC"/>
    <d v="2020-03-18T00:00:00"/>
    <s v="March"/>
    <x v="0"/>
    <s v="09:21"/>
    <s v="Y"/>
    <n v="8.99"/>
    <s v="N"/>
    <n v="3"/>
    <n v="0"/>
    <n v="1"/>
  </r>
  <r>
    <n v="77"/>
    <x v="17"/>
    <x v="2"/>
    <s v="HTX"/>
    <d v="2020-11-28T00:00:00"/>
    <s v="November"/>
    <x v="1"/>
    <s v="00:56"/>
    <s v="Y"/>
    <n v="5.99"/>
    <s v="N"/>
    <n v="1"/>
    <n v="0"/>
    <n v="1"/>
  </r>
  <r>
    <n v="78"/>
    <x v="45"/>
    <x v="2"/>
    <s v="YYZ"/>
    <d v="2020-12-10T00:00:00"/>
    <s v="December"/>
    <x v="3"/>
    <s v="09:17"/>
    <s v="N"/>
    <n v="12.99"/>
    <s v="N"/>
    <n v="3"/>
    <n v="0"/>
    <n v="0"/>
  </r>
  <r>
    <n v="79"/>
    <x v="14"/>
    <x v="1"/>
    <s v="CHI"/>
    <d v="2020-04-08T00:00:00"/>
    <s v="April"/>
    <x v="0"/>
    <s v="06:26"/>
    <s v="N"/>
    <n v="12.99"/>
    <s v="N"/>
    <n v="2"/>
    <n v="0"/>
    <n v="0"/>
  </r>
  <r>
    <n v="80"/>
    <x v="3"/>
    <x v="2"/>
    <s v="YYZ"/>
    <d v="2020-03-13T00:00:00"/>
    <s v="March"/>
    <x v="5"/>
    <s v="04:56"/>
    <s v="Y"/>
    <n v="8.99"/>
    <s v="Y"/>
    <n v="3"/>
    <n v="8.99"/>
    <n v="1"/>
  </r>
  <r>
    <n v="81"/>
    <x v="19"/>
    <x v="2"/>
    <s v="CHI"/>
    <d v="2020-04-07T00:00:00"/>
    <s v="April"/>
    <x v="6"/>
    <s v="06:39"/>
    <s v="Y"/>
    <n v="5.99"/>
    <s v="N"/>
    <n v="3"/>
    <n v="0"/>
    <n v="1"/>
  </r>
  <r>
    <n v="82"/>
    <x v="17"/>
    <x v="2"/>
    <s v="PHL"/>
    <d v="2020-05-27T00:00:00"/>
    <s v="May"/>
    <x v="0"/>
    <s v="03:38"/>
    <s v="N"/>
    <n v="8.99"/>
    <s v="Y"/>
    <n v="4"/>
    <n v="8.99"/>
    <n v="0"/>
  </r>
  <r>
    <n v="83"/>
    <x v="42"/>
    <x v="1"/>
    <s v="VBC"/>
    <d v="2020-04-05T00:00:00"/>
    <s v="April"/>
    <x v="2"/>
    <s v="04:11"/>
    <s v="N"/>
    <n v="12.99"/>
    <s v="N"/>
    <n v="2"/>
    <n v="0"/>
    <n v="0"/>
  </r>
  <r>
    <n v="84"/>
    <x v="34"/>
    <x v="1"/>
    <s v="VBC"/>
    <d v="2020-11-24T00:00:00"/>
    <s v="November"/>
    <x v="6"/>
    <s v="00:27"/>
    <s v="N"/>
    <n v="5.99"/>
    <s v="Y"/>
    <n v="1"/>
    <n v="5.99"/>
    <n v="0"/>
  </r>
  <r>
    <n v="85"/>
    <x v="47"/>
    <x v="0"/>
    <s v="CHI"/>
    <d v="2020-01-14T00:00:00"/>
    <s v="January"/>
    <x v="6"/>
    <s v="04:36"/>
    <s v="Y"/>
    <n v="5.99"/>
    <s v="N"/>
    <n v="2"/>
    <n v="0"/>
    <n v="1"/>
  </r>
  <r>
    <n v="86"/>
    <x v="48"/>
    <x v="2"/>
    <s v="HTX"/>
    <d v="2020-04-18T00:00:00"/>
    <s v="April"/>
    <x v="1"/>
    <s v="03:04"/>
    <s v="N"/>
    <n v="8.99"/>
    <s v="N"/>
    <n v="2"/>
    <n v="0"/>
    <n v="0"/>
  </r>
  <r>
    <n v="87"/>
    <x v="29"/>
    <x v="0"/>
    <s v="NYC"/>
    <d v="2020-10-05T00:00:00"/>
    <s v="October"/>
    <x v="4"/>
    <s v="09:30"/>
    <s v="N"/>
    <n v="12.99"/>
    <s v="N"/>
    <n v="1"/>
    <n v="0"/>
    <n v="0"/>
  </r>
  <r>
    <n v="88"/>
    <x v="32"/>
    <x v="2"/>
    <s v="VBC"/>
    <d v="2020-05-03T00:00:00"/>
    <s v="May"/>
    <x v="2"/>
    <s v="04:13"/>
    <s v="N"/>
    <n v="12.99"/>
    <s v="Y"/>
    <n v="1"/>
    <n v="12.99"/>
    <n v="0"/>
  </r>
  <r>
    <n v="89"/>
    <x v="32"/>
    <x v="1"/>
    <s v="LA"/>
    <d v="2020-03-09T00:00:00"/>
    <s v="March"/>
    <x v="4"/>
    <s v="04:54"/>
    <s v="N"/>
    <n v="5.99"/>
    <s v="Y"/>
    <n v="2"/>
    <n v="5.99"/>
    <n v="0"/>
  </r>
  <r>
    <n v="90"/>
    <x v="48"/>
    <x v="1"/>
    <s v="PHL"/>
    <d v="2020-02-17T00:00:00"/>
    <s v="February"/>
    <x v="4"/>
    <s v="07:41"/>
    <s v="Y"/>
    <n v="8.99"/>
    <s v="Y"/>
    <n v="2"/>
    <n v="8.99"/>
    <n v="1"/>
  </r>
  <r>
    <n v="91"/>
    <x v="0"/>
    <x v="1"/>
    <s v="PHO"/>
    <d v="2020-02-19T00:00:00"/>
    <s v="February"/>
    <x v="0"/>
    <s v="03:41"/>
    <s v="N"/>
    <n v="5.99"/>
    <s v="Y"/>
    <n v="5"/>
    <n v="5.99"/>
    <n v="0"/>
  </r>
  <r>
    <n v="92"/>
    <x v="14"/>
    <x v="2"/>
    <s v="PHO"/>
    <d v="2020-12-21T00:00:00"/>
    <s v="December"/>
    <x v="4"/>
    <s v="06:02"/>
    <s v="Y"/>
    <n v="12.99"/>
    <s v="N"/>
    <n v="4"/>
    <n v="0"/>
    <n v="1"/>
  </r>
  <r>
    <n v="93"/>
    <x v="49"/>
    <x v="2"/>
    <s v="PHO"/>
    <d v="2020-11-22T00:00:00"/>
    <s v="November"/>
    <x v="2"/>
    <s v="03:54"/>
    <s v="Y"/>
    <n v="5.99"/>
    <s v="N"/>
    <n v="3"/>
    <n v="0"/>
    <n v="1"/>
  </r>
  <r>
    <n v="94"/>
    <x v="50"/>
    <x v="2"/>
    <s v="PHO"/>
    <d v="2020-06-07T00:00:00"/>
    <s v="June"/>
    <x v="2"/>
    <s v="07:30"/>
    <s v="Y"/>
    <n v="8.99"/>
    <s v="Y"/>
    <n v="4"/>
    <n v="8.99"/>
    <n v="1"/>
  </r>
  <r>
    <n v="95"/>
    <x v="19"/>
    <x v="1"/>
    <s v="HTX"/>
    <d v="2020-03-07T00:00:00"/>
    <s v="March"/>
    <x v="1"/>
    <s v="01:45"/>
    <s v="Y"/>
    <n v="8.99"/>
    <s v="Y"/>
    <n v="1"/>
    <n v="8.99"/>
    <n v="1"/>
  </r>
  <r>
    <n v="96"/>
    <x v="22"/>
    <x v="1"/>
    <s v="PHL"/>
    <d v="2020-07-08T00:00:00"/>
    <s v="July"/>
    <x v="0"/>
    <s v="09:46"/>
    <s v="Y"/>
    <n v="12.99"/>
    <s v="N"/>
    <n v="3"/>
    <n v="0"/>
    <n v="1"/>
  </r>
  <r>
    <n v="97"/>
    <x v="44"/>
    <x v="2"/>
    <s v="HTX"/>
    <d v="2020-03-18T00:00:00"/>
    <s v="March"/>
    <x v="0"/>
    <s v="03:30"/>
    <s v="N"/>
    <n v="12.99"/>
    <s v="N"/>
    <n v="3"/>
    <n v="0"/>
    <n v="0"/>
  </r>
  <r>
    <n v="98"/>
    <x v="24"/>
    <x v="1"/>
    <s v="PHL"/>
    <d v="2020-05-26T00:00:00"/>
    <s v="May"/>
    <x v="6"/>
    <s v="04:38"/>
    <s v="N"/>
    <n v="12.99"/>
    <s v="N"/>
    <n v="4"/>
    <n v="0"/>
    <n v="0"/>
  </r>
  <r>
    <n v="99"/>
    <x v="42"/>
    <x v="2"/>
    <s v="LA"/>
    <d v="2020-02-19T00:00:00"/>
    <s v="February"/>
    <x v="0"/>
    <s v="07:12"/>
    <s v="N"/>
    <n v="12.99"/>
    <s v="Y"/>
    <n v="2"/>
    <n v="12.99"/>
    <n v="0"/>
  </r>
  <r>
    <n v="100"/>
    <x v="27"/>
    <x v="1"/>
    <s v="YYZ"/>
    <d v="2020-02-08T00:00:00"/>
    <s v="February"/>
    <x v="1"/>
    <s v="00:17"/>
    <s v="Y"/>
    <n v="5.99"/>
    <s v="Y"/>
    <n v="4"/>
    <n v="5.99"/>
    <n v="1"/>
  </r>
  <r>
    <n v="101"/>
    <x v="51"/>
    <x v="1"/>
    <s v="LA"/>
    <d v="2020-04-12T00:00:00"/>
    <s v="April"/>
    <x v="2"/>
    <s v="07:23"/>
    <s v="Y"/>
    <n v="5.99"/>
    <s v="Y"/>
    <n v="2"/>
    <n v="5.99"/>
    <n v="1"/>
  </r>
  <r>
    <n v="102"/>
    <x v="2"/>
    <x v="0"/>
    <s v="YYZ"/>
    <d v="2020-12-03T00:00:00"/>
    <s v="December"/>
    <x v="3"/>
    <s v="03:06"/>
    <s v="Y"/>
    <n v="8.99"/>
    <s v="N"/>
    <n v="4"/>
    <n v="0"/>
    <n v="1"/>
  </r>
  <r>
    <n v="103"/>
    <x v="13"/>
    <x v="2"/>
    <s v="PHL"/>
    <d v="2020-06-07T00:00:00"/>
    <s v="June"/>
    <x v="2"/>
    <s v="03:50"/>
    <s v="Y"/>
    <n v="12.99"/>
    <s v="Y"/>
    <n v="3"/>
    <n v="12.99"/>
    <n v="1"/>
  </r>
  <r>
    <n v="104"/>
    <x v="2"/>
    <x v="1"/>
    <s v="NYC"/>
    <d v="2020-10-08T00:00:00"/>
    <s v="October"/>
    <x v="3"/>
    <s v="00:06"/>
    <s v="N"/>
    <n v="8.99"/>
    <s v="N"/>
    <n v="4"/>
    <n v="0"/>
    <n v="0"/>
  </r>
  <r>
    <n v="105"/>
    <x v="17"/>
    <x v="1"/>
    <s v="VBC"/>
    <d v="2020-05-09T00:00:00"/>
    <s v="May"/>
    <x v="1"/>
    <s v="00:43"/>
    <s v="N"/>
    <n v="8.99"/>
    <s v="N"/>
    <n v="2"/>
    <n v="0"/>
    <n v="0"/>
  </r>
  <r>
    <n v="106"/>
    <x v="47"/>
    <x v="2"/>
    <s v="NYC"/>
    <d v="2020-06-21T00:00:00"/>
    <s v="June"/>
    <x v="2"/>
    <s v="07:36"/>
    <s v="N"/>
    <n v="8.99"/>
    <s v="Y"/>
    <n v="2"/>
    <n v="8.99"/>
    <n v="0"/>
  </r>
  <r>
    <n v="107"/>
    <x v="16"/>
    <x v="2"/>
    <s v="YYZ"/>
    <d v="2020-11-21T00:00:00"/>
    <s v="November"/>
    <x v="1"/>
    <s v="02:50"/>
    <s v="Y"/>
    <n v="12.99"/>
    <s v="N"/>
    <n v="2"/>
    <n v="0"/>
    <n v="1"/>
  </r>
  <r>
    <n v="108"/>
    <x v="46"/>
    <x v="2"/>
    <s v="CHI"/>
    <d v="2020-06-11T00:00:00"/>
    <s v="June"/>
    <x v="3"/>
    <s v="04:17"/>
    <s v="N"/>
    <n v="5.99"/>
    <s v="N"/>
    <n v="3"/>
    <n v="0"/>
    <n v="0"/>
  </r>
  <r>
    <n v="109"/>
    <x v="52"/>
    <x v="2"/>
    <s v="NYC"/>
    <d v="2020-06-05T00:00:00"/>
    <s v="June"/>
    <x v="5"/>
    <s v="03:26"/>
    <s v="N"/>
    <n v="5.99"/>
    <s v="Y"/>
    <n v="4"/>
    <n v="5.99"/>
    <n v="0"/>
  </r>
  <r>
    <n v="110"/>
    <x v="33"/>
    <x v="2"/>
    <s v="CHI"/>
    <d v="2020-11-05T00:00:00"/>
    <s v="November"/>
    <x v="3"/>
    <s v="08:10"/>
    <s v="N"/>
    <n v="8.99"/>
    <s v="N"/>
    <n v="4"/>
    <n v="0"/>
    <n v="0"/>
  </r>
  <r>
    <n v="111"/>
    <x v="10"/>
    <x v="2"/>
    <s v="PHL"/>
    <d v="2020-06-10T00:00:00"/>
    <s v="June"/>
    <x v="0"/>
    <s v="02:55"/>
    <s v="Y"/>
    <n v="8.99"/>
    <s v="N"/>
    <n v="2"/>
    <n v="0"/>
    <n v="1"/>
  </r>
  <r>
    <n v="112"/>
    <x v="42"/>
    <x v="1"/>
    <s v="VBC"/>
    <d v="2020-08-05T00:00:00"/>
    <s v="August"/>
    <x v="0"/>
    <s v="04:44"/>
    <s v="Y"/>
    <n v="8.99"/>
    <s v="Y"/>
    <n v="4"/>
    <n v="8.99"/>
    <n v="1"/>
  </r>
  <r>
    <n v="113"/>
    <x v="53"/>
    <x v="0"/>
    <s v="PHO"/>
    <d v="2020-05-18T00:00:00"/>
    <s v="May"/>
    <x v="4"/>
    <s v="02:34"/>
    <s v="N"/>
    <n v="12.99"/>
    <s v="N"/>
    <n v="1"/>
    <n v="0"/>
    <n v="0"/>
  </r>
  <r>
    <n v="114"/>
    <x v="21"/>
    <x v="0"/>
    <s v="PHL"/>
    <d v="2020-09-22T00:00:00"/>
    <s v="September"/>
    <x v="6"/>
    <s v="09:40"/>
    <s v="Y"/>
    <n v="8.99"/>
    <s v="N"/>
    <n v="3"/>
    <n v="0"/>
    <n v="1"/>
  </r>
  <r>
    <n v="115"/>
    <x v="20"/>
    <x v="1"/>
    <s v="VBC"/>
    <d v="2020-06-06T00:00:00"/>
    <s v="June"/>
    <x v="1"/>
    <s v="09:07"/>
    <s v="Y"/>
    <n v="8.99"/>
    <s v="Y"/>
    <n v="2"/>
    <n v="8.99"/>
    <n v="1"/>
  </r>
  <r>
    <n v="116"/>
    <x v="54"/>
    <x v="2"/>
    <s v="YYZ"/>
    <d v="2020-07-03T00:00:00"/>
    <s v="July"/>
    <x v="5"/>
    <s v="01:49"/>
    <s v="Y"/>
    <n v="12.99"/>
    <s v="N"/>
    <n v="1"/>
    <n v="0"/>
    <n v="1"/>
  </r>
  <r>
    <n v="117"/>
    <x v="54"/>
    <x v="0"/>
    <s v="HTX"/>
    <d v="2020-05-29T00:00:00"/>
    <s v="May"/>
    <x v="5"/>
    <s v="00:26"/>
    <s v="N"/>
    <n v="8.99"/>
    <s v="N"/>
    <n v="1"/>
    <n v="0"/>
    <n v="0"/>
  </r>
  <r>
    <n v="118"/>
    <x v="55"/>
    <x v="2"/>
    <s v="LA"/>
    <d v="2020-02-08T00:00:00"/>
    <s v="February"/>
    <x v="1"/>
    <s v="09:28"/>
    <s v="Y"/>
    <n v="8.99"/>
    <s v="N"/>
    <n v="5"/>
    <n v="0"/>
    <n v="1"/>
  </r>
  <r>
    <n v="119"/>
    <x v="56"/>
    <x v="0"/>
    <s v="NYC"/>
    <d v="2020-09-26T00:00:00"/>
    <s v="September"/>
    <x v="1"/>
    <s v="06:44"/>
    <s v="N"/>
    <n v="8.99"/>
    <s v="N"/>
    <n v="5"/>
    <n v="0"/>
    <n v="0"/>
  </r>
  <r>
    <n v="120"/>
    <x v="12"/>
    <x v="0"/>
    <s v="YYZ"/>
    <d v="2020-07-09T00:00:00"/>
    <s v="July"/>
    <x v="3"/>
    <s v="03:51"/>
    <s v="Y"/>
    <n v="12.99"/>
    <s v="N"/>
    <n v="3"/>
    <n v="0"/>
    <n v="1"/>
  </r>
  <r>
    <n v="121"/>
    <x v="51"/>
    <x v="0"/>
    <s v="NYC"/>
    <d v="2020-01-20T00:00:00"/>
    <s v="January"/>
    <x v="4"/>
    <s v="06:18"/>
    <s v="N"/>
    <n v="5.99"/>
    <s v="N"/>
    <n v="1"/>
    <n v="0"/>
    <n v="0"/>
  </r>
  <r>
    <n v="122"/>
    <x v="30"/>
    <x v="1"/>
    <s v="VBC"/>
    <d v="2020-11-09T00:00:00"/>
    <s v="November"/>
    <x v="4"/>
    <s v="00:40"/>
    <s v="Y"/>
    <n v="12.99"/>
    <s v="N"/>
    <n v="5"/>
    <n v="0"/>
    <n v="1"/>
  </r>
  <r>
    <n v="123"/>
    <x v="26"/>
    <x v="2"/>
    <s v="CHI"/>
    <d v="2020-05-25T00:00:00"/>
    <s v="May"/>
    <x v="4"/>
    <s v="04:18"/>
    <s v="Y"/>
    <n v="5.99"/>
    <s v="Y"/>
    <n v="4"/>
    <n v="5.99"/>
    <n v="1"/>
  </r>
  <r>
    <n v="124"/>
    <x v="10"/>
    <x v="2"/>
    <s v="YYZ"/>
    <d v="2020-08-27T00:00:00"/>
    <s v="August"/>
    <x v="3"/>
    <s v="06:52"/>
    <s v="Y"/>
    <n v="8.99"/>
    <s v="N"/>
    <n v="4"/>
    <n v="0"/>
    <n v="1"/>
  </r>
  <r>
    <n v="125"/>
    <x v="39"/>
    <x v="0"/>
    <s v="NYC"/>
    <d v="2020-06-12T00:00:00"/>
    <s v="June"/>
    <x v="5"/>
    <s v="09:36"/>
    <s v="N"/>
    <n v="8.99"/>
    <s v="N"/>
    <n v="4"/>
    <n v="0"/>
    <n v="0"/>
  </r>
  <r>
    <n v="126"/>
    <x v="57"/>
    <x v="1"/>
    <s v="LA"/>
    <d v="2020-08-14T00:00:00"/>
    <s v="August"/>
    <x v="5"/>
    <s v="08:05"/>
    <s v="N"/>
    <n v="5.99"/>
    <s v="Y"/>
    <n v="1"/>
    <n v="5.99"/>
    <n v="0"/>
  </r>
  <r>
    <n v="127"/>
    <x v="58"/>
    <x v="0"/>
    <s v="YYZ"/>
    <d v="2020-01-07T00:00:00"/>
    <s v="January"/>
    <x v="6"/>
    <s v="05:00"/>
    <s v="N"/>
    <n v="12.99"/>
    <s v="N"/>
    <n v="3"/>
    <n v="0"/>
    <n v="0"/>
  </r>
  <r>
    <n v="128"/>
    <x v="47"/>
    <x v="1"/>
    <s v="YYZ"/>
    <d v="2020-12-29T00:00:00"/>
    <s v="December"/>
    <x v="6"/>
    <s v="05:49"/>
    <s v="Y"/>
    <n v="12.99"/>
    <s v="Y"/>
    <n v="5"/>
    <n v="12.99"/>
    <n v="1"/>
  </r>
  <r>
    <n v="129"/>
    <x v="25"/>
    <x v="1"/>
    <s v="CHI"/>
    <d v="2020-12-25T00:00:00"/>
    <s v="December"/>
    <x v="5"/>
    <s v="07:49"/>
    <s v="Y"/>
    <n v="5.99"/>
    <s v="N"/>
    <n v="4"/>
    <n v="0"/>
    <n v="1"/>
  </r>
  <r>
    <n v="130"/>
    <x v="46"/>
    <x v="0"/>
    <s v="PHO"/>
    <d v="2020-08-18T00:00:00"/>
    <s v="August"/>
    <x v="6"/>
    <s v="05:45"/>
    <s v="Y"/>
    <n v="12.99"/>
    <s v="N"/>
    <n v="4"/>
    <n v="0"/>
    <n v="1"/>
  </r>
  <r>
    <n v="131"/>
    <x v="17"/>
    <x v="2"/>
    <s v="VBC"/>
    <d v="2020-11-24T00:00:00"/>
    <s v="November"/>
    <x v="6"/>
    <s v="03:13"/>
    <s v="N"/>
    <n v="5.99"/>
    <s v="N"/>
    <n v="2"/>
    <n v="0"/>
    <n v="0"/>
  </r>
  <r>
    <n v="132"/>
    <x v="34"/>
    <x v="0"/>
    <s v="YYZ"/>
    <d v="2020-04-15T00:00:00"/>
    <s v="April"/>
    <x v="0"/>
    <s v="06:15"/>
    <s v="Y"/>
    <n v="12.99"/>
    <s v="Y"/>
    <n v="2"/>
    <n v="12.99"/>
    <n v="1"/>
  </r>
  <r>
    <n v="133"/>
    <x v="53"/>
    <x v="0"/>
    <s v="NYC"/>
    <d v="2020-03-13T00:00:00"/>
    <s v="March"/>
    <x v="5"/>
    <s v="00:43"/>
    <s v="Y"/>
    <n v="8.99"/>
    <s v="Y"/>
    <n v="2"/>
    <n v="8.99"/>
    <n v="1"/>
  </r>
  <r>
    <n v="134"/>
    <x v="59"/>
    <x v="0"/>
    <s v="PHL"/>
    <d v="2020-09-08T00:00:00"/>
    <s v="September"/>
    <x v="6"/>
    <s v="02:34"/>
    <s v="N"/>
    <n v="5.99"/>
    <s v="N"/>
    <n v="4"/>
    <n v="0"/>
    <n v="0"/>
  </r>
  <r>
    <n v="135"/>
    <x v="24"/>
    <x v="2"/>
    <s v="VBC"/>
    <d v="2020-03-10T00:00:00"/>
    <s v="March"/>
    <x v="6"/>
    <s v="00:21"/>
    <s v="N"/>
    <n v="12.99"/>
    <s v="N"/>
    <n v="1"/>
    <n v="0"/>
    <n v="0"/>
  </r>
  <r>
    <n v="136"/>
    <x v="54"/>
    <x v="2"/>
    <s v="YYZ"/>
    <d v="2020-03-10T00:00:00"/>
    <s v="March"/>
    <x v="6"/>
    <s v="09:20"/>
    <s v="N"/>
    <n v="12.99"/>
    <s v="Y"/>
    <n v="1"/>
    <n v="12.99"/>
    <n v="0"/>
  </r>
  <r>
    <n v="137"/>
    <x v="60"/>
    <x v="2"/>
    <s v="NYC"/>
    <d v="2020-05-01T00:00:00"/>
    <s v="May"/>
    <x v="5"/>
    <s v="00:32"/>
    <s v="N"/>
    <n v="5.99"/>
    <s v="Y"/>
    <n v="5"/>
    <n v="5.99"/>
    <n v="0"/>
  </r>
  <r>
    <n v="138"/>
    <x v="0"/>
    <x v="2"/>
    <s v="LA"/>
    <d v="2020-01-03T00:00:00"/>
    <s v="January"/>
    <x v="5"/>
    <s v="07:09"/>
    <s v="Y"/>
    <n v="8.99"/>
    <s v="N"/>
    <n v="2"/>
    <n v="0"/>
    <n v="1"/>
  </r>
  <r>
    <n v="139"/>
    <x v="7"/>
    <x v="1"/>
    <s v="PHO"/>
    <d v="2020-01-03T00:00:00"/>
    <s v="January"/>
    <x v="5"/>
    <s v="09:26"/>
    <s v="Y"/>
    <n v="8.99"/>
    <s v="Y"/>
    <n v="5"/>
    <n v="8.99"/>
    <n v="1"/>
  </r>
  <r>
    <n v="140"/>
    <x v="61"/>
    <x v="2"/>
    <s v="CHI"/>
    <d v="2020-12-08T00:00:00"/>
    <s v="December"/>
    <x v="6"/>
    <s v="09:03"/>
    <s v="Y"/>
    <n v="5.99"/>
    <s v="N"/>
    <n v="3"/>
    <n v="0"/>
    <n v="1"/>
  </r>
  <r>
    <n v="141"/>
    <x v="14"/>
    <x v="2"/>
    <s v="PHL"/>
    <d v="2020-06-22T00:00:00"/>
    <s v="June"/>
    <x v="4"/>
    <s v="04:43"/>
    <s v="N"/>
    <n v="8.99"/>
    <s v="Y"/>
    <n v="4"/>
    <n v="8.99"/>
    <n v="0"/>
  </r>
  <r>
    <n v="142"/>
    <x v="37"/>
    <x v="0"/>
    <s v="LA"/>
    <d v="2020-02-06T00:00:00"/>
    <s v="February"/>
    <x v="3"/>
    <s v="09:15"/>
    <s v="N"/>
    <n v="5.99"/>
    <s v="N"/>
    <n v="5"/>
    <n v="0"/>
    <n v="0"/>
  </r>
  <r>
    <n v="143"/>
    <x v="19"/>
    <x v="0"/>
    <s v="PHO"/>
    <d v="2020-07-11T00:00:00"/>
    <s v="July"/>
    <x v="1"/>
    <s v="01:49"/>
    <s v="Y"/>
    <n v="12.99"/>
    <s v="Y"/>
    <n v="3"/>
    <n v="12.99"/>
    <n v="1"/>
  </r>
  <r>
    <n v="144"/>
    <x v="49"/>
    <x v="0"/>
    <s v="CHI"/>
    <d v="2020-11-21T00:00:00"/>
    <s v="November"/>
    <x v="1"/>
    <s v="01:36"/>
    <s v="Y"/>
    <n v="8.99"/>
    <s v="N"/>
    <n v="1"/>
    <n v="0"/>
    <n v="1"/>
  </r>
  <r>
    <n v="145"/>
    <x v="24"/>
    <x v="0"/>
    <s v="NYC"/>
    <d v="2020-06-05T00:00:00"/>
    <s v="June"/>
    <x v="5"/>
    <s v="00:37"/>
    <s v="N"/>
    <n v="8.99"/>
    <s v="Y"/>
    <n v="1"/>
    <n v="8.99"/>
    <n v="0"/>
  </r>
  <r>
    <n v="146"/>
    <x v="19"/>
    <x v="1"/>
    <s v="VBC"/>
    <d v="2020-10-08T00:00:00"/>
    <s v="October"/>
    <x v="3"/>
    <s v="01:38"/>
    <s v="Y"/>
    <n v="5.99"/>
    <s v="Y"/>
    <n v="5"/>
    <n v="5.99"/>
    <n v="1"/>
  </r>
  <r>
    <n v="147"/>
    <x v="24"/>
    <x v="0"/>
    <s v="PHL"/>
    <d v="2020-07-13T00:00:00"/>
    <s v="July"/>
    <x v="4"/>
    <s v="06:46"/>
    <s v="Y"/>
    <n v="8.99"/>
    <s v="N"/>
    <n v="1"/>
    <n v="0"/>
    <n v="1"/>
  </r>
  <r>
    <n v="148"/>
    <x v="16"/>
    <x v="2"/>
    <s v="HTX"/>
    <d v="2020-03-01T00:00:00"/>
    <s v="March"/>
    <x v="2"/>
    <s v="09:12"/>
    <s v="Y"/>
    <n v="12.99"/>
    <s v="Y"/>
    <n v="2"/>
    <n v="12.99"/>
    <n v="1"/>
  </r>
  <r>
    <n v="149"/>
    <x v="62"/>
    <x v="0"/>
    <s v="YYZ"/>
    <d v="2020-10-06T00:00:00"/>
    <s v="October"/>
    <x v="6"/>
    <s v="01:10"/>
    <s v="N"/>
    <n v="5.99"/>
    <s v="Y"/>
    <n v="2"/>
    <n v="5.99"/>
    <n v="0"/>
  </r>
  <r>
    <n v="150"/>
    <x v="63"/>
    <x v="1"/>
    <s v="PHO"/>
    <d v="2020-04-04T00:00:00"/>
    <s v="April"/>
    <x v="1"/>
    <s v="08:18"/>
    <s v="Y"/>
    <n v="5.99"/>
    <s v="N"/>
    <n v="5"/>
    <n v="0"/>
    <n v="1"/>
  </r>
  <r>
    <n v="151"/>
    <x v="9"/>
    <x v="2"/>
    <s v="NYC"/>
    <d v="2020-08-26T00:00:00"/>
    <s v="August"/>
    <x v="0"/>
    <s v="05:20"/>
    <s v="N"/>
    <n v="5.99"/>
    <s v="N"/>
    <n v="2"/>
    <n v="0"/>
    <n v="0"/>
  </r>
  <r>
    <n v="152"/>
    <x v="11"/>
    <x v="2"/>
    <s v="YYZ"/>
    <d v="2020-07-07T00:00:00"/>
    <s v="July"/>
    <x v="6"/>
    <s v="05:36"/>
    <s v="N"/>
    <n v="5.99"/>
    <s v="N"/>
    <n v="1"/>
    <n v="0"/>
    <n v="0"/>
  </r>
  <r>
    <n v="153"/>
    <x v="64"/>
    <x v="2"/>
    <s v="VBC"/>
    <d v="2020-05-01T00:00:00"/>
    <s v="May"/>
    <x v="5"/>
    <s v="08:45"/>
    <s v="Y"/>
    <n v="5.99"/>
    <s v="N"/>
    <n v="4"/>
    <n v="0"/>
    <n v="1"/>
  </r>
  <r>
    <n v="154"/>
    <x v="65"/>
    <x v="2"/>
    <s v="PHO"/>
    <d v="2020-08-23T00:00:00"/>
    <s v="August"/>
    <x v="2"/>
    <s v="08:55"/>
    <s v="N"/>
    <n v="12.99"/>
    <s v="Y"/>
    <n v="1"/>
    <n v="12.99"/>
    <n v="0"/>
  </r>
  <r>
    <n v="155"/>
    <x v="33"/>
    <x v="1"/>
    <s v="HTX"/>
    <d v="2020-11-26T00:00:00"/>
    <s v="November"/>
    <x v="3"/>
    <s v="05:41"/>
    <s v="Y"/>
    <n v="5.99"/>
    <s v="Y"/>
    <n v="5"/>
    <n v="5.99"/>
    <n v="1"/>
  </r>
  <r>
    <n v="156"/>
    <x v="9"/>
    <x v="2"/>
    <s v="VBC"/>
    <d v="2020-06-19T00:00:00"/>
    <s v="June"/>
    <x v="5"/>
    <s v="05:20"/>
    <s v="Y"/>
    <n v="5.99"/>
    <s v="Y"/>
    <n v="3"/>
    <n v="5.99"/>
    <n v="1"/>
  </r>
  <r>
    <n v="157"/>
    <x v="17"/>
    <x v="2"/>
    <s v="PHL"/>
    <d v="2020-04-08T00:00:00"/>
    <s v="April"/>
    <x v="0"/>
    <s v="05:35"/>
    <s v="Y"/>
    <n v="8.99"/>
    <s v="N"/>
    <n v="3"/>
    <n v="0"/>
    <n v="1"/>
  </r>
  <r>
    <n v="158"/>
    <x v="66"/>
    <x v="1"/>
    <s v="CHI"/>
    <d v="2020-08-21T00:00:00"/>
    <s v="August"/>
    <x v="5"/>
    <s v="04:10"/>
    <s v="Y"/>
    <n v="5.99"/>
    <s v="N"/>
    <n v="5"/>
    <n v="0"/>
    <n v="1"/>
  </r>
  <r>
    <n v="159"/>
    <x v="44"/>
    <x v="1"/>
    <s v="LA"/>
    <d v="2020-12-21T00:00:00"/>
    <s v="December"/>
    <x v="4"/>
    <s v="01:38"/>
    <s v="Y"/>
    <n v="12.99"/>
    <s v="N"/>
    <n v="1"/>
    <n v="0"/>
    <n v="1"/>
  </r>
  <r>
    <n v="160"/>
    <x v="49"/>
    <x v="0"/>
    <s v="CHI"/>
    <d v="2020-05-15T00:00:00"/>
    <s v="May"/>
    <x v="5"/>
    <s v="04:10"/>
    <s v="N"/>
    <n v="8.99"/>
    <s v="Y"/>
    <n v="1"/>
    <n v="8.99"/>
    <n v="0"/>
  </r>
  <r>
    <n v="161"/>
    <x v="0"/>
    <x v="1"/>
    <s v="PHO"/>
    <d v="2020-09-29T00:00:00"/>
    <s v="September"/>
    <x v="6"/>
    <s v="03:05"/>
    <s v="Y"/>
    <n v="5.99"/>
    <s v="N"/>
    <n v="2"/>
    <n v="0"/>
    <n v="1"/>
  </r>
  <r>
    <n v="162"/>
    <x v="43"/>
    <x v="0"/>
    <s v="VBC"/>
    <d v="2020-08-10T00:00:00"/>
    <s v="August"/>
    <x v="4"/>
    <s v="02:17"/>
    <s v="N"/>
    <n v="8.99"/>
    <s v="Y"/>
    <n v="1"/>
    <n v="8.99"/>
    <n v="0"/>
  </r>
  <r>
    <n v="163"/>
    <x v="38"/>
    <x v="0"/>
    <s v="HTX"/>
    <d v="2020-11-24T00:00:00"/>
    <s v="November"/>
    <x v="6"/>
    <s v="09:57"/>
    <s v="Y"/>
    <n v="8.99"/>
    <s v="N"/>
    <n v="4"/>
    <n v="0"/>
    <n v="1"/>
  </r>
  <r>
    <n v="164"/>
    <x v="14"/>
    <x v="2"/>
    <s v="PHL"/>
    <d v="2020-09-01T00:00:00"/>
    <s v="September"/>
    <x v="6"/>
    <s v="01:40"/>
    <s v="N"/>
    <n v="8.99"/>
    <s v="Y"/>
    <n v="1"/>
    <n v="8.99"/>
    <n v="0"/>
  </r>
  <r>
    <n v="165"/>
    <x v="37"/>
    <x v="1"/>
    <s v="PHL"/>
    <d v="2020-07-25T00:00:00"/>
    <s v="July"/>
    <x v="1"/>
    <s v="03:11"/>
    <s v="Y"/>
    <n v="12.99"/>
    <s v="Y"/>
    <n v="4"/>
    <n v="12.99"/>
    <n v="1"/>
  </r>
  <r>
    <n v="166"/>
    <x v="39"/>
    <x v="0"/>
    <s v="CHI"/>
    <d v="2020-10-15T00:00:00"/>
    <s v="October"/>
    <x v="3"/>
    <s v="07:07"/>
    <s v="Y"/>
    <n v="12.99"/>
    <s v="Y"/>
    <n v="3"/>
    <n v="12.99"/>
    <n v="1"/>
  </r>
  <r>
    <n v="167"/>
    <x v="40"/>
    <x v="2"/>
    <s v="PHL"/>
    <d v="2020-11-10T00:00:00"/>
    <s v="November"/>
    <x v="6"/>
    <s v="05:25"/>
    <s v="N"/>
    <n v="12.99"/>
    <s v="N"/>
    <n v="2"/>
    <n v="0"/>
    <n v="0"/>
  </r>
  <r>
    <n v="168"/>
    <x v="28"/>
    <x v="2"/>
    <s v="LA"/>
    <d v="2020-10-20T00:00:00"/>
    <s v="October"/>
    <x v="6"/>
    <s v="06:18"/>
    <s v="N"/>
    <n v="12.99"/>
    <s v="N"/>
    <n v="1"/>
    <n v="0"/>
    <n v="0"/>
  </r>
  <r>
    <n v="169"/>
    <x v="1"/>
    <x v="0"/>
    <s v="PHO"/>
    <d v="2020-04-17T00:00:00"/>
    <s v="April"/>
    <x v="5"/>
    <s v="08:59"/>
    <s v="N"/>
    <n v="8.99"/>
    <s v="N"/>
    <n v="2"/>
    <n v="0"/>
    <n v="0"/>
  </r>
  <r>
    <n v="170"/>
    <x v="52"/>
    <x v="0"/>
    <s v="CHI"/>
    <d v="2020-04-03T00:00:00"/>
    <s v="April"/>
    <x v="5"/>
    <s v="05:10"/>
    <s v="N"/>
    <n v="12.99"/>
    <s v="Y"/>
    <n v="5"/>
    <n v="12.99"/>
    <n v="0"/>
  </r>
  <r>
    <n v="171"/>
    <x v="5"/>
    <x v="2"/>
    <s v="CHI"/>
    <d v="2020-10-17T00:00:00"/>
    <s v="October"/>
    <x v="1"/>
    <s v="07:10"/>
    <s v="N"/>
    <n v="5.99"/>
    <s v="Y"/>
    <n v="5"/>
    <n v="5.99"/>
    <n v="0"/>
  </r>
  <r>
    <n v="172"/>
    <x v="18"/>
    <x v="0"/>
    <s v="HTX"/>
    <d v="2020-03-24T00:00:00"/>
    <s v="March"/>
    <x v="6"/>
    <s v="06:12"/>
    <s v="N"/>
    <n v="5.99"/>
    <s v="N"/>
    <n v="4"/>
    <n v="0"/>
    <n v="0"/>
  </r>
  <r>
    <n v="173"/>
    <x v="22"/>
    <x v="1"/>
    <s v="HTX"/>
    <d v="2020-03-19T00:00:00"/>
    <s v="March"/>
    <x v="3"/>
    <s v="04:14"/>
    <s v="Y"/>
    <n v="5.99"/>
    <s v="Y"/>
    <n v="1"/>
    <n v="5.99"/>
    <n v="1"/>
  </r>
  <r>
    <n v="174"/>
    <x v="67"/>
    <x v="0"/>
    <s v="CHI"/>
    <d v="2020-10-19T00:00:00"/>
    <s v="October"/>
    <x v="4"/>
    <s v="01:58"/>
    <s v="N"/>
    <n v="8.99"/>
    <s v="Y"/>
    <n v="5"/>
    <n v="8.99"/>
    <n v="0"/>
  </r>
  <r>
    <n v="175"/>
    <x v="26"/>
    <x v="2"/>
    <s v="PHO"/>
    <d v="2020-05-28T00:00:00"/>
    <s v="May"/>
    <x v="3"/>
    <s v="06:31"/>
    <s v="Y"/>
    <n v="5.99"/>
    <s v="N"/>
    <n v="2"/>
    <n v="0"/>
    <n v="1"/>
  </r>
  <r>
    <n v="176"/>
    <x v="32"/>
    <x v="0"/>
    <s v="PHL"/>
    <d v="2020-06-09T00:00:00"/>
    <s v="June"/>
    <x v="6"/>
    <s v="01:07"/>
    <s v="Y"/>
    <n v="5.99"/>
    <s v="Y"/>
    <n v="1"/>
    <n v="5.99"/>
    <n v="1"/>
  </r>
  <r>
    <n v="177"/>
    <x v="40"/>
    <x v="2"/>
    <s v="PHO"/>
    <d v="2020-09-19T00:00:00"/>
    <s v="September"/>
    <x v="1"/>
    <s v="09:07"/>
    <s v="Y"/>
    <n v="8.99"/>
    <s v="N"/>
    <n v="2"/>
    <n v="0"/>
    <n v="1"/>
  </r>
  <r>
    <n v="178"/>
    <x v="8"/>
    <x v="1"/>
    <s v="LA"/>
    <d v="2020-10-20T00:00:00"/>
    <s v="October"/>
    <x v="6"/>
    <s v="07:09"/>
    <s v="N"/>
    <n v="12.99"/>
    <s v="Y"/>
    <n v="2"/>
    <n v="12.99"/>
    <n v="0"/>
  </r>
  <r>
    <n v="179"/>
    <x v="22"/>
    <x v="1"/>
    <s v="PHO"/>
    <d v="2020-04-16T00:00:00"/>
    <s v="April"/>
    <x v="3"/>
    <s v="02:38"/>
    <s v="Y"/>
    <n v="8.99"/>
    <s v="N"/>
    <n v="3"/>
    <n v="0"/>
    <n v="1"/>
  </r>
  <r>
    <n v="180"/>
    <x v="40"/>
    <x v="2"/>
    <s v="HTX"/>
    <d v="2020-01-11T00:00:00"/>
    <s v="January"/>
    <x v="1"/>
    <s v="01:30"/>
    <s v="N"/>
    <n v="12.99"/>
    <s v="Y"/>
    <n v="3"/>
    <n v="12.99"/>
    <n v="0"/>
  </r>
  <r>
    <n v="181"/>
    <x v="47"/>
    <x v="2"/>
    <s v="VBC"/>
    <d v="2020-10-06T00:00:00"/>
    <s v="October"/>
    <x v="6"/>
    <s v="02:51"/>
    <s v="Y"/>
    <n v="12.99"/>
    <s v="N"/>
    <n v="1"/>
    <n v="0"/>
    <n v="1"/>
  </r>
  <r>
    <n v="182"/>
    <x v="8"/>
    <x v="1"/>
    <s v="YYZ"/>
    <d v="2020-09-28T00:00:00"/>
    <s v="September"/>
    <x v="4"/>
    <s v="09:48"/>
    <s v="Y"/>
    <n v="5.99"/>
    <s v="Y"/>
    <n v="2"/>
    <n v="5.99"/>
    <n v="1"/>
  </r>
  <r>
    <n v="183"/>
    <x v="44"/>
    <x v="0"/>
    <s v="VBC"/>
    <d v="2020-05-24T00:00:00"/>
    <s v="May"/>
    <x v="2"/>
    <s v="00:57"/>
    <s v="N"/>
    <n v="8.99"/>
    <s v="Y"/>
    <n v="3"/>
    <n v="8.99"/>
    <n v="0"/>
  </r>
  <r>
    <n v="184"/>
    <x v="45"/>
    <x v="0"/>
    <s v="VBC"/>
    <d v="2020-05-03T00:00:00"/>
    <s v="May"/>
    <x v="2"/>
    <s v="07:05"/>
    <s v="N"/>
    <n v="5.99"/>
    <s v="Y"/>
    <n v="4"/>
    <n v="5.99"/>
    <n v="0"/>
  </r>
  <r>
    <n v="185"/>
    <x v="65"/>
    <x v="1"/>
    <s v="PHO"/>
    <d v="2020-10-07T00:00:00"/>
    <s v="October"/>
    <x v="0"/>
    <s v="05:11"/>
    <s v="N"/>
    <n v="12.99"/>
    <s v="Y"/>
    <n v="5"/>
    <n v="12.99"/>
    <n v="0"/>
  </r>
  <r>
    <n v="186"/>
    <x v="17"/>
    <x v="2"/>
    <s v="PHL"/>
    <d v="2020-05-18T00:00:00"/>
    <s v="May"/>
    <x v="4"/>
    <s v="03:34"/>
    <s v="N"/>
    <n v="8.99"/>
    <s v="Y"/>
    <n v="2"/>
    <n v="8.99"/>
    <n v="0"/>
  </r>
  <r>
    <n v="187"/>
    <x v="37"/>
    <x v="2"/>
    <s v="YYZ"/>
    <d v="2020-11-27T00:00:00"/>
    <s v="November"/>
    <x v="5"/>
    <s v="05:06"/>
    <s v="Y"/>
    <n v="12.99"/>
    <s v="N"/>
    <n v="2"/>
    <n v="0"/>
    <n v="1"/>
  </r>
  <r>
    <n v="188"/>
    <x v="50"/>
    <x v="2"/>
    <s v="LA"/>
    <d v="2020-12-11T00:00:00"/>
    <s v="December"/>
    <x v="5"/>
    <s v="08:15"/>
    <s v="Y"/>
    <n v="12.99"/>
    <s v="Y"/>
    <n v="3"/>
    <n v="12.99"/>
    <n v="1"/>
  </r>
  <r>
    <n v="189"/>
    <x v="55"/>
    <x v="0"/>
    <s v="NYC"/>
    <d v="2020-12-15T00:00:00"/>
    <s v="December"/>
    <x v="6"/>
    <s v="01:54"/>
    <s v="Y"/>
    <n v="8.99"/>
    <s v="N"/>
    <n v="4"/>
    <n v="0"/>
    <n v="1"/>
  </r>
  <r>
    <n v="190"/>
    <x v="10"/>
    <x v="0"/>
    <s v="LA"/>
    <d v="2020-08-05T00:00:00"/>
    <s v="August"/>
    <x v="0"/>
    <s v="03:12"/>
    <s v="Y"/>
    <n v="12.99"/>
    <s v="Y"/>
    <n v="1"/>
    <n v="12.99"/>
    <n v="1"/>
  </r>
  <r>
    <n v="191"/>
    <x v="47"/>
    <x v="0"/>
    <s v="PHO"/>
    <d v="2020-01-20T00:00:00"/>
    <s v="January"/>
    <x v="4"/>
    <s v="08:05"/>
    <s v="Y"/>
    <n v="12.99"/>
    <s v="Y"/>
    <n v="2"/>
    <n v="12.99"/>
    <n v="1"/>
  </r>
  <r>
    <n v="192"/>
    <x v="17"/>
    <x v="2"/>
    <s v="VBC"/>
    <d v="2020-10-11T00:00:00"/>
    <s v="October"/>
    <x v="2"/>
    <s v="00:10"/>
    <s v="N"/>
    <n v="12.99"/>
    <s v="Y"/>
    <n v="2"/>
    <n v="12.99"/>
    <n v="0"/>
  </r>
  <r>
    <n v="193"/>
    <x v="68"/>
    <x v="0"/>
    <s v="LA"/>
    <d v="2020-09-28T00:00:00"/>
    <s v="September"/>
    <x v="4"/>
    <s v="00:42"/>
    <s v="N"/>
    <n v="8.99"/>
    <s v="N"/>
    <n v="1"/>
    <n v="0"/>
    <n v="0"/>
  </r>
  <r>
    <n v="194"/>
    <x v="25"/>
    <x v="0"/>
    <s v="NYC"/>
    <d v="2020-07-17T00:00:00"/>
    <s v="July"/>
    <x v="5"/>
    <s v="01:22"/>
    <s v="Y"/>
    <n v="5.99"/>
    <s v="Y"/>
    <n v="1"/>
    <n v="5.99"/>
    <n v="1"/>
  </r>
  <r>
    <n v="195"/>
    <x v="67"/>
    <x v="1"/>
    <s v="VBC"/>
    <d v="2020-02-01T00:00:00"/>
    <s v="February"/>
    <x v="1"/>
    <s v="07:06"/>
    <s v="Y"/>
    <n v="8.99"/>
    <s v="N"/>
    <n v="2"/>
    <n v="0"/>
    <n v="1"/>
  </r>
  <r>
    <n v="196"/>
    <x v="38"/>
    <x v="2"/>
    <s v="HTX"/>
    <d v="2020-09-26T00:00:00"/>
    <s v="September"/>
    <x v="1"/>
    <s v="02:24"/>
    <s v="N"/>
    <n v="8.99"/>
    <s v="Y"/>
    <n v="2"/>
    <n v="8.99"/>
    <n v="0"/>
  </r>
  <r>
    <n v="197"/>
    <x v="3"/>
    <x v="1"/>
    <s v="VBC"/>
    <d v="2020-12-04T00:00:00"/>
    <s v="December"/>
    <x v="5"/>
    <s v="05:07"/>
    <s v="Y"/>
    <n v="8.99"/>
    <s v="N"/>
    <n v="2"/>
    <n v="0"/>
    <n v="1"/>
  </r>
  <r>
    <n v="198"/>
    <x v="0"/>
    <x v="1"/>
    <s v="PHL"/>
    <d v="2020-06-21T00:00:00"/>
    <s v="June"/>
    <x v="2"/>
    <s v="07:12"/>
    <s v="Y"/>
    <n v="5.99"/>
    <s v="Y"/>
    <n v="4"/>
    <n v="5.99"/>
    <n v="1"/>
  </r>
  <r>
    <n v="199"/>
    <x v="44"/>
    <x v="0"/>
    <s v="PHO"/>
    <d v="2020-05-15T00:00:00"/>
    <s v="May"/>
    <x v="5"/>
    <s v="08:52"/>
    <s v="Y"/>
    <n v="8.99"/>
    <s v="Y"/>
    <n v="3"/>
    <n v="8.99"/>
    <n v="1"/>
  </r>
  <r>
    <n v="200"/>
    <x v="65"/>
    <x v="0"/>
    <s v="NYC"/>
    <d v="2020-06-10T00:00:00"/>
    <s v="June"/>
    <x v="0"/>
    <s v="02:36"/>
    <s v="N"/>
    <n v="5.99"/>
    <s v="N"/>
    <n v="2"/>
    <n v="0"/>
    <n v="0"/>
  </r>
  <r>
    <n v="201"/>
    <x v="12"/>
    <x v="0"/>
    <s v="NYC"/>
    <d v="2020-07-22T00:00:00"/>
    <s v="July"/>
    <x v="0"/>
    <s v="02:45"/>
    <s v="Y"/>
    <n v="12.99"/>
    <s v="Y"/>
    <n v="5"/>
    <n v="12.99"/>
    <n v="1"/>
  </r>
  <r>
    <n v="202"/>
    <x v="10"/>
    <x v="1"/>
    <s v="CHI"/>
    <d v="2020-09-01T00:00:00"/>
    <s v="September"/>
    <x v="6"/>
    <s v="03:58"/>
    <s v="N"/>
    <n v="12.99"/>
    <s v="N"/>
    <n v="5"/>
    <n v="0"/>
    <n v="0"/>
  </r>
  <r>
    <n v="203"/>
    <x v="13"/>
    <x v="0"/>
    <s v="PHL"/>
    <d v="2020-06-11T00:00:00"/>
    <s v="June"/>
    <x v="3"/>
    <s v="01:14"/>
    <s v="Y"/>
    <n v="12.99"/>
    <s v="Y"/>
    <n v="1"/>
    <n v="12.99"/>
    <n v="1"/>
  </r>
  <r>
    <n v="204"/>
    <x v="0"/>
    <x v="1"/>
    <s v="VBC"/>
    <d v="2020-08-16T00:00:00"/>
    <s v="August"/>
    <x v="2"/>
    <s v="05:52"/>
    <s v="Y"/>
    <n v="12.99"/>
    <s v="N"/>
    <n v="3"/>
    <n v="0"/>
    <n v="1"/>
  </r>
  <r>
    <n v="205"/>
    <x v="29"/>
    <x v="2"/>
    <s v="VBC"/>
    <d v="2020-04-21T00:00:00"/>
    <s v="April"/>
    <x v="6"/>
    <s v="05:16"/>
    <s v="Y"/>
    <n v="12.99"/>
    <s v="Y"/>
    <n v="5"/>
    <n v="12.99"/>
    <n v="1"/>
  </r>
  <r>
    <n v="206"/>
    <x v="52"/>
    <x v="1"/>
    <s v="LA"/>
    <d v="2020-02-22T00:00:00"/>
    <s v="February"/>
    <x v="1"/>
    <s v="07:46"/>
    <s v="N"/>
    <n v="5.99"/>
    <s v="Y"/>
    <n v="3"/>
    <n v="5.99"/>
    <n v="0"/>
  </r>
  <r>
    <n v="207"/>
    <x v="51"/>
    <x v="1"/>
    <s v="NYC"/>
    <d v="2020-04-03T00:00:00"/>
    <s v="April"/>
    <x v="5"/>
    <s v="04:01"/>
    <s v="Y"/>
    <n v="5.99"/>
    <s v="N"/>
    <n v="3"/>
    <n v="0"/>
    <n v="1"/>
  </r>
  <r>
    <n v="208"/>
    <x v="53"/>
    <x v="1"/>
    <s v="LA"/>
    <d v="2020-11-03T00:00:00"/>
    <s v="November"/>
    <x v="6"/>
    <s v="09:54"/>
    <s v="Y"/>
    <n v="8.99"/>
    <s v="N"/>
    <n v="4"/>
    <n v="0"/>
    <n v="1"/>
  </r>
  <r>
    <n v="209"/>
    <x v="45"/>
    <x v="0"/>
    <s v="HTX"/>
    <d v="2020-11-01T00:00:00"/>
    <s v="November"/>
    <x v="2"/>
    <s v="02:35"/>
    <s v="N"/>
    <n v="8.99"/>
    <s v="Y"/>
    <n v="5"/>
    <n v="8.99"/>
    <n v="0"/>
  </r>
  <r>
    <n v="210"/>
    <x v="10"/>
    <x v="2"/>
    <s v="YYZ"/>
    <d v="2020-12-28T00:00:00"/>
    <s v="December"/>
    <x v="4"/>
    <s v="07:11"/>
    <s v="N"/>
    <n v="12.99"/>
    <s v="N"/>
    <n v="4"/>
    <n v="0"/>
    <n v="0"/>
  </r>
  <r>
    <n v="211"/>
    <x v="58"/>
    <x v="2"/>
    <s v="NYC"/>
    <d v="2020-12-19T00:00:00"/>
    <s v="December"/>
    <x v="1"/>
    <s v="08:21"/>
    <s v="Y"/>
    <n v="5.99"/>
    <s v="Y"/>
    <n v="5"/>
    <n v="5.99"/>
    <n v="1"/>
  </r>
  <r>
    <n v="212"/>
    <x v="37"/>
    <x v="1"/>
    <s v="PHO"/>
    <d v="2020-11-15T00:00:00"/>
    <s v="November"/>
    <x v="2"/>
    <s v="06:53"/>
    <s v="N"/>
    <n v="12.99"/>
    <s v="Y"/>
    <n v="5"/>
    <n v="12.99"/>
    <n v="0"/>
  </r>
  <r>
    <n v="213"/>
    <x v="61"/>
    <x v="2"/>
    <s v="HTX"/>
    <d v="2020-02-14T00:00:00"/>
    <s v="February"/>
    <x v="5"/>
    <s v="03:08"/>
    <s v="Y"/>
    <n v="5.99"/>
    <s v="Y"/>
    <n v="5"/>
    <n v="5.99"/>
    <n v="1"/>
  </r>
  <r>
    <n v="214"/>
    <x v="49"/>
    <x v="0"/>
    <s v="LA"/>
    <d v="2020-06-10T00:00:00"/>
    <s v="June"/>
    <x v="0"/>
    <s v="06:30"/>
    <s v="N"/>
    <n v="5.99"/>
    <s v="N"/>
    <n v="4"/>
    <n v="0"/>
    <n v="0"/>
  </r>
  <r>
    <n v="215"/>
    <x v="52"/>
    <x v="0"/>
    <s v="PHL"/>
    <d v="2020-07-19T00:00:00"/>
    <s v="July"/>
    <x v="2"/>
    <s v="03:13"/>
    <s v="N"/>
    <n v="12.99"/>
    <s v="Y"/>
    <n v="3"/>
    <n v="12.99"/>
    <n v="0"/>
  </r>
  <r>
    <n v="216"/>
    <x v="59"/>
    <x v="0"/>
    <s v="HTX"/>
    <d v="2020-03-17T00:00:00"/>
    <s v="March"/>
    <x v="6"/>
    <s v="05:25"/>
    <s v="Y"/>
    <n v="5.99"/>
    <s v="Y"/>
    <n v="5"/>
    <n v="5.99"/>
    <n v="1"/>
  </r>
  <r>
    <n v="217"/>
    <x v="14"/>
    <x v="0"/>
    <s v="PHO"/>
    <d v="2020-05-27T00:00:00"/>
    <s v="May"/>
    <x v="0"/>
    <s v="00:02"/>
    <s v="Y"/>
    <n v="12.99"/>
    <s v="N"/>
    <n v="5"/>
    <n v="0"/>
    <n v="1"/>
  </r>
  <r>
    <n v="218"/>
    <x v="27"/>
    <x v="0"/>
    <s v="PHL"/>
    <d v="2020-08-25T00:00:00"/>
    <s v="August"/>
    <x v="6"/>
    <s v="04:58"/>
    <s v="Y"/>
    <n v="12.99"/>
    <s v="Y"/>
    <n v="4"/>
    <n v="12.99"/>
    <n v="1"/>
  </r>
  <r>
    <n v="219"/>
    <x v="31"/>
    <x v="2"/>
    <s v="LA"/>
    <d v="2020-09-25T00:00:00"/>
    <s v="September"/>
    <x v="5"/>
    <s v="06:57"/>
    <s v="Y"/>
    <n v="5.99"/>
    <s v="Y"/>
    <n v="2"/>
    <n v="5.99"/>
    <n v="1"/>
  </r>
  <r>
    <n v="220"/>
    <x v="0"/>
    <x v="2"/>
    <s v="YYZ"/>
    <d v="2020-01-25T00:00:00"/>
    <s v="January"/>
    <x v="1"/>
    <s v="06:43"/>
    <s v="N"/>
    <n v="8.99"/>
    <s v="Y"/>
    <n v="1"/>
    <n v="8.99"/>
    <n v="0"/>
  </r>
  <r>
    <n v="221"/>
    <x v="32"/>
    <x v="0"/>
    <s v="HTX"/>
    <d v="2020-02-04T00:00:00"/>
    <s v="February"/>
    <x v="6"/>
    <s v="06:37"/>
    <s v="N"/>
    <n v="8.99"/>
    <s v="Y"/>
    <n v="3"/>
    <n v="8.99"/>
    <n v="0"/>
  </r>
  <r>
    <n v="222"/>
    <x v="52"/>
    <x v="1"/>
    <s v="PHO"/>
    <d v="2020-01-13T00:00:00"/>
    <s v="January"/>
    <x v="4"/>
    <s v="09:49"/>
    <s v="N"/>
    <n v="5.99"/>
    <s v="Y"/>
    <n v="1"/>
    <n v="5.99"/>
    <n v="0"/>
  </r>
  <r>
    <n v="223"/>
    <x v="44"/>
    <x v="0"/>
    <s v="LA"/>
    <d v="2020-10-11T00:00:00"/>
    <s v="October"/>
    <x v="2"/>
    <s v="03:13"/>
    <s v="N"/>
    <n v="12.99"/>
    <s v="Y"/>
    <n v="5"/>
    <n v="12.99"/>
    <n v="0"/>
  </r>
  <r>
    <n v="224"/>
    <x v="47"/>
    <x v="2"/>
    <s v="CHI"/>
    <d v="2020-03-17T00:00:00"/>
    <s v="March"/>
    <x v="6"/>
    <s v="00:03"/>
    <s v="N"/>
    <n v="5.99"/>
    <s v="Y"/>
    <n v="3"/>
    <n v="5.99"/>
    <n v="0"/>
  </r>
  <r>
    <n v="225"/>
    <x v="59"/>
    <x v="2"/>
    <s v="PHO"/>
    <d v="2020-10-15T00:00:00"/>
    <s v="October"/>
    <x v="3"/>
    <s v="07:36"/>
    <s v="Y"/>
    <n v="12.99"/>
    <s v="N"/>
    <n v="5"/>
    <n v="0"/>
    <n v="1"/>
  </r>
  <r>
    <n v="226"/>
    <x v="69"/>
    <x v="1"/>
    <s v="CHI"/>
    <d v="2020-08-11T00:00:00"/>
    <s v="August"/>
    <x v="6"/>
    <s v="05:14"/>
    <s v="Y"/>
    <n v="12.99"/>
    <s v="Y"/>
    <n v="3"/>
    <n v="12.99"/>
    <n v="1"/>
  </r>
  <r>
    <n v="227"/>
    <x v="33"/>
    <x v="2"/>
    <s v="NYC"/>
    <d v="2020-11-07T00:00:00"/>
    <s v="November"/>
    <x v="1"/>
    <s v="01:36"/>
    <s v="Y"/>
    <n v="5.99"/>
    <s v="Y"/>
    <n v="5"/>
    <n v="5.99"/>
    <n v="1"/>
  </r>
  <r>
    <n v="228"/>
    <x v="63"/>
    <x v="0"/>
    <s v="PHL"/>
    <d v="2020-11-25T00:00:00"/>
    <s v="November"/>
    <x v="0"/>
    <s v="00:17"/>
    <s v="N"/>
    <n v="5.99"/>
    <s v="N"/>
    <n v="4"/>
    <n v="0"/>
    <n v="0"/>
  </r>
  <r>
    <n v="229"/>
    <x v="57"/>
    <x v="1"/>
    <s v="CHI"/>
    <d v="2020-10-29T00:00:00"/>
    <s v="October"/>
    <x v="3"/>
    <s v="08:36"/>
    <s v="Y"/>
    <n v="5.99"/>
    <s v="N"/>
    <n v="5"/>
    <n v="0"/>
    <n v="1"/>
  </r>
  <r>
    <n v="230"/>
    <x v="17"/>
    <x v="0"/>
    <s v="NYC"/>
    <d v="2020-01-01T00:00:00"/>
    <s v="January"/>
    <x v="0"/>
    <s v="05:10"/>
    <s v="N"/>
    <n v="12.99"/>
    <s v="N"/>
    <n v="4"/>
    <n v="0"/>
    <n v="0"/>
  </r>
  <r>
    <n v="231"/>
    <x v="24"/>
    <x v="1"/>
    <s v="LA"/>
    <d v="2020-05-11T00:00:00"/>
    <s v="May"/>
    <x v="4"/>
    <s v="09:53"/>
    <s v="N"/>
    <n v="12.99"/>
    <s v="Y"/>
    <n v="2"/>
    <n v="12.99"/>
    <n v="0"/>
  </r>
  <r>
    <n v="232"/>
    <x v="67"/>
    <x v="0"/>
    <s v="CHI"/>
    <d v="2020-11-23T00:00:00"/>
    <s v="November"/>
    <x v="4"/>
    <s v="07:07"/>
    <s v="Y"/>
    <n v="5.99"/>
    <s v="Y"/>
    <n v="3"/>
    <n v="5.99"/>
    <n v="1"/>
  </r>
  <r>
    <n v="233"/>
    <x v="3"/>
    <x v="0"/>
    <s v="PHL"/>
    <d v="2020-01-07T00:00:00"/>
    <s v="January"/>
    <x v="6"/>
    <s v="07:39"/>
    <s v="Y"/>
    <n v="5.99"/>
    <s v="Y"/>
    <n v="2"/>
    <n v="5.99"/>
    <n v="1"/>
  </r>
  <r>
    <n v="234"/>
    <x v="56"/>
    <x v="0"/>
    <s v="HTX"/>
    <d v="2020-07-10T00:00:00"/>
    <s v="July"/>
    <x v="5"/>
    <s v="07:56"/>
    <s v="N"/>
    <n v="12.99"/>
    <s v="Y"/>
    <n v="5"/>
    <n v="12.99"/>
    <n v="0"/>
  </r>
  <r>
    <n v="235"/>
    <x v="23"/>
    <x v="1"/>
    <s v="LA"/>
    <d v="2020-08-14T00:00:00"/>
    <s v="August"/>
    <x v="5"/>
    <s v="09:27"/>
    <s v="N"/>
    <n v="5.99"/>
    <s v="N"/>
    <n v="3"/>
    <n v="0"/>
    <n v="0"/>
  </r>
  <r>
    <n v="236"/>
    <x v="58"/>
    <x v="0"/>
    <s v="VBC"/>
    <d v="2020-12-28T00:00:00"/>
    <s v="December"/>
    <x v="4"/>
    <s v="00:54"/>
    <s v="Y"/>
    <n v="8.99"/>
    <s v="N"/>
    <n v="1"/>
    <n v="0"/>
    <n v="1"/>
  </r>
  <r>
    <n v="237"/>
    <x v="8"/>
    <x v="0"/>
    <s v="PHL"/>
    <d v="2020-08-19T00:00:00"/>
    <s v="August"/>
    <x v="0"/>
    <s v="09:12"/>
    <s v="N"/>
    <n v="5.99"/>
    <s v="Y"/>
    <n v="2"/>
    <n v="5.99"/>
    <n v="0"/>
  </r>
  <r>
    <n v="238"/>
    <x v="23"/>
    <x v="0"/>
    <s v="NYC"/>
    <d v="2020-02-08T00:00:00"/>
    <s v="February"/>
    <x v="1"/>
    <s v="04:34"/>
    <s v="N"/>
    <n v="5.99"/>
    <s v="N"/>
    <n v="5"/>
    <n v="0"/>
    <n v="0"/>
  </r>
  <r>
    <n v="239"/>
    <x v="36"/>
    <x v="2"/>
    <s v="PHL"/>
    <d v="2020-04-20T00:00:00"/>
    <s v="April"/>
    <x v="4"/>
    <s v="02:49"/>
    <s v="N"/>
    <n v="12.99"/>
    <s v="N"/>
    <n v="2"/>
    <n v="0"/>
    <n v="0"/>
  </r>
  <r>
    <n v="240"/>
    <x v="36"/>
    <x v="1"/>
    <s v="VBC"/>
    <d v="2020-04-14T00:00:00"/>
    <s v="April"/>
    <x v="6"/>
    <s v="02:48"/>
    <s v="N"/>
    <n v="12.99"/>
    <s v="Y"/>
    <n v="1"/>
    <n v="12.99"/>
    <n v="0"/>
  </r>
  <r>
    <n v="241"/>
    <x v="49"/>
    <x v="2"/>
    <s v="YYZ"/>
    <d v="2020-02-14T00:00:00"/>
    <s v="February"/>
    <x v="5"/>
    <s v="09:15"/>
    <s v="N"/>
    <n v="8.99"/>
    <s v="N"/>
    <n v="1"/>
    <n v="0"/>
    <n v="0"/>
  </r>
  <r>
    <n v="242"/>
    <x v="20"/>
    <x v="1"/>
    <s v="HTX"/>
    <d v="2020-10-27T00:00:00"/>
    <s v="October"/>
    <x v="6"/>
    <s v="03:59"/>
    <s v="N"/>
    <n v="12.99"/>
    <s v="N"/>
    <n v="5"/>
    <n v="0"/>
    <n v="0"/>
  </r>
  <r>
    <n v="243"/>
    <x v="30"/>
    <x v="1"/>
    <s v="YYZ"/>
    <d v="2020-09-11T00:00:00"/>
    <s v="September"/>
    <x v="5"/>
    <s v="01:21"/>
    <s v="Y"/>
    <n v="12.99"/>
    <s v="Y"/>
    <n v="5"/>
    <n v="12.99"/>
    <n v="1"/>
  </r>
  <r>
    <n v="244"/>
    <x v="4"/>
    <x v="1"/>
    <s v="YYZ"/>
    <d v="2020-08-22T00:00:00"/>
    <s v="August"/>
    <x v="1"/>
    <s v="06:05"/>
    <s v="N"/>
    <n v="5.99"/>
    <s v="N"/>
    <n v="2"/>
    <n v="0"/>
    <n v="0"/>
  </r>
  <r>
    <n v="245"/>
    <x v="50"/>
    <x v="0"/>
    <s v="PHL"/>
    <d v="2020-11-16T00:00:00"/>
    <s v="November"/>
    <x v="4"/>
    <s v="04:02"/>
    <s v="N"/>
    <n v="12.99"/>
    <s v="N"/>
    <n v="1"/>
    <n v="0"/>
    <n v="0"/>
  </r>
  <r>
    <n v="246"/>
    <x v="6"/>
    <x v="0"/>
    <s v="YYZ"/>
    <d v="2020-05-21T00:00:00"/>
    <s v="May"/>
    <x v="3"/>
    <s v="06:25"/>
    <s v="N"/>
    <n v="8.99"/>
    <s v="Y"/>
    <n v="2"/>
    <n v="8.99"/>
    <n v="0"/>
  </r>
  <r>
    <n v="247"/>
    <x v="30"/>
    <x v="2"/>
    <s v="PHO"/>
    <d v="2020-05-17T00:00:00"/>
    <s v="May"/>
    <x v="2"/>
    <s v="08:35"/>
    <s v="N"/>
    <n v="8.99"/>
    <s v="Y"/>
    <n v="3"/>
    <n v="8.99"/>
    <n v="0"/>
  </r>
  <r>
    <n v="248"/>
    <x v="42"/>
    <x v="2"/>
    <s v="PHO"/>
    <d v="2020-06-28T00:00:00"/>
    <s v="June"/>
    <x v="2"/>
    <s v="07:07"/>
    <s v="N"/>
    <n v="8.99"/>
    <s v="N"/>
    <n v="4"/>
    <n v="0"/>
    <n v="0"/>
  </r>
  <r>
    <n v="249"/>
    <x v="61"/>
    <x v="2"/>
    <s v="VBC"/>
    <d v="2020-03-17T00:00:00"/>
    <s v="March"/>
    <x v="6"/>
    <s v="03:23"/>
    <s v="Y"/>
    <n v="12.99"/>
    <s v="N"/>
    <n v="3"/>
    <n v="0"/>
    <n v="1"/>
  </r>
  <r>
    <n v="250"/>
    <x v="23"/>
    <x v="0"/>
    <s v="NYC"/>
    <d v="2020-12-11T00:00:00"/>
    <s v="December"/>
    <x v="5"/>
    <s v="01:48"/>
    <s v="N"/>
    <n v="5.99"/>
    <s v="Y"/>
    <n v="1"/>
    <n v="5.99"/>
    <n v="0"/>
  </r>
  <r>
    <n v="251"/>
    <x v="65"/>
    <x v="0"/>
    <s v="VBC"/>
    <d v="2020-04-05T00:00:00"/>
    <s v="April"/>
    <x v="2"/>
    <s v="01:07"/>
    <s v="Y"/>
    <n v="8.99"/>
    <s v="N"/>
    <n v="2"/>
    <n v="0"/>
    <n v="1"/>
  </r>
  <r>
    <n v="252"/>
    <x v="15"/>
    <x v="2"/>
    <s v="PHO"/>
    <d v="2020-07-23T00:00:00"/>
    <s v="July"/>
    <x v="3"/>
    <s v="05:50"/>
    <s v="Y"/>
    <n v="12.99"/>
    <s v="N"/>
    <n v="2"/>
    <n v="0"/>
    <n v="1"/>
  </r>
  <r>
    <n v="253"/>
    <x v="64"/>
    <x v="2"/>
    <s v="YYZ"/>
    <d v="2020-10-02T00:00:00"/>
    <s v="October"/>
    <x v="5"/>
    <s v="06:27"/>
    <s v="N"/>
    <n v="12.99"/>
    <s v="N"/>
    <n v="1"/>
    <n v="0"/>
    <n v="0"/>
  </r>
  <r>
    <n v="254"/>
    <x v="69"/>
    <x v="1"/>
    <s v="LA"/>
    <d v="2020-06-13T00:00:00"/>
    <s v="June"/>
    <x v="1"/>
    <s v="08:34"/>
    <s v="Y"/>
    <n v="8.99"/>
    <s v="Y"/>
    <n v="5"/>
    <n v="8.99"/>
    <n v="1"/>
  </r>
  <r>
    <n v="255"/>
    <x v="58"/>
    <x v="2"/>
    <s v="CHI"/>
    <d v="2020-10-30T00:00:00"/>
    <s v="October"/>
    <x v="5"/>
    <s v="08:19"/>
    <s v="Y"/>
    <n v="12.99"/>
    <s v="Y"/>
    <n v="1"/>
    <n v="12.99"/>
    <n v="1"/>
  </r>
  <r>
    <n v="256"/>
    <x v="49"/>
    <x v="1"/>
    <s v="PHO"/>
    <d v="2020-06-30T00:00:00"/>
    <s v="June"/>
    <x v="6"/>
    <s v="00:19"/>
    <s v="N"/>
    <n v="8.99"/>
    <s v="Y"/>
    <n v="4"/>
    <n v="8.99"/>
    <n v="0"/>
  </r>
  <r>
    <n v="257"/>
    <x v="43"/>
    <x v="1"/>
    <s v="NYC"/>
    <d v="2020-08-19T00:00:00"/>
    <s v="August"/>
    <x v="0"/>
    <s v="03:27"/>
    <s v="Y"/>
    <n v="5.99"/>
    <s v="N"/>
    <n v="1"/>
    <n v="0"/>
    <n v="1"/>
  </r>
  <r>
    <n v="258"/>
    <x v="7"/>
    <x v="2"/>
    <s v="LA"/>
    <d v="2020-11-02T00:00:00"/>
    <s v="November"/>
    <x v="4"/>
    <s v="00:17"/>
    <s v="Y"/>
    <n v="12.99"/>
    <s v="Y"/>
    <n v="4"/>
    <n v="12.99"/>
    <n v="1"/>
  </r>
  <r>
    <n v="259"/>
    <x v="0"/>
    <x v="1"/>
    <s v="LA"/>
    <d v="2020-07-26T00:00:00"/>
    <s v="July"/>
    <x v="2"/>
    <s v="01:27"/>
    <s v="N"/>
    <n v="5.99"/>
    <s v="Y"/>
    <n v="4"/>
    <n v="5.99"/>
    <n v="0"/>
  </r>
  <r>
    <n v="260"/>
    <x v="1"/>
    <x v="2"/>
    <s v="YYZ"/>
    <d v="2020-10-23T00:00:00"/>
    <s v="October"/>
    <x v="5"/>
    <s v="09:49"/>
    <s v="N"/>
    <n v="8.99"/>
    <s v="N"/>
    <n v="5"/>
    <n v="0"/>
    <n v="0"/>
  </r>
  <r>
    <n v="261"/>
    <x v="65"/>
    <x v="0"/>
    <s v="NYC"/>
    <d v="2020-06-25T00:00:00"/>
    <s v="June"/>
    <x v="3"/>
    <s v="09:50"/>
    <s v="N"/>
    <n v="12.99"/>
    <s v="N"/>
    <n v="3"/>
    <n v="0"/>
    <n v="0"/>
  </r>
  <r>
    <n v="262"/>
    <x v="41"/>
    <x v="1"/>
    <s v="PHO"/>
    <d v="2020-10-05T00:00:00"/>
    <s v="October"/>
    <x v="4"/>
    <s v="02:54"/>
    <s v="Y"/>
    <n v="8.99"/>
    <s v="Y"/>
    <n v="5"/>
    <n v="8.99"/>
    <n v="1"/>
  </r>
  <r>
    <n v="263"/>
    <x v="20"/>
    <x v="0"/>
    <s v="LA"/>
    <d v="2020-04-25T00:00:00"/>
    <s v="April"/>
    <x v="1"/>
    <s v="03:10"/>
    <s v="N"/>
    <n v="12.99"/>
    <s v="Y"/>
    <n v="5"/>
    <n v="12.99"/>
    <n v="0"/>
  </r>
  <r>
    <n v="264"/>
    <x v="4"/>
    <x v="0"/>
    <s v="LA"/>
    <d v="2020-10-06T00:00:00"/>
    <s v="October"/>
    <x v="6"/>
    <s v="04:09"/>
    <s v="Y"/>
    <n v="5.99"/>
    <s v="Y"/>
    <n v="3"/>
    <n v="5.99"/>
    <n v="1"/>
  </r>
  <r>
    <n v="265"/>
    <x v="27"/>
    <x v="1"/>
    <s v="HTX"/>
    <d v="2020-04-08T00:00:00"/>
    <s v="April"/>
    <x v="0"/>
    <s v="09:49"/>
    <s v="N"/>
    <n v="5.99"/>
    <s v="Y"/>
    <n v="3"/>
    <n v="5.99"/>
    <n v="0"/>
  </r>
  <r>
    <n v="266"/>
    <x v="49"/>
    <x v="1"/>
    <s v="YYZ"/>
    <d v="2020-11-14T00:00:00"/>
    <s v="November"/>
    <x v="1"/>
    <s v="00:45"/>
    <s v="N"/>
    <n v="12.99"/>
    <s v="Y"/>
    <n v="5"/>
    <n v="12.99"/>
    <n v="0"/>
  </r>
  <r>
    <n v="267"/>
    <x v="45"/>
    <x v="2"/>
    <s v="LA"/>
    <d v="2020-11-16T00:00:00"/>
    <s v="November"/>
    <x v="4"/>
    <s v="07:49"/>
    <s v="N"/>
    <n v="8.99"/>
    <s v="Y"/>
    <n v="1"/>
    <n v="8.99"/>
    <n v="0"/>
  </r>
  <r>
    <n v="268"/>
    <x v="10"/>
    <x v="2"/>
    <s v="HTX"/>
    <d v="2020-01-25T00:00:00"/>
    <s v="January"/>
    <x v="1"/>
    <s v="00:39"/>
    <s v="Y"/>
    <n v="8.99"/>
    <s v="N"/>
    <n v="1"/>
    <n v="0"/>
    <n v="1"/>
  </r>
  <r>
    <n v="269"/>
    <x v="4"/>
    <x v="2"/>
    <s v="NYC"/>
    <d v="2020-07-18T00:00:00"/>
    <s v="July"/>
    <x v="1"/>
    <s v="04:02"/>
    <s v="N"/>
    <n v="12.99"/>
    <s v="Y"/>
    <n v="5"/>
    <n v="12.99"/>
    <n v="0"/>
  </r>
  <r>
    <n v="270"/>
    <x v="2"/>
    <x v="1"/>
    <s v="VBC"/>
    <d v="2020-05-28T00:00:00"/>
    <s v="May"/>
    <x v="3"/>
    <s v="02:02"/>
    <s v="Y"/>
    <n v="8.99"/>
    <s v="Y"/>
    <n v="3"/>
    <n v="8.99"/>
    <n v="1"/>
  </r>
  <r>
    <n v="271"/>
    <x v="17"/>
    <x v="1"/>
    <s v="HTX"/>
    <d v="2020-09-27T00:00:00"/>
    <s v="September"/>
    <x v="2"/>
    <s v="09:58"/>
    <s v="Y"/>
    <n v="5.99"/>
    <s v="Y"/>
    <n v="2"/>
    <n v="5.99"/>
    <n v="1"/>
  </r>
  <r>
    <n v="272"/>
    <x v="57"/>
    <x v="2"/>
    <s v="PHO"/>
    <d v="2020-10-27T00:00:00"/>
    <s v="October"/>
    <x v="6"/>
    <s v="04:35"/>
    <s v="Y"/>
    <n v="8.99"/>
    <s v="N"/>
    <n v="4"/>
    <n v="0"/>
    <n v="1"/>
  </r>
  <r>
    <n v="273"/>
    <x v="55"/>
    <x v="1"/>
    <s v="HTX"/>
    <d v="2020-03-22T00:00:00"/>
    <s v="March"/>
    <x v="2"/>
    <s v="04:47"/>
    <s v="N"/>
    <n v="12.99"/>
    <s v="Y"/>
    <n v="1"/>
    <n v="12.99"/>
    <n v="0"/>
  </r>
  <r>
    <n v="274"/>
    <x v="32"/>
    <x v="2"/>
    <s v="NYC"/>
    <d v="2020-11-10T00:00:00"/>
    <s v="November"/>
    <x v="6"/>
    <s v="00:33"/>
    <s v="Y"/>
    <n v="5.99"/>
    <s v="Y"/>
    <n v="1"/>
    <n v="5.99"/>
    <n v="1"/>
  </r>
  <r>
    <n v="275"/>
    <x v="20"/>
    <x v="0"/>
    <s v="LA"/>
    <d v="2020-06-13T00:00:00"/>
    <s v="June"/>
    <x v="1"/>
    <s v="08:24"/>
    <s v="N"/>
    <n v="12.99"/>
    <s v="Y"/>
    <n v="3"/>
    <n v="12.99"/>
    <n v="0"/>
  </r>
  <r>
    <n v="276"/>
    <x v="19"/>
    <x v="1"/>
    <s v="CHI"/>
    <d v="2020-06-27T00:00:00"/>
    <s v="June"/>
    <x v="1"/>
    <s v="02:00"/>
    <s v="Y"/>
    <n v="12.99"/>
    <s v="N"/>
    <n v="1"/>
    <n v="0"/>
    <n v="1"/>
  </r>
  <r>
    <n v="277"/>
    <x v="63"/>
    <x v="2"/>
    <s v="PHL"/>
    <d v="2020-11-13T00:00:00"/>
    <s v="November"/>
    <x v="5"/>
    <s v="06:58"/>
    <s v="N"/>
    <n v="12.99"/>
    <s v="N"/>
    <n v="1"/>
    <n v="0"/>
    <n v="0"/>
  </r>
  <r>
    <n v="278"/>
    <x v="26"/>
    <x v="2"/>
    <s v="YYZ"/>
    <d v="2020-09-27T00:00:00"/>
    <s v="September"/>
    <x v="2"/>
    <s v="07:41"/>
    <s v="Y"/>
    <n v="12.99"/>
    <s v="Y"/>
    <n v="2"/>
    <n v="12.99"/>
    <n v="1"/>
  </r>
  <r>
    <n v="279"/>
    <x v="65"/>
    <x v="1"/>
    <s v="NYC"/>
    <d v="2020-06-17T00:00:00"/>
    <s v="June"/>
    <x v="0"/>
    <s v="04:51"/>
    <s v="Y"/>
    <n v="8.99"/>
    <s v="N"/>
    <n v="5"/>
    <n v="0"/>
    <n v="1"/>
  </r>
  <r>
    <n v="280"/>
    <x v="9"/>
    <x v="1"/>
    <s v="NYC"/>
    <d v="2020-10-12T00:00:00"/>
    <s v="October"/>
    <x v="4"/>
    <s v="05:01"/>
    <s v="Y"/>
    <n v="8.99"/>
    <s v="Y"/>
    <n v="4"/>
    <n v="8.99"/>
    <n v="1"/>
  </r>
  <r>
    <n v="281"/>
    <x v="13"/>
    <x v="1"/>
    <s v="PHO"/>
    <d v="2020-08-31T00:00:00"/>
    <s v="August"/>
    <x v="4"/>
    <s v="00:20"/>
    <s v="N"/>
    <n v="8.99"/>
    <s v="Y"/>
    <n v="1"/>
    <n v="8.99"/>
    <n v="0"/>
  </r>
  <r>
    <n v="282"/>
    <x v="70"/>
    <x v="1"/>
    <s v="NYC"/>
    <d v="2020-12-21T00:00:00"/>
    <s v="December"/>
    <x v="4"/>
    <s v="04:22"/>
    <s v="N"/>
    <n v="8.99"/>
    <s v="N"/>
    <n v="5"/>
    <n v="0"/>
    <n v="0"/>
  </r>
  <r>
    <n v="283"/>
    <x v="38"/>
    <x v="0"/>
    <s v="YYZ"/>
    <d v="2020-07-23T00:00:00"/>
    <s v="July"/>
    <x v="3"/>
    <s v="00:17"/>
    <s v="N"/>
    <n v="8.99"/>
    <s v="N"/>
    <n v="2"/>
    <n v="0"/>
    <n v="0"/>
  </r>
  <r>
    <n v="284"/>
    <x v="64"/>
    <x v="1"/>
    <s v="PHL"/>
    <d v="2020-03-05T00:00:00"/>
    <s v="March"/>
    <x v="3"/>
    <s v="07:27"/>
    <s v="N"/>
    <n v="5.99"/>
    <s v="N"/>
    <n v="1"/>
    <n v="0"/>
    <n v="0"/>
  </r>
  <r>
    <n v="285"/>
    <x v="58"/>
    <x v="2"/>
    <s v="NYC"/>
    <d v="2020-11-17T00:00:00"/>
    <s v="November"/>
    <x v="6"/>
    <s v="04:43"/>
    <s v="Y"/>
    <n v="12.99"/>
    <s v="Y"/>
    <n v="5"/>
    <n v="12.99"/>
    <n v="1"/>
  </r>
  <r>
    <n v="286"/>
    <x v="0"/>
    <x v="1"/>
    <s v="VBC"/>
    <d v="2020-03-24T00:00:00"/>
    <s v="March"/>
    <x v="6"/>
    <s v="00:07"/>
    <s v="Y"/>
    <n v="5.99"/>
    <s v="N"/>
    <n v="3"/>
    <n v="0"/>
    <n v="1"/>
  </r>
  <r>
    <n v="287"/>
    <x v="32"/>
    <x v="0"/>
    <s v="YYZ"/>
    <d v="2020-06-27T00:00:00"/>
    <s v="June"/>
    <x v="1"/>
    <s v="04:50"/>
    <s v="Y"/>
    <n v="12.99"/>
    <s v="N"/>
    <n v="1"/>
    <n v="0"/>
    <n v="1"/>
  </r>
  <r>
    <n v="288"/>
    <x v="53"/>
    <x v="1"/>
    <s v="CHI"/>
    <d v="2020-12-23T00:00:00"/>
    <s v="December"/>
    <x v="0"/>
    <s v="07:54"/>
    <s v="N"/>
    <n v="12.99"/>
    <s v="N"/>
    <n v="4"/>
    <n v="0"/>
    <n v="0"/>
  </r>
  <r>
    <n v="289"/>
    <x v="62"/>
    <x v="2"/>
    <s v="PHO"/>
    <d v="2020-09-21T00:00:00"/>
    <s v="September"/>
    <x v="4"/>
    <s v="02:01"/>
    <s v="Y"/>
    <n v="5.99"/>
    <s v="Y"/>
    <n v="5"/>
    <n v="5.99"/>
    <n v="1"/>
  </r>
  <r>
    <n v="290"/>
    <x v="2"/>
    <x v="1"/>
    <s v="HTX"/>
    <d v="2020-05-27T00:00:00"/>
    <s v="May"/>
    <x v="0"/>
    <s v="07:40"/>
    <s v="Y"/>
    <n v="8.99"/>
    <s v="N"/>
    <n v="3"/>
    <n v="0"/>
    <n v="1"/>
  </r>
  <r>
    <n v="291"/>
    <x v="0"/>
    <x v="0"/>
    <s v="NYC"/>
    <d v="2020-01-07T00:00:00"/>
    <s v="January"/>
    <x v="6"/>
    <s v="06:07"/>
    <s v="Y"/>
    <n v="5.99"/>
    <s v="N"/>
    <n v="3"/>
    <n v="0"/>
    <n v="1"/>
  </r>
  <r>
    <n v="292"/>
    <x v="43"/>
    <x v="0"/>
    <s v="HTX"/>
    <d v="2020-04-08T00:00:00"/>
    <s v="April"/>
    <x v="0"/>
    <s v="01:42"/>
    <s v="Y"/>
    <n v="8.99"/>
    <s v="Y"/>
    <n v="1"/>
    <n v="8.99"/>
    <n v="1"/>
  </r>
  <r>
    <n v="293"/>
    <x v="28"/>
    <x v="1"/>
    <s v="PHO"/>
    <d v="2020-02-24T00:00:00"/>
    <s v="February"/>
    <x v="4"/>
    <s v="05:10"/>
    <s v="Y"/>
    <n v="8.99"/>
    <s v="Y"/>
    <n v="4"/>
    <n v="8.99"/>
    <n v="1"/>
  </r>
  <r>
    <n v="294"/>
    <x v="13"/>
    <x v="1"/>
    <s v="NYC"/>
    <d v="2020-07-01T00:00:00"/>
    <s v="July"/>
    <x v="0"/>
    <s v="07:03"/>
    <s v="N"/>
    <n v="8.99"/>
    <s v="Y"/>
    <n v="1"/>
    <n v="8.99"/>
    <n v="0"/>
  </r>
  <r>
    <n v="295"/>
    <x v="44"/>
    <x v="1"/>
    <s v="PHL"/>
    <d v="2020-08-19T00:00:00"/>
    <s v="August"/>
    <x v="0"/>
    <s v="08:43"/>
    <s v="Y"/>
    <n v="8.99"/>
    <s v="N"/>
    <n v="1"/>
    <n v="0"/>
    <n v="1"/>
  </r>
  <r>
    <n v="296"/>
    <x v="46"/>
    <x v="0"/>
    <s v="HTX"/>
    <d v="2020-02-10T00:00:00"/>
    <s v="February"/>
    <x v="4"/>
    <s v="06:44"/>
    <s v="N"/>
    <n v="12.99"/>
    <s v="Y"/>
    <n v="3"/>
    <n v="12.99"/>
    <n v="0"/>
  </r>
  <r>
    <n v="297"/>
    <x v="28"/>
    <x v="0"/>
    <s v="VBC"/>
    <d v="2020-04-27T00:00:00"/>
    <s v="April"/>
    <x v="4"/>
    <s v="06:20"/>
    <s v="N"/>
    <n v="5.99"/>
    <s v="Y"/>
    <n v="4"/>
    <n v="5.99"/>
    <n v="0"/>
  </r>
  <r>
    <n v="298"/>
    <x v="63"/>
    <x v="0"/>
    <s v="VBC"/>
    <d v="2020-09-09T00:00:00"/>
    <s v="September"/>
    <x v="0"/>
    <s v="02:46"/>
    <s v="Y"/>
    <n v="5.99"/>
    <s v="N"/>
    <n v="3"/>
    <n v="0"/>
    <n v="1"/>
  </r>
  <r>
    <n v="299"/>
    <x v="59"/>
    <x v="1"/>
    <s v="NYC"/>
    <d v="2020-10-26T00:00:00"/>
    <s v="October"/>
    <x v="4"/>
    <s v="03:27"/>
    <s v="N"/>
    <n v="8.99"/>
    <s v="Y"/>
    <n v="1"/>
    <n v="8.99"/>
    <n v="0"/>
  </r>
  <r>
    <n v="300"/>
    <x v="3"/>
    <x v="1"/>
    <s v="YYZ"/>
    <d v="2020-04-30T00:00:00"/>
    <s v="April"/>
    <x v="3"/>
    <s v="08:02"/>
    <s v="N"/>
    <n v="8.99"/>
    <s v="Y"/>
    <n v="2"/>
    <n v="8.99"/>
    <n v="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n v="1"/>
    <n v="75"/>
    <s v="Tablet"/>
    <x v="0"/>
    <d v="2020-10-07T00:00:00"/>
    <s v="October"/>
    <s v="Wed"/>
    <s v="06:11"/>
    <s v="Y"/>
    <n v="12.99"/>
    <s v="Y"/>
    <x v="0"/>
    <n v="12.99"/>
    <n v="1"/>
  </r>
  <r>
    <n v="2"/>
    <n v="30"/>
    <s v="Mobile"/>
    <x v="1"/>
    <d v="2020-11-07T00:00:00"/>
    <s v="November"/>
    <s v="Sat"/>
    <s v="00:21"/>
    <s v="N"/>
    <n v="5.99"/>
    <s v="N"/>
    <x v="1"/>
    <n v="0"/>
    <n v="0"/>
  </r>
  <r>
    <n v="3"/>
    <n v="38"/>
    <s v="Desktop"/>
    <x v="2"/>
    <d v="2020-11-01T00:00:00"/>
    <s v="November"/>
    <s v="Sun"/>
    <s v="03:45"/>
    <s v="N"/>
    <n v="8.99"/>
    <s v="N"/>
    <x v="0"/>
    <n v="0"/>
    <n v="0"/>
  </r>
  <r>
    <n v="4"/>
    <n v="55"/>
    <s v="Mobile"/>
    <x v="3"/>
    <d v="2020-04-05T00:00:00"/>
    <s v="April"/>
    <s v="Sun"/>
    <s v="03:19"/>
    <s v="N"/>
    <n v="5.99"/>
    <s v="N"/>
    <x v="2"/>
    <n v="0"/>
    <n v="0"/>
  </r>
  <r>
    <n v="5"/>
    <n v="35"/>
    <s v="Desktop"/>
    <x v="0"/>
    <d v="2020-12-10T00:00:00"/>
    <s v="December"/>
    <s v="Thu"/>
    <s v="01:28"/>
    <s v="N"/>
    <n v="8.99"/>
    <s v="N"/>
    <x v="2"/>
    <n v="0"/>
    <n v="0"/>
  </r>
  <r>
    <n v="6"/>
    <n v="25"/>
    <s v="Mobile"/>
    <x v="0"/>
    <d v="2020-04-13T00:00:00"/>
    <s v="April"/>
    <s v="Mon"/>
    <s v="03:49"/>
    <s v="N"/>
    <n v="12.99"/>
    <s v="N"/>
    <x v="1"/>
    <n v="0"/>
    <n v="0"/>
  </r>
  <r>
    <n v="7"/>
    <n v="53"/>
    <s v="Tablet"/>
    <x v="4"/>
    <d v="2020-04-02T00:00:00"/>
    <s v="April"/>
    <s v="Thu"/>
    <s v="02:20"/>
    <s v="N"/>
    <n v="5.99"/>
    <s v="Y"/>
    <x v="3"/>
    <n v="5.99"/>
    <n v="0"/>
  </r>
  <r>
    <n v="8"/>
    <n v="63"/>
    <s v="Tablet"/>
    <x v="2"/>
    <d v="2020-01-22T00:00:00"/>
    <s v="January"/>
    <s v="Wed"/>
    <s v="08:52"/>
    <s v="Y"/>
    <n v="12.99"/>
    <s v="Y"/>
    <x v="4"/>
    <n v="12.99"/>
    <n v="1"/>
  </r>
  <r>
    <n v="9"/>
    <n v="45"/>
    <s v="Desktop"/>
    <x v="5"/>
    <d v="2020-07-20T00:00:00"/>
    <s v="July"/>
    <s v="Mon"/>
    <s v="06:03"/>
    <s v="N"/>
    <n v="8.99"/>
    <s v="N"/>
    <x v="4"/>
    <n v="0"/>
    <n v="0"/>
  </r>
  <r>
    <n v="10"/>
    <n v="69"/>
    <s v="Desktop"/>
    <x v="5"/>
    <d v="2020-04-26T00:00:00"/>
    <s v="April"/>
    <s v="Sun"/>
    <s v="02:56"/>
    <s v="N"/>
    <n v="5.99"/>
    <s v="Y"/>
    <x v="3"/>
    <n v="5.99"/>
    <n v="0"/>
  </r>
  <r>
    <n v="11"/>
    <n v="80"/>
    <s v="Tablet"/>
    <x v="0"/>
    <d v="2020-02-13T00:00:00"/>
    <s v="February"/>
    <s v="Thu"/>
    <s v="01:43"/>
    <s v="Y"/>
    <n v="5.99"/>
    <s v="N"/>
    <x v="0"/>
    <n v="0"/>
    <n v="1"/>
  </r>
  <r>
    <n v="12"/>
    <n v="69"/>
    <s v="Tablet"/>
    <x v="2"/>
    <d v="2020-07-08T00:00:00"/>
    <s v="July"/>
    <s v="Wed"/>
    <s v="04:56"/>
    <s v="Y"/>
    <n v="12.99"/>
    <s v="N"/>
    <x v="1"/>
    <n v="0"/>
    <n v="1"/>
  </r>
  <r>
    <n v="13"/>
    <n v="51"/>
    <s v="Tablet"/>
    <x v="6"/>
    <d v="2020-09-25T00:00:00"/>
    <s v="September"/>
    <s v="Fri"/>
    <s v="07:56"/>
    <s v="Y"/>
    <n v="5.99"/>
    <s v="N"/>
    <x v="4"/>
    <n v="0"/>
    <n v="1"/>
  </r>
  <r>
    <n v="14"/>
    <n v="35"/>
    <s v="Mobile"/>
    <x v="7"/>
    <d v="2020-04-21T00:00:00"/>
    <s v="April"/>
    <s v="Tue"/>
    <s v="02:22"/>
    <s v="N"/>
    <n v="5.99"/>
    <s v="N"/>
    <x v="3"/>
    <n v="0"/>
    <n v="0"/>
  </r>
  <r>
    <n v="15"/>
    <n v="70"/>
    <s v="Tablet"/>
    <x v="1"/>
    <d v="2020-08-26T00:00:00"/>
    <s v="August"/>
    <s v="Wed"/>
    <s v="04:40"/>
    <s v="N"/>
    <n v="5.99"/>
    <s v="N"/>
    <x v="1"/>
    <n v="0"/>
    <n v="0"/>
  </r>
  <r>
    <n v="16"/>
    <n v="27"/>
    <s v="Mobile"/>
    <x v="2"/>
    <d v="2020-04-13T00:00:00"/>
    <s v="April"/>
    <s v="Mon"/>
    <s v="01:07"/>
    <s v="N"/>
    <n v="12.99"/>
    <s v="N"/>
    <x v="2"/>
    <n v="0"/>
    <n v="0"/>
  </r>
  <r>
    <n v="17"/>
    <n v="30"/>
    <s v="Mobile"/>
    <x v="1"/>
    <d v="2020-10-10T00:00:00"/>
    <s v="October"/>
    <s v="Sat"/>
    <s v="09:00"/>
    <s v="N"/>
    <n v="8.99"/>
    <s v="Y"/>
    <x v="1"/>
    <n v="8.99"/>
    <n v="0"/>
  </r>
  <r>
    <n v="18"/>
    <n v="74"/>
    <s v="Mobile"/>
    <x v="5"/>
    <d v="2020-10-03T00:00:00"/>
    <s v="October"/>
    <s v="Sat"/>
    <s v="06:33"/>
    <s v="N"/>
    <n v="5.99"/>
    <s v="Y"/>
    <x v="4"/>
    <n v="5.99"/>
    <n v="0"/>
  </r>
  <r>
    <n v="19"/>
    <n v="62"/>
    <s v="Mobile"/>
    <x v="1"/>
    <d v="2020-07-13T00:00:00"/>
    <s v="July"/>
    <s v="Mon"/>
    <s v="00:33"/>
    <s v="Y"/>
    <n v="8.99"/>
    <s v="N"/>
    <x v="3"/>
    <n v="0"/>
    <n v="1"/>
  </r>
  <r>
    <n v="20"/>
    <n v="24"/>
    <s v="Tablet"/>
    <x v="5"/>
    <d v="2020-04-18T00:00:00"/>
    <s v="April"/>
    <s v="Sat"/>
    <s v="07:12"/>
    <s v="N"/>
    <n v="5.99"/>
    <s v="Y"/>
    <x v="3"/>
    <n v="5.99"/>
    <n v="0"/>
  </r>
  <r>
    <n v="21"/>
    <n v="10"/>
    <s v="Desktop"/>
    <x v="3"/>
    <d v="2020-04-21T00:00:00"/>
    <s v="April"/>
    <s v="Tue"/>
    <s v="05:18"/>
    <s v="Y"/>
    <n v="8.99"/>
    <s v="Y"/>
    <x v="1"/>
    <n v="8.99"/>
    <n v="1"/>
  </r>
  <r>
    <n v="22"/>
    <n v="43"/>
    <s v="Mobile"/>
    <x v="7"/>
    <d v="2020-07-27T00:00:00"/>
    <s v="July"/>
    <s v="Mon"/>
    <s v="09:08"/>
    <s v="N"/>
    <n v="5.99"/>
    <s v="N"/>
    <x v="0"/>
    <n v="0"/>
    <n v="0"/>
  </r>
  <r>
    <n v="23"/>
    <n v="27"/>
    <s v="Desktop"/>
    <x v="0"/>
    <d v="2020-05-19T00:00:00"/>
    <s v="May"/>
    <s v="Tue"/>
    <s v="04:28"/>
    <s v="Y"/>
    <n v="5.99"/>
    <s v="N"/>
    <x v="3"/>
    <n v="0"/>
    <n v="1"/>
  </r>
  <r>
    <n v="24"/>
    <n v="15"/>
    <s v="Desktop"/>
    <x v="3"/>
    <d v="2020-08-16T00:00:00"/>
    <s v="August"/>
    <s v="Sun"/>
    <s v="06:53"/>
    <s v="Y"/>
    <n v="12.99"/>
    <s v="N"/>
    <x v="2"/>
    <n v="0"/>
    <n v="1"/>
  </r>
  <r>
    <n v="25"/>
    <n v="51"/>
    <s v="Tablet"/>
    <x v="1"/>
    <d v="2020-07-24T00:00:00"/>
    <s v="July"/>
    <s v="Fri"/>
    <s v="00:44"/>
    <s v="N"/>
    <n v="8.99"/>
    <s v="N"/>
    <x v="1"/>
    <n v="0"/>
    <n v="0"/>
  </r>
  <r>
    <n v="26"/>
    <n v="28"/>
    <s v="Mobile"/>
    <x v="4"/>
    <d v="2020-10-01T00:00:00"/>
    <s v="October"/>
    <s v="Thu"/>
    <s v="02:28"/>
    <s v="N"/>
    <n v="12.99"/>
    <s v="Y"/>
    <x v="4"/>
    <n v="12.99"/>
    <n v="0"/>
  </r>
  <r>
    <n v="27"/>
    <n v="28"/>
    <s v="Desktop"/>
    <x v="5"/>
    <d v="2020-08-22T00:00:00"/>
    <s v="August"/>
    <s v="Sat"/>
    <s v="05:51"/>
    <s v="Y"/>
    <n v="5.99"/>
    <s v="N"/>
    <x v="1"/>
    <n v="0"/>
    <n v="1"/>
  </r>
  <r>
    <n v="28"/>
    <n v="80"/>
    <s v="Mobile"/>
    <x v="3"/>
    <d v="2020-09-17T00:00:00"/>
    <s v="September"/>
    <s v="Thu"/>
    <s v="04:41"/>
    <s v="N"/>
    <n v="5.99"/>
    <s v="Y"/>
    <x v="4"/>
    <n v="5.99"/>
    <n v="0"/>
  </r>
  <r>
    <n v="29"/>
    <n v="56"/>
    <s v="Desktop"/>
    <x v="7"/>
    <d v="2020-04-26T00:00:00"/>
    <s v="April"/>
    <s v="Sun"/>
    <s v="01:03"/>
    <s v="N"/>
    <n v="8.99"/>
    <s v="N"/>
    <x v="3"/>
    <n v="0"/>
    <n v="0"/>
  </r>
  <r>
    <n v="30"/>
    <n v="19"/>
    <s v="Desktop"/>
    <x v="3"/>
    <d v="2020-11-18T00:00:00"/>
    <s v="November"/>
    <s v="Wed"/>
    <s v="01:03"/>
    <s v="N"/>
    <n v="8.99"/>
    <s v="N"/>
    <x v="4"/>
    <n v="0"/>
    <n v="0"/>
  </r>
  <r>
    <n v="31"/>
    <n v="34"/>
    <s v="Tablet"/>
    <x v="6"/>
    <d v="2020-01-22T00:00:00"/>
    <s v="January"/>
    <s v="Wed"/>
    <s v="08:51"/>
    <s v="Y"/>
    <n v="5.99"/>
    <s v="Y"/>
    <x v="0"/>
    <n v="5.99"/>
    <n v="1"/>
  </r>
  <r>
    <n v="32"/>
    <n v="25"/>
    <s v="Desktop"/>
    <x v="7"/>
    <d v="2020-06-01T00:00:00"/>
    <s v="June"/>
    <s v="Mon"/>
    <s v="02:49"/>
    <s v="N"/>
    <n v="5.99"/>
    <s v="Y"/>
    <x v="2"/>
    <n v="5.99"/>
    <n v="0"/>
  </r>
  <r>
    <n v="33"/>
    <n v="18"/>
    <s v="Mobile"/>
    <x v="2"/>
    <d v="2020-10-13T00:00:00"/>
    <s v="October"/>
    <s v="Tue"/>
    <s v="06:06"/>
    <s v="Y"/>
    <n v="8.99"/>
    <s v="N"/>
    <x v="4"/>
    <n v="0"/>
    <n v="1"/>
  </r>
  <r>
    <n v="34"/>
    <n v="76"/>
    <s v="Tablet"/>
    <x v="1"/>
    <d v="2020-09-30T00:00:00"/>
    <s v="September"/>
    <s v="Wed"/>
    <s v="01:52"/>
    <s v="N"/>
    <n v="5.99"/>
    <s v="N"/>
    <x v="2"/>
    <n v="0"/>
    <n v="0"/>
  </r>
  <r>
    <n v="35"/>
    <n v="79"/>
    <s v="Desktop"/>
    <x v="5"/>
    <d v="2020-03-25T00:00:00"/>
    <s v="March"/>
    <s v="Wed"/>
    <s v="08:51"/>
    <s v="Y"/>
    <n v="5.99"/>
    <s v="N"/>
    <x v="3"/>
    <n v="0"/>
    <n v="1"/>
  </r>
  <r>
    <n v="36"/>
    <n v="73"/>
    <s v="Mobile"/>
    <x v="1"/>
    <d v="2020-06-14T00:00:00"/>
    <s v="June"/>
    <s v="Sun"/>
    <s v="02:35"/>
    <s v="N"/>
    <n v="8.99"/>
    <s v="Y"/>
    <x v="2"/>
    <n v="8.99"/>
    <n v="0"/>
  </r>
  <r>
    <n v="37"/>
    <n v="70"/>
    <s v="Desktop"/>
    <x v="7"/>
    <d v="2020-02-23T00:00:00"/>
    <s v="February"/>
    <s v="Sun"/>
    <s v="01:03"/>
    <s v="N"/>
    <n v="12.99"/>
    <s v="N"/>
    <x v="1"/>
    <n v="0"/>
    <n v="0"/>
  </r>
  <r>
    <n v="38"/>
    <n v="49"/>
    <s v="Desktop"/>
    <x v="0"/>
    <d v="2020-03-25T00:00:00"/>
    <s v="March"/>
    <s v="Wed"/>
    <s v="06:19"/>
    <s v="N"/>
    <n v="12.99"/>
    <s v="N"/>
    <x v="3"/>
    <n v="0"/>
    <n v="0"/>
  </r>
  <r>
    <n v="39"/>
    <n v="74"/>
    <s v="Desktop"/>
    <x v="2"/>
    <d v="2020-05-17T00:00:00"/>
    <s v="May"/>
    <s v="Sun"/>
    <s v="01:51"/>
    <s v="Y"/>
    <n v="12.99"/>
    <s v="N"/>
    <x v="2"/>
    <n v="0"/>
    <n v="1"/>
  </r>
  <r>
    <n v="40"/>
    <n v="49"/>
    <s v="Tablet"/>
    <x v="1"/>
    <d v="2020-02-14T00:00:00"/>
    <s v="February"/>
    <s v="Fri"/>
    <s v="05:00"/>
    <s v="Y"/>
    <n v="12.99"/>
    <s v="Y"/>
    <x v="1"/>
    <n v="12.99"/>
    <n v="1"/>
  </r>
  <r>
    <n v="41"/>
    <n v="44"/>
    <s v="Tablet"/>
    <x v="3"/>
    <d v="2020-04-09T00:00:00"/>
    <s v="April"/>
    <s v="Thu"/>
    <s v="02:01"/>
    <s v="N"/>
    <n v="12.99"/>
    <s v="N"/>
    <x v="4"/>
    <n v="0"/>
    <n v="0"/>
  </r>
  <r>
    <n v="42"/>
    <n v="71"/>
    <s v="Mobile"/>
    <x v="7"/>
    <d v="2020-01-31T00:00:00"/>
    <s v="January"/>
    <s v="Fri"/>
    <s v="04:41"/>
    <s v="Y"/>
    <n v="5.99"/>
    <s v="N"/>
    <x v="4"/>
    <n v="0"/>
    <n v="1"/>
  </r>
  <r>
    <n v="43"/>
    <n v="16"/>
    <s v="Tablet"/>
    <x v="1"/>
    <d v="2020-08-18T00:00:00"/>
    <s v="August"/>
    <s v="Tue"/>
    <s v="01:01"/>
    <s v="N"/>
    <n v="12.99"/>
    <s v="N"/>
    <x v="3"/>
    <n v="0"/>
    <n v="0"/>
  </r>
  <r>
    <n v="44"/>
    <n v="69"/>
    <s v="Mobile"/>
    <x v="2"/>
    <d v="2020-03-14T00:00:00"/>
    <s v="March"/>
    <s v="Sat"/>
    <s v="09:55"/>
    <s v="Y"/>
    <n v="12.99"/>
    <s v="Y"/>
    <x v="4"/>
    <n v="12.99"/>
    <n v="1"/>
  </r>
  <r>
    <n v="45"/>
    <n v="69"/>
    <s v="Tablet"/>
    <x v="5"/>
    <d v="2020-06-21T00:00:00"/>
    <s v="June"/>
    <s v="Sun"/>
    <s v="03:31"/>
    <s v="Y"/>
    <n v="5.99"/>
    <s v="N"/>
    <x v="4"/>
    <n v="0"/>
    <n v="1"/>
  </r>
  <r>
    <n v="46"/>
    <n v="55"/>
    <s v="Tablet"/>
    <x v="1"/>
    <d v="2020-08-10T00:00:00"/>
    <s v="August"/>
    <s v="Mon"/>
    <s v="01:19"/>
    <s v="Y"/>
    <n v="12.99"/>
    <s v="Y"/>
    <x v="3"/>
    <n v="12.99"/>
    <n v="1"/>
  </r>
  <r>
    <n v="47"/>
    <n v="48"/>
    <s v="Desktop"/>
    <x v="6"/>
    <d v="2020-09-27T00:00:00"/>
    <s v="September"/>
    <s v="Sun"/>
    <s v="01:29"/>
    <s v="Y"/>
    <n v="12.99"/>
    <s v="Y"/>
    <x v="4"/>
    <n v="12.99"/>
    <n v="1"/>
  </r>
  <r>
    <n v="48"/>
    <n v="14"/>
    <s v="Desktop"/>
    <x v="6"/>
    <d v="2020-06-06T00:00:00"/>
    <s v="June"/>
    <s v="Sat"/>
    <s v="01:18"/>
    <s v="N"/>
    <n v="8.99"/>
    <s v="N"/>
    <x v="1"/>
    <n v="0"/>
    <n v="0"/>
  </r>
  <r>
    <n v="49"/>
    <n v="69"/>
    <s v="Tablet"/>
    <x v="5"/>
    <d v="2020-03-01T00:00:00"/>
    <s v="March"/>
    <s v="Sun"/>
    <s v="07:34"/>
    <s v="Y"/>
    <n v="8.99"/>
    <s v="Y"/>
    <x v="0"/>
    <n v="8.99"/>
    <n v="1"/>
  </r>
  <r>
    <n v="50"/>
    <n v="49"/>
    <s v="Desktop"/>
    <x v="5"/>
    <d v="2020-04-19T00:00:00"/>
    <s v="April"/>
    <s v="Sun"/>
    <s v="04:11"/>
    <s v="N"/>
    <n v="12.99"/>
    <s v="N"/>
    <x v="4"/>
    <n v="0"/>
    <n v="0"/>
  </r>
  <r>
    <n v="51"/>
    <n v="55"/>
    <s v="Mobile"/>
    <x v="3"/>
    <d v="2020-12-27T00:00:00"/>
    <s v="December"/>
    <s v="Sun"/>
    <s v="03:54"/>
    <s v="Y"/>
    <n v="12.99"/>
    <s v="Y"/>
    <x v="0"/>
    <n v="12.99"/>
    <n v="1"/>
  </r>
  <r>
    <n v="52"/>
    <n v="61"/>
    <s v="Tablet"/>
    <x v="7"/>
    <d v="2020-06-20T00:00:00"/>
    <s v="June"/>
    <s v="Sat"/>
    <s v="06:22"/>
    <s v="Y"/>
    <n v="5.99"/>
    <s v="N"/>
    <x v="3"/>
    <n v="0"/>
    <n v="1"/>
  </r>
  <r>
    <n v="53"/>
    <n v="64"/>
    <s v="Tablet"/>
    <x v="3"/>
    <d v="2020-04-24T00:00:00"/>
    <s v="April"/>
    <s v="Fri"/>
    <s v="01:02"/>
    <s v="N"/>
    <n v="5.99"/>
    <s v="N"/>
    <x v="1"/>
    <n v="0"/>
    <n v="0"/>
  </r>
  <r>
    <n v="54"/>
    <n v="26"/>
    <s v="Tablet"/>
    <x v="6"/>
    <d v="2020-08-28T00:00:00"/>
    <s v="August"/>
    <s v="Fri"/>
    <s v="08:56"/>
    <s v="Y"/>
    <n v="8.99"/>
    <s v="N"/>
    <x v="0"/>
    <n v="0"/>
    <n v="1"/>
  </r>
  <r>
    <n v="55"/>
    <n v="57"/>
    <s v="Mobile"/>
    <x v="0"/>
    <d v="2020-02-21T00:00:00"/>
    <s v="February"/>
    <s v="Fri"/>
    <s v="04:44"/>
    <s v="Y"/>
    <n v="12.99"/>
    <s v="Y"/>
    <x v="0"/>
    <n v="12.99"/>
    <n v="1"/>
  </r>
  <r>
    <n v="56"/>
    <n v="45"/>
    <s v="Mobile"/>
    <x v="3"/>
    <d v="2020-10-07T00:00:00"/>
    <s v="October"/>
    <s v="Wed"/>
    <s v="00:21"/>
    <s v="Y"/>
    <n v="5.99"/>
    <s v="N"/>
    <x v="3"/>
    <n v="0"/>
    <n v="1"/>
  </r>
  <r>
    <n v="57"/>
    <n v="74"/>
    <s v="Desktop"/>
    <x v="4"/>
    <d v="2020-07-24T00:00:00"/>
    <s v="July"/>
    <s v="Fri"/>
    <s v="09:10"/>
    <s v="Y"/>
    <n v="8.99"/>
    <s v="N"/>
    <x v="1"/>
    <n v="0"/>
    <n v="1"/>
  </r>
  <r>
    <n v="58"/>
    <n v="58"/>
    <s v="Tablet"/>
    <x v="1"/>
    <d v="2020-12-07T00:00:00"/>
    <s v="December"/>
    <s v="Mon"/>
    <s v="06:13"/>
    <s v="Y"/>
    <n v="8.99"/>
    <s v="N"/>
    <x v="2"/>
    <n v="0"/>
    <n v="1"/>
  </r>
  <r>
    <n v="59"/>
    <n v="72"/>
    <s v="Tablet"/>
    <x v="2"/>
    <d v="2020-01-05T00:00:00"/>
    <s v="January"/>
    <s v="Sun"/>
    <s v="08:44"/>
    <s v="Y"/>
    <n v="8.99"/>
    <s v="N"/>
    <x v="4"/>
    <n v="0"/>
    <n v="1"/>
  </r>
  <r>
    <n v="60"/>
    <n v="26"/>
    <s v="Mobile"/>
    <x v="4"/>
    <d v="2020-03-08T00:00:00"/>
    <s v="March"/>
    <s v="Sun"/>
    <s v="04:05"/>
    <s v="N"/>
    <n v="8.99"/>
    <s v="N"/>
    <x v="4"/>
    <n v="0"/>
    <n v="0"/>
  </r>
  <r>
    <n v="61"/>
    <n v="72"/>
    <s v="Desktop"/>
    <x v="6"/>
    <d v="2020-12-27T00:00:00"/>
    <s v="December"/>
    <s v="Sun"/>
    <s v="05:31"/>
    <s v="N"/>
    <n v="5.99"/>
    <s v="Y"/>
    <x v="2"/>
    <n v="5.99"/>
    <n v="0"/>
  </r>
  <r>
    <n v="62"/>
    <n v="78"/>
    <s v="Tablet"/>
    <x v="0"/>
    <d v="2020-02-28T00:00:00"/>
    <s v="February"/>
    <s v="Fri"/>
    <s v="01:47"/>
    <s v="Y"/>
    <n v="8.99"/>
    <s v="N"/>
    <x v="1"/>
    <n v="0"/>
    <n v="1"/>
  </r>
  <r>
    <n v="63"/>
    <n v="39"/>
    <s v="Desktop"/>
    <x v="6"/>
    <d v="2020-07-02T00:00:00"/>
    <s v="July"/>
    <s v="Thu"/>
    <s v="01:04"/>
    <s v="Y"/>
    <n v="12.99"/>
    <s v="N"/>
    <x v="2"/>
    <n v="0"/>
    <n v="1"/>
  </r>
  <r>
    <n v="64"/>
    <n v="66"/>
    <s v="Mobile"/>
    <x v="3"/>
    <d v="2020-03-02T00:00:00"/>
    <s v="March"/>
    <s v="Mon"/>
    <s v="07:15"/>
    <s v="Y"/>
    <n v="8.99"/>
    <s v="N"/>
    <x v="3"/>
    <n v="0"/>
    <n v="1"/>
  </r>
  <r>
    <n v="65"/>
    <n v="35"/>
    <s v="Mobile"/>
    <x v="4"/>
    <d v="2020-03-09T00:00:00"/>
    <s v="March"/>
    <s v="Mon"/>
    <s v="02:17"/>
    <s v="N"/>
    <n v="8.99"/>
    <s v="Y"/>
    <x v="4"/>
    <n v="8.99"/>
    <n v="0"/>
  </r>
  <r>
    <n v="66"/>
    <n v="70"/>
    <s v="Tablet"/>
    <x v="3"/>
    <d v="2020-04-14T00:00:00"/>
    <s v="April"/>
    <s v="Tue"/>
    <s v="09:43"/>
    <s v="N"/>
    <n v="8.99"/>
    <s v="N"/>
    <x v="3"/>
    <n v="0"/>
    <n v="0"/>
  </r>
  <r>
    <n v="67"/>
    <n v="44"/>
    <s v="Desktop"/>
    <x v="2"/>
    <d v="2020-10-29T00:00:00"/>
    <s v="October"/>
    <s v="Thu"/>
    <s v="02:43"/>
    <s v="N"/>
    <n v="5.99"/>
    <s v="N"/>
    <x v="2"/>
    <n v="0"/>
    <n v="0"/>
  </r>
  <r>
    <n v="68"/>
    <n v="37"/>
    <s v="Desktop"/>
    <x v="4"/>
    <d v="2020-02-21T00:00:00"/>
    <s v="February"/>
    <s v="Fri"/>
    <s v="04:09"/>
    <s v="Y"/>
    <n v="8.99"/>
    <s v="Y"/>
    <x v="2"/>
    <n v="8.99"/>
    <n v="1"/>
  </r>
  <r>
    <n v="69"/>
    <n v="51"/>
    <s v="Desktop"/>
    <x v="3"/>
    <d v="2020-08-14T00:00:00"/>
    <s v="August"/>
    <s v="Fri"/>
    <s v="06:11"/>
    <s v="Y"/>
    <n v="8.99"/>
    <s v="Y"/>
    <x v="2"/>
    <n v="8.99"/>
    <n v="1"/>
  </r>
  <r>
    <n v="70"/>
    <n v="35"/>
    <s v="Tablet"/>
    <x v="5"/>
    <d v="2020-02-24T00:00:00"/>
    <s v="February"/>
    <s v="Mon"/>
    <s v="00:53"/>
    <s v="Y"/>
    <n v="5.99"/>
    <s v="N"/>
    <x v="1"/>
    <n v="0"/>
    <n v="1"/>
  </r>
  <r>
    <n v="71"/>
    <n v="80"/>
    <s v="Mobile"/>
    <x v="5"/>
    <d v="2020-02-21T00:00:00"/>
    <s v="February"/>
    <s v="Fri"/>
    <s v="00:52"/>
    <s v="N"/>
    <n v="12.99"/>
    <s v="N"/>
    <x v="3"/>
    <n v="0"/>
    <n v="0"/>
  </r>
  <r>
    <n v="72"/>
    <n v="36"/>
    <s v="Tablet"/>
    <x v="3"/>
    <d v="2020-08-14T00:00:00"/>
    <s v="August"/>
    <s v="Fri"/>
    <s v="08:53"/>
    <s v="N"/>
    <n v="12.99"/>
    <s v="N"/>
    <x v="2"/>
    <n v="0"/>
    <n v="0"/>
  </r>
  <r>
    <n v="73"/>
    <n v="49"/>
    <s v="Desktop"/>
    <x v="5"/>
    <d v="2020-05-10T00:00:00"/>
    <s v="May"/>
    <s v="Sun"/>
    <s v="03:45"/>
    <s v="N"/>
    <n v="8.99"/>
    <s v="N"/>
    <x v="0"/>
    <n v="0"/>
    <n v="0"/>
  </r>
  <r>
    <n v="74"/>
    <n v="22"/>
    <s v="Desktop"/>
    <x v="5"/>
    <d v="2020-03-15T00:00:00"/>
    <s v="March"/>
    <s v="Sun"/>
    <s v="02:09"/>
    <s v="N"/>
    <n v="12.99"/>
    <s v="Y"/>
    <x v="4"/>
    <n v="12.99"/>
    <n v="0"/>
  </r>
  <r>
    <n v="75"/>
    <n v="43"/>
    <s v="Tablet"/>
    <x v="5"/>
    <d v="2020-04-08T00:00:00"/>
    <s v="April"/>
    <s v="Wed"/>
    <s v="05:50"/>
    <s v="N"/>
    <n v="8.99"/>
    <s v="Y"/>
    <x v="1"/>
    <n v="8.99"/>
    <n v="0"/>
  </r>
  <r>
    <n v="76"/>
    <n v="31"/>
    <s v="Tablet"/>
    <x v="7"/>
    <d v="2020-03-18T00:00:00"/>
    <s v="March"/>
    <s v="Wed"/>
    <s v="09:21"/>
    <s v="Y"/>
    <n v="8.99"/>
    <s v="N"/>
    <x v="0"/>
    <n v="0"/>
    <n v="1"/>
  </r>
  <r>
    <n v="77"/>
    <n v="10"/>
    <s v="Desktop"/>
    <x v="5"/>
    <d v="2020-11-28T00:00:00"/>
    <s v="November"/>
    <s v="Sat"/>
    <s v="00:56"/>
    <s v="Y"/>
    <n v="5.99"/>
    <s v="N"/>
    <x v="4"/>
    <n v="0"/>
    <n v="1"/>
  </r>
  <r>
    <n v="78"/>
    <n v="22"/>
    <s v="Desktop"/>
    <x v="3"/>
    <d v="2020-12-10T00:00:00"/>
    <s v="December"/>
    <s v="Thu"/>
    <s v="09:17"/>
    <s v="N"/>
    <n v="12.99"/>
    <s v="N"/>
    <x v="0"/>
    <n v="0"/>
    <n v="0"/>
  </r>
  <r>
    <n v="79"/>
    <n v="74"/>
    <s v="Mobile"/>
    <x v="4"/>
    <d v="2020-04-08T00:00:00"/>
    <s v="April"/>
    <s v="Wed"/>
    <s v="06:26"/>
    <s v="N"/>
    <n v="12.99"/>
    <s v="N"/>
    <x v="1"/>
    <n v="0"/>
    <n v="0"/>
  </r>
  <r>
    <n v="80"/>
    <n v="55"/>
    <s v="Desktop"/>
    <x v="3"/>
    <d v="2020-03-13T00:00:00"/>
    <s v="March"/>
    <s v="Fri"/>
    <s v="04:56"/>
    <s v="Y"/>
    <n v="8.99"/>
    <s v="Y"/>
    <x v="0"/>
    <n v="8.99"/>
    <n v="1"/>
  </r>
  <r>
    <n v="81"/>
    <n v="15"/>
    <s v="Desktop"/>
    <x v="4"/>
    <d v="2020-04-07T00:00:00"/>
    <s v="April"/>
    <s v="Tue"/>
    <s v="06:39"/>
    <s v="Y"/>
    <n v="5.99"/>
    <s v="N"/>
    <x v="0"/>
    <n v="0"/>
    <n v="1"/>
  </r>
  <r>
    <n v="82"/>
    <n v="10"/>
    <s v="Desktop"/>
    <x v="0"/>
    <d v="2020-05-27T00:00:00"/>
    <s v="May"/>
    <s v="Wed"/>
    <s v="03:38"/>
    <s v="N"/>
    <n v="8.99"/>
    <s v="Y"/>
    <x v="2"/>
    <n v="8.99"/>
    <n v="0"/>
  </r>
  <r>
    <n v="83"/>
    <n v="66"/>
    <s v="Mobile"/>
    <x v="7"/>
    <d v="2020-04-05T00:00:00"/>
    <s v="April"/>
    <s v="Sun"/>
    <s v="04:11"/>
    <s v="N"/>
    <n v="12.99"/>
    <s v="N"/>
    <x v="1"/>
    <n v="0"/>
    <n v="0"/>
  </r>
  <r>
    <n v="84"/>
    <n v="61"/>
    <s v="Mobile"/>
    <x v="7"/>
    <d v="2020-11-24T00:00:00"/>
    <s v="November"/>
    <s v="Tue"/>
    <s v="00:27"/>
    <s v="N"/>
    <n v="5.99"/>
    <s v="Y"/>
    <x v="4"/>
    <n v="5.99"/>
    <n v="0"/>
  </r>
  <r>
    <n v="85"/>
    <n v="11"/>
    <s v="Tablet"/>
    <x v="4"/>
    <d v="2020-01-14T00:00:00"/>
    <s v="January"/>
    <s v="Tue"/>
    <s v="04:36"/>
    <s v="Y"/>
    <n v="5.99"/>
    <s v="N"/>
    <x v="1"/>
    <n v="0"/>
    <n v="1"/>
  </r>
  <r>
    <n v="86"/>
    <n v="77"/>
    <s v="Desktop"/>
    <x v="5"/>
    <d v="2020-04-18T00:00:00"/>
    <s v="April"/>
    <s v="Sat"/>
    <s v="03:04"/>
    <s v="N"/>
    <n v="8.99"/>
    <s v="N"/>
    <x v="1"/>
    <n v="0"/>
    <n v="0"/>
  </r>
  <r>
    <n v="87"/>
    <n v="44"/>
    <s v="Tablet"/>
    <x v="6"/>
    <d v="2020-10-05T00:00:00"/>
    <s v="October"/>
    <s v="Mon"/>
    <s v="09:30"/>
    <s v="N"/>
    <n v="12.99"/>
    <s v="N"/>
    <x v="4"/>
    <n v="0"/>
    <n v="0"/>
  </r>
  <r>
    <n v="88"/>
    <n v="48"/>
    <s v="Desktop"/>
    <x v="7"/>
    <d v="2020-05-03T00:00:00"/>
    <s v="May"/>
    <s v="Sun"/>
    <s v="04:13"/>
    <s v="N"/>
    <n v="12.99"/>
    <s v="Y"/>
    <x v="4"/>
    <n v="12.99"/>
    <n v="0"/>
  </r>
  <r>
    <n v="89"/>
    <n v="48"/>
    <s v="Mobile"/>
    <x v="2"/>
    <d v="2020-03-09T00:00:00"/>
    <s v="March"/>
    <s v="Mon"/>
    <s v="04:54"/>
    <s v="N"/>
    <n v="5.99"/>
    <s v="Y"/>
    <x v="1"/>
    <n v="5.99"/>
    <n v="0"/>
  </r>
  <r>
    <n v="90"/>
    <n v="77"/>
    <s v="Mobile"/>
    <x v="0"/>
    <d v="2020-02-17T00:00:00"/>
    <s v="February"/>
    <s v="Mon"/>
    <s v="07:41"/>
    <s v="Y"/>
    <n v="8.99"/>
    <s v="Y"/>
    <x v="1"/>
    <n v="8.99"/>
    <n v="1"/>
  </r>
  <r>
    <n v="91"/>
    <n v="75"/>
    <s v="Mobile"/>
    <x v="1"/>
    <d v="2020-02-19T00:00:00"/>
    <s v="February"/>
    <s v="Wed"/>
    <s v="03:41"/>
    <s v="N"/>
    <n v="5.99"/>
    <s v="Y"/>
    <x v="3"/>
    <n v="5.99"/>
    <n v="0"/>
  </r>
  <r>
    <n v="92"/>
    <n v="74"/>
    <s v="Desktop"/>
    <x v="1"/>
    <d v="2020-12-21T00:00:00"/>
    <s v="December"/>
    <s v="Mon"/>
    <s v="06:02"/>
    <s v="Y"/>
    <n v="12.99"/>
    <s v="N"/>
    <x v="2"/>
    <n v="0"/>
    <n v="1"/>
  </r>
  <r>
    <n v="93"/>
    <n v="40"/>
    <s v="Desktop"/>
    <x v="1"/>
    <d v="2020-11-22T00:00:00"/>
    <s v="November"/>
    <s v="Sun"/>
    <s v="03:54"/>
    <s v="Y"/>
    <n v="5.99"/>
    <s v="N"/>
    <x v="0"/>
    <n v="0"/>
    <n v="1"/>
  </r>
  <r>
    <n v="94"/>
    <n v="46"/>
    <s v="Desktop"/>
    <x v="1"/>
    <d v="2020-06-07T00:00:00"/>
    <s v="June"/>
    <s v="Sun"/>
    <s v="07:30"/>
    <s v="Y"/>
    <n v="8.99"/>
    <s v="Y"/>
    <x v="2"/>
    <n v="8.99"/>
    <n v="1"/>
  </r>
  <r>
    <n v="95"/>
    <n v="15"/>
    <s v="Mobile"/>
    <x v="5"/>
    <d v="2020-03-07T00:00:00"/>
    <s v="March"/>
    <s v="Sat"/>
    <s v="01:45"/>
    <s v="Y"/>
    <n v="8.99"/>
    <s v="Y"/>
    <x v="4"/>
    <n v="8.99"/>
    <n v="1"/>
  </r>
  <r>
    <n v="96"/>
    <n v="19"/>
    <s v="Mobile"/>
    <x v="0"/>
    <d v="2020-07-08T00:00:00"/>
    <s v="July"/>
    <s v="Wed"/>
    <s v="09:46"/>
    <s v="Y"/>
    <n v="12.99"/>
    <s v="N"/>
    <x v="0"/>
    <n v="0"/>
    <n v="1"/>
  </r>
  <r>
    <n v="97"/>
    <n v="36"/>
    <s v="Desktop"/>
    <x v="5"/>
    <d v="2020-03-18T00:00:00"/>
    <s v="March"/>
    <s v="Wed"/>
    <s v="03:30"/>
    <s v="N"/>
    <n v="12.99"/>
    <s v="N"/>
    <x v="0"/>
    <n v="0"/>
    <n v="0"/>
  </r>
  <r>
    <n v="98"/>
    <n v="18"/>
    <s v="Mobile"/>
    <x v="0"/>
    <d v="2020-05-26T00:00:00"/>
    <s v="May"/>
    <s v="Tue"/>
    <s v="04:38"/>
    <s v="N"/>
    <n v="12.99"/>
    <s v="N"/>
    <x v="2"/>
    <n v="0"/>
    <n v="0"/>
  </r>
  <r>
    <n v="99"/>
    <n v="66"/>
    <s v="Desktop"/>
    <x v="2"/>
    <d v="2020-02-19T00:00:00"/>
    <s v="February"/>
    <s v="Wed"/>
    <s v="07:12"/>
    <s v="N"/>
    <n v="12.99"/>
    <s v="Y"/>
    <x v="1"/>
    <n v="12.99"/>
    <n v="0"/>
  </r>
  <r>
    <n v="100"/>
    <n v="73"/>
    <s v="Mobile"/>
    <x v="3"/>
    <d v="2020-02-08T00:00:00"/>
    <s v="February"/>
    <s v="Sat"/>
    <s v="00:17"/>
    <s v="Y"/>
    <n v="5.99"/>
    <s v="Y"/>
    <x v="2"/>
    <n v="5.99"/>
    <n v="1"/>
  </r>
  <r>
    <n v="101"/>
    <n v="60"/>
    <s v="Mobile"/>
    <x v="2"/>
    <d v="2020-04-12T00:00:00"/>
    <s v="April"/>
    <s v="Sun"/>
    <s v="07:23"/>
    <s v="Y"/>
    <n v="5.99"/>
    <s v="Y"/>
    <x v="1"/>
    <n v="5.99"/>
    <n v="1"/>
  </r>
  <r>
    <n v="102"/>
    <n v="38"/>
    <s v="Tablet"/>
    <x v="3"/>
    <d v="2020-12-03T00:00:00"/>
    <s v="December"/>
    <s v="Thu"/>
    <s v="03:06"/>
    <s v="Y"/>
    <n v="8.99"/>
    <s v="N"/>
    <x v="2"/>
    <n v="0"/>
    <n v="1"/>
  </r>
  <r>
    <n v="103"/>
    <n v="27"/>
    <s v="Desktop"/>
    <x v="0"/>
    <d v="2020-06-07T00:00:00"/>
    <s v="June"/>
    <s v="Sun"/>
    <s v="03:50"/>
    <s v="Y"/>
    <n v="12.99"/>
    <s v="Y"/>
    <x v="0"/>
    <n v="12.99"/>
    <n v="1"/>
  </r>
  <r>
    <n v="104"/>
    <n v="38"/>
    <s v="Mobile"/>
    <x v="6"/>
    <d v="2020-10-08T00:00:00"/>
    <s v="October"/>
    <s v="Thu"/>
    <s v="00:06"/>
    <s v="N"/>
    <n v="8.99"/>
    <s v="N"/>
    <x v="2"/>
    <n v="0"/>
    <n v="0"/>
  </r>
  <r>
    <n v="105"/>
    <n v="10"/>
    <s v="Mobile"/>
    <x v="7"/>
    <d v="2020-05-09T00:00:00"/>
    <s v="May"/>
    <s v="Sat"/>
    <s v="00:43"/>
    <s v="N"/>
    <n v="8.99"/>
    <s v="N"/>
    <x v="1"/>
    <n v="0"/>
    <n v="0"/>
  </r>
  <r>
    <n v="106"/>
    <n v="11"/>
    <s v="Desktop"/>
    <x v="6"/>
    <d v="2020-06-21T00:00:00"/>
    <s v="June"/>
    <s v="Sun"/>
    <s v="07:36"/>
    <s v="N"/>
    <n v="8.99"/>
    <s v="Y"/>
    <x v="1"/>
    <n v="8.99"/>
    <n v="0"/>
  </r>
  <r>
    <n v="107"/>
    <n v="24"/>
    <s v="Desktop"/>
    <x v="3"/>
    <d v="2020-11-21T00:00:00"/>
    <s v="November"/>
    <s v="Sat"/>
    <s v="02:50"/>
    <s v="Y"/>
    <n v="12.99"/>
    <s v="N"/>
    <x v="1"/>
    <n v="0"/>
    <n v="1"/>
  </r>
  <r>
    <n v="108"/>
    <n v="31"/>
    <s v="Desktop"/>
    <x v="4"/>
    <d v="2020-06-11T00:00:00"/>
    <s v="June"/>
    <s v="Thu"/>
    <s v="04:17"/>
    <s v="N"/>
    <n v="5.99"/>
    <s v="N"/>
    <x v="0"/>
    <n v="0"/>
    <n v="0"/>
  </r>
  <r>
    <n v="109"/>
    <n v="17"/>
    <s v="Desktop"/>
    <x v="6"/>
    <d v="2020-06-05T00:00:00"/>
    <s v="June"/>
    <s v="Fri"/>
    <s v="03:26"/>
    <s v="N"/>
    <n v="5.99"/>
    <s v="Y"/>
    <x v="2"/>
    <n v="5.99"/>
    <n v="0"/>
  </r>
  <r>
    <n v="110"/>
    <n v="14"/>
    <s v="Desktop"/>
    <x v="4"/>
    <d v="2020-11-05T00:00:00"/>
    <s v="November"/>
    <s v="Thu"/>
    <s v="08:10"/>
    <s v="N"/>
    <n v="8.99"/>
    <s v="N"/>
    <x v="2"/>
    <n v="0"/>
    <n v="0"/>
  </r>
  <r>
    <n v="111"/>
    <n v="80"/>
    <s v="Desktop"/>
    <x v="0"/>
    <d v="2020-06-10T00:00:00"/>
    <s v="June"/>
    <s v="Wed"/>
    <s v="02:55"/>
    <s v="Y"/>
    <n v="8.99"/>
    <s v="N"/>
    <x v="1"/>
    <n v="0"/>
    <n v="1"/>
  </r>
  <r>
    <n v="112"/>
    <n v="66"/>
    <s v="Mobile"/>
    <x v="7"/>
    <d v="2020-08-05T00:00:00"/>
    <s v="August"/>
    <s v="Wed"/>
    <s v="04:44"/>
    <s v="Y"/>
    <n v="8.99"/>
    <s v="Y"/>
    <x v="2"/>
    <n v="8.99"/>
    <n v="1"/>
  </r>
  <r>
    <n v="113"/>
    <n v="50"/>
    <s v="Tablet"/>
    <x v="1"/>
    <d v="2020-05-18T00:00:00"/>
    <s v="May"/>
    <s v="Mon"/>
    <s v="02:34"/>
    <s v="N"/>
    <n v="12.99"/>
    <s v="N"/>
    <x v="4"/>
    <n v="0"/>
    <n v="0"/>
  </r>
  <r>
    <n v="114"/>
    <n v="56"/>
    <s v="Tablet"/>
    <x v="0"/>
    <d v="2020-09-22T00:00:00"/>
    <s v="September"/>
    <s v="Tue"/>
    <s v="09:40"/>
    <s v="Y"/>
    <n v="8.99"/>
    <s v="N"/>
    <x v="0"/>
    <n v="0"/>
    <n v="1"/>
  </r>
  <r>
    <n v="115"/>
    <n v="28"/>
    <s v="Mobile"/>
    <x v="7"/>
    <d v="2020-06-06T00:00:00"/>
    <s v="June"/>
    <s v="Sat"/>
    <s v="09:07"/>
    <s v="Y"/>
    <n v="8.99"/>
    <s v="Y"/>
    <x v="1"/>
    <n v="8.99"/>
    <n v="1"/>
  </r>
  <r>
    <n v="116"/>
    <n v="12"/>
    <s v="Desktop"/>
    <x v="3"/>
    <d v="2020-07-03T00:00:00"/>
    <s v="July"/>
    <s v="Fri"/>
    <s v="01:49"/>
    <s v="Y"/>
    <n v="12.99"/>
    <s v="N"/>
    <x v="4"/>
    <n v="0"/>
    <n v="1"/>
  </r>
  <r>
    <n v="117"/>
    <n v="12"/>
    <s v="Tablet"/>
    <x v="5"/>
    <d v="2020-05-29T00:00:00"/>
    <s v="May"/>
    <s v="Fri"/>
    <s v="00:26"/>
    <s v="N"/>
    <n v="8.99"/>
    <s v="N"/>
    <x v="4"/>
    <n v="0"/>
    <n v="0"/>
  </r>
  <r>
    <n v="118"/>
    <n v="42"/>
    <s v="Desktop"/>
    <x v="2"/>
    <d v="2020-02-08T00:00:00"/>
    <s v="February"/>
    <s v="Sat"/>
    <s v="09:28"/>
    <s v="Y"/>
    <n v="8.99"/>
    <s v="N"/>
    <x v="3"/>
    <n v="0"/>
    <n v="1"/>
  </r>
  <r>
    <n v="119"/>
    <n v="32"/>
    <s v="Tablet"/>
    <x v="6"/>
    <d v="2020-09-26T00:00:00"/>
    <s v="September"/>
    <s v="Sat"/>
    <s v="06:44"/>
    <s v="N"/>
    <n v="8.99"/>
    <s v="N"/>
    <x v="3"/>
    <n v="0"/>
    <n v="0"/>
  </r>
  <r>
    <n v="120"/>
    <n v="70"/>
    <s v="Tablet"/>
    <x v="3"/>
    <d v="2020-07-09T00:00:00"/>
    <s v="July"/>
    <s v="Thu"/>
    <s v="03:51"/>
    <s v="Y"/>
    <n v="12.99"/>
    <s v="N"/>
    <x v="0"/>
    <n v="0"/>
    <n v="1"/>
  </r>
  <r>
    <n v="121"/>
    <n v="60"/>
    <s v="Tablet"/>
    <x v="6"/>
    <d v="2020-01-20T00:00:00"/>
    <s v="January"/>
    <s v="Mon"/>
    <s v="06:18"/>
    <s v="N"/>
    <n v="5.99"/>
    <s v="N"/>
    <x v="4"/>
    <n v="0"/>
    <n v="0"/>
  </r>
  <r>
    <n v="122"/>
    <n v="71"/>
    <s v="Mobile"/>
    <x v="7"/>
    <d v="2020-11-09T00:00:00"/>
    <s v="November"/>
    <s v="Mon"/>
    <s v="00:40"/>
    <s v="Y"/>
    <n v="12.99"/>
    <s v="N"/>
    <x v="3"/>
    <n v="0"/>
    <n v="1"/>
  </r>
  <r>
    <n v="123"/>
    <n v="79"/>
    <s v="Desktop"/>
    <x v="4"/>
    <d v="2020-05-25T00:00:00"/>
    <s v="May"/>
    <s v="Mon"/>
    <s v="04:18"/>
    <s v="Y"/>
    <n v="5.99"/>
    <s v="Y"/>
    <x v="2"/>
    <n v="5.99"/>
    <n v="1"/>
  </r>
  <r>
    <n v="124"/>
    <n v="80"/>
    <s v="Desktop"/>
    <x v="3"/>
    <d v="2020-08-27T00:00:00"/>
    <s v="August"/>
    <s v="Thu"/>
    <s v="06:52"/>
    <s v="Y"/>
    <n v="8.99"/>
    <s v="N"/>
    <x v="2"/>
    <n v="0"/>
    <n v="1"/>
  </r>
  <r>
    <n v="125"/>
    <n v="72"/>
    <s v="Tablet"/>
    <x v="6"/>
    <d v="2020-06-12T00:00:00"/>
    <s v="June"/>
    <s v="Fri"/>
    <s v="09:36"/>
    <s v="N"/>
    <n v="8.99"/>
    <s v="N"/>
    <x v="2"/>
    <n v="0"/>
    <n v="0"/>
  </r>
  <r>
    <n v="126"/>
    <n v="41"/>
    <s v="Mobile"/>
    <x v="2"/>
    <d v="2020-08-14T00:00:00"/>
    <s v="August"/>
    <s v="Fri"/>
    <s v="08:05"/>
    <s v="N"/>
    <n v="5.99"/>
    <s v="Y"/>
    <x v="4"/>
    <n v="5.99"/>
    <n v="0"/>
  </r>
  <r>
    <n v="127"/>
    <n v="65"/>
    <s v="Tablet"/>
    <x v="3"/>
    <d v="2020-01-07T00:00:00"/>
    <s v="January"/>
    <s v="Tue"/>
    <s v="05:00"/>
    <s v="N"/>
    <n v="12.99"/>
    <s v="N"/>
    <x v="0"/>
    <n v="0"/>
    <n v="0"/>
  </r>
  <r>
    <n v="128"/>
    <n v="11"/>
    <s v="Mobile"/>
    <x v="3"/>
    <d v="2020-12-29T00:00:00"/>
    <s v="December"/>
    <s v="Tue"/>
    <s v="05:49"/>
    <s v="Y"/>
    <n v="12.99"/>
    <s v="Y"/>
    <x v="3"/>
    <n v="12.99"/>
    <n v="1"/>
  </r>
  <r>
    <n v="129"/>
    <n v="76"/>
    <s v="Mobile"/>
    <x v="4"/>
    <d v="2020-12-25T00:00:00"/>
    <s v="December"/>
    <s v="Fri"/>
    <s v="07:49"/>
    <s v="Y"/>
    <n v="5.99"/>
    <s v="N"/>
    <x v="2"/>
    <n v="0"/>
    <n v="1"/>
  </r>
  <r>
    <n v="130"/>
    <n v="31"/>
    <s v="Tablet"/>
    <x v="1"/>
    <d v="2020-08-18T00:00:00"/>
    <s v="August"/>
    <s v="Tue"/>
    <s v="05:45"/>
    <s v="Y"/>
    <n v="12.99"/>
    <s v="N"/>
    <x v="2"/>
    <n v="0"/>
    <n v="1"/>
  </r>
  <r>
    <n v="131"/>
    <n v="10"/>
    <s v="Desktop"/>
    <x v="7"/>
    <d v="2020-11-24T00:00:00"/>
    <s v="November"/>
    <s v="Tue"/>
    <s v="03:13"/>
    <s v="N"/>
    <n v="5.99"/>
    <s v="N"/>
    <x v="1"/>
    <n v="0"/>
    <n v="0"/>
  </r>
  <r>
    <n v="132"/>
    <n v="61"/>
    <s v="Tablet"/>
    <x v="3"/>
    <d v="2020-04-15T00:00:00"/>
    <s v="April"/>
    <s v="Wed"/>
    <s v="06:15"/>
    <s v="Y"/>
    <n v="12.99"/>
    <s v="Y"/>
    <x v="1"/>
    <n v="12.99"/>
    <n v="1"/>
  </r>
  <r>
    <n v="133"/>
    <n v="50"/>
    <s v="Tablet"/>
    <x v="6"/>
    <d v="2020-03-13T00:00:00"/>
    <s v="March"/>
    <s v="Fri"/>
    <s v="00:43"/>
    <s v="Y"/>
    <n v="8.99"/>
    <s v="Y"/>
    <x v="1"/>
    <n v="8.99"/>
    <n v="1"/>
  </r>
  <r>
    <n v="134"/>
    <n v="13"/>
    <s v="Tablet"/>
    <x v="0"/>
    <d v="2020-09-08T00:00:00"/>
    <s v="September"/>
    <s v="Tue"/>
    <s v="02:34"/>
    <s v="N"/>
    <n v="5.99"/>
    <s v="N"/>
    <x v="2"/>
    <n v="0"/>
    <n v="0"/>
  </r>
  <r>
    <n v="135"/>
    <n v="18"/>
    <s v="Desktop"/>
    <x v="7"/>
    <d v="2020-03-10T00:00:00"/>
    <s v="March"/>
    <s v="Tue"/>
    <s v="00:21"/>
    <s v="N"/>
    <n v="12.99"/>
    <s v="N"/>
    <x v="4"/>
    <n v="0"/>
    <n v="0"/>
  </r>
  <r>
    <n v="136"/>
    <n v="12"/>
    <s v="Desktop"/>
    <x v="3"/>
    <d v="2020-03-10T00:00:00"/>
    <s v="March"/>
    <s v="Tue"/>
    <s v="09:20"/>
    <s v="N"/>
    <n v="12.99"/>
    <s v="Y"/>
    <x v="4"/>
    <n v="12.99"/>
    <n v="0"/>
  </r>
  <r>
    <n v="137"/>
    <n v="21"/>
    <s v="Desktop"/>
    <x v="6"/>
    <d v="2020-05-01T00:00:00"/>
    <s v="May"/>
    <s v="Fri"/>
    <s v="00:32"/>
    <s v="N"/>
    <n v="5.99"/>
    <s v="Y"/>
    <x v="3"/>
    <n v="5.99"/>
    <n v="0"/>
  </r>
  <r>
    <n v="138"/>
    <n v="75"/>
    <s v="Desktop"/>
    <x v="2"/>
    <d v="2020-01-03T00:00:00"/>
    <s v="January"/>
    <s v="Fri"/>
    <s v="07:09"/>
    <s v="Y"/>
    <n v="8.99"/>
    <s v="N"/>
    <x v="1"/>
    <n v="0"/>
    <n v="1"/>
  </r>
  <r>
    <n v="139"/>
    <n v="63"/>
    <s v="Mobile"/>
    <x v="1"/>
    <d v="2020-01-03T00:00:00"/>
    <s v="January"/>
    <s v="Fri"/>
    <s v="09:26"/>
    <s v="Y"/>
    <n v="8.99"/>
    <s v="Y"/>
    <x v="3"/>
    <n v="8.99"/>
    <n v="1"/>
  </r>
  <r>
    <n v="140"/>
    <n v="29"/>
    <s v="Desktop"/>
    <x v="4"/>
    <d v="2020-12-08T00:00:00"/>
    <s v="December"/>
    <s v="Tue"/>
    <s v="09:03"/>
    <s v="Y"/>
    <n v="5.99"/>
    <s v="N"/>
    <x v="0"/>
    <n v="0"/>
    <n v="1"/>
  </r>
  <r>
    <n v="141"/>
    <n v="74"/>
    <s v="Desktop"/>
    <x v="0"/>
    <d v="2020-06-22T00:00:00"/>
    <s v="June"/>
    <s v="Mon"/>
    <s v="04:43"/>
    <s v="N"/>
    <n v="8.99"/>
    <s v="Y"/>
    <x v="2"/>
    <n v="8.99"/>
    <n v="0"/>
  </r>
  <r>
    <n v="142"/>
    <n v="57"/>
    <s v="Tablet"/>
    <x v="2"/>
    <d v="2020-02-06T00:00:00"/>
    <s v="February"/>
    <s v="Thu"/>
    <s v="09:15"/>
    <s v="N"/>
    <n v="5.99"/>
    <s v="N"/>
    <x v="3"/>
    <n v="0"/>
    <n v="0"/>
  </r>
  <r>
    <n v="143"/>
    <n v="15"/>
    <s v="Tablet"/>
    <x v="1"/>
    <d v="2020-07-11T00:00:00"/>
    <s v="July"/>
    <s v="Sat"/>
    <s v="01:49"/>
    <s v="Y"/>
    <n v="12.99"/>
    <s v="Y"/>
    <x v="0"/>
    <n v="12.99"/>
    <n v="1"/>
  </r>
  <r>
    <n v="144"/>
    <n v="40"/>
    <s v="Tablet"/>
    <x v="4"/>
    <d v="2020-11-21T00:00:00"/>
    <s v="November"/>
    <s v="Sat"/>
    <s v="01:36"/>
    <s v="Y"/>
    <n v="8.99"/>
    <s v="N"/>
    <x v="4"/>
    <n v="0"/>
    <n v="1"/>
  </r>
  <r>
    <n v="145"/>
    <n v="18"/>
    <s v="Tablet"/>
    <x v="6"/>
    <d v="2020-06-05T00:00:00"/>
    <s v="June"/>
    <s v="Fri"/>
    <s v="00:37"/>
    <s v="N"/>
    <n v="8.99"/>
    <s v="Y"/>
    <x v="4"/>
    <n v="8.99"/>
    <n v="0"/>
  </r>
  <r>
    <n v="146"/>
    <n v="15"/>
    <s v="Mobile"/>
    <x v="7"/>
    <d v="2020-10-08T00:00:00"/>
    <s v="October"/>
    <s v="Thu"/>
    <s v="01:38"/>
    <s v="Y"/>
    <n v="5.99"/>
    <s v="Y"/>
    <x v="3"/>
    <n v="5.99"/>
    <n v="1"/>
  </r>
  <r>
    <n v="147"/>
    <n v="18"/>
    <s v="Tablet"/>
    <x v="0"/>
    <d v="2020-07-13T00:00:00"/>
    <s v="July"/>
    <s v="Mon"/>
    <s v="06:46"/>
    <s v="Y"/>
    <n v="8.99"/>
    <s v="N"/>
    <x v="4"/>
    <n v="0"/>
    <n v="1"/>
  </r>
  <r>
    <n v="148"/>
    <n v="24"/>
    <s v="Desktop"/>
    <x v="5"/>
    <d v="2020-03-01T00:00:00"/>
    <s v="March"/>
    <s v="Sun"/>
    <s v="09:12"/>
    <s v="Y"/>
    <n v="12.99"/>
    <s v="Y"/>
    <x v="1"/>
    <n v="12.99"/>
    <n v="1"/>
  </r>
  <r>
    <n v="149"/>
    <n v="54"/>
    <s v="Tablet"/>
    <x v="3"/>
    <d v="2020-10-06T00:00:00"/>
    <s v="October"/>
    <s v="Tue"/>
    <s v="01:10"/>
    <s v="N"/>
    <n v="5.99"/>
    <s v="Y"/>
    <x v="1"/>
    <n v="5.99"/>
    <n v="0"/>
  </r>
  <r>
    <n v="150"/>
    <n v="68"/>
    <s v="Mobile"/>
    <x v="1"/>
    <d v="2020-04-04T00:00:00"/>
    <s v="April"/>
    <s v="Sat"/>
    <s v="08:18"/>
    <s v="Y"/>
    <n v="5.99"/>
    <s v="N"/>
    <x v="3"/>
    <n v="0"/>
    <n v="1"/>
  </r>
  <r>
    <n v="151"/>
    <n v="69"/>
    <s v="Desktop"/>
    <x v="6"/>
    <d v="2020-08-26T00:00:00"/>
    <s v="August"/>
    <s v="Wed"/>
    <s v="05:20"/>
    <s v="N"/>
    <n v="5.99"/>
    <s v="N"/>
    <x v="1"/>
    <n v="0"/>
    <n v="0"/>
  </r>
  <r>
    <n v="152"/>
    <n v="51"/>
    <s v="Desktop"/>
    <x v="3"/>
    <d v="2020-07-07T00:00:00"/>
    <s v="July"/>
    <s v="Tue"/>
    <s v="05:36"/>
    <s v="N"/>
    <n v="5.99"/>
    <s v="N"/>
    <x v="4"/>
    <n v="0"/>
    <n v="0"/>
  </r>
  <r>
    <n v="153"/>
    <n v="67"/>
    <s v="Desktop"/>
    <x v="7"/>
    <d v="2020-05-01T00:00:00"/>
    <s v="May"/>
    <s v="Fri"/>
    <s v="08:45"/>
    <s v="Y"/>
    <n v="5.99"/>
    <s v="N"/>
    <x v="2"/>
    <n v="0"/>
    <n v="1"/>
  </r>
  <r>
    <n v="154"/>
    <n v="47"/>
    <s v="Desktop"/>
    <x v="1"/>
    <d v="2020-08-23T00:00:00"/>
    <s v="August"/>
    <s v="Sun"/>
    <s v="08:55"/>
    <s v="N"/>
    <n v="12.99"/>
    <s v="Y"/>
    <x v="4"/>
    <n v="12.99"/>
    <n v="0"/>
  </r>
  <r>
    <n v="155"/>
    <n v="14"/>
    <s v="Mobile"/>
    <x v="5"/>
    <d v="2020-11-26T00:00:00"/>
    <s v="November"/>
    <s v="Thu"/>
    <s v="05:41"/>
    <s v="Y"/>
    <n v="5.99"/>
    <s v="Y"/>
    <x v="3"/>
    <n v="5.99"/>
    <n v="1"/>
  </r>
  <r>
    <n v="156"/>
    <n v="69"/>
    <s v="Desktop"/>
    <x v="7"/>
    <d v="2020-06-19T00:00:00"/>
    <s v="June"/>
    <s v="Fri"/>
    <s v="05:20"/>
    <s v="Y"/>
    <n v="5.99"/>
    <s v="Y"/>
    <x v="0"/>
    <n v="5.99"/>
    <n v="1"/>
  </r>
  <r>
    <n v="157"/>
    <n v="10"/>
    <s v="Desktop"/>
    <x v="0"/>
    <d v="2020-04-08T00:00:00"/>
    <s v="April"/>
    <s v="Wed"/>
    <s v="05:35"/>
    <s v="Y"/>
    <n v="8.99"/>
    <s v="N"/>
    <x v="0"/>
    <n v="0"/>
    <n v="1"/>
  </r>
  <r>
    <n v="158"/>
    <n v="20"/>
    <s v="Mobile"/>
    <x v="4"/>
    <d v="2020-08-21T00:00:00"/>
    <s v="August"/>
    <s v="Fri"/>
    <s v="04:10"/>
    <s v="Y"/>
    <n v="5.99"/>
    <s v="N"/>
    <x v="3"/>
    <n v="0"/>
    <n v="1"/>
  </r>
  <r>
    <n v="159"/>
    <n v="36"/>
    <s v="Mobile"/>
    <x v="2"/>
    <d v="2020-12-21T00:00:00"/>
    <s v="December"/>
    <s v="Mon"/>
    <s v="01:38"/>
    <s v="Y"/>
    <n v="12.99"/>
    <s v="N"/>
    <x v="4"/>
    <n v="0"/>
    <n v="1"/>
  </r>
  <r>
    <n v="160"/>
    <n v="40"/>
    <s v="Tablet"/>
    <x v="4"/>
    <d v="2020-05-15T00:00:00"/>
    <s v="May"/>
    <s v="Fri"/>
    <s v="04:10"/>
    <s v="N"/>
    <n v="8.99"/>
    <s v="Y"/>
    <x v="4"/>
    <n v="8.99"/>
    <n v="0"/>
  </r>
  <r>
    <n v="161"/>
    <n v="75"/>
    <s v="Mobile"/>
    <x v="1"/>
    <d v="2020-09-29T00:00:00"/>
    <s v="September"/>
    <s v="Tue"/>
    <s v="03:05"/>
    <s v="Y"/>
    <n v="5.99"/>
    <s v="N"/>
    <x v="1"/>
    <n v="0"/>
    <n v="1"/>
  </r>
  <r>
    <n v="162"/>
    <n v="37"/>
    <s v="Tablet"/>
    <x v="7"/>
    <d v="2020-08-10T00:00:00"/>
    <s v="August"/>
    <s v="Mon"/>
    <s v="02:17"/>
    <s v="N"/>
    <n v="8.99"/>
    <s v="Y"/>
    <x v="4"/>
    <n v="8.99"/>
    <n v="0"/>
  </r>
  <r>
    <n v="163"/>
    <n v="58"/>
    <s v="Tablet"/>
    <x v="5"/>
    <d v="2020-11-24T00:00:00"/>
    <s v="November"/>
    <s v="Tue"/>
    <s v="09:57"/>
    <s v="Y"/>
    <n v="8.99"/>
    <s v="N"/>
    <x v="2"/>
    <n v="0"/>
    <n v="1"/>
  </r>
  <r>
    <n v="164"/>
    <n v="74"/>
    <s v="Desktop"/>
    <x v="0"/>
    <d v="2020-09-01T00:00:00"/>
    <s v="September"/>
    <s v="Tue"/>
    <s v="01:40"/>
    <s v="N"/>
    <n v="8.99"/>
    <s v="Y"/>
    <x v="4"/>
    <n v="8.99"/>
    <n v="0"/>
  </r>
  <r>
    <n v="165"/>
    <n v="57"/>
    <s v="Mobile"/>
    <x v="0"/>
    <d v="2020-07-25T00:00:00"/>
    <s v="July"/>
    <s v="Sat"/>
    <s v="03:11"/>
    <s v="Y"/>
    <n v="12.99"/>
    <s v="Y"/>
    <x v="2"/>
    <n v="12.99"/>
    <n v="1"/>
  </r>
  <r>
    <n v="166"/>
    <n v="72"/>
    <s v="Tablet"/>
    <x v="4"/>
    <d v="2020-10-15T00:00:00"/>
    <s v="October"/>
    <s v="Thu"/>
    <s v="07:07"/>
    <s v="Y"/>
    <n v="12.99"/>
    <s v="Y"/>
    <x v="0"/>
    <n v="12.99"/>
    <n v="1"/>
  </r>
  <r>
    <n v="167"/>
    <n v="78"/>
    <s v="Desktop"/>
    <x v="0"/>
    <d v="2020-11-10T00:00:00"/>
    <s v="November"/>
    <s v="Tue"/>
    <s v="05:25"/>
    <s v="N"/>
    <n v="12.99"/>
    <s v="N"/>
    <x v="1"/>
    <n v="0"/>
    <n v="0"/>
  </r>
  <r>
    <n v="168"/>
    <n v="49"/>
    <s v="Desktop"/>
    <x v="2"/>
    <d v="2020-10-20T00:00:00"/>
    <s v="October"/>
    <s v="Tue"/>
    <s v="06:18"/>
    <s v="N"/>
    <n v="12.99"/>
    <s v="N"/>
    <x v="4"/>
    <n v="0"/>
    <n v="0"/>
  </r>
  <r>
    <n v="169"/>
    <n v="30"/>
    <s v="Tablet"/>
    <x v="1"/>
    <d v="2020-04-17T00:00:00"/>
    <s v="April"/>
    <s v="Fri"/>
    <s v="08:59"/>
    <s v="N"/>
    <n v="8.99"/>
    <s v="N"/>
    <x v="1"/>
    <n v="0"/>
    <n v="0"/>
  </r>
  <r>
    <n v="170"/>
    <n v="17"/>
    <s v="Tablet"/>
    <x v="4"/>
    <d v="2020-04-03T00:00:00"/>
    <s v="April"/>
    <s v="Fri"/>
    <s v="05:10"/>
    <s v="N"/>
    <n v="12.99"/>
    <s v="Y"/>
    <x v="3"/>
    <n v="12.99"/>
    <n v="0"/>
  </r>
  <r>
    <n v="171"/>
    <n v="25"/>
    <s v="Desktop"/>
    <x v="4"/>
    <d v="2020-10-17T00:00:00"/>
    <s v="October"/>
    <s v="Sat"/>
    <s v="07:10"/>
    <s v="N"/>
    <n v="5.99"/>
    <s v="Y"/>
    <x v="3"/>
    <n v="5.99"/>
    <n v="0"/>
  </r>
  <r>
    <n v="172"/>
    <n v="43"/>
    <s v="Tablet"/>
    <x v="5"/>
    <d v="2020-03-24T00:00:00"/>
    <s v="March"/>
    <s v="Tue"/>
    <s v="06:12"/>
    <s v="N"/>
    <n v="5.99"/>
    <s v="N"/>
    <x v="2"/>
    <n v="0"/>
    <n v="0"/>
  </r>
  <r>
    <n v="173"/>
    <n v="19"/>
    <s v="Mobile"/>
    <x v="5"/>
    <d v="2020-03-19T00:00:00"/>
    <s v="March"/>
    <s v="Thu"/>
    <s v="04:14"/>
    <s v="Y"/>
    <n v="5.99"/>
    <s v="Y"/>
    <x v="4"/>
    <n v="5.99"/>
    <n v="1"/>
  </r>
  <r>
    <n v="174"/>
    <n v="52"/>
    <s v="Tablet"/>
    <x v="4"/>
    <d v="2020-10-19T00:00:00"/>
    <s v="October"/>
    <s v="Mon"/>
    <s v="01:58"/>
    <s v="N"/>
    <n v="8.99"/>
    <s v="Y"/>
    <x v="3"/>
    <n v="8.99"/>
    <n v="0"/>
  </r>
  <r>
    <n v="175"/>
    <n v="79"/>
    <s v="Desktop"/>
    <x v="1"/>
    <d v="2020-05-28T00:00:00"/>
    <s v="May"/>
    <s v="Thu"/>
    <s v="06:31"/>
    <s v="Y"/>
    <n v="5.99"/>
    <s v="N"/>
    <x v="1"/>
    <n v="0"/>
    <n v="1"/>
  </r>
  <r>
    <n v="176"/>
    <n v="48"/>
    <s v="Tablet"/>
    <x v="0"/>
    <d v="2020-06-09T00:00:00"/>
    <s v="June"/>
    <s v="Tue"/>
    <s v="01:07"/>
    <s v="Y"/>
    <n v="5.99"/>
    <s v="Y"/>
    <x v="4"/>
    <n v="5.99"/>
    <n v="1"/>
  </r>
  <r>
    <n v="177"/>
    <n v="78"/>
    <s v="Desktop"/>
    <x v="1"/>
    <d v="2020-09-19T00:00:00"/>
    <s v="September"/>
    <s v="Sat"/>
    <s v="09:07"/>
    <s v="Y"/>
    <n v="8.99"/>
    <s v="N"/>
    <x v="1"/>
    <n v="0"/>
    <n v="1"/>
  </r>
  <r>
    <n v="178"/>
    <n v="45"/>
    <s v="Mobile"/>
    <x v="2"/>
    <d v="2020-10-20T00:00:00"/>
    <s v="October"/>
    <s v="Tue"/>
    <s v="07:09"/>
    <s v="N"/>
    <n v="12.99"/>
    <s v="Y"/>
    <x v="1"/>
    <n v="12.99"/>
    <n v="0"/>
  </r>
  <r>
    <n v="179"/>
    <n v="19"/>
    <s v="Mobile"/>
    <x v="1"/>
    <d v="2020-04-16T00:00:00"/>
    <s v="April"/>
    <s v="Thu"/>
    <s v="02:38"/>
    <s v="Y"/>
    <n v="8.99"/>
    <s v="N"/>
    <x v="0"/>
    <n v="0"/>
    <n v="1"/>
  </r>
  <r>
    <n v="180"/>
    <n v="78"/>
    <s v="Desktop"/>
    <x v="5"/>
    <d v="2020-01-11T00:00:00"/>
    <s v="January"/>
    <s v="Sat"/>
    <s v="01:30"/>
    <s v="N"/>
    <n v="12.99"/>
    <s v="Y"/>
    <x v="0"/>
    <n v="12.99"/>
    <n v="0"/>
  </r>
  <r>
    <n v="181"/>
    <n v="11"/>
    <s v="Desktop"/>
    <x v="7"/>
    <d v="2020-10-06T00:00:00"/>
    <s v="October"/>
    <s v="Tue"/>
    <s v="02:51"/>
    <s v="Y"/>
    <n v="12.99"/>
    <s v="N"/>
    <x v="4"/>
    <n v="0"/>
    <n v="1"/>
  </r>
  <r>
    <n v="182"/>
    <n v="45"/>
    <s v="Mobile"/>
    <x v="3"/>
    <d v="2020-09-28T00:00:00"/>
    <s v="September"/>
    <s v="Mon"/>
    <s v="09:48"/>
    <s v="Y"/>
    <n v="5.99"/>
    <s v="Y"/>
    <x v="1"/>
    <n v="5.99"/>
    <n v="1"/>
  </r>
  <r>
    <n v="183"/>
    <n v="36"/>
    <s v="Tablet"/>
    <x v="7"/>
    <d v="2020-05-24T00:00:00"/>
    <s v="May"/>
    <s v="Sun"/>
    <s v="00:57"/>
    <s v="N"/>
    <n v="8.99"/>
    <s v="Y"/>
    <x v="0"/>
    <n v="8.99"/>
    <n v="0"/>
  </r>
  <r>
    <n v="184"/>
    <n v="22"/>
    <s v="Tablet"/>
    <x v="7"/>
    <d v="2020-05-03T00:00:00"/>
    <s v="May"/>
    <s v="Sun"/>
    <s v="07:05"/>
    <s v="N"/>
    <n v="5.99"/>
    <s v="Y"/>
    <x v="2"/>
    <n v="5.99"/>
    <n v="0"/>
  </r>
  <r>
    <n v="185"/>
    <n v="47"/>
    <s v="Mobile"/>
    <x v="1"/>
    <d v="2020-10-07T00:00:00"/>
    <s v="October"/>
    <s v="Wed"/>
    <s v="05:11"/>
    <s v="N"/>
    <n v="12.99"/>
    <s v="Y"/>
    <x v="3"/>
    <n v="12.99"/>
    <n v="0"/>
  </r>
  <r>
    <n v="186"/>
    <n v="10"/>
    <s v="Desktop"/>
    <x v="0"/>
    <d v="2020-05-18T00:00:00"/>
    <s v="May"/>
    <s v="Mon"/>
    <s v="03:34"/>
    <s v="N"/>
    <n v="8.99"/>
    <s v="Y"/>
    <x v="1"/>
    <n v="8.99"/>
    <n v="0"/>
  </r>
  <r>
    <n v="187"/>
    <n v="57"/>
    <s v="Desktop"/>
    <x v="3"/>
    <d v="2020-11-27T00:00:00"/>
    <s v="November"/>
    <s v="Fri"/>
    <s v="05:06"/>
    <s v="Y"/>
    <n v="12.99"/>
    <s v="N"/>
    <x v="1"/>
    <n v="0"/>
    <n v="1"/>
  </r>
  <r>
    <n v="188"/>
    <n v="46"/>
    <s v="Desktop"/>
    <x v="2"/>
    <d v="2020-12-11T00:00:00"/>
    <s v="December"/>
    <s v="Fri"/>
    <s v="08:15"/>
    <s v="Y"/>
    <n v="12.99"/>
    <s v="Y"/>
    <x v="0"/>
    <n v="12.99"/>
    <n v="1"/>
  </r>
  <r>
    <n v="189"/>
    <n v="42"/>
    <s v="Tablet"/>
    <x v="6"/>
    <d v="2020-12-15T00:00:00"/>
    <s v="December"/>
    <s v="Tue"/>
    <s v="01:54"/>
    <s v="Y"/>
    <n v="8.99"/>
    <s v="N"/>
    <x v="2"/>
    <n v="0"/>
    <n v="1"/>
  </r>
  <r>
    <n v="190"/>
    <n v="80"/>
    <s v="Tablet"/>
    <x v="2"/>
    <d v="2020-08-05T00:00:00"/>
    <s v="August"/>
    <s v="Wed"/>
    <s v="03:12"/>
    <s v="Y"/>
    <n v="12.99"/>
    <s v="Y"/>
    <x v="4"/>
    <n v="12.99"/>
    <n v="1"/>
  </r>
  <r>
    <n v="191"/>
    <n v="11"/>
    <s v="Tablet"/>
    <x v="1"/>
    <d v="2020-01-20T00:00:00"/>
    <s v="January"/>
    <s v="Mon"/>
    <s v="08:05"/>
    <s v="Y"/>
    <n v="12.99"/>
    <s v="Y"/>
    <x v="1"/>
    <n v="12.99"/>
    <n v="1"/>
  </r>
  <r>
    <n v="192"/>
    <n v="10"/>
    <s v="Desktop"/>
    <x v="7"/>
    <d v="2020-10-11T00:00:00"/>
    <s v="October"/>
    <s v="Sun"/>
    <s v="00:10"/>
    <s v="N"/>
    <n v="12.99"/>
    <s v="Y"/>
    <x v="1"/>
    <n v="12.99"/>
    <n v="0"/>
  </r>
  <r>
    <n v="193"/>
    <n v="33"/>
    <s v="Tablet"/>
    <x v="2"/>
    <d v="2020-09-28T00:00:00"/>
    <s v="September"/>
    <s v="Mon"/>
    <s v="00:42"/>
    <s v="N"/>
    <n v="8.99"/>
    <s v="N"/>
    <x v="4"/>
    <n v="0"/>
    <n v="0"/>
  </r>
  <r>
    <n v="194"/>
    <n v="76"/>
    <s v="Tablet"/>
    <x v="6"/>
    <d v="2020-07-17T00:00:00"/>
    <s v="July"/>
    <s v="Fri"/>
    <s v="01:22"/>
    <s v="Y"/>
    <n v="5.99"/>
    <s v="Y"/>
    <x v="4"/>
    <n v="5.99"/>
    <n v="1"/>
  </r>
  <r>
    <n v="195"/>
    <n v="52"/>
    <s v="Mobile"/>
    <x v="7"/>
    <d v="2020-02-01T00:00:00"/>
    <s v="February"/>
    <s v="Sat"/>
    <s v="07:06"/>
    <s v="Y"/>
    <n v="8.99"/>
    <s v="N"/>
    <x v="1"/>
    <n v="0"/>
    <n v="1"/>
  </r>
  <r>
    <n v="196"/>
    <n v="58"/>
    <s v="Desktop"/>
    <x v="5"/>
    <d v="2020-09-26T00:00:00"/>
    <s v="September"/>
    <s v="Sat"/>
    <s v="02:24"/>
    <s v="N"/>
    <n v="8.99"/>
    <s v="Y"/>
    <x v="1"/>
    <n v="8.99"/>
    <n v="0"/>
  </r>
  <r>
    <n v="197"/>
    <n v="55"/>
    <s v="Mobile"/>
    <x v="7"/>
    <d v="2020-12-04T00:00:00"/>
    <s v="December"/>
    <s v="Fri"/>
    <s v="05:07"/>
    <s v="Y"/>
    <n v="8.99"/>
    <s v="N"/>
    <x v="1"/>
    <n v="0"/>
    <n v="1"/>
  </r>
  <r>
    <n v="198"/>
    <n v="75"/>
    <s v="Mobile"/>
    <x v="0"/>
    <d v="2020-06-21T00:00:00"/>
    <s v="June"/>
    <s v="Sun"/>
    <s v="07:12"/>
    <s v="Y"/>
    <n v="5.99"/>
    <s v="Y"/>
    <x v="2"/>
    <n v="5.99"/>
    <n v="1"/>
  </r>
  <r>
    <n v="199"/>
    <n v="36"/>
    <s v="Tablet"/>
    <x v="1"/>
    <d v="2020-05-15T00:00:00"/>
    <s v="May"/>
    <s v="Fri"/>
    <s v="08:52"/>
    <s v="Y"/>
    <n v="8.99"/>
    <s v="Y"/>
    <x v="0"/>
    <n v="8.99"/>
    <n v="1"/>
  </r>
  <r>
    <n v="200"/>
    <n v="47"/>
    <s v="Tablet"/>
    <x v="6"/>
    <d v="2020-06-10T00:00:00"/>
    <s v="June"/>
    <s v="Wed"/>
    <s v="02:36"/>
    <s v="N"/>
    <n v="5.99"/>
    <s v="N"/>
    <x v="1"/>
    <n v="0"/>
    <n v="0"/>
  </r>
  <r>
    <n v="201"/>
    <n v="70"/>
    <s v="Tablet"/>
    <x v="6"/>
    <d v="2020-07-22T00:00:00"/>
    <s v="July"/>
    <s v="Wed"/>
    <s v="02:45"/>
    <s v="Y"/>
    <n v="12.99"/>
    <s v="Y"/>
    <x v="3"/>
    <n v="12.99"/>
    <n v="1"/>
  </r>
  <r>
    <n v="202"/>
    <n v="80"/>
    <s v="Mobile"/>
    <x v="4"/>
    <d v="2020-09-01T00:00:00"/>
    <s v="September"/>
    <s v="Tue"/>
    <s v="03:58"/>
    <s v="N"/>
    <n v="12.99"/>
    <s v="N"/>
    <x v="3"/>
    <n v="0"/>
    <n v="0"/>
  </r>
  <r>
    <n v="203"/>
    <n v="27"/>
    <s v="Tablet"/>
    <x v="0"/>
    <d v="2020-06-11T00:00:00"/>
    <s v="June"/>
    <s v="Thu"/>
    <s v="01:14"/>
    <s v="Y"/>
    <n v="12.99"/>
    <s v="Y"/>
    <x v="4"/>
    <n v="12.99"/>
    <n v="1"/>
  </r>
  <r>
    <n v="204"/>
    <n v="75"/>
    <s v="Mobile"/>
    <x v="7"/>
    <d v="2020-08-16T00:00:00"/>
    <s v="August"/>
    <s v="Sun"/>
    <s v="05:52"/>
    <s v="Y"/>
    <n v="12.99"/>
    <s v="N"/>
    <x v="0"/>
    <n v="0"/>
    <n v="1"/>
  </r>
  <r>
    <n v="205"/>
    <n v="44"/>
    <s v="Desktop"/>
    <x v="7"/>
    <d v="2020-04-21T00:00:00"/>
    <s v="April"/>
    <s v="Tue"/>
    <s v="05:16"/>
    <s v="Y"/>
    <n v="12.99"/>
    <s v="Y"/>
    <x v="3"/>
    <n v="12.99"/>
    <n v="1"/>
  </r>
  <r>
    <n v="206"/>
    <n v="17"/>
    <s v="Mobile"/>
    <x v="2"/>
    <d v="2020-02-22T00:00:00"/>
    <s v="February"/>
    <s v="Sat"/>
    <s v="07:46"/>
    <s v="N"/>
    <n v="5.99"/>
    <s v="Y"/>
    <x v="0"/>
    <n v="5.99"/>
    <n v="0"/>
  </r>
  <r>
    <n v="207"/>
    <n v="60"/>
    <s v="Mobile"/>
    <x v="6"/>
    <d v="2020-04-03T00:00:00"/>
    <s v="April"/>
    <s v="Fri"/>
    <s v="04:01"/>
    <s v="Y"/>
    <n v="5.99"/>
    <s v="N"/>
    <x v="0"/>
    <n v="0"/>
    <n v="1"/>
  </r>
  <r>
    <n v="208"/>
    <n v="50"/>
    <s v="Mobile"/>
    <x v="2"/>
    <d v="2020-11-03T00:00:00"/>
    <s v="November"/>
    <s v="Tue"/>
    <s v="09:54"/>
    <s v="Y"/>
    <n v="8.99"/>
    <s v="N"/>
    <x v="2"/>
    <n v="0"/>
    <n v="1"/>
  </r>
  <r>
    <n v="209"/>
    <n v="22"/>
    <s v="Tablet"/>
    <x v="5"/>
    <d v="2020-11-01T00:00:00"/>
    <s v="November"/>
    <s v="Sun"/>
    <s v="02:35"/>
    <s v="N"/>
    <n v="8.99"/>
    <s v="Y"/>
    <x v="3"/>
    <n v="8.99"/>
    <n v="0"/>
  </r>
  <r>
    <n v="210"/>
    <n v="80"/>
    <s v="Desktop"/>
    <x v="3"/>
    <d v="2020-12-28T00:00:00"/>
    <s v="December"/>
    <s v="Mon"/>
    <s v="07:11"/>
    <s v="N"/>
    <n v="12.99"/>
    <s v="N"/>
    <x v="2"/>
    <n v="0"/>
    <n v="0"/>
  </r>
  <r>
    <n v="211"/>
    <n v="65"/>
    <s v="Desktop"/>
    <x v="6"/>
    <d v="2020-12-19T00:00:00"/>
    <s v="December"/>
    <s v="Sat"/>
    <s v="08:21"/>
    <s v="Y"/>
    <n v="5.99"/>
    <s v="Y"/>
    <x v="3"/>
    <n v="5.99"/>
    <n v="1"/>
  </r>
  <r>
    <n v="212"/>
    <n v="57"/>
    <s v="Mobile"/>
    <x v="1"/>
    <d v="2020-11-15T00:00:00"/>
    <s v="November"/>
    <s v="Sun"/>
    <s v="06:53"/>
    <s v="N"/>
    <n v="12.99"/>
    <s v="Y"/>
    <x v="3"/>
    <n v="12.99"/>
    <n v="0"/>
  </r>
  <r>
    <n v="213"/>
    <n v="29"/>
    <s v="Desktop"/>
    <x v="5"/>
    <d v="2020-02-14T00:00:00"/>
    <s v="February"/>
    <s v="Fri"/>
    <s v="03:08"/>
    <s v="Y"/>
    <n v="5.99"/>
    <s v="Y"/>
    <x v="3"/>
    <n v="5.99"/>
    <n v="1"/>
  </r>
  <r>
    <n v="214"/>
    <n v="40"/>
    <s v="Tablet"/>
    <x v="2"/>
    <d v="2020-06-10T00:00:00"/>
    <s v="June"/>
    <s v="Wed"/>
    <s v="06:30"/>
    <s v="N"/>
    <n v="5.99"/>
    <s v="N"/>
    <x v="2"/>
    <n v="0"/>
    <n v="0"/>
  </r>
  <r>
    <n v="215"/>
    <n v="17"/>
    <s v="Tablet"/>
    <x v="0"/>
    <d v="2020-07-19T00:00:00"/>
    <s v="July"/>
    <s v="Sun"/>
    <s v="03:13"/>
    <s v="N"/>
    <n v="12.99"/>
    <s v="Y"/>
    <x v="0"/>
    <n v="12.99"/>
    <n v="0"/>
  </r>
  <r>
    <n v="216"/>
    <n v="13"/>
    <s v="Tablet"/>
    <x v="5"/>
    <d v="2020-03-17T00:00:00"/>
    <s v="March"/>
    <s v="Tue"/>
    <s v="05:25"/>
    <s v="Y"/>
    <n v="5.99"/>
    <s v="Y"/>
    <x v="3"/>
    <n v="5.99"/>
    <n v="1"/>
  </r>
  <r>
    <n v="217"/>
    <n v="74"/>
    <s v="Tablet"/>
    <x v="1"/>
    <d v="2020-05-27T00:00:00"/>
    <s v="May"/>
    <s v="Wed"/>
    <s v="00:02"/>
    <s v="Y"/>
    <n v="12.99"/>
    <s v="N"/>
    <x v="3"/>
    <n v="0"/>
    <n v="1"/>
  </r>
  <r>
    <n v="218"/>
    <n v="73"/>
    <s v="Tablet"/>
    <x v="0"/>
    <d v="2020-08-25T00:00:00"/>
    <s v="August"/>
    <s v="Tue"/>
    <s v="04:58"/>
    <s v="Y"/>
    <n v="12.99"/>
    <s v="Y"/>
    <x v="2"/>
    <n v="12.99"/>
    <n v="1"/>
  </r>
  <r>
    <n v="219"/>
    <n v="16"/>
    <s v="Desktop"/>
    <x v="2"/>
    <d v="2020-09-25T00:00:00"/>
    <s v="September"/>
    <s v="Fri"/>
    <s v="06:57"/>
    <s v="Y"/>
    <n v="5.99"/>
    <s v="Y"/>
    <x v="1"/>
    <n v="5.99"/>
    <n v="1"/>
  </r>
  <r>
    <n v="220"/>
    <n v="75"/>
    <s v="Desktop"/>
    <x v="3"/>
    <d v="2020-01-25T00:00:00"/>
    <s v="January"/>
    <s v="Sat"/>
    <s v="06:43"/>
    <s v="N"/>
    <n v="8.99"/>
    <s v="Y"/>
    <x v="4"/>
    <n v="8.99"/>
    <n v="0"/>
  </r>
  <r>
    <n v="221"/>
    <n v="48"/>
    <s v="Tablet"/>
    <x v="5"/>
    <d v="2020-02-04T00:00:00"/>
    <s v="February"/>
    <s v="Tue"/>
    <s v="06:37"/>
    <s v="N"/>
    <n v="8.99"/>
    <s v="Y"/>
    <x v="0"/>
    <n v="8.99"/>
    <n v="0"/>
  </r>
  <r>
    <n v="222"/>
    <n v="17"/>
    <s v="Mobile"/>
    <x v="1"/>
    <d v="2020-01-13T00:00:00"/>
    <s v="January"/>
    <s v="Mon"/>
    <s v="09:49"/>
    <s v="N"/>
    <n v="5.99"/>
    <s v="Y"/>
    <x v="4"/>
    <n v="5.99"/>
    <n v="0"/>
  </r>
  <r>
    <n v="223"/>
    <n v="36"/>
    <s v="Tablet"/>
    <x v="2"/>
    <d v="2020-10-11T00:00:00"/>
    <s v="October"/>
    <s v="Sun"/>
    <s v="03:13"/>
    <s v="N"/>
    <n v="12.99"/>
    <s v="Y"/>
    <x v="3"/>
    <n v="12.99"/>
    <n v="0"/>
  </r>
  <r>
    <n v="224"/>
    <n v="11"/>
    <s v="Desktop"/>
    <x v="4"/>
    <d v="2020-03-17T00:00:00"/>
    <s v="March"/>
    <s v="Tue"/>
    <s v="00:03"/>
    <s v="N"/>
    <n v="5.99"/>
    <s v="Y"/>
    <x v="0"/>
    <n v="5.99"/>
    <n v="0"/>
  </r>
  <r>
    <n v="225"/>
    <n v="13"/>
    <s v="Desktop"/>
    <x v="1"/>
    <d v="2020-10-15T00:00:00"/>
    <s v="October"/>
    <s v="Thu"/>
    <s v="07:36"/>
    <s v="Y"/>
    <n v="12.99"/>
    <s v="N"/>
    <x v="3"/>
    <n v="0"/>
    <n v="1"/>
  </r>
  <r>
    <n v="226"/>
    <n v="59"/>
    <s v="Mobile"/>
    <x v="4"/>
    <d v="2020-08-11T00:00:00"/>
    <s v="August"/>
    <s v="Tue"/>
    <s v="05:14"/>
    <s v="Y"/>
    <n v="12.99"/>
    <s v="Y"/>
    <x v="0"/>
    <n v="12.99"/>
    <n v="1"/>
  </r>
  <r>
    <n v="227"/>
    <n v="14"/>
    <s v="Desktop"/>
    <x v="6"/>
    <d v="2020-11-07T00:00:00"/>
    <s v="November"/>
    <s v="Sat"/>
    <s v="01:36"/>
    <s v="Y"/>
    <n v="5.99"/>
    <s v="Y"/>
    <x v="3"/>
    <n v="5.99"/>
    <n v="1"/>
  </r>
  <r>
    <n v="228"/>
    <n v="68"/>
    <s v="Tablet"/>
    <x v="0"/>
    <d v="2020-11-25T00:00:00"/>
    <s v="November"/>
    <s v="Wed"/>
    <s v="00:17"/>
    <s v="N"/>
    <n v="5.99"/>
    <s v="N"/>
    <x v="2"/>
    <n v="0"/>
    <n v="0"/>
  </r>
  <r>
    <n v="229"/>
    <n v="41"/>
    <s v="Mobile"/>
    <x v="4"/>
    <d v="2020-10-29T00:00:00"/>
    <s v="October"/>
    <s v="Thu"/>
    <s v="08:36"/>
    <s v="Y"/>
    <n v="5.99"/>
    <s v="N"/>
    <x v="3"/>
    <n v="0"/>
    <n v="1"/>
  </r>
  <r>
    <n v="230"/>
    <n v="10"/>
    <s v="Tablet"/>
    <x v="6"/>
    <d v="2020-01-01T00:00:00"/>
    <s v="January"/>
    <s v="Wed"/>
    <s v="05:10"/>
    <s v="N"/>
    <n v="12.99"/>
    <s v="N"/>
    <x v="2"/>
    <n v="0"/>
    <n v="0"/>
  </r>
  <r>
    <n v="231"/>
    <n v="18"/>
    <s v="Mobile"/>
    <x v="2"/>
    <d v="2020-05-11T00:00:00"/>
    <s v="May"/>
    <s v="Mon"/>
    <s v="09:53"/>
    <s v="N"/>
    <n v="12.99"/>
    <s v="Y"/>
    <x v="1"/>
    <n v="12.99"/>
    <n v="0"/>
  </r>
  <r>
    <n v="232"/>
    <n v="52"/>
    <s v="Tablet"/>
    <x v="4"/>
    <d v="2020-11-23T00:00:00"/>
    <s v="November"/>
    <s v="Mon"/>
    <s v="07:07"/>
    <s v="Y"/>
    <n v="5.99"/>
    <s v="Y"/>
    <x v="0"/>
    <n v="5.99"/>
    <n v="1"/>
  </r>
  <r>
    <n v="233"/>
    <n v="55"/>
    <s v="Tablet"/>
    <x v="0"/>
    <d v="2020-01-07T00:00:00"/>
    <s v="January"/>
    <s v="Tue"/>
    <s v="07:39"/>
    <s v="Y"/>
    <n v="5.99"/>
    <s v="Y"/>
    <x v="1"/>
    <n v="5.99"/>
    <n v="1"/>
  </r>
  <r>
    <n v="234"/>
    <n v="32"/>
    <s v="Tablet"/>
    <x v="5"/>
    <d v="2020-07-10T00:00:00"/>
    <s v="July"/>
    <s v="Fri"/>
    <s v="07:56"/>
    <s v="N"/>
    <n v="12.99"/>
    <s v="Y"/>
    <x v="3"/>
    <n v="12.99"/>
    <n v="0"/>
  </r>
  <r>
    <n v="235"/>
    <n v="34"/>
    <s v="Mobile"/>
    <x v="2"/>
    <d v="2020-08-14T00:00:00"/>
    <s v="August"/>
    <s v="Fri"/>
    <s v="09:27"/>
    <s v="N"/>
    <n v="5.99"/>
    <s v="N"/>
    <x v="0"/>
    <n v="0"/>
    <n v="0"/>
  </r>
  <r>
    <n v="236"/>
    <n v="65"/>
    <s v="Tablet"/>
    <x v="7"/>
    <d v="2020-12-28T00:00:00"/>
    <s v="December"/>
    <s v="Mon"/>
    <s v="00:54"/>
    <s v="Y"/>
    <n v="8.99"/>
    <s v="N"/>
    <x v="4"/>
    <n v="0"/>
    <n v="1"/>
  </r>
  <r>
    <n v="237"/>
    <n v="45"/>
    <s v="Tablet"/>
    <x v="0"/>
    <d v="2020-08-19T00:00:00"/>
    <s v="August"/>
    <s v="Wed"/>
    <s v="09:12"/>
    <s v="N"/>
    <n v="5.99"/>
    <s v="Y"/>
    <x v="1"/>
    <n v="5.99"/>
    <n v="0"/>
  </r>
  <r>
    <n v="238"/>
    <n v="34"/>
    <s v="Tablet"/>
    <x v="6"/>
    <d v="2020-02-08T00:00:00"/>
    <s v="February"/>
    <s v="Sat"/>
    <s v="04:34"/>
    <s v="N"/>
    <n v="5.99"/>
    <s v="N"/>
    <x v="3"/>
    <n v="0"/>
    <n v="0"/>
  </r>
  <r>
    <n v="239"/>
    <n v="26"/>
    <s v="Desktop"/>
    <x v="0"/>
    <d v="2020-04-20T00:00:00"/>
    <s v="April"/>
    <s v="Mon"/>
    <s v="02:49"/>
    <s v="N"/>
    <n v="12.99"/>
    <s v="N"/>
    <x v="1"/>
    <n v="0"/>
    <n v="0"/>
  </r>
  <r>
    <n v="240"/>
    <n v="26"/>
    <s v="Mobile"/>
    <x v="7"/>
    <d v="2020-04-14T00:00:00"/>
    <s v="April"/>
    <s v="Tue"/>
    <s v="02:48"/>
    <s v="N"/>
    <n v="12.99"/>
    <s v="Y"/>
    <x v="4"/>
    <n v="12.99"/>
    <n v="0"/>
  </r>
  <r>
    <n v="241"/>
    <n v="40"/>
    <s v="Desktop"/>
    <x v="3"/>
    <d v="2020-02-14T00:00:00"/>
    <s v="February"/>
    <s v="Fri"/>
    <s v="09:15"/>
    <s v="N"/>
    <n v="8.99"/>
    <s v="N"/>
    <x v="4"/>
    <n v="0"/>
    <n v="0"/>
  </r>
  <r>
    <n v="242"/>
    <n v="28"/>
    <s v="Mobile"/>
    <x v="5"/>
    <d v="2020-10-27T00:00:00"/>
    <s v="October"/>
    <s v="Tue"/>
    <s v="03:59"/>
    <s v="N"/>
    <n v="12.99"/>
    <s v="N"/>
    <x v="3"/>
    <n v="0"/>
    <n v="0"/>
  </r>
  <r>
    <n v="243"/>
    <n v="71"/>
    <s v="Mobile"/>
    <x v="3"/>
    <d v="2020-09-11T00:00:00"/>
    <s v="September"/>
    <s v="Fri"/>
    <s v="01:21"/>
    <s v="Y"/>
    <n v="12.99"/>
    <s v="Y"/>
    <x v="3"/>
    <n v="12.99"/>
    <n v="1"/>
  </r>
  <r>
    <n v="244"/>
    <n v="35"/>
    <s v="Mobile"/>
    <x v="3"/>
    <d v="2020-08-22T00:00:00"/>
    <s v="August"/>
    <s v="Sat"/>
    <s v="06:05"/>
    <s v="N"/>
    <n v="5.99"/>
    <s v="N"/>
    <x v="1"/>
    <n v="0"/>
    <n v="0"/>
  </r>
  <r>
    <n v="245"/>
    <n v="46"/>
    <s v="Tablet"/>
    <x v="0"/>
    <d v="2020-11-16T00:00:00"/>
    <s v="November"/>
    <s v="Mon"/>
    <s v="04:02"/>
    <s v="N"/>
    <n v="12.99"/>
    <s v="N"/>
    <x v="4"/>
    <n v="0"/>
    <n v="0"/>
  </r>
  <r>
    <n v="246"/>
    <n v="53"/>
    <s v="Tablet"/>
    <x v="3"/>
    <d v="2020-05-21T00:00:00"/>
    <s v="May"/>
    <s v="Thu"/>
    <s v="06:25"/>
    <s v="N"/>
    <n v="8.99"/>
    <s v="Y"/>
    <x v="1"/>
    <n v="8.99"/>
    <n v="0"/>
  </r>
  <r>
    <n v="247"/>
    <n v="71"/>
    <s v="Desktop"/>
    <x v="1"/>
    <d v="2020-05-17T00:00:00"/>
    <s v="May"/>
    <s v="Sun"/>
    <s v="08:35"/>
    <s v="N"/>
    <n v="8.99"/>
    <s v="Y"/>
    <x v="0"/>
    <n v="8.99"/>
    <n v="0"/>
  </r>
  <r>
    <n v="248"/>
    <n v="66"/>
    <s v="Desktop"/>
    <x v="1"/>
    <d v="2020-06-28T00:00:00"/>
    <s v="June"/>
    <s v="Sun"/>
    <s v="07:07"/>
    <s v="N"/>
    <n v="8.99"/>
    <s v="N"/>
    <x v="2"/>
    <n v="0"/>
    <n v="0"/>
  </r>
  <r>
    <n v="249"/>
    <n v="29"/>
    <s v="Desktop"/>
    <x v="7"/>
    <d v="2020-03-17T00:00:00"/>
    <s v="March"/>
    <s v="Tue"/>
    <s v="03:23"/>
    <s v="Y"/>
    <n v="12.99"/>
    <s v="N"/>
    <x v="0"/>
    <n v="0"/>
    <n v="1"/>
  </r>
  <r>
    <n v="250"/>
    <n v="34"/>
    <s v="Tablet"/>
    <x v="6"/>
    <d v="2020-12-11T00:00:00"/>
    <s v="December"/>
    <s v="Fri"/>
    <s v="01:48"/>
    <s v="N"/>
    <n v="5.99"/>
    <s v="Y"/>
    <x v="4"/>
    <n v="5.99"/>
    <n v="0"/>
  </r>
  <r>
    <n v="251"/>
    <n v="47"/>
    <s v="Tablet"/>
    <x v="7"/>
    <d v="2020-04-05T00:00:00"/>
    <s v="April"/>
    <s v="Sun"/>
    <s v="01:07"/>
    <s v="Y"/>
    <n v="8.99"/>
    <s v="N"/>
    <x v="1"/>
    <n v="0"/>
    <n v="1"/>
  </r>
  <r>
    <n v="252"/>
    <n v="62"/>
    <s v="Desktop"/>
    <x v="1"/>
    <d v="2020-07-23T00:00:00"/>
    <s v="July"/>
    <s v="Thu"/>
    <s v="05:50"/>
    <s v="Y"/>
    <n v="12.99"/>
    <s v="N"/>
    <x v="1"/>
    <n v="0"/>
    <n v="1"/>
  </r>
  <r>
    <n v="253"/>
    <n v="67"/>
    <s v="Desktop"/>
    <x v="3"/>
    <d v="2020-10-02T00:00:00"/>
    <s v="October"/>
    <s v="Fri"/>
    <s v="06:27"/>
    <s v="N"/>
    <n v="12.99"/>
    <s v="N"/>
    <x v="4"/>
    <n v="0"/>
    <n v="0"/>
  </r>
  <r>
    <n v="254"/>
    <n v="59"/>
    <s v="Mobile"/>
    <x v="2"/>
    <d v="2020-06-13T00:00:00"/>
    <s v="June"/>
    <s v="Sat"/>
    <s v="08:34"/>
    <s v="Y"/>
    <n v="8.99"/>
    <s v="Y"/>
    <x v="3"/>
    <n v="8.99"/>
    <n v="1"/>
  </r>
  <r>
    <n v="255"/>
    <n v="65"/>
    <s v="Desktop"/>
    <x v="4"/>
    <d v="2020-10-30T00:00:00"/>
    <s v="October"/>
    <s v="Fri"/>
    <s v="08:19"/>
    <s v="Y"/>
    <n v="12.99"/>
    <s v="Y"/>
    <x v="4"/>
    <n v="12.99"/>
    <n v="1"/>
  </r>
  <r>
    <n v="256"/>
    <n v="40"/>
    <s v="Mobile"/>
    <x v="1"/>
    <d v="2020-06-30T00:00:00"/>
    <s v="June"/>
    <s v="Tue"/>
    <s v="00:19"/>
    <s v="N"/>
    <n v="8.99"/>
    <s v="Y"/>
    <x v="2"/>
    <n v="8.99"/>
    <n v="0"/>
  </r>
  <r>
    <n v="257"/>
    <n v="37"/>
    <s v="Mobile"/>
    <x v="6"/>
    <d v="2020-08-19T00:00:00"/>
    <s v="August"/>
    <s v="Wed"/>
    <s v="03:27"/>
    <s v="Y"/>
    <n v="5.99"/>
    <s v="N"/>
    <x v="4"/>
    <n v="0"/>
    <n v="1"/>
  </r>
  <r>
    <n v="258"/>
    <n v="63"/>
    <s v="Desktop"/>
    <x v="2"/>
    <d v="2020-11-02T00:00:00"/>
    <s v="November"/>
    <s v="Mon"/>
    <s v="00:17"/>
    <s v="Y"/>
    <n v="12.99"/>
    <s v="Y"/>
    <x v="2"/>
    <n v="12.99"/>
    <n v="1"/>
  </r>
  <r>
    <n v="259"/>
    <n v="75"/>
    <s v="Mobile"/>
    <x v="2"/>
    <d v="2020-07-26T00:00:00"/>
    <s v="July"/>
    <s v="Sun"/>
    <s v="01:27"/>
    <s v="N"/>
    <n v="5.99"/>
    <s v="Y"/>
    <x v="2"/>
    <n v="5.99"/>
    <n v="0"/>
  </r>
  <r>
    <n v="260"/>
    <n v="30"/>
    <s v="Desktop"/>
    <x v="3"/>
    <d v="2020-10-23T00:00:00"/>
    <s v="October"/>
    <s v="Fri"/>
    <s v="09:49"/>
    <s v="N"/>
    <n v="8.99"/>
    <s v="N"/>
    <x v="3"/>
    <n v="0"/>
    <n v="0"/>
  </r>
  <r>
    <n v="261"/>
    <n v="47"/>
    <s v="Tablet"/>
    <x v="6"/>
    <d v="2020-06-25T00:00:00"/>
    <s v="June"/>
    <s v="Thu"/>
    <s v="09:50"/>
    <s v="N"/>
    <n v="12.99"/>
    <s v="N"/>
    <x v="0"/>
    <n v="0"/>
    <n v="0"/>
  </r>
  <r>
    <n v="262"/>
    <n v="39"/>
    <s v="Mobile"/>
    <x v="1"/>
    <d v="2020-10-05T00:00:00"/>
    <s v="October"/>
    <s v="Mon"/>
    <s v="02:54"/>
    <s v="Y"/>
    <n v="8.99"/>
    <s v="Y"/>
    <x v="3"/>
    <n v="8.99"/>
    <n v="1"/>
  </r>
  <r>
    <n v="263"/>
    <n v="28"/>
    <s v="Tablet"/>
    <x v="2"/>
    <d v="2020-04-25T00:00:00"/>
    <s v="April"/>
    <s v="Sat"/>
    <s v="03:10"/>
    <s v="N"/>
    <n v="12.99"/>
    <s v="Y"/>
    <x v="3"/>
    <n v="12.99"/>
    <n v="0"/>
  </r>
  <r>
    <n v="264"/>
    <n v="35"/>
    <s v="Tablet"/>
    <x v="2"/>
    <d v="2020-10-06T00:00:00"/>
    <s v="October"/>
    <s v="Tue"/>
    <s v="04:09"/>
    <s v="Y"/>
    <n v="5.99"/>
    <s v="Y"/>
    <x v="0"/>
    <n v="5.99"/>
    <n v="1"/>
  </r>
  <r>
    <n v="265"/>
    <n v="73"/>
    <s v="Mobile"/>
    <x v="5"/>
    <d v="2020-04-08T00:00:00"/>
    <s v="April"/>
    <s v="Wed"/>
    <s v="09:49"/>
    <s v="N"/>
    <n v="5.99"/>
    <s v="Y"/>
    <x v="0"/>
    <n v="5.99"/>
    <n v="0"/>
  </r>
  <r>
    <n v="266"/>
    <n v="40"/>
    <s v="Mobile"/>
    <x v="3"/>
    <d v="2020-11-14T00:00:00"/>
    <s v="November"/>
    <s v="Sat"/>
    <s v="00:45"/>
    <s v="N"/>
    <n v="12.99"/>
    <s v="Y"/>
    <x v="3"/>
    <n v="12.99"/>
    <n v="0"/>
  </r>
  <r>
    <n v="267"/>
    <n v="22"/>
    <s v="Desktop"/>
    <x v="2"/>
    <d v="2020-11-16T00:00:00"/>
    <s v="November"/>
    <s v="Mon"/>
    <s v="07:49"/>
    <s v="N"/>
    <n v="8.99"/>
    <s v="Y"/>
    <x v="4"/>
    <n v="8.99"/>
    <n v="0"/>
  </r>
  <r>
    <n v="268"/>
    <n v="80"/>
    <s v="Desktop"/>
    <x v="5"/>
    <d v="2020-01-25T00:00:00"/>
    <s v="January"/>
    <s v="Sat"/>
    <s v="00:39"/>
    <s v="Y"/>
    <n v="8.99"/>
    <s v="N"/>
    <x v="4"/>
    <n v="0"/>
    <n v="1"/>
  </r>
  <r>
    <n v="269"/>
    <n v="35"/>
    <s v="Desktop"/>
    <x v="6"/>
    <d v="2020-07-18T00:00:00"/>
    <s v="July"/>
    <s v="Sat"/>
    <s v="04:02"/>
    <s v="N"/>
    <n v="12.99"/>
    <s v="Y"/>
    <x v="3"/>
    <n v="12.99"/>
    <n v="0"/>
  </r>
  <r>
    <n v="270"/>
    <n v="38"/>
    <s v="Mobile"/>
    <x v="7"/>
    <d v="2020-05-28T00:00:00"/>
    <s v="May"/>
    <s v="Thu"/>
    <s v="02:02"/>
    <s v="Y"/>
    <n v="8.99"/>
    <s v="Y"/>
    <x v="0"/>
    <n v="8.99"/>
    <n v="1"/>
  </r>
  <r>
    <n v="271"/>
    <n v="10"/>
    <s v="Mobile"/>
    <x v="5"/>
    <d v="2020-09-27T00:00:00"/>
    <s v="September"/>
    <s v="Sun"/>
    <s v="09:58"/>
    <s v="Y"/>
    <n v="5.99"/>
    <s v="Y"/>
    <x v="1"/>
    <n v="5.99"/>
    <n v="1"/>
  </r>
  <r>
    <n v="272"/>
    <n v="41"/>
    <s v="Desktop"/>
    <x v="1"/>
    <d v="2020-10-27T00:00:00"/>
    <s v="October"/>
    <s v="Tue"/>
    <s v="04:35"/>
    <s v="Y"/>
    <n v="8.99"/>
    <s v="N"/>
    <x v="2"/>
    <n v="0"/>
    <n v="1"/>
  </r>
  <r>
    <n v="273"/>
    <n v="42"/>
    <s v="Mobile"/>
    <x v="5"/>
    <d v="2020-03-22T00:00:00"/>
    <s v="March"/>
    <s v="Sun"/>
    <s v="04:47"/>
    <s v="N"/>
    <n v="12.99"/>
    <s v="Y"/>
    <x v="4"/>
    <n v="12.99"/>
    <n v="0"/>
  </r>
  <r>
    <n v="274"/>
    <n v="48"/>
    <s v="Desktop"/>
    <x v="6"/>
    <d v="2020-11-10T00:00:00"/>
    <s v="November"/>
    <s v="Tue"/>
    <s v="00:33"/>
    <s v="Y"/>
    <n v="5.99"/>
    <s v="Y"/>
    <x v="4"/>
    <n v="5.99"/>
    <n v="1"/>
  </r>
  <r>
    <n v="275"/>
    <n v="28"/>
    <s v="Tablet"/>
    <x v="2"/>
    <d v="2020-06-13T00:00:00"/>
    <s v="June"/>
    <s v="Sat"/>
    <s v="08:24"/>
    <s v="N"/>
    <n v="12.99"/>
    <s v="Y"/>
    <x v="0"/>
    <n v="12.99"/>
    <n v="0"/>
  </r>
  <r>
    <n v="276"/>
    <n v="15"/>
    <s v="Mobile"/>
    <x v="4"/>
    <d v="2020-06-27T00:00:00"/>
    <s v="June"/>
    <s v="Sat"/>
    <s v="02:00"/>
    <s v="Y"/>
    <n v="12.99"/>
    <s v="N"/>
    <x v="4"/>
    <n v="0"/>
    <n v="1"/>
  </r>
  <r>
    <n v="277"/>
    <n v="68"/>
    <s v="Desktop"/>
    <x v="0"/>
    <d v="2020-11-13T00:00:00"/>
    <s v="November"/>
    <s v="Fri"/>
    <s v="06:58"/>
    <s v="N"/>
    <n v="12.99"/>
    <s v="N"/>
    <x v="4"/>
    <n v="0"/>
    <n v="0"/>
  </r>
  <r>
    <n v="278"/>
    <n v="79"/>
    <s v="Desktop"/>
    <x v="3"/>
    <d v="2020-09-27T00:00:00"/>
    <s v="September"/>
    <s v="Sun"/>
    <s v="07:41"/>
    <s v="Y"/>
    <n v="12.99"/>
    <s v="Y"/>
    <x v="1"/>
    <n v="12.99"/>
    <n v="1"/>
  </r>
  <r>
    <n v="279"/>
    <n v="47"/>
    <s v="Mobile"/>
    <x v="6"/>
    <d v="2020-06-17T00:00:00"/>
    <s v="June"/>
    <s v="Wed"/>
    <s v="04:51"/>
    <s v="Y"/>
    <n v="8.99"/>
    <s v="N"/>
    <x v="3"/>
    <n v="0"/>
    <n v="1"/>
  </r>
  <r>
    <n v="280"/>
    <n v="69"/>
    <s v="Mobile"/>
    <x v="6"/>
    <d v="2020-10-12T00:00:00"/>
    <s v="October"/>
    <s v="Mon"/>
    <s v="05:01"/>
    <s v="Y"/>
    <n v="8.99"/>
    <s v="Y"/>
    <x v="2"/>
    <n v="8.99"/>
    <n v="1"/>
  </r>
  <r>
    <n v="281"/>
    <n v="27"/>
    <s v="Mobile"/>
    <x v="1"/>
    <d v="2020-08-31T00:00:00"/>
    <s v="August"/>
    <s v="Mon"/>
    <s v="00:20"/>
    <s v="N"/>
    <n v="8.99"/>
    <s v="Y"/>
    <x v="4"/>
    <n v="8.99"/>
    <n v="0"/>
  </r>
  <r>
    <n v="282"/>
    <n v="23"/>
    <s v="Mobile"/>
    <x v="6"/>
    <d v="2020-12-21T00:00:00"/>
    <s v="December"/>
    <s v="Mon"/>
    <s v="04:22"/>
    <s v="N"/>
    <n v="8.99"/>
    <s v="N"/>
    <x v="3"/>
    <n v="0"/>
    <n v="0"/>
  </r>
  <r>
    <n v="283"/>
    <n v="58"/>
    <s v="Tablet"/>
    <x v="3"/>
    <d v="2020-07-23T00:00:00"/>
    <s v="July"/>
    <s v="Thu"/>
    <s v="00:17"/>
    <s v="N"/>
    <n v="8.99"/>
    <s v="N"/>
    <x v="1"/>
    <n v="0"/>
    <n v="0"/>
  </r>
  <r>
    <n v="284"/>
    <n v="67"/>
    <s v="Mobile"/>
    <x v="0"/>
    <d v="2020-03-05T00:00:00"/>
    <s v="March"/>
    <s v="Thu"/>
    <s v="07:27"/>
    <s v="N"/>
    <n v="5.99"/>
    <s v="N"/>
    <x v="4"/>
    <n v="0"/>
    <n v="0"/>
  </r>
  <r>
    <n v="285"/>
    <n v="65"/>
    <s v="Desktop"/>
    <x v="6"/>
    <d v="2020-11-17T00:00:00"/>
    <s v="November"/>
    <s v="Tue"/>
    <s v="04:43"/>
    <s v="Y"/>
    <n v="12.99"/>
    <s v="Y"/>
    <x v="3"/>
    <n v="12.99"/>
    <n v="1"/>
  </r>
  <r>
    <n v="286"/>
    <n v="75"/>
    <s v="Mobile"/>
    <x v="7"/>
    <d v="2020-03-24T00:00:00"/>
    <s v="March"/>
    <s v="Tue"/>
    <s v="00:07"/>
    <s v="Y"/>
    <n v="5.99"/>
    <s v="N"/>
    <x v="0"/>
    <n v="0"/>
    <n v="1"/>
  </r>
  <r>
    <n v="287"/>
    <n v="48"/>
    <s v="Tablet"/>
    <x v="3"/>
    <d v="2020-06-27T00:00:00"/>
    <s v="June"/>
    <s v="Sat"/>
    <s v="04:50"/>
    <s v="Y"/>
    <n v="12.99"/>
    <s v="N"/>
    <x v="4"/>
    <n v="0"/>
    <n v="1"/>
  </r>
  <r>
    <n v="288"/>
    <n v="50"/>
    <s v="Mobile"/>
    <x v="4"/>
    <d v="2020-12-23T00:00:00"/>
    <s v="December"/>
    <s v="Wed"/>
    <s v="07:54"/>
    <s v="N"/>
    <n v="12.99"/>
    <s v="N"/>
    <x v="2"/>
    <n v="0"/>
    <n v="0"/>
  </r>
  <r>
    <n v="289"/>
    <n v="54"/>
    <s v="Desktop"/>
    <x v="1"/>
    <d v="2020-09-21T00:00:00"/>
    <s v="September"/>
    <s v="Mon"/>
    <s v="02:01"/>
    <s v="Y"/>
    <n v="5.99"/>
    <s v="Y"/>
    <x v="3"/>
    <n v="5.99"/>
    <n v="1"/>
  </r>
  <r>
    <n v="290"/>
    <n v="38"/>
    <s v="Mobile"/>
    <x v="5"/>
    <d v="2020-05-27T00:00:00"/>
    <s v="May"/>
    <s v="Wed"/>
    <s v="07:40"/>
    <s v="Y"/>
    <n v="8.99"/>
    <s v="N"/>
    <x v="0"/>
    <n v="0"/>
    <n v="1"/>
  </r>
  <r>
    <n v="291"/>
    <n v="75"/>
    <s v="Tablet"/>
    <x v="6"/>
    <d v="2020-01-07T00:00:00"/>
    <s v="January"/>
    <s v="Tue"/>
    <s v="06:07"/>
    <s v="Y"/>
    <n v="5.99"/>
    <s v="N"/>
    <x v="0"/>
    <n v="0"/>
    <n v="1"/>
  </r>
  <r>
    <n v="292"/>
    <n v="37"/>
    <s v="Tablet"/>
    <x v="5"/>
    <d v="2020-04-08T00:00:00"/>
    <s v="April"/>
    <s v="Wed"/>
    <s v="01:42"/>
    <s v="Y"/>
    <n v="8.99"/>
    <s v="Y"/>
    <x v="4"/>
    <n v="8.99"/>
    <n v="1"/>
  </r>
  <r>
    <n v="293"/>
    <n v="49"/>
    <s v="Mobile"/>
    <x v="1"/>
    <d v="2020-02-24T00:00:00"/>
    <s v="February"/>
    <s v="Mon"/>
    <s v="05:10"/>
    <s v="Y"/>
    <n v="8.99"/>
    <s v="Y"/>
    <x v="2"/>
    <n v="8.99"/>
    <n v="1"/>
  </r>
  <r>
    <n v="294"/>
    <n v="27"/>
    <s v="Mobile"/>
    <x v="6"/>
    <d v="2020-07-01T00:00:00"/>
    <s v="July"/>
    <s v="Wed"/>
    <s v="07:03"/>
    <s v="N"/>
    <n v="8.99"/>
    <s v="Y"/>
    <x v="4"/>
    <n v="8.99"/>
    <n v="0"/>
  </r>
  <r>
    <n v="295"/>
    <n v="36"/>
    <s v="Mobile"/>
    <x v="0"/>
    <d v="2020-08-19T00:00:00"/>
    <s v="August"/>
    <s v="Wed"/>
    <s v="08:43"/>
    <s v="Y"/>
    <n v="8.99"/>
    <s v="N"/>
    <x v="4"/>
    <n v="0"/>
    <n v="1"/>
  </r>
  <r>
    <n v="296"/>
    <n v="31"/>
    <s v="Tablet"/>
    <x v="5"/>
    <d v="2020-02-10T00:00:00"/>
    <s v="February"/>
    <s v="Mon"/>
    <s v="06:44"/>
    <s v="N"/>
    <n v="12.99"/>
    <s v="Y"/>
    <x v="0"/>
    <n v="12.99"/>
    <n v="0"/>
  </r>
  <r>
    <n v="297"/>
    <n v="49"/>
    <s v="Tablet"/>
    <x v="7"/>
    <d v="2020-04-27T00:00:00"/>
    <s v="April"/>
    <s v="Mon"/>
    <s v="06:20"/>
    <s v="N"/>
    <n v="5.99"/>
    <s v="Y"/>
    <x v="2"/>
    <n v="5.99"/>
    <n v="0"/>
  </r>
  <r>
    <n v="298"/>
    <n v="68"/>
    <s v="Tablet"/>
    <x v="7"/>
    <d v="2020-09-09T00:00:00"/>
    <s v="September"/>
    <s v="Wed"/>
    <s v="02:46"/>
    <s v="Y"/>
    <n v="5.99"/>
    <s v="N"/>
    <x v="0"/>
    <n v="0"/>
    <n v="1"/>
  </r>
  <r>
    <n v="299"/>
    <n v="13"/>
    <s v="Mobile"/>
    <x v="6"/>
    <d v="2020-10-26T00:00:00"/>
    <s v="October"/>
    <s v="Mon"/>
    <s v="03:27"/>
    <s v="N"/>
    <n v="8.99"/>
    <s v="Y"/>
    <x v="4"/>
    <n v="8.99"/>
    <n v="0"/>
  </r>
  <r>
    <n v="300"/>
    <n v="55"/>
    <s v="Mobile"/>
    <x v="3"/>
    <d v="2020-04-30T00:00:00"/>
    <s v="April"/>
    <s v="Thu"/>
    <s v="08:02"/>
    <s v="N"/>
    <n v="8.99"/>
    <s v="Y"/>
    <x v="1"/>
    <n v="8.99"/>
    <n v="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2">
  <r>
    <n v="8"/>
    <n v="63"/>
    <x v="0"/>
    <s v="LA"/>
    <d v="2020-01-22T00:00:00"/>
    <s v="January"/>
    <x v="0"/>
    <s v="08:52"/>
    <s v="Y"/>
    <n v="12.99"/>
    <s v="Y"/>
    <x v="0"/>
    <n v="12.99"/>
    <n v="1"/>
    <x v="0"/>
    <n v="0"/>
  </r>
  <r>
    <n v="31"/>
    <n v="34"/>
    <x v="0"/>
    <s v="NYC"/>
    <d v="2020-01-22T00:00:00"/>
    <s v="January"/>
    <x v="0"/>
    <s v="08:51"/>
    <s v="Y"/>
    <n v="5.99"/>
    <s v="Y"/>
    <x v="1"/>
    <n v="5.99"/>
    <n v="1"/>
    <x v="0"/>
    <n v="0"/>
  </r>
  <r>
    <n v="42"/>
    <n v="71"/>
    <x v="1"/>
    <s v="VBC"/>
    <d v="2020-01-31T00:00:00"/>
    <s v="January"/>
    <x v="1"/>
    <s v="04:41"/>
    <s v="Y"/>
    <n v="5.99"/>
    <s v="N"/>
    <x v="0"/>
    <n v="0"/>
    <n v="1"/>
    <x v="0"/>
    <n v="0"/>
  </r>
  <r>
    <n v="59"/>
    <n v="72"/>
    <x v="0"/>
    <s v="LA"/>
    <d v="2020-01-05T00:00:00"/>
    <s v="January"/>
    <x v="2"/>
    <s v="08:44"/>
    <s v="Y"/>
    <n v="8.99"/>
    <s v="N"/>
    <x v="0"/>
    <n v="0"/>
    <n v="1"/>
    <x v="0"/>
    <n v="0"/>
  </r>
  <r>
    <n v="85"/>
    <n v="11"/>
    <x v="0"/>
    <s v="CHI"/>
    <d v="2020-01-14T00:00:00"/>
    <s v="January"/>
    <x v="3"/>
    <s v="04:36"/>
    <s v="Y"/>
    <n v="5.99"/>
    <s v="N"/>
    <x v="2"/>
    <n v="0"/>
    <n v="1"/>
    <x v="0"/>
    <n v="0"/>
  </r>
  <r>
    <n v="121"/>
    <n v="60"/>
    <x v="0"/>
    <s v="NYC"/>
    <d v="2020-01-20T00:00:00"/>
    <s v="January"/>
    <x v="4"/>
    <s v="06:18"/>
    <s v="N"/>
    <n v="5.99"/>
    <s v="N"/>
    <x v="0"/>
    <n v="0"/>
    <n v="0"/>
    <x v="0"/>
    <n v="0"/>
  </r>
  <r>
    <n v="127"/>
    <n v="65"/>
    <x v="0"/>
    <s v="YYZ"/>
    <d v="2020-01-07T00:00:00"/>
    <s v="January"/>
    <x v="3"/>
    <s v="05:00"/>
    <s v="N"/>
    <n v="12.99"/>
    <s v="N"/>
    <x v="1"/>
    <n v="0"/>
    <n v="0"/>
    <x v="0"/>
    <n v="0"/>
  </r>
  <r>
    <n v="138"/>
    <n v="75"/>
    <x v="2"/>
    <s v="LA"/>
    <d v="2020-01-03T00:00:00"/>
    <s v="January"/>
    <x v="1"/>
    <s v="07:09"/>
    <s v="Y"/>
    <n v="8.99"/>
    <s v="N"/>
    <x v="2"/>
    <n v="0"/>
    <n v="1"/>
    <x v="0"/>
    <n v="0"/>
  </r>
  <r>
    <n v="139"/>
    <n v="63"/>
    <x v="1"/>
    <s v="PHO"/>
    <d v="2020-01-03T00:00:00"/>
    <s v="January"/>
    <x v="1"/>
    <s v="09:26"/>
    <s v="Y"/>
    <n v="8.99"/>
    <s v="Y"/>
    <x v="3"/>
    <n v="8.99"/>
    <n v="1"/>
    <x v="1"/>
    <n v="0"/>
  </r>
  <r>
    <n v="180"/>
    <n v="78"/>
    <x v="2"/>
    <s v="HTX"/>
    <d v="2020-01-11T00:00:00"/>
    <s v="January"/>
    <x v="5"/>
    <s v="01:30"/>
    <s v="N"/>
    <n v="12.99"/>
    <s v="Y"/>
    <x v="1"/>
    <n v="12.99"/>
    <n v="0"/>
    <x v="0"/>
    <n v="0"/>
  </r>
  <r>
    <n v="191"/>
    <n v="11"/>
    <x v="0"/>
    <s v="PHO"/>
    <d v="2020-01-20T00:00:00"/>
    <s v="January"/>
    <x v="4"/>
    <s v="08:05"/>
    <s v="Y"/>
    <n v="12.99"/>
    <s v="Y"/>
    <x v="2"/>
    <n v="12.99"/>
    <n v="1"/>
    <x v="0"/>
    <n v="0"/>
  </r>
  <r>
    <n v="220"/>
    <n v="75"/>
    <x v="2"/>
    <s v="YYZ"/>
    <d v="2020-01-25T00:00:00"/>
    <s v="January"/>
    <x v="5"/>
    <s v="06:43"/>
    <s v="N"/>
    <n v="8.99"/>
    <s v="Y"/>
    <x v="0"/>
    <n v="8.99"/>
    <n v="0"/>
    <x v="0"/>
    <n v="0"/>
  </r>
  <r>
    <n v="222"/>
    <n v="17"/>
    <x v="1"/>
    <s v="PHO"/>
    <d v="2020-01-13T00:00:00"/>
    <s v="January"/>
    <x v="4"/>
    <s v="09:49"/>
    <s v="N"/>
    <n v="5.99"/>
    <s v="Y"/>
    <x v="0"/>
    <n v="5.99"/>
    <n v="0"/>
    <x v="0"/>
    <n v="0"/>
  </r>
  <r>
    <n v="230"/>
    <n v="10"/>
    <x v="0"/>
    <s v="NYC"/>
    <d v="2020-01-01T00:00:00"/>
    <s v="January"/>
    <x v="0"/>
    <s v="05:10"/>
    <s v="N"/>
    <n v="12.99"/>
    <s v="N"/>
    <x v="4"/>
    <n v="0"/>
    <n v="0"/>
    <x v="0"/>
    <n v="1"/>
  </r>
  <r>
    <n v="233"/>
    <n v="55"/>
    <x v="0"/>
    <s v="PHL"/>
    <d v="2020-01-07T00:00:00"/>
    <s v="January"/>
    <x v="3"/>
    <s v="07:39"/>
    <s v="Y"/>
    <n v="5.99"/>
    <s v="Y"/>
    <x v="2"/>
    <n v="5.99"/>
    <n v="1"/>
    <x v="0"/>
    <n v="0"/>
  </r>
  <r>
    <n v="268"/>
    <n v="80"/>
    <x v="2"/>
    <s v="HTX"/>
    <d v="2020-01-25T00:00:00"/>
    <s v="January"/>
    <x v="5"/>
    <s v="00:39"/>
    <s v="Y"/>
    <n v="8.99"/>
    <s v="N"/>
    <x v="0"/>
    <n v="0"/>
    <n v="1"/>
    <x v="0"/>
    <n v="0"/>
  </r>
  <r>
    <n v="291"/>
    <n v="75"/>
    <x v="0"/>
    <s v="NYC"/>
    <d v="2020-01-07T00:00:00"/>
    <s v="January"/>
    <x v="3"/>
    <s v="06:07"/>
    <s v="Y"/>
    <n v="5.99"/>
    <s v="N"/>
    <x v="1"/>
    <n v="0"/>
    <n v="1"/>
    <x v="0"/>
    <n v="0"/>
  </r>
  <r>
    <n v="11"/>
    <n v="80"/>
    <x v="0"/>
    <s v="PHL"/>
    <d v="2020-02-13T00:00:00"/>
    <s v="February"/>
    <x v="6"/>
    <s v="01:43"/>
    <s v="Y"/>
    <n v="5.99"/>
    <s v="N"/>
    <x v="1"/>
    <n v="0"/>
    <n v="1"/>
    <x v="0"/>
    <n v="0"/>
  </r>
  <r>
    <n v="37"/>
    <n v="70"/>
    <x v="2"/>
    <s v="VBC"/>
    <d v="2020-02-23T00:00:00"/>
    <s v="February"/>
    <x v="2"/>
    <s v="01:03"/>
    <s v="N"/>
    <n v="12.99"/>
    <s v="N"/>
    <x v="2"/>
    <n v="0"/>
    <n v="0"/>
    <x v="0"/>
    <n v="0"/>
  </r>
  <r>
    <n v="40"/>
    <n v="49"/>
    <x v="0"/>
    <s v="PHO"/>
    <d v="2020-02-14T00:00:00"/>
    <s v="February"/>
    <x v="1"/>
    <s v="05:00"/>
    <s v="Y"/>
    <n v="12.99"/>
    <s v="Y"/>
    <x v="2"/>
    <n v="12.99"/>
    <n v="1"/>
    <x v="0"/>
    <n v="0"/>
  </r>
  <r>
    <n v="55"/>
    <n v="57"/>
    <x v="1"/>
    <s v="PHL"/>
    <d v="2020-02-21T00:00:00"/>
    <s v="February"/>
    <x v="1"/>
    <s v="04:44"/>
    <s v="Y"/>
    <n v="12.99"/>
    <s v="Y"/>
    <x v="1"/>
    <n v="12.99"/>
    <n v="1"/>
    <x v="0"/>
    <n v="0"/>
  </r>
  <r>
    <n v="62"/>
    <n v="78"/>
    <x v="0"/>
    <s v="PHL"/>
    <d v="2020-02-28T00:00:00"/>
    <s v="February"/>
    <x v="1"/>
    <s v="01:47"/>
    <s v="Y"/>
    <n v="8.99"/>
    <s v="N"/>
    <x v="2"/>
    <n v="0"/>
    <n v="1"/>
    <x v="0"/>
    <n v="0"/>
  </r>
  <r>
    <n v="68"/>
    <n v="37"/>
    <x v="2"/>
    <s v="CHI"/>
    <d v="2020-02-21T00:00:00"/>
    <s v="February"/>
    <x v="1"/>
    <s v="04:09"/>
    <s v="Y"/>
    <n v="8.99"/>
    <s v="Y"/>
    <x v="4"/>
    <n v="8.99"/>
    <n v="1"/>
    <x v="0"/>
    <n v="1"/>
  </r>
  <r>
    <n v="70"/>
    <n v="35"/>
    <x v="0"/>
    <s v="HTX"/>
    <d v="2020-02-24T00:00:00"/>
    <s v="February"/>
    <x v="4"/>
    <s v="00:53"/>
    <s v="Y"/>
    <n v="5.99"/>
    <s v="N"/>
    <x v="2"/>
    <n v="0"/>
    <n v="1"/>
    <x v="0"/>
    <n v="0"/>
  </r>
  <r>
    <n v="71"/>
    <n v="80"/>
    <x v="1"/>
    <s v="HTX"/>
    <d v="2020-02-21T00:00:00"/>
    <s v="February"/>
    <x v="1"/>
    <s v="00:52"/>
    <s v="N"/>
    <n v="12.99"/>
    <s v="N"/>
    <x v="3"/>
    <n v="0"/>
    <n v="0"/>
    <x v="1"/>
    <n v="0"/>
  </r>
  <r>
    <n v="90"/>
    <n v="77"/>
    <x v="1"/>
    <s v="PHL"/>
    <d v="2020-02-17T00:00:00"/>
    <s v="February"/>
    <x v="4"/>
    <s v="07:41"/>
    <s v="Y"/>
    <n v="8.99"/>
    <s v="Y"/>
    <x v="2"/>
    <n v="8.99"/>
    <n v="1"/>
    <x v="0"/>
    <n v="0"/>
  </r>
  <r>
    <n v="91"/>
    <n v="75"/>
    <x v="1"/>
    <s v="PHO"/>
    <d v="2020-02-19T00:00:00"/>
    <s v="February"/>
    <x v="0"/>
    <s v="03:41"/>
    <s v="N"/>
    <n v="5.99"/>
    <s v="Y"/>
    <x v="3"/>
    <n v="5.99"/>
    <n v="0"/>
    <x v="1"/>
    <n v="0"/>
  </r>
  <r>
    <n v="99"/>
    <n v="66"/>
    <x v="2"/>
    <s v="LA"/>
    <d v="2020-02-19T00:00:00"/>
    <s v="February"/>
    <x v="0"/>
    <s v="07:12"/>
    <s v="N"/>
    <n v="12.99"/>
    <s v="Y"/>
    <x v="2"/>
    <n v="12.99"/>
    <n v="0"/>
    <x v="0"/>
    <n v="0"/>
  </r>
  <r>
    <n v="100"/>
    <n v="73"/>
    <x v="1"/>
    <s v="YYZ"/>
    <d v="2020-02-08T00:00:00"/>
    <s v="February"/>
    <x v="5"/>
    <s v="00:17"/>
    <s v="Y"/>
    <n v="5.99"/>
    <s v="Y"/>
    <x v="4"/>
    <n v="5.99"/>
    <n v="1"/>
    <x v="0"/>
    <n v="1"/>
  </r>
  <r>
    <n v="118"/>
    <n v="42"/>
    <x v="2"/>
    <s v="LA"/>
    <d v="2020-02-08T00:00:00"/>
    <s v="February"/>
    <x v="5"/>
    <s v="09:28"/>
    <s v="Y"/>
    <n v="8.99"/>
    <s v="N"/>
    <x v="3"/>
    <n v="0"/>
    <n v="1"/>
    <x v="1"/>
    <n v="0"/>
  </r>
  <r>
    <n v="142"/>
    <n v="57"/>
    <x v="0"/>
    <s v="LA"/>
    <d v="2020-02-06T00:00:00"/>
    <s v="February"/>
    <x v="6"/>
    <s v="09:15"/>
    <s v="N"/>
    <n v="5.99"/>
    <s v="N"/>
    <x v="3"/>
    <n v="0"/>
    <n v="0"/>
    <x v="1"/>
    <n v="0"/>
  </r>
  <r>
    <n v="195"/>
    <n v="52"/>
    <x v="1"/>
    <s v="VBC"/>
    <d v="2020-02-01T00:00:00"/>
    <s v="February"/>
    <x v="5"/>
    <s v="07:06"/>
    <s v="Y"/>
    <n v="8.99"/>
    <s v="N"/>
    <x v="2"/>
    <n v="0"/>
    <n v="1"/>
    <x v="0"/>
    <n v="0"/>
  </r>
  <r>
    <n v="206"/>
    <n v="17"/>
    <x v="1"/>
    <s v="LA"/>
    <d v="2020-02-22T00:00:00"/>
    <s v="February"/>
    <x v="5"/>
    <s v="07:46"/>
    <s v="N"/>
    <n v="5.99"/>
    <s v="Y"/>
    <x v="1"/>
    <n v="5.99"/>
    <n v="0"/>
    <x v="0"/>
    <n v="0"/>
  </r>
  <r>
    <n v="213"/>
    <n v="29"/>
    <x v="2"/>
    <s v="HTX"/>
    <d v="2020-02-14T00:00:00"/>
    <s v="February"/>
    <x v="1"/>
    <s v="03:08"/>
    <s v="Y"/>
    <n v="5.99"/>
    <s v="Y"/>
    <x v="3"/>
    <n v="5.99"/>
    <n v="1"/>
    <x v="1"/>
    <n v="0"/>
  </r>
  <r>
    <n v="221"/>
    <n v="48"/>
    <x v="0"/>
    <s v="HTX"/>
    <d v="2020-02-04T00:00:00"/>
    <s v="February"/>
    <x v="3"/>
    <s v="06:37"/>
    <s v="N"/>
    <n v="8.99"/>
    <s v="Y"/>
    <x v="1"/>
    <n v="8.99"/>
    <n v="0"/>
    <x v="0"/>
    <n v="0"/>
  </r>
  <r>
    <n v="238"/>
    <n v="34"/>
    <x v="0"/>
    <s v="NYC"/>
    <d v="2020-02-08T00:00:00"/>
    <s v="February"/>
    <x v="5"/>
    <s v="04:34"/>
    <s v="N"/>
    <n v="5.99"/>
    <s v="N"/>
    <x v="3"/>
    <n v="0"/>
    <n v="0"/>
    <x v="1"/>
    <n v="0"/>
  </r>
  <r>
    <n v="241"/>
    <n v="40"/>
    <x v="2"/>
    <s v="YYZ"/>
    <d v="2020-02-14T00:00:00"/>
    <s v="February"/>
    <x v="1"/>
    <s v="09:15"/>
    <s v="N"/>
    <n v="8.99"/>
    <s v="N"/>
    <x v="0"/>
    <n v="0"/>
    <n v="0"/>
    <x v="0"/>
    <n v="0"/>
  </r>
  <r>
    <n v="293"/>
    <n v="49"/>
    <x v="1"/>
    <s v="PHO"/>
    <d v="2020-02-24T00:00:00"/>
    <s v="February"/>
    <x v="4"/>
    <s v="05:10"/>
    <s v="Y"/>
    <n v="8.99"/>
    <s v="Y"/>
    <x v="4"/>
    <n v="8.99"/>
    <n v="1"/>
    <x v="0"/>
    <n v="1"/>
  </r>
  <r>
    <n v="296"/>
    <n v="31"/>
    <x v="0"/>
    <s v="HTX"/>
    <d v="2020-02-10T00:00:00"/>
    <s v="February"/>
    <x v="4"/>
    <s v="06:44"/>
    <s v="N"/>
    <n v="12.99"/>
    <s v="Y"/>
    <x v="1"/>
    <n v="12.99"/>
    <n v="0"/>
    <x v="0"/>
    <n v="0"/>
  </r>
  <r>
    <n v="35"/>
    <n v="79"/>
    <x v="2"/>
    <s v="HTX"/>
    <d v="2020-03-25T00:00:00"/>
    <s v="March"/>
    <x v="0"/>
    <s v="08:51"/>
    <s v="Y"/>
    <n v="5.99"/>
    <s v="N"/>
    <x v="3"/>
    <n v="0"/>
    <n v="1"/>
    <x v="1"/>
    <n v="0"/>
  </r>
  <r>
    <n v="38"/>
    <n v="49"/>
    <x v="2"/>
    <s v="PHL"/>
    <d v="2020-03-25T00:00:00"/>
    <s v="March"/>
    <x v="0"/>
    <s v="06:19"/>
    <s v="N"/>
    <n v="12.99"/>
    <s v="N"/>
    <x v="3"/>
    <n v="0"/>
    <n v="0"/>
    <x v="1"/>
    <n v="0"/>
  </r>
  <r>
    <n v="44"/>
    <n v="69"/>
    <x v="1"/>
    <s v="LA"/>
    <d v="2020-03-14T00:00:00"/>
    <s v="March"/>
    <x v="5"/>
    <s v="09:55"/>
    <s v="Y"/>
    <n v="12.99"/>
    <s v="Y"/>
    <x v="0"/>
    <n v="12.99"/>
    <n v="1"/>
    <x v="0"/>
    <n v="0"/>
  </r>
  <r>
    <n v="49"/>
    <n v="69"/>
    <x v="0"/>
    <s v="HTX"/>
    <d v="2020-03-01T00:00:00"/>
    <s v="March"/>
    <x v="2"/>
    <s v="07:34"/>
    <s v="Y"/>
    <n v="8.99"/>
    <s v="Y"/>
    <x v="1"/>
    <n v="8.99"/>
    <n v="1"/>
    <x v="0"/>
    <n v="0"/>
  </r>
  <r>
    <n v="60"/>
    <n v="26"/>
    <x v="1"/>
    <s v="CHI"/>
    <d v="2020-03-08T00:00:00"/>
    <s v="March"/>
    <x v="2"/>
    <s v="04:05"/>
    <s v="N"/>
    <n v="8.99"/>
    <s v="N"/>
    <x v="0"/>
    <n v="0"/>
    <n v="0"/>
    <x v="0"/>
    <n v="0"/>
  </r>
  <r>
    <n v="64"/>
    <n v="66"/>
    <x v="1"/>
    <s v="YYZ"/>
    <d v="2020-03-02T00:00:00"/>
    <s v="March"/>
    <x v="4"/>
    <s v="07:15"/>
    <s v="Y"/>
    <n v="8.99"/>
    <s v="N"/>
    <x v="3"/>
    <n v="0"/>
    <n v="1"/>
    <x v="1"/>
    <n v="0"/>
  </r>
  <r>
    <n v="65"/>
    <n v="35"/>
    <x v="1"/>
    <s v="CHI"/>
    <d v="2020-03-09T00:00:00"/>
    <s v="March"/>
    <x v="4"/>
    <s v="02:17"/>
    <s v="N"/>
    <n v="8.99"/>
    <s v="Y"/>
    <x v="0"/>
    <n v="8.99"/>
    <n v="0"/>
    <x v="0"/>
    <n v="0"/>
  </r>
  <r>
    <n v="74"/>
    <n v="22"/>
    <x v="2"/>
    <s v="HTX"/>
    <d v="2020-03-15T00:00:00"/>
    <s v="March"/>
    <x v="2"/>
    <s v="02:09"/>
    <s v="N"/>
    <n v="12.99"/>
    <s v="Y"/>
    <x v="0"/>
    <n v="12.99"/>
    <n v="0"/>
    <x v="0"/>
    <n v="0"/>
  </r>
  <r>
    <n v="76"/>
    <n v="31"/>
    <x v="0"/>
    <s v="VBC"/>
    <d v="2020-03-18T00:00:00"/>
    <s v="March"/>
    <x v="0"/>
    <s v="09:21"/>
    <s v="Y"/>
    <n v="8.99"/>
    <s v="N"/>
    <x v="1"/>
    <n v="0"/>
    <n v="1"/>
    <x v="0"/>
    <n v="0"/>
  </r>
  <r>
    <n v="80"/>
    <n v="55"/>
    <x v="2"/>
    <s v="YYZ"/>
    <d v="2020-03-13T00:00:00"/>
    <s v="March"/>
    <x v="1"/>
    <s v="04:56"/>
    <s v="Y"/>
    <n v="8.99"/>
    <s v="Y"/>
    <x v="1"/>
    <n v="8.99"/>
    <n v="1"/>
    <x v="0"/>
    <n v="0"/>
  </r>
  <r>
    <n v="89"/>
    <n v="48"/>
    <x v="1"/>
    <s v="LA"/>
    <d v="2020-03-09T00:00:00"/>
    <s v="March"/>
    <x v="4"/>
    <s v="04:54"/>
    <s v="N"/>
    <n v="5.99"/>
    <s v="Y"/>
    <x v="2"/>
    <n v="5.99"/>
    <n v="0"/>
    <x v="0"/>
    <n v="0"/>
  </r>
  <r>
    <n v="95"/>
    <n v="15"/>
    <x v="1"/>
    <s v="HTX"/>
    <d v="2020-03-07T00:00:00"/>
    <s v="March"/>
    <x v="5"/>
    <s v="01:45"/>
    <s v="Y"/>
    <n v="8.99"/>
    <s v="Y"/>
    <x v="0"/>
    <n v="8.99"/>
    <n v="1"/>
    <x v="0"/>
    <n v="0"/>
  </r>
  <r>
    <n v="97"/>
    <n v="36"/>
    <x v="2"/>
    <s v="HTX"/>
    <d v="2020-03-18T00:00:00"/>
    <s v="March"/>
    <x v="0"/>
    <s v="03:30"/>
    <s v="N"/>
    <n v="12.99"/>
    <s v="N"/>
    <x v="1"/>
    <n v="0"/>
    <n v="0"/>
    <x v="0"/>
    <n v="0"/>
  </r>
  <r>
    <n v="133"/>
    <n v="50"/>
    <x v="0"/>
    <s v="NYC"/>
    <d v="2020-03-13T00:00:00"/>
    <s v="March"/>
    <x v="1"/>
    <s v="00:43"/>
    <s v="Y"/>
    <n v="8.99"/>
    <s v="Y"/>
    <x v="2"/>
    <n v="8.99"/>
    <n v="1"/>
    <x v="0"/>
    <n v="0"/>
  </r>
  <r>
    <n v="135"/>
    <n v="18"/>
    <x v="2"/>
    <s v="VBC"/>
    <d v="2020-03-10T00:00:00"/>
    <s v="March"/>
    <x v="3"/>
    <s v="00:21"/>
    <s v="N"/>
    <n v="12.99"/>
    <s v="N"/>
    <x v="0"/>
    <n v="0"/>
    <n v="0"/>
    <x v="0"/>
    <n v="0"/>
  </r>
  <r>
    <n v="136"/>
    <n v="12"/>
    <x v="2"/>
    <s v="YYZ"/>
    <d v="2020-03-10T00:00:00"/>
    <s v="March"/>
    <x v="3"/>
    <s v="09:20"/>
    <s v="N"/>
    <n v="12.99"/>
    <s v="Y"/>
    <x v="0"/>
    <n v="12.99"/>
    <n v="0"/>
    <x v="0"/>
    <n v="0"/>
  </r>
  <r>
    <n v="148"/>
    <n v="24"/>
    <x v="2"/>
    <s v="HTX"/>
    <d v="2020-03-01T00:00:00"/>
    <s v="March"/>
    <x v="2"/>
    <s v="09:12"/>
    <s v="Y"/>
    <n v="12.99"/>
    <s v="Y"/>
    <x v="2"/>
    <n v="12.99"/>
    <n v="1"/>
    <x v="0"/>
    <n v="0"/>
  </r>
  <r>
    <n v="172"/>
    <n v="43"/>
    <x v="0"/>
    <s v="HTX"/>
    <d v="2020-03-24T00:00:00"/>
    <s v="March"/>
    <x v="3"/>
    <s v="06:12"/>
    <s v="N"/>
    <n v="5.99"/>
    <s v="N"/>
    <x v="4"/>
    <n v="0"/>
    <n v="0"/>
    <x v="0"/>
    <n v="1"/>
  </r>
  <r>
    <n v="173"/>
    <n v="19"/>
    <x v="1"/>
    <s v="HTX"/>
    <d v="2020-03-19T00:00:00"/>
    <s v="March"/>
    <x v="6"/>
    <s v="04:14"/>
    <s v="Y"/>
    <n v="5.99"/>
    <s v="Y"/>
    <x v="0"/>
    <n v="5.99"/>
    <n v="1"/>
    <x v="0"/>
    <n v="0"/>
  </r>
  <r>
    <n v="216"/>
    <n v="13"/>
    <x v="0"/>
    <s v="HTX"/>
    <d v="2020-03-17T00:00:00"/>
    <s v="March"/>
    <x v="3"/>
    <s v="05:25"/>
    <s v="Y"/>
    <n v="5.99"/>
    <s v="Y"/>
    <x v="3"/>
    <n v="5.99"/>
    <n v="1"/>
    <x v="1"/>
    <n v="0"/>
  </r>
  <r>
    <n v="224"/>
    <n v="11"/>
    <x v="2"/>
    <s v="CHI"/>
    <d v="2020-03-17T00:00:00"/>
    <s v="March"/>
    <x v="3"/>
    <s v="00:03"/>
    <s v="N"/>
    <n v="5.99"/>
    <s v="Y"/>
    <x v="1"/>
    <n v="5.99"/>
    <n v="0"/>
    <x v="0"/>
    <n v="0"/>
  </r>
  <r>
    <n v="249"/>
    <n v="29"/>
    <x v="2"/>
    <s v="VBC"/>
    <d v="2020-03-17T00:00:00"/>
    <s v="March"/>
    <x v="3"/>
    <s v="03:23"/>
    <s v="Y"/>
    <n v="12.99"/>
    <s v="N"/>
    <x v="1"/>
    <n v="0"/>
    <n v="1"/>
    <x v="0"/>
    <n v="0"/>
  </r>
  <r>
    <n v="273"/>
    <n v="42"/>
    <x v="1"/>
    <s v="HTX"/>
    <d v="2020-03-22T00:00:00"/>
    <s v="March"/>
    <x v="2"/>
    <s v="04:47"/>
    <s v="N"/>
    <n v="12.99"/>
    <s v="Y"/>
    <x v="0"/>
    <n v="12.99"/>
    <n v="0"/>
    <x v="0"/>
    <n v="0"/>
  </r>
  <r>
    <n v="284"/>
    <n v="67"/>
    <x v="1"/>
    <s v="PHL"/>
    <d v="2020-03-05T00:00:00"/>
    <s v="March"/>
    <x v="6"/>
    <s v="07:27"/>
    <s v="N"/>
    <n v="5.99"/>
    <s v="N"/>
    <x v="0"/>
    <n v="0"/>
    <n v="0"/>
    <x v="0"/>
    <n v="0"/>
  </r>
  <r>
    <n v="286"/>
    <n v="75"/>
    <x v="1"/>
    <s v="VBC"/>
    <d v="2020-03-24T00:00:00"/>
    <s v="March"/>
    <x v="3"/>
    <s v="00:07"/>
    <s v="Y"/>
    <n v="5.99"/>
    <s v="N"/>
    <x v="1"/>
    <n v="0"/>
    <n v="1"/>
    <x v="0"/>
    <n v="0"/>
  </r>
  <r>
    <n v="4"/>
    <n v="55"/>
    <x v="1"/>
    <s v="YYZ"/>
    <d v="2020-04-05T00:00:00"/>
    <s v="April"/>
    <x v="2"/>
    <s v="03:19"/>
    <s v="N"/>
    <n v="5.99"/>
    <s v="N"/>
    <x v="4"/>
    <n v="0"/>
    <n v="0"/>
    <x v="0"/>
    <n v="1"/>
  </r>
  <r>
    <n v="6"/>
    <n v="25"/>
    <x v="1"/>
    <s v="PHL"/>
    <d v="2020-04-13T00:00:00"/>
    <s v="April"/>
    <x v="4"/>
    <s v="03:49"/>
    <s v="N"/>
    <n v="12.99"/>
    <s v="N"/>
    <x v="2"/>
    <n v="0"/>
    <n v="0"/>
    <x v="0"/>
    <n v="0"/>
  </r>
  <r>
    <n v="7"/>
    <n v="53"/>
    <x v="0"/>
    <s v="CHI"/>
    <d v="2020-04-02T00:00:00"/>
    <s v="April"/>
    <x v="6"/>
    <s v="02:20"/>
    <s v="N"/>
    <n v="5.99"/>
    <s v="Y"/>
    <x v="3"/>
    <n v="5.99"/>
    <n v="0"/>
    <x v="1"/>
    <n v="0"/>
  </r>
  <r>
    <n v="10"/>
    <n v="69"/>
    <x v="2"/>
    <s v="HTX"/>
    <d v="2020-04-26T00:00:00"/>
    <s v="April"/>
    <x v="2"/>
    <s v="02:56"/>
    <s v="N"/>
    <n v="5.99"/>
    <s v="Y"/>
    <x v="3"/>
    <n v="5.99"/>
    <n v="0"/>
    <x v="1"/>
    <n v="0"/>
  </r>
  <r>
    <n v="14"/>
    <n v="35"/>
    <x v="1"/>
    <s v="VBC"/>
    <d v="2020-04-21T00:00:00"/>
    <s v="April"/>
    <x v="3"/>
    <s v="02:22"/>
    <s v="N"/>
    <n v="5.99"/>
    <s v="N"/>
    <x v="3"/>
    <n v="0"/>
    <n v="0"/>
    <x v="1"/>
    <n v="0"/>
  </r>
  <r>
    <n v="16"/>
    <n v="27"/>
    <x v="1"/>
    <s v="LA"/>
    <d v="2020-04-13T00:00:00"/>
    <s v="April"/>
    <x v="4"/>
    <s v="01:07"/>
    <s v="N"/>
    <n v="12.99"/>
    <s v="N"/>
    <x v="4"/>
    <n v="0"/>
    <n v="0"/>
    <x v="0"/>
    <n v="1"/>
  </r>
  <r>
    <n v="20"/>
    <n v="24"/>
    <x v="0"/>
    <s v="HTX"/>
    <d v="2020-04-18T00:00:00"/>
    <s v="April"/>
    <x v="5"/>
    <s v="07:12"/>
    <s v="N"/>
    <n v="5.99"/>
    <s v="Y"/>
    <x v="3"/>
    <n v="5.99"/>
    <n v="0"/>
    <x v="1"/>
    <n v="0"/>
  </r>
  <r>
    <n v="21"/>
    <n v="10"/>
    <x v="2"/>
    <s v="YYZ"/>
    <d v="2020-04-21T00:00:00"/>
    <s v="April"/>
    <x v="3"/>
    <s v="05:18"/>
    <s v="Y"/>
    <n v="8.99"/>
    <s v="Y"/>
    <x v="2"/>
    <n v="8.99"/>
    <n v="1"/>
    <x v="0"/>
    <n v="0"/>
  </r>
  <r>
    <n v="29"/>
    <n v="56"/>
    <x v="2"/>
    <s v="VBC"/>
    <d v="2020-04-26T00:00:00"/>
    <s v="April"/>
    <x v="2"/>
    <s v="01:03"/>
    <s v="N"/>
    <n v="8.99"/>
    <s v="N"/>
    <x v="3"/>
    <n v="0"/>
    <n v="0"/>
    <x v="1"/>
    <n v="0"/>
  </r>
  <r>
    <n v="41"/>
    <n v="44"/>
    <x v="0"/>
    <s v="YYZ"/>
    <d v="2020-04-09T00:00:00"/>
    <s v="April"/>
    <x v="6"/>
    <s v="02:01"/>
    <s v="N"/>
    <n v="12.99"/>
    <s v="N"/>
    <x v="0"/>
    <n v="0"/>
    <n v="0"/>
    <x v="0"/>
    <n v="0"/>
  </r>
  <r>
    <n v="50"/>
    <n v="49"/>
    <x v="2"/>
    <s v="HTX"/>
    <d v="2020-04-19T00:00:00"/>
    <s v="April"/>
    <x v="2"/>
    <s v="04:11"/>
    <s v="N"/>
    <n v="12.99"/>
    <s v="N"/>
    <x v="0"/>
    <n v="0"/>
    <n v="0"/>
    <x v="0"/>
    <n v="0"/>
  </r>
  <r>
    <n v="53"/>
    <n v="64"/>
    <x v="0"/>
    <s v="YYZ"/>
    <d v="2020-04-24T00:00:00"/>
    <s v="April"/>
    <x v="1"/>
    <s v="01:02"/>
    <s v="N"/>
    <n v="5.99"/>
    <s v="N"/>
    <x v="2"/>
    <n v="0"/>
    <n v="0"/>
    <x v="0"/>
    <n v="0"/>
  </r>
  <r>
    <n v="66"/>
    <n v="70"/>
    <x v="0"/>
    <s v="YYZ"/>
    <d v="2020-04-14T00:00:00"/>
    <s v="April"/>
    <x v="3"/>
    <s v="09:43"/>
    <s v="N"/>
    <n v="8.99"/>
    <s v="N"/>
    <x v="3"/>
    <n v="0"/>
    <n v="0"/>
    <x v="1"/>
    <n v="0"/>
  </r>
  <r>
    <n v="75"/>
    <n v="43"/>
    <x v="0"/>
    <s v="HTX"/>
    <d v="2020-04-08T00:00:00"/>
    <s v="April"/>
    <x v="0"/>
    <s v="05:50"/>
    <s v="N"/>
    <n v="8.99"/>
    <s v="Y"/>
    <x v="2"/>
    <n v="8.99"/>
    <n v="0"/>
    <x v="0"/>
    <n v="0"/>
  </r>
  <r>
    <n v="79"/>
    <n v="74"/>
    <x v="1"/>
    <s v="CHI"/>
    <d v="2020-04-08T00:00:00"/>
    <s v="April"/>
    <x v="0"/>
    <s v="06:26"/>
    <s v="N"/>
    <n v="12.99"/>
    <s v="N"/>
    <x v="2"/>
    <n v="0"/>
    <n v="0"/>
    <x v="0"/>
    <n v="0"/>
  </r>
  <r>
    <n v="81"/>
    <n v="15"/>
    <x v="2"/>
    <s v="CHI"/>
    <d v="2020-04-07T00:00:00"/>
    <s v="April"/>
    <x v="3"/>
    <s v="06:39"/>
    <s v="Y"/>
    <n v="5.99"/>
    <s v="N"/>
    <x v="1"/>
    <n v="0"/>
    <n v="1"/>
    <x v="0"/>
    <n v="0"/>
  </r>
  <r>
    <n v="83"/>
    <n v="66"/>
    <x v="1"/>
    <s v="VBC"/>
    <d v="2020-04-05T00:00:00"/>
    <s v="April"/>
    <x v="2"/>
    <s v="04:11"/>
    <s v="N"/>
    <n v="12.99"/>
    <s v="N"/>
    <x v="2"/>
    <n v="0"/>
    <n v="0"/>
    <x v="0"/>
    <n v="0"/>
  </r>
  <r>
    <n v="86"/>
    <n v="77"/>
    <x v="2"/>
    <s v="HTX"/>
    <d v="2020-04-18T00:00:00"/>
    <s v="April"/>
    <x v="5"/>
    <s v="03:04"/>
    <s v="N"/>
    <n v="8.99"/>
    <s v="N"/>
    <x v="2"/>
    <n v="0"/>
    <n v="0"/>
    <x v="0"/>
    <n v="0"/>
  </r>
  <r>
    <n v="101"/>
    <n v="60"/>
    <x v="1"/>
    <s v="LA"/>
    <d v="2020-04-12T00:00:00"/>
    <s v="April"/>
    <x v="2"/>
    <s v="07:23"/>
    <s v="Y"/>
    <n v="5.99"/>
    <s v="Y"/>
    <x v="2"/>
    <n v="5.99"/>
    <n v="1"/>
    <x v="0"/>
    <n v="0"/>
  </r>
  <r>
    <n v="132"/>
    <n v="61"/>
    <x v="0"/>
    <s v="YYZ"/>
    <d v="2020-04-15T00:00:00"/>
    <s v="April"/>
    <x v="0"/>
    <s v="06:15"/>
    <s v="Y"/>
    <n v="12.99"/>
    <s v="Y"/>
    <x v="2"/>
    <n v="12.99"/>
    <n v="1"/>
    <x v="0"/>
    <n v="0"/>
  </r>
  <r>
    <n v="150"/>
    <n v="68"/>
    <x v="1"/>
    <s v="PHO"/>
    <d v="2020-04-04T00:00:00"/>
    <s v="April"/>
    <x v="5"/>
    <s v="08:18"/>
    <s v="Y"/>
    <n v="5.99"/>
    <s v="N"/>
    <x v="3"/>
    <n v="0"/>
    <n v="1"/>
    <x v="1"/>
    <n v="0"/>
  </r>
  <r>
    <n v="157"/>
    <n v="10"/>
    <x v="2"/>
    <s v="PHL"/>
    <d v="2020-04-08T00:00:00"/>
    <s v="April"/>
    <x v="0"/>
    <s v="05:35"/>
    <s v="Y"/>
    <n v="8.99"/>
    <s v="N"/>
    <x v="1"/>
    <n v="0"/>
    <n v="1"/>
    <x v="0"/>
    <n v="0"/>
  </r>
  <r>
    <n v="169"/>
    <n v="30"/>
    <x v="0"/>
    <s v="PHO"/>
    <d v="2020-04-17T00:00:00"/>
    <s v="April"/>
    <x v="1"/>
    <s v="08:59"/>
    <s v="N"/>
    <n v="8.99"/>
    <s v="N"/>
    <x v="2"/>
    <n v="0"/>
    <n v="0"/>
    <x v="0"/>
    <n v="0"/>
  </r>
  <r>
    <n v="170"/>
    <n v="17"/>
    <x v="0"/>
    <s v="CHI"/>
    <d v="2020-04-03T00:00:00"/>
    <s v="April"/>
    <x v="1"/>
    <s v="05:10"/>
    <s v="N"/>
    <n v="12.99"/>
    <s v="Y"/>
    <x v="3"/>
    <n v="12.99"/>
    <n v="0"/>
    <x v="1"/>
    <n v="0"/>
  </r>
  <r>
    <n v="179"/>
    <n v="19"/>
    <x v="1"/>
    <s v="PHO"/>
    <d v="2020-04-16T00:00:00"/>
    <s v="April"/>
    <x v="6"/>
    <s v="02:38"/>
    <s v="Y"/>
    <n v="8.99"/>
    <s v="N"/>
    <x v="1"/>
    <n v="0"/>
    <n v="1"/>
    <x v="0"/>
    <n v="0"/>
  </r>
  <r>
    <n v="205"/>
    <n v="44"/>
    <x v="2"/>
    <s v="VBC"/>
    <d v="2020-04-21T00:00:00"/>
    <s v="April"/>
    <x v="3"/>
    <s v="05:16"/>
    <s v="Y"/>
    <n v="12.99"/>
    <s v="Y"/>
    <x v="3"/>
    <n v="12.99"/>
    <n v="1"/>
    <x v="1"/>
    <n v="0"/>
  </r>
  <r>
    <n v="207"/>
    <n v="60"/>
    <x v="1"/>
    <s v="NYC"/>
    <d v="2020-04-03T00:00:00"/>
    <s v="April"/>
    <x v="1"/>
    <s v="04:01"/>
    <s v="Y"/>
    <n v="5.99"/>
    <s v="N"/>
    <x v="1"/>
    <n v="0"/>
    <n v="1"/>
    <x v="0"/>
    <n v="0"/>
  </r>
  <r>
    <n v="239"/>
    <n v="26"/>
    <x v="2"/>
    <s v="PHL"/>
    <d v="2020-04-20T00:00:00"/>
    <s v="April"/>
    <x v="4"/>
    <s v="02:49"/>
    <s v="N"/>
    <n v="12.99"/>
    <s v="N"/>
    <x v="2"/>
    <n v="0"/>
    <n v="0"/>
    <x v="0"/>
    <n v="0"/>
  </r>
  <r>
    <n v="240"/>
    <n v="26"/>
    <x v="1"/>
    <s v="VBC"/>
    <d v="2020-04-14T00:00:00"/>
    <s v="April"/>
    <x v="3"/>
    <s v="02:48"/>
    <s v="N"/>
    <n v="12.99"/>
    <s v="Y"/>
    <x v="0"/>
    <n v="12.99"/>
    <n v="0"/>
    <x v="0"/>
    <n v="0"/>
  </r>
  <r>
    <n v="251"/>
    <n v="47"/>
    <x v="0"/>
    <s v="VBC"/>
    <d v="2020-04-05T00:00:00"/>
    <s v="April"/>
    <x v="2"/>
    <s v="01:07"/>
    <s v="Y"/>
    <n v="8.99"/>
    <s v="N"/>
    <x v="2"/>
    <n v="0"/>
    <n v="1"/>
    <x v="0"/>
    <n v="0"/>
  </r>
  <r>
    <n v="263"/>
    <n v="28"/>
    <x v="0"/>
    <s v="LA"/>
    <d v="2020-04-25T00:00:00"/>
    <s v="April"/>
    <x v="5"/>
    <s v="03:10"/>
    <s v="N"/>
    <n v="12.99"/>
    <s v="Y"/>
    <x v="3"/>
    <n v="12.99"/>
    <n v="0"/>
    <x v="1"/>
    <n v="0"/>
  </r>
  <r>
    <n v="265"/>
    <n v="73"/>
    <x v="1"/>
    <s v="HTX"/>
    <d v="2020-04-08T00:00:00"/>
    <s v="April"/>
    <x v="0"/>
    <s v="09:49"/>
    <s v="N"/>
    <n v="5.99"/>
    <s v="Y"/>
    <x v="1"/>
    <n v="5.99"/>
    <n v="0"/>
    <x v="0"/>
    <n v="0"/>
  </r>
  <r>
    <n v="292"/>
    <n v="37"/>
    <x v="0"/>
    <s v="HTX"/>
    <d v="2020-04-08T00:00:00"/>
    <s v="April"/>
    <x v="0"/>
    <s v="01:42"/>
    <s v="Y"/>
    <n v="8.99"/>
    <s v="Y"/>
    <x v="0"/>
    <n v="8.99"/>
    <n v="1"/>
    <x v="0"/>
    <n v="0"/>
  </r>
  <r>
    <n v="297"/>
    <n v="49"/>
    <x v="0"/>
    <s v="VBC"/>
    <d v="2020-04-27T00:00:00"/>
    <s v="April"/>
    <x v="4"/>
    <s v="06:20"/>
    <s v="N"/>
    <n v="5.99"/>
    <s v="Y"/>
    <x v="4"/>
    <n v="5.99"/>
    <n v="0"/>
    <x v="0"/>
    <n v="1"/>
  </r>
  <r>
    <n v="300"/>
    <n v="55"/>
    <x v="1"/>
    <s v="YYZ"/>
    <d v="2020-04-30T00:00:00"/>
    <s v="April"/>
    <x v="6"/>
    <s v="08:02"/>
    <s v="N"/>
    <n v="8.99"/>
    <s v="Y"/>
    <x v="2"/>
    <n v="8.99"/>
    <n v="0"/>
    <x v="0"/>
    <n v="0"/>
  </r>
  <r>
    <n v="23"/>
    <n v="27"/>
    <x v="2"/>
    <s v="PHL"/>
    <d v="2020-05-19T00:00:00"/>
    <s v="May"/>
    <x v="3"/>
    <s v="04:28"/>
    <s v="Y"/>
    <n v="5.99"/>
    <s v="N"/>
    <x v="3"/>
    <n v="0"/>
    <n v="1"/>
    <x v="1"/>
    <n v="0"/>
  </r>
  <r>
    <n v="39"/>
    <n v="74"/>
    <x v="2"/>
    <s v="LA"/>
    <d v="2020-05-17T00:00:00"/>
    <s v="May"/>
    <x v="2"/>
    <s v="01:51"/>
    <s v="Y"/>
    <n v="12.99"/>
    <s v="N"/>
    <x v="4"/>
    <n v="0"/>
    <n v="1"/>
    <x v="0"/>
    <n v="1"/>
  </r>
  <r>
    <n v="73"/>
    <n v="49"/>
    <x v="2"/>
    <s v="HTX"/>
    <d v="2020-05-10T00:00:00"/>
    <s v="May"/>
    <x v="2"/>
    <s v="03:45"/>
    <s v="N"/>
    <n v="8.99"/>
    <s v="N"/>
    <x v="1"/>
    <n v="0"/>
    <n v="0"/>
    <x v="0"/>
    <n v="0"/>
  </r>
  <r>
    <n v="82"/>
    <n v="10"/>
    <x v="2"/>
    <s v="PHL"/>
    <d v="2020-05-27T00:00:00"/>
    <s v="May"/>
    <x v="0"/>
    <s v="03:38"/>
    <s v="N"/>
    <n v="8.99"/>
    <s v="Y"/>
    <x v="4"/>
    <n v="8.99"/>
    <n v="0"/>
    <x v="0"/>
    <n v="1"/>
  </r>
  <r>
    <n v="88"/>
    <n v="48"/>
    <x v="2"/>
    <s v="VBC"/>
    <d v="2020-05-03T00:00:00"/>
    <s v="May"/>
    <x v="2"/>
    <s v="04:13"/>
    <s v="N"/>
    <n v="12.99"/>
    <s v="Y"/>
    <x v="0"/>
    <n v="12.99"/>
    <n v="0"/>
    <x v="0"/>
    <n v="0"/>
  </r>
  <r>
    <n v="98"/>
    <n v="18"/>
    <x v="1"/>
    <s v="PHL"/>
    <d v="2020-05-26T00:00:00"/>
    <s v="May"/>
    <x v="3"/>
    <s v="04:38"/>
    <s v="N"/>
    <n v="12.99"/>
    <s v="N"/>
    <x v="4"/>
    <n v="0"/>
    <n v="0"/>
    <x v="0"/>
    <n v="1"/>
  </r>
  <r>
    <n v="105"/>
    <n v="10"/>
    <x v="1"/>
    <s v="VBC"/>
    <d v="2020-05-09T00:00:00"/>
    <s v="May"/>
    <x v="5"/>
    <s v="00:43"/>
    <s v="N"/>
    <n v="8.99"/>
    <s v="N"/>
    <x v="2"/>
    <n v="0"/>
    <n v="0"/>
    <x v="0"/>
    <n v="0"/>
  </r>
  <r>
    <n v="113"/>
    <n v="50"/>
    <x v="0"/>
    <s v="PHO"/>
    <d v="2020-05-18T00:00:00"/>
    <s v="May"/>
    <x v="4"/>
    <s v="02:34"/>
    <s v="N"/>
    <n v="12.99"/>
    <s v="N"/>
    <x v="0"/>
    <n v="0"/>
    <n v="0"/>
    <x v="0"/>
    <n v="0"/>
  </r>
  <r>
    <n v="117"/>
    <n v="12"/>
    <x v="0"/>
    <s v="HTX"/>
    <d v="2020-05-29T00:00:00"/>
    <s v="May"/>
    <x v="1"/>
    <s v="00:26"/>
    <s v="N"/>
    <n v="8.99"/>
    <s v="N"/>
    <x v="0"/>
    <n v="0"/>
    <n v="0"/>
    <x v="0"/>
    <n v="0"/>
  </r>
  <r>
    <n v="123"/>
    <n v="79"/>
    <x v="2"/>
    <s v="CHI"/>
    <d v="2020-05-25T00:00:00"/>
    <s v="May"/>
    <x v="4"/>
    <s v="04:18"/>
    <s v="Y"/>
    <n v="5.99"/>
    <s v="Y"/>
    <x v="4"/>
    <n v="5.99"/>
    <n v="1"/>
    <x v="0"/>
    <n v="1"/>
  </r>
  <r>
    <n v="137"/>
    <n v="21"/>
    <x v="2"/>
    <s v="NYC"/>
    <d v="2020-05-01T00:00:00"/>
    <s v="May"/>
    <x v="1"/>
    <s v="00:32"/>
    <s v="N"/>
    <n v="5.99"/>
    <s v="Y"/>
    <x v="3"/>
    <n v="5.99"/>
    <n v="0"/>
    <x v="1"/>
    <n v="0"/>
  </r>
  <r>
    <n v="153"/>
    <n v="67"/>
    <x v="2"/>
    <s v="VBC"/>
    <d v="2020-05-01T00:00:00"/>
    <s v="May"/>
    <x v="1"/>
    <s v="08:45"/>
    <s v="Y"/>
    <n v="5.99"/>
    <s v="N"/>
    <x v="4"/>
    <n v="0"/>
    <n v="1"/>
    <x v="0"/>
    <n v="1"/>
  </r>
  <r>
    <n v="160"/>
    <n v="40"/>
    <x v="0"/>
    <s v="CHI"/>
    <d v="2020-05-15T00:00:00"/>
    <s v="May"/>
    <x v="1"/>
    <s v="04:10"/>
    <s v="N"/>
    <n v="8.99"/>
    <s v="Y"/>
    <x v="0"/>
    <n v="8.99"/>
    <n v="0"/>
    <x v="0"/>
    <n v="0"/>
  </r>
  <r>
    <n v="175"/>
    <n v="79"/>
    <x v="2"/>
    <s v="PHO"/>
    <d v="2020-05-28T00:00:00"/>
    <s v="May"/>
    <x v="6"/>
    <s v="06:31"/>
    <s v="Y"/>
    <n v="5.99"/>
    <s v="N"/>
    <x v="2"/>
    <n v="0"/>
    <n v="1"/>
    <x v="0"/>
    <n v="0"/>
  </r>
  <r>
    <n v="183"/>
    <n v="36"/>
    <x v="0"/>
    <s v="VBC"/>
    <d v="2020-05-24T00:00:00"/>
    <s v="May"/>
    <x v="2"/>
    <s v="00:57"/>
    <s v="N"/>
    <n v="8.99"/>
    <s v="Y"/>
    <x v="1"/>
    <n v="8.99"/>
    <n v="0"/>
    <x v="0"/>
    <n v="0"/>
  </r>
  <r>
    <n v="184"/>
    <n v="22"/>
    <x v="0"/>
    <s v="VBC"/>
    <d v="2020-05-03T00:00:00"/>
    <s v="May"/>
    <x v="2"/>
    <s v="07:05"/>
    <s v="N"/>
    <n v="5.99"/>
    <s v="Y"/>
    <x v="4"/>
    <n v="5.99"/>
    <n v="0"/>
    <x v="0"/>
    <n v="1"/>
  </r>
  <r>
    <n v="186"/>
    <n v="10"/>
    <x v="2"/>
    <s v="PHL"/>
    <d v="2020-05-18T00:00:00"/>
    <s v="May"/>
    <x v="4"/>
    <s v="03:34"/>
    <s v="N"/>
    <n v="8.99"/>
    <s v="Y"/>
    <x v="2"/>
    <n v="8.99"/>
    <n v="0"/>
    <x v="0"/>
    <n v="0"/>
  </r>
  <r>
    <n v="199"/>
    <n v="36"/>
    <x v="0"/>
    <s v="PHO"/>
    <d v="2020-05-15T00:00:00"/>
    <s v="May"/>
    <x v="1"/>
    <s v="08:52"/>
    <s v="Y"/>
    <n v="8.99"/>
    <s v="Y"/>
    <x v="1"/>
    <n v="8.99"/>
    <n v="1"/>
    <x v="0"/>
    <n v="0"/>
  </r>
  <r>
    <n v="217"/>
    <n v="74"/>
    <x v="0"/>
    <s v="PHO"/>
    <d v="2020-05-27T00:00:00"/>
    <s v="May"/>
    <x v="0"/>
    <s v="00:02"/>
    <s v="Y"/>
    <n v="12.99"/>
    <s v="N"/>
    <x v="3"/>
    <n v="0"/>
    <n v="1"/>
    <x v="1"/>
    <n v="0"/>
  </r>
  <r>
    <n v="231"/>
    <n v="18"/>
    <x v="1"/>
    <s v="LA"/>
    <d v="2020-05-11T00:00:00"/>
    <s v="May"/>
    <x v="4"/>
    <s v="09:53"/>
    <s v="N"/>
    <n v="12.99"/>
    <s v="Y"/>
    <x v="2"/>
    <n v="12.99"/>
    <n v="0"/>
    <x v="0"/>
    <n v="0"/>
  </r>
  <r>
    <n v="246"/>
    <n v="53"/>
    <x v="0"/>
    <s v="YYZ"/>
    <d v="2020-05-21T00:00:00"/>
    <s v="May"/>
    <x v="6"/>
    <s v="06:25"/>
    <s v="N"/>
    <n v="8.99"/>
    <s v="Y"/>
    <x v="2"/>
    <n v="8.99"/>
    <n v="0"/>
    <x v="0"/>
    <n v="0"/>
  </r>
  <r>
    <n v="247"/>
    <n v="71"/>
    <x v="2"/>
    <s v="PHO"/>
    <d v="2020-05-17T00:00:00"/>
    <s v="May"/>
    <x v="2"/>
    <s v="08:35"/>
    <s v="N"/>
    <n v="8.99"/>
    <s v="Y"/>
    <x v="1"/>
    <n v="8.99"/>
    <n v="0"/>
    <x v="0"/>
    <n v="0"/>
  </r>
  <r>
    <n v="270"/>
    <n v="38"/>
    <x v="1"/>
    <s v="VBC"/>
    <d v="2020-05-28T00:00:00"/>
    <s v="May"/>
    <x v="6"/>
    <s v="02:02"/>
    <s v="Y"/>
    <n v="8.99"/>
    <s v="Y"/>
    <x v="1"/>
    <n v="8.99"/>
    <n v="1"/>
    <x v="0"/>
    <n v="0"/>
  </r>
  <r>
    <n v="290"/>
    <n v="38"/>
    <x v="1"/>
    <s v="HTX"/>
    <d v="2020-05-27T00:00:00"/>
    <s v="May"/>
    <x v="0"/>
    <s v="07:40"/>
    <s v="Y"/>
    <n v="8.99"/>
    <s v="N"/>
    <x v="1"/>
    <n v="0"/>
    <n v="1"/>
    <x v="0"/>
    <n v="0"/>
  </r>
  <r>
    <n v="32"/>
    <n v="25"/>
    <x v="2"/>
    <s v="VBC"/>
    <d v="2020-06-01T00:00:00"/>
    <s v="June"/>
    <x v="4"/>
    <s v="02:49"/>
    <s v="N"/>
    <n v="5.99"/>
    <s v="Y"/>
    <x v="4"/>
    <n v="5.99"/>
    <n v="0"/>
    <x v="0"/>
    <n v="1"/>
  </r>
  <r>
    <n v="36"/>
    <n v="73"/>
    <x v="1"/>
    <s v="PHO"/>
    <d v="2020-06-14T00:00:00"/>
    <s v="June"/>
    <x v="2"/>
    <s v="02:35"/>
    <s v="N"/>
    <n v="8.99"/>
    <s v="Y"/>
    <x v="4"/>
    <n v="8.99"/>
    <n v="0"/>
    <x v="0"/>
    <n v="1"/>
  </r>
  <r>
    <n v="45"/>
    <n v="69"/>
    <x v="0"/>
    <s v="HTX"/>
    <d v="2020-06-21T00:00:00"/>
    <s v="June"/>
    <x v="2"/>
    <s v="03:31"/>
    <s v="Y"/>
    <n v="5.99"/>
    <s v="N"/>
    <x v="0"/>
    <n v="0"/>
    <n v="1"/>
    <x v="0"/>
    <n v="0"/>
  </r>
  <r>
    <n v="48"/>
    <n v="14"/>
    <x v="2"/>
    <s v="NYC"/>
    <d v="2020-06-06T00:00:00"/>
    <s v="June"/>
    <x v="5"/>
    <s v="01:18"/>
    <s v="N"/>
    <n v="8.99"/>
    <s v="N"/>
    <x v="2"/>
    <n v="0"/>
    <n v="0"/>
    <x v="0"/>
    <n v="0"/>
  </r>
  <r>
    <n v="52"/>
    <n v="61"/>
    <x v="0"/>
    <s v="VBC"/>
    <d v="2020-06-20T00:00:00"/>
    <s v="June"/>
    <x v="5"/>
    <s v="06:22"/>
    <s v="Y"/>
    <n v="5.99"/>
    <s v="N"/>
    <x v="3"/>
    <n v="0"/>
    <n v="1"/>
    <x v="1"/>
    <n v="0"/>
  </r>
  <r>
    <n v="94"/>
    <n v="46"/>
    <x v="2"/>
    <s v="PHO"/>
    <d v="2020-06-07T00:00:00"/>
    <s v="June"/>
    <x v="2"/>
    <s v="07:30"/>
    <s v="Y"/>
    <n v="8.99"/>
    <s v="Y"/>
    <x v="4"/>
    <n v="8.99"/>
    <n v="1"/>
    <x v="0"/>
    <n v="1"/>
  </r>
  <r>
    <n v="103"/>
    <n v="27"/>
    <x v="2"/>
    <s v="PHL"/>
    <d v="2020-06-07T00:00:00"/>
    <s v="June"/>
    <x v="2"/>
    <s v="03:50"/>
    <s v="Y"/>
    <n v="12.99"/>
    <s v="Y"/>
    <x v="1"/>
    <n v="12.99"/>
    <n v="1"/>
    <x v="0"/>
    <n v="0"/>
  </r>
  <r>
    <n v="106"/>
    <n v="11"/>
    <x v="2"/>
    <s v="NYC"/>
    <d v="2020-06-21T00:00:00"/>
    <s v="June"/>
    <x v="2"/>
    <s v="07:36"/>
    <s v="N"/>
    <n v="8.99"/>
    <s v="Y"/>
    <x v="2"/>
    <n v="8.99"/>
    <n v="0"/>
    <x v="0"/>
    <n v="0"/>
  </r>
  <r>
    <n v="108"/>
    <n v="31"/>
    <x v="2"/>
    <s v="CHI"/>
    <d v="2020-06-11T00:00:00"/>
    <s v="June"/>
    <x v="6"/>
    <s v="04:17"/>
    <s v="N"/>
    <n v="5.99"/>
    <s v="N"/>
    <x v="1"/>
    <n v="0"/>
    <n v="0"/>
    <x v="0"/>
    <n v="0"/>
  </r>
  <r>
    <n v="109"/>
    <n v="17"/>
    <x v="2"/>
    <s v="NYC"/>
    <d v="2020-06-05T00:00:00"/>
    <s v="June"/>
    <x v="1"/>
    <s v="03:26"/>
    <s v="N"/>
    <n v="5.99"/>
    <s v="Y"/>
    <x v="4"/>
    <n v="5.99"/>
    <n v="0"/>
    <x v="0"/>
    <n v="1"/>
  </r>
  <r>
    <n v="111"/>
    <n v="80"/>
    <x v="2"/>
    <s v="PHL"/>
    <d v="2020-06-10T00:00:00"/>
    <s v="June"/>
    <x v="0"/>
    <s v="02:55"/>
    <s v="Y"/>
    <n v="8.99"/>
    <s v="N"/>
    <x v="2"/>
    <n v="0"/>
    <n v="1"/>
    <x v="0"/>
    <n v="0"/>
  </r>
  <r>
    <n v="115"/>
    <n v="28"/>
    <x v="1"/>
    <s v="VBC"/>
    <d v="2020-06-06T00:00:00"/>
    <s v="June"/>
    <x v="5"/>
    <s v="09:07"/>
    <s v="Y"/>
    <n v="8.99"/>
    <s v="Y"/>
    <x v="2"/>
    <n v="8.99"/>
    <n v="1"/>
    <x v="0"/>
    <n v="0"/>
  </r>
  <r>
    <n v="125"/>
    <n v="72"/>
    <x v="0"/>
    <s v="NYC"/>
    <d v="2020-06-12T00:00:00"/>
    <s v="June"/>
    <x v="1"/>
    <s v="09:36"/>
    <s v="N"/>
    <n v="8.99"/>
    <s v="N"/>
    <x v="4"/>
    <n v="0"/>
    <n v="0"/>
    <x v="0"/>
    <n v="1"/>
  </r>
  <r>
    <n v="141"/>
    <n v="74"/>
    <x v="2"/>
    <s v="PHL"/>
    <d v="2020-06-22T00:00:00"/>
    <s v="June"/>
    <x v="4"/>
    <s v="04:43"/>
    <s v="N"/>
    <n v="8.99"/>
    <s v="Y"/>
    <x v="4"/>
    <n v="8.99"/>
    <n v="0"/>
    <x v="0"/>
    <n v="1"/>
  </r>
  <r>
    <n v="145"/>
    <n v="18"/>
    <x v="0"/>
    <s v="NYC"/>
    <d v="2020-06-05T00:00:00"/>
    <s v="June"/>
    <x v="1"/>
    <s v="00:37"/>
    <s v="N"/>
    <n v="8.99"/>
    <s v="Y"/>
    <x v="0"/>
    <n v="8.99"/>
    <n v="0"/>
    <x v="0"/>
    <n v="0"/>
  </r>
  <r>
    <n v="156"/>
    <n v="69"/>
    <x v="2"/>
    <s v="VBC"/>
    <d v="2020-06-19T00:00:00"/>
    <s v="June"/>
    <x v="1"/>
    <s v="05:20"/>
    <s v="Y"/>
    <n v="5.99"/>
    <s v="Y"/>
    <x v="1"/>
    <n v="5.99"/>
    <n v="1"/>
    <x v="0"/>
    <n v="0"/>
  </r>
  <r>
    <n v="176"/>
    <n v="48"/>
    <x v="0"/>
    <s v="PHL"/>
    <d v="2020-06-09T00:00:00"/>
    <s v="June"/>
    <x v="3"/>
    <s v="01:07"/>
    <s v="Y"/>
    <n v="5.99"/>
    <s v="Y"/>
    <x v="0"/>
    <n v="5.99"/>
    <n v="1"/>
    <x v="0"/>
    <n v="0"/>
  </r>
  <r>
    <n v="198"/>
    <n v="75"/>
    <x v="1"/>
    <s v="PHL"/>
    <d v="2020-06-21T00:00:00"/>
    <s v="June"/>
    <x v="2"/>
    <s v="07:12"/>
    <s v="Y"/>
    <n v="5.99"/>
    <s v="Y"/>
    <x v="4"/>
    <n v="5.99"/>
    <n v="1"/>
    <x v="0"/>
    <n v="1"/>
  </r>
  <r>
    <n v="200"/>
    <n v="47"/>
    <x v="0"/>
    <s v="NYC"/>
    <d v="2020-06-10T00:00:00"/>
    <s v="June"/>
    <x v="0"/>
    <s v="02:36"/>
    <s v="N"/>
    <n v="5.99"/>
    <s v="N"/>
    <x v="2"/>
    <n v="0"/>
    <n v="0"/>
    <x v="0"/>
    <n v="0"/>
  </r>
  <r>
    <n v="203"/>
    <n v="27"/>
    <x v="0"/>
    <s v="PHL"/>
    <d v="2020-06-11T00:00:00"/>
    <s v="June"/>
    <x v="6"/>
    <s v="01:14"/>
    <s v="Y"/>
    <n v="12.99"/>
    <s v="Y"/>
    <x v="0"/>
    <n v="12.99"/>
    <n v="1"/>
    <x v="0"/>
    <n v="0"/>
  </r>
  <r>
    <n v="214"/>
    <n v="40"/>
    <x v="0"/>
    <s v="LA"/>
    <d v="2020-06-10T00:00:00"/>
    <s v="June"/>
    <x v="0"/>
    <s v="06:30"/>
    <s v="N"/>
    <n v="5.99"/>
    <s v="N"/>
    <x v="4"/>
    <n v="0"/>
    <n v="0"/>
    <x v="0"/>
    <n v="1"/>
  </r>
  <r>
    <n v="248"/>
    <n v="66"/>
    <x v="2"/>
    <s v="PHO"/>
    <d v="2020-06-28T00:00:00"/>
    <s v="June"/>
    <x v="2"/>
    <s v="07:07"/>
    <s v="N"/>
    <n v="8.99"/>
    <s v="N"/>
    <x v="4"/>
    <n v="0"/>
    <n v="0"/>
    <x v="0"/>
    <n v="1"/>
  </r>
  <r>
    <n v="254"/>
    <n v="59"/>
    <x v="1"/>
    <s v="LA"/>
    <d v="2020-06-13T00:00:00"/>
    <s v="June"/>
    <x v="5"/>
    <s v="08:34"/>
    <s v="Y"/>
    <n v="8.99"/>
    <s v="Y"/>
    <x v="3"/>
    <n v="8.99"/>
    <n v="1"/>
    <x v="1"/>
    <n v="0"/>
  </r>
  <r>
    <n v="256"/>
    <n v="40"/>
    <x v="1"/>
    <s v="PHO"/>
    <d v="2020-06-30T00:00:00"/>
    <s v="June"/>
    <x v="3"/>
    <s v="00:19"/>
    <s v="N"/>
    <n v="8.99"/>
    <s v="Y"/>
    <x v="4"/>
    <n v="8.99"/>
    <n v="0"/>
    <x v="0"/>
    <n v="1"/>
  </r>
  <r>
    <n v="261"/>
    <n v="47"/>
    <x v="0"/>
    <s v="NYC"/>
    <d v="2020-06-25T00:00:00"/>
    <s v="June"/>
    <x v="6"/>
    <s v="09:50"/>
    <s v="N"/>
    <n v="12.99"/>
    <s v="N"/>
    <x v="1"/>
    <n v="0"/>
    <n v="0"/>
    <x v="0"/>
    <n v="0"/>
  </r>
  <r>
    <n v="275"/>
    <n v="28"/>
    <x v="0"/>
    <s v="LA"/>
    <d v="2020-06-13T00:00:00"/>
    <s v="June"/>
    <x v="5"/>
    <s v="08:24"/>
    <s v="N"/>
    <n v="12.99"/>
    <s v="Y"/>
    <x v="1"/>
    <n v="12.99"/>
    <n v="0"/>
    <x v="0"/>
    <n v="0"/>
  </r>
  <r>
    <n v="276"/>
    <n v="15"/>
    <x v="1"/>
    <s v="CHI"/>
    <d v="2020-06-27T00:00:00"/>
    <s v="June"/>
    <x v="5"/>
    <s v="02:00"/>
    <s v="Y"/>
    <n v="12.99"/>
    <s v="N"/>
    <x v="0"/>
    <n v="0"/>
    <n v="1"/>
    <x v="0"/>
    <n v="0"/>
  </r>
  <r>
    <n v="279"/>
    <n v="47"/>
    <x v="1"/>
    <s v="NYC"/>
    <d v="2020-06-17T00:00:00"/>
    <s v="June"/>
    <x v="0"/>
    <s v="04:51"/>
    <s v="Y"/>
    <n v="8.99"/>
    <s v="N"/>
    <x v="3"/>
    <n v="0"/>
    <n v="1"/>
    <x v="1"/>
    <n v="0"/>
  </r>
  <r>
    <n v="287"/>
    <n v="48"/>
    <x v="0"/>
    <s v="YYZ"/>
    <d v="2020-06-27T00:00:00"/>
    <s v="June"/>
    <x v="5"/>
    <s v="04:50"/>
    <s v="Y"/>
    <n v="12.99"/>
    <s v="N"/>
    <x v="0"/>
    <n v="0"/>
    <n v="1"/>
    <x v="0"/>
    <n v="0"/>
  </r>
  <r>
    <n v="9"/>
    <n v="45"/>
    <x v="2"/>
    <s v="HTX"/>
    <d v="2020-07-20T00:00:00"/>
    <s v="July"/>
    <x v="4"/>
    <s v="06:03"/>
    <s v="N"/>
    <n v="8.99"/>
    <s v="N"/>
    <x v="0"/>
    <n v="0"/>
    <n v="0"/>
    <x v="0"/>
    <n v="0"/>
  </r>
  <r>
    <n v="12"/>
    <n v="69"/>
    <x v="0"/>
    <s v="LA"/>
    <d v="2020-07-08T00:00:00"/>
    <s v="July"/>
    <x v="0"/>
    <s v="04:56"/>
    <s v="Y"/>
    <n v="12.99"/>
    <s v="N"/>
    <x v="2"/>
    <n v="0"/>
    <n v="1"/>
    <x v="0"/>
    <n v="0"/>
  </r>
  <r>
    <n v="19"/>
    <n v="62"/>
    <x v="1"/>
    <s v="PHO"/>
    <d v="2020-07-13T00:00:00"/>
    <s v="July"/>
    <x v="4"/>
    <s v="00:33"/>
    <s v="Y"/>
    <n v="8.99"/>
    <s v="N"/>
    <x v="3"/>
    <n v="0"/>
    <n v="1"/>
    <x v="1"/>
    <n v="0"/>
  </r>
  <r>
    <n v="22"/>
    <n v="43"/>
    <x v="1"/>
    <s v="VBC"/>
    <d v="2020-07-27T00:00:00"/>
    <s v="July"/>
    <x v="4"/>
    <s v="09:08"/>
    <s v="N"/>
    <n v="5.99"/>
    <s v="N"/>
    <x v="1"/>
    <n v="0"/>
    <n v="0"/>
    <x v="0"/>
    <n v="0"/>
  </r>
  <r>
    <n v="25"/>
    <n v="51"/>
    <x v="0"/>
    <s v="PHO"/>
    <d v="2020-07-24T00:00:00"/>
    <s v="July"/>
    <x v="1"/>
    <s v="00:44"/>
    <s v="N"/>
    <n v="8.99"/>
    <s v="N"/>
    <x v="2"/>
    <n v="0"/>
    <n v="0"/>
    <x v="0"/>
    <n v="0"/>
  </r>
  <r>
    <n v="57"/>
    <n v="74"/>
    <x v="2"/>
    <s v="CHI"/>
    <d v="2020-07-24T00:00:00"/>
    <s v="July"/>
    <x v="1"/>
    <s v="09:10"/>
    <s v="Y"/>
    <n v="8.99"/>
    <s v="N"/>
    <x v="2"/>
    <n v="0"/>
    <n v="1"/>
    <x v="0"/>
    <n v="0"/>
  </r>
  <r>
    <n v="63"/>
    <n v="39"/>
    <x v="2"/>
    <s v="NYC"/>
    <d v="2020-07-02T00:00:00"/>
    <s v="July"/>
    <x v="6"/>
    <s v="01:04"/>
    <s v="Y"/>
    <n v="12.99"/>
    <s v="N"/>
    <x v="4"/>
    <n v="0"/>
    <n v="1"/>
    <x v="0"/>
    <n v="1"/>
  </r>
  <r>
    <n v="96"/>
    <n v="19"/>
    <x v="1"/>
    <s v="PHL"/>
    <d v="2020-07-08T00:00:00"/>
    <s v="July"/>
    <x v="0"/>
    <s v="09:46"/>
    <s v="Y"/>
    <n v="12.99"/>
    <s v="N"/>
    <x v="1"/>
    <n v="0"/>
    <n v="1"/>
    <x v="0"/>
    <n v="0"/>
  </r>
  <r>
    <n v="116"/>
    <n v="12"/>
    <x v="2"/>
    <s v="YYZ"/>
    <d v="2020-07-03T00:00:00"/>
    <s v="July"/>
    <x v="1"/>
    <s v="01:49"/>
    <s v="Y"/>
    <n v="12.99"/>
    <s v="N"/>
    <x v="0"/>
    <n v="0"/>
    <n v="1"/>
    <x v="0"/>
    <n v="0"/>
  </r>
  <r>
    <n v="120"/>
    <n v="70"/>
    <x v="0"/>
    <s v="YYZ"/>
    <d v="2020-07-09T00:00:00"/>
    <s v="July"/>
    <x v="6"/>
    <s v="03:51"/>
    <s v="Y"/>
    <n v="12.99"/>
    <s v="N"/>
    <x v="1"/>
    <n v="0"/>
    <n v="1"/>
    <x v="0"/>
    <n v="0"/>
  </r>
  <r>
    <n v="143"/>
    <n v="15"/>
    <x v="0"/>
    <s v="PHO"/>
    <d v="2020-07-11T00:00:00"/>
    <s v="July"/>
    <x v="5"/>
    <s v="01:49"/>
    <s v="Y"/>
    <n v="12.99"/>
    <s v="Y"/>
    <x v="1"/>
    <n v="12.99"/>
    <n v="1"/>
    <x v="0"/>
    <n v="0"/>
  </r>
  <r>
    <n v="147"/>
    <n v="18"/>
    <x v="0"/>
    <s v="PHL"/>
    <d v="2020-07-13T00:00:00"/>
    <s v="July"/>
    <x v="4"/>
    <s v="06:46"/>
    <s v="Y"/>
    <n v="8.99"/>
    <s v="N"/>
    <x v="0"/>
    <n v="0"/>
    <n v="1"/>
    <x v="0"/>
    <n v="0"/>
  </r>
  <r>
    <n v="152"/>
    <n v="51"/>
    <x v="2"/>
    <s v="YYZ"/>
    <d v="2020-07-07T00:00:00"/>
    <s v="July"/>
    <x v="3"/>
    <s v="05:36"/>
    <s v="N"/>
    <n v="5.99"/>
    <s v="N"/>
    <x v="0"/>
    <n v="0"/>
    <n v="0"/>
    <x v="0"/>
    <n v="0"/>
  </r>
  <r>
    <n v="165"/>
    <n v="57"/>
    <x v="1"/>
    <s v="PHL"/>
    <d v="2020-07-25T00:00:00"/>
    <s v="July"/>
    <x v="5"/>
    <s v="03:11"/>
    <s v="Y"/>
    <n v="12.99"/>
    <s v="Y"/>
    <x v="4"/>
    <n v="12.99"/>
    <n v="1"/>
    <x v="0"/>
    <n v="1"/>
  </r>
  <r>
    <n v="194"/>
    <n v="76"/>
    <x v="0"/>
    <s v="NYC"/>
    <d v="2020-07-17T00:00:00"/>
    <s v="July"/>
    <x v="1"/>
    <s v="01:22"/>
    <s v="Y"/>
    <n v="5.99"/>
    <s v="Y"/>
    <x v="0"/>
    <n v="5.99"/>
    <n v="1"/>
    <x v="0"/>
    <n v="0"/>
  </r>
  <r>
    <n v="201"/>
    <n v="70"/>
    <x v="0"/>
    <s v="NYC"/>
    <d v="2020-07-22T00:00:00"/>
    <s v="July"/>
    <x v="0"/>
    <s v="02:45"/>
    <s v="Y"/>
    <n v="12.99"/>
    <s v="Y"/>
    <x v="3"/>
    <n v="12.99"/>
    <n v="1"/>
    <x v="1"/>
    <n v="0"/>
  </r>
  <r>
    <n v="215"/>
    <n v="17"/>
    <x v="0"/>
    <s v="PHL"/>
    <d v="2020-07-19T00:00:00"/>
    <s v="July"/>
    <x v="2"/>
    <s v="03:13"/>
    <s v="N"/>
    <n v="12.99"/>
    <s v="Y"/>
    <x v="1"/>
    <n v="12.99"/>
    <n v="0"/>
    <x v="0"/>
    <n v="0"/>
  </r>
  <r>
    <n v="234"/>
    <n v="32"/>
    <x v="0"/>
    <s v="HTX"/>
    <d v="2020-07-10T00:00:00"/>
    <s v="July"/>
    <x v="1"/>
    <s v="07:56"/>
    <s v="N"/>
    <n v="12.99"/>
    <s v="Y"/>
    <x v="3"/>
    <n v="12.99"/>
    <n v="0"/>
    <x v="1"/>
    <n v="0"/>
  </r>
  <r>
    <n v="252"/>
    <n v="62"/>
    <x v="2"/>
    <s v="PHO"/>
    <d v="2020-07-23T00:00:00"/>
    <s v="July"/>
    <x v="6"/>
    <s v="05:50"/>
    <s v="Y"/>
    <n v="12.99"/>
    <s v="N"/>
    <x v="2"/>
    <n v="0"/>
    <n v="1"/>
    <x v="0"/>
    <n v="0"/>
  </r>
  <r>
    <n v="259"/>
    <n v="75"/>
    <x v="1"/>
    <s v="LA"/>
    <d v="2020-07-26T00:00:00"/>
    <s v="July"/>
    <x v="2"/>
    <s v="01:27"/>
    <s v="N"/>
    <n v="5.99"/>
    <s v="Y"/>
    <x v="4"/>
    <n v="5.99"/>
    <n v="0"/>
    <x v="0"/>
    <n v="1"/>
  </r>
  <r>
    <n v="269"/>
    <n v="35"/>
    <x v="2"/>
    <s v="NYC"/>
    <d v="2020-07-18T00:00:00"/>
    <s v="July"/>
    <x v="5"/>
    <s v="04:02"/>
    <s v="N"/>
    <n v="12.99"/>
    <s v="Y"/>
    <x v="3"/>
    <n v="12.99"/>
    <n v="0"/>
    <x v="1"/>
    <n v="0"/>
  </r>
  <r>
    <n v="283"/>
    <n v="58"/>
    <x v="0"/>
    <s v="YYZ"/>
    <d v="2020-07-23T00:00:00"/>
    <s v="July"/>
    <x v="6"/>
    <s v="00:17"/>
    <s v="N"/>
    <n v="8.99"/>
    <s v="N"/>
    <x v="2"/>
    <n v="0"/>
    <n v="0"/>
    <x v="0"/>
    <n v="0"/>
  </r>
  <r>
    <n v="294"/>
    <n v="27"/>
    <x v="1"/>
    <s v="NYC"/>
    <d v="2020-07-01T00:00:00"/>
    <s v="July"/>
    <x v="0"/>
    <s v="07:03"/>
    <s v="N"/>
    <n v="8.99"/>
    <s v="Y"/>
    <x v="0"/>
    <n v="8.99"/>
    <n v="0"/>
    <x v="0"/>
    <n v="0"/>
  </r>
  <r>
    <n v="15"/>
    <n v="70"/>
    <x v="0"/>
    <s v="PHO"/>
    <d v="2020-08-26T00:00:00"/>
    <s v="August"/>
    <x v="0"/>
    <s v="04:40"/>
    <s v="N"/>
    <n v="5.99"/>
    <s v="N"/>
    <x v="2"/>
    <n v="0"/>
    <n v="0"/>
    <x v="0"/>
    <n v="0"/>
  </r>
  <r>
    <n v="24"/>
    <n v="15"/>
    <x v="2"/>
    <s v="YYZ"/>
    <d v="2020-08-16T00:00:00"/>
    <s v="August"/>
    <x v="2"/>
    <s v="06:53"/>
    <s v="Y"/>
    <n v="12.99"/>
    <s v="N"/>
    <x v="4"/>
    <n v="0"/>
    <n v="1"/>
    <x v="0"/>
    <n v="1"/>
  </r>
  <r>
    <n v="27"/>
    <n v="28"/>
    <x v="2"/>
    <s v="HTX"/>
    <d v="2020-08-22T00:00:00"/>
    <s v="August"/>
    <x v="5"/>
    <s v="05:51"/>
    <s v="Y"/>
    <n v="5.99"/>
    <s v="N"/>
    <x v="2"/>
    <n v="0"/>
    <n v="1"/>
    <x v="0"/>
    <n v="0"/>
  </r>
  <r>
    <n v="43"/>
    <n v="16"/>
    <x v="0"/>
    <s v="PHO"/>
    <d v="2020-08-18T00:00:00"/>
    <s v="August"/>
    <x v="3"/>
    <s v="01:01"/>
    <s v="N"/>
    <n v="12.99"/>
    <s v="N"/>
    <x v="3"/>
    <n v="0"/>
    <n v="0"/>
    <x v="1"/>
    <n v="0"/>
  </r>
  <r>
    <n v="46"/>
    <n v="55"/>
    <x v="0"/>
    <s v="PHO"/>
    <d v="2020-08-10T00:00:00"/>
    <s v="August"/>
    <x v="4"/>
    <s v="01:19"/>
    <s v="Y"/>
    <n v="12.99"/>
    <s v="Y"/>
    <x v="3"/>
    <n v="12.99"/>
    <n v="1"/>
    <x v="1"/>
    <n v="0"/>
  </r>
  <r>
    <n v="54"/>
    <n v="26"/>
    <x v="0"/>
    <s v="NYC"/>
    <d v="2020-08-28T00:00:00"/>
    <s v="August"/>
    <x v="1"/>
    <s v="08:56"/>
    <s v="Y"/>
    <n v="8.99"/>
    <s v="N"/>
    <x v="1"/>
    <n v="0"/>
    <n v="1"/>
    <x v="0"/>
    <n v="0"/>
  </r>
  <r>
    <n v="69"/>
    <n v="51"/>
    <x v="2"/>
    <s v="YYZ"/>
    <d v="2020-08-14T00:00:00"/>
    <s v="August"/>
    <x v="1"/>
    <s v="06:11"/>
    <s v="Y"/>
    <n v="8.99"/>
    <s v="Y"/>
    <x v="4"/>
    <n v="8.99"/>
    <n v="1"/>
    <x v="0"/>
    <n v="1"/>
  </r>
  <r>
    <n v="72"/>
    <n v="36"/>
    <x v="0"/>
    <s v="YYZ"/>
    <d v="2020-08-14T00:00:00"/>
    <s v="August"/>
    <x v="1"/>
    <s v="08:53"/>
    <s v="N"/>
    <n v="12.99"/>
    <s v="N"/>
    <x v="4"/>
    <n v="0"/>
    <n v="0"/>
    <x v="0"/>
    <n v="1"/>
  </r>
  <r>
    <n v="112"/>
    <n v="66"/>
    <x v="1"/>
    <s v="VBC"/>
    <d v="2020-08-05T00:00:00"/>
    <s v="August"/>
    <x v="0"/>
    <s v="04:44"/>
    <s v="Y"/>
    <n v="8.99"/>
    <s v="Y"/>
    <x v="4"/>
    <n v="8.99"/>
    <n v="1"/>
    <x v="0"/>
    <n v="1"/>
  </r>
  <r>
    <n v="124"/>
    <n v="80"/>
    <x v="2"/>
    <s v="YYZ"/>
    <d v="2020-08-27T00:00:00"/>
    <s v="August"/>
    <x v="6"/>
    <s v="06:52"/>
    <s v="Y"/>
    <n v="8.99"/>
    <s v="N"/>
    <x v="4"/>
    <n v="0"/>
    <n v="1"/>
    <x v="0"/>
    <n v="1"/>
  </r>
  <r>
    <n v="126"/>
    <n v="41"/>
    <x v="1"/>
    <s v="LA"/>
    <d v="2020-08-14T00:00:00"/>
    <s v="August"/>
    <x v="1"/>
    <s v="08:05"/>
    <s v="N"/>
    <n v="5.99"/>
    <s v="Y"/>
    <x v="0"/>
    <n v="5.99"/>
    <n v="0"/>
    <x v="0"/>
    <n v="0"/>
  </r>
  <r>
    <n v="130"/>
    <n v="31"/>
    <x v="0"/>
    <s v="PHO"/>
    <d v="2020-08-18T00:00:00"/>
    <s v="August"/>
    <x v="3"/>
    <s v="05:45"/>
    <s v="Y"/>
    <n v="12.99"/>
    <s v="N"/>
    <x v="4"/>
    <n v="0"/>
    <n v="1"/>
    <x v="0"/>
    <n v="1"/>
  </r>
  <r>
    <n v="151"/>
    <n v="69"/>
    <x v="2"/>
    <s v="NYC"/>
    <d v="2020-08-26T00:00:00"/>
    <s v="August"/>
    <x v="0"/>
    <s v="05:20"/>
    <s v="N"/>
    <n v="5.99"/>
    <s v="N"/>
    <x v="2"/>
    <n v="0"/>
    <n v="0"/>
    <x v="0"/>
    <n v="0"/>
  </r>
  <r>
    <n v="154"/>
    <n v="47"/>
    <x v="2"/>
    <s v="PHO"/>
    <d v="2020-08-23T00:00:00"/>
    <s v="August"/>
    <x v="2"/>
    <s v="08:55"/>
    <s v="N"/>
    <n v="12.99"/>
    <s v="Y"/>
    <x v="0"/>
    <n v="12.99"/>
    <n v="0"/>
    <x v="0"/>
    <n v="0"/>
  </r>
  <r>
    <n v="158"/>
    <n v="20"/>
    <x v="1"/>
    <s v="CHI"/>
    <d v="2020-08-21T00:00:00"/>
    <s v="August"/>
    <x v="1"/>
    <s v="04:10"/>
    <s v="Y"/>
    <n v="5.99"/>
    <s v="N"/>
    <x v="3"/>
    <n v="0"/>
    <n v="1"/>
    <x v="1"/>
    <n v="0"/>
  </r>
  <r>
    <n v="162"/>
    <n v="37"/>
    <x v="0"/>
    <s v="VBC"/>
    <d v="2020-08-10T00:00:00"/>
    <s v="August"/>
    <x v="4"/>
    <s v="02:17"/>
    <s v="N"/>
    <n v="8.99"/>
    <s v="Y"/>
    <x v="0"/>
    <n v="8.99"/>
    <n v="0"/>
    <x v="0"/>
    <n v="0"/>
  </r>
  <r>
    <n v="190"/>
    <n v="80"/>
    <x v="0"/>
    <s v="LA"/>
    <d v="2020-08-05T00:00:00"/>
    <s v="August"/>
    <x v="0"/>
    <s v="03:12"/>
    <s v="Y"/>
    <n v="12.99"/>
    <s v="Y"/>
    <x v="0"/>
    <n v="12.99"/>
    <n v="1"/>
    <x v="0"/>
    <n v="0"/>
  </r>
  <r>
    <n v="204"/>
    <n v="75"/>
    <x v="1"/>
    <s v="VBC"/>
    <d v="2020-08-16T00:00:00"/>
    <s v="August"/>
    <x v="2"/>
    <s v="05:52"/>
    <s v="Y"/>
    <n v="12.99"/>
    <s v="N"/>
    <x v="1"/>
    <n v="0"/>
    <n v="1"/>
    <x v="0"/>
    <n v="0"/>
  </r>
  <r>
    <n v="218"/>
    <n v="73"/>
    <x v="0"/>
    <s v="PHL"/>
    <d v="2020-08-25T00:00:00"/>
    <s v="August"/>
    <x v="3"/>
    <s v="04:58"/>
    <s v="Y"/>
    <n v="12.99"/>
    <s v="Y"/>
    <x v="4"/>
    <n v="12.99"/>
    <n v="1"/>
    <x v="0"/>
    <n v="1"/>
  </r>
  <r>
    <n v="226"/>
    <n v="59"/>
    <x v="1"/>
    <s v="CHI"/>
    <d v="2020-08-11T00:00:00"/>
    <s v="August"/>
    <x v="3"/>
    <s v="05:14"/>
    <s v="Y"/>
    <n v="12.99"/>
    <s v="Y"/>
    <x v="1"/>
    <n v="12.99"/>
    <n v="1"/>
    <x v="0"/>
    <n v="0"/>
  </r>
  <r>
    <n v="235"/>
    <n v="34"/>
    <x v="1"/>
    <s v="LA"/>
    <d v="2020-08-14T00:00:00"/>
    <s v="August"/>
    <x v="1"/>
    <s v="09:27"/>
    <s v="N"/>
    <n v="5.99"/>
    <s v="N"/>
    <x v="1"/>
    <n v="0"/>
    <n v="0"/>
    <x v="0"/>
    <n v="0"/>
  </r>
  <r>
    <n v="237"/>
    <n v="45"/>
    <x v="0"/>
    <s v="PHL"/>
    <d v="2020-08-19T00:00:00"/>
    <s v="August"/>
    <x v="0"/>
    <s v="09:12"/>
    <s v="N"/>
    <n v="5.99"/>
    <s v="Y"/>
    <x v="2"/>
    <n v="5.99"/>
    <n v="0"/>
    <x v="0"/>
    <n v="0"/>
  </r>
  <r>
    <n v="244"/>
    <n v="35"/>
    <x v="1"/>
    <s v="YYZ"/>
    <d v="2020-08-22T00:00:00"/>
    <s v="August"/>
    <x v="5"/>
    <s v="06:05"/>
    <s v="N"/>
    <n v="5.99"/>
    <s v="N"/>
    <x v="2"/>
    <n v="0"/>
    <n v="0"/>
    <x v="0"/>
    <n v="0"/>
  </r>
  <r>
    <n v="257"/>
    <n v="37"/>
    <x v="1"/>
    <s v="NYC"/>
    <d v="2020-08-19T00:00:00"/>
    <s v="August"/>
    <x v="0"/>
    <s v="03:27"/>
    <s v="Y"/>
    <n v="5.99"/>
    <s v="N"/>
    <x v="0"/>
    <n v="0"/>
    <n v="1"/>
    <x v="0"/>
    <n v="0"/>
  </r>
  <r>
    <n v="281"/>
    <n v="27"/>
    <x v="1"/>
    <s v="PHO"/>
    <d v="2020-08-31T00:00:00"/>
    <s v="August"/>
    <x v="4"/>
    <s v="00:20"/>
    <s v="N"/>
    <n v="8.99"/>
    <s v="Y"/>
    <x v="0"/>
    <n v="8.99"/>
    <n v="0"/>
    <x v="0"/>
    <n v="0"/>
  </r>
  <r>
    <n v="295"/>
    <n v="36"/>
    <x v="1"/>
    <s v="PHL"/>
    <d v="2020-08-19T00:00:00"/>
    <s v="August"/>
    <x v="0"/>
    <s v="08:43"/>
    <s v="Y"/>
    <n v="8.99"/>
    <s v="N"/>
    <x v="0"/>
    <n v="0"/>
    <n v="1"/>
    <x v="0"/>
    <n v="0"/>
  </r>
  <r>
    <n v="13"/>
    <n v="51"/>
    <x v="0"/>
    <s v="NYC"/>
    <d v="2020-09-25T00:00:00"/>
    <s v="September"/>
    <x v="1"/>
    <s v="07:56"/>
    <s v="Y"/>
    <n v="5.99"/>
    <s v="N"/>
    <x v="0"/>
    <n v="0"/>
    <n v="1"/>
    <x v="0"/>
    <n v="0"/>
  </r>
  <r>
    <n v="28"/>
    <n v="80"/>
    <x v="1"/>
    <s v="YYZ"/>
    <d v="2020-09-17T00:00:00"/>
    <s v="September"/>
    <x v="6"/>
    <s v="04:41"/>
    <s v="N"/>
    <n v="5.99"/>
    <s v="Y"/>
    <x v="0"/>
    <n v="5.99"/>
    <n v="0"/>
    <x v="0"/>
    <n v="0"/>
  </r>
  <r>
    <n v="34"/>
    <n v="76"/>
    <x v="0"/>
    <s v="PHO"/>
    <d v="2020-09-30T00:00:00"/>
    <s v="September"/>
    <x v="0"/>
    <s v="01:52"/>
    <s v="N"/>
    <n v="5.99"/>
    <s v="N"/>
    <x v="4"/>
    <n v="0"/>
    <n v="0"/>
    <x v="0"/>
    <n v="1"/>
  </r>
  <r>
    <n v="47"/>
    <n v="48"/>
    <x v="2"/>
    <s v="NYC"/>
    <d v="2020-09-27T00:00:00"/>
    <s v="September"/>
    <x v="2"/>
    <s v="01:29"/>
    <s v="Y"/>
    <n v="12.99"/>
    <s v="Y"/>
    <x v="0"/>
    <n v="12.99"/>
    <n v="1"/>
    <x v="0"/>
    <n v="0"/>
  </r>
  <r>
    <n v="114"/>
    <n v="56"/>
    <x v="0"/>
    <s v="PHL"/>
    <d v="2020-09-22T00:00:00"/>
    <s v="September"/>
    <x v="3"/>
    <s v="09:40"/>
    <s v="Y"/>
    <n v="8.99"/>
    <s v="N"/>
    <x v="1"/>
    <n v="0"/>
    <n v="1"/>
    <x v="0"/>
    <n v="0"/>
  </r>
  <r>
    <n v="119"/>
    <n v="32"/>
    <x v="0"/>
    <s v="NYC"/>
    <d v="2020-09-26T00:00:00"/>
    <s v="September"/>
    <x v="5"/>
    <s v="06:44"/>
    <s v="N"/>
    <n v="8.99"/>
    <s v="N"/>
    <x v="3"/>
    <n v="0"/>
    <n v="0"/>
    <x v="1"/>
    <n v="0"/>
  </r>
  <r>
    <n v="134"/>
    <n v="13"/>
    <x v="0"/>
    <s v="PHL"/>
    <d v="2020-09-08T00:00:00"/>
    <s v="September"/>
    <x v="3"/>
    <s v="02:34"/>
    <s v="N"/>
    <n v="5.99"/>
    <s v="N"/>
    <x v="4"/>
    <n v="0"/>
    <n v="0"/>
    <x v="0"/>
    <n v="1"/>
  </r>
  <r>
    <n v="161"/>
    <n v="75"/>
    <x v="1"/>
    <s v="PHO"/>
    <d v="2020-09-29T00:00:00"/>
    <s v="September"/>
    <x v="3"/>
    <s v="03:05"/>
    <s v="Y"/>
    <n v="5.99"/>
    <s v="N"/>
    <x v="2"/>
    <n v="0"/>
    <n v="1"/>
    <x v="0"/>
    <n v="0"/>
  </r>
  <r>
    <n v="164"/>
    <n v="74"/>
    <x v="2"/>
    <s v="PHL"/>
    <d v="2020-09-01T00:00:00"/>
    <s v="September"/>
    <x v="3"/>
    <s v="01:40"/>
    <s v="N"/>
    <n v="8.99"/>
    <s v="Y"/>
    <x v="0"/>
    <n v="8.99"/>
    <n v="0"/>
    <x v="0"/>
    <n v="0"/>
  </r>
  <r>
    <n v="177"/>
    <n v="78"/>
    <x v="2"/>
    <s v="PHO"/>
    <d v="2020-09-19T00:00:00"/>
    <s v="September"/>
    <x v="5"/>
    <s v="09:07"/>
    <s v="Y"/>
    <n v="8.99"/>
    <s v="N"/>
    <x v="2"/>
    <n v="0"/>
    <n v="1"/>
    <x v="0"/>
    <n v="0"/>
  </r>
  <r>
    <n v="182"/>
    <n v="45"/>
    <x v="1"/>
    <s v="YYZ"/>
    <d v="2020-09-28T00:00:00"/>
    <s v="September"/>
    <x v="4"/>
    <s v="09:48"/>
    <s v="Y"/>
    <n v="5.99"/>
    <s v="Y"/>
    <x v="2"/>
    <n v="5.99"/>
    <n v="1"/>
    <x v="0"/>
    <n v="0"/>
  </r>
  <r>
    <n v="193"/>
    <n v="33"/>
    <x v="0"/>
    <s v="LA"/>
    <d v="2020-09-28T00:00:00"/>
    <s v="September"/>
    <x v="4"/>
    <s v="00:42"/>
    <s v="N"/>
    <n v="8.99"/>
    <s v="N"/>
    <x v="0"/>
    <n v="0"/>
    <n v="0"/>
    <x v="0"/>
    <n v="0"/>
  </r>
  <r>
    <n v="196"/>
    <n v="58"/>
    <x v="2"/>
    <s v="HTX"/>
    <d v="2020-09-26T00:00:00"/>
    <s v="September"/>
    <x v="5"/>
    <s v="02:24"/>
    <s v="N"/>
    <n v="8.99"/>
    <s v="Y"/>
    <x v="2"/>
    <n v="8.99"/>
    <n v="0"/>
    <x v="0"/>
    <n v="0"/>
  </r>
  <r>
    <n v="202"/>
    <n v="80"/>
    <x v="1"/>
    <s v="CHI"/>
    <d v="2020-09-01T00:00:00"/>
    <s v="September"/>
    <x v="3"/>
    <s v="03:58"/>
    <s v="N"/>
    <n v="12.99"/>
    <s v="N"/>
    <x v="3"/>
    <n v="0"/>
    <n v="0"/>
    <x v="1"/>
    <n v="0"/>
  </r>
  <r>
    <n v="219"/>
    <n v="16"/>
    <x v="2"/>
    <s v="LA"/>
    <d v="2020-09-25T00:00:00"/>
    <s v="September"/>
    <x v="1"/>
    <s v="06:57"/>
    <s v="Y"/>
    <n v="5.99"/>
    <s v="Y"/>
    <x v="2"/>
    <n v="5.99"/>
    <n v="1"/>
    <x v="0"/>
    <n v="0"/>
  </r>
  <r>
    <n v="243"/>
    <n v="71"/>
    <x v="1"/>
    <s v="YYZ"/>
    <d v="2020-09-11T00:00:00"/>
    <s v="September"/>
    <x v="1"/>
    <s v="01:21"/>
    <s v="Y"/>
    <n v="12.99"/>
    <s v="Y"/>
    <x v="3"/>
    <n v="12.99"/>
    <n v="1"/>
    <x v="1"/>
    <n v="0"/>
  </r>
  <r>
    <n v="271"/>
    <n v="10"/>
    <x v="1"/>
    <s v="HTX"/>
    <d v="2020-09-27T00:00:00"/>
    <s v="September"/>
    <x v="2"/>
    <s v="09:58"/>
    <s v="Y"/>
    <n v="5.99"/>
    <s v="Y"/>
    <x v="2"/>
    <n v="5.99"/>
    <n v="1"/>
    <x v="0"/>
    <n v="0"/>
  </r>
  <r>
    <n v="278"/>
    <n v="79"/>
    <x v="2"/>
    <s v="YYZ"/>
    <d v="2020-09-27T00:00:00"/>
    <s v="September"/>
    <x v="2"/>
    <s v="07:41"/>
    <s v="Y"/>
    <n v="12.99"/>
    <s v="Y"/>
    <x v="2"/>
    <n v="12.99"/>
    <n v="1"/>
    <x v="0"/>
    <n v="0"/>
  </r>
  <r>
    <n v="289"/>
    <n v="54"/>
    <x v="2"/>
    <s v="PHO"/>
    <d v="2020-09-21T00:00:00"/>
    <s v="September"/>
    <x v="4"/>
    <s v="02:01"/>
    <s v="Y"/>
    <n v="5.99"/>
    <s v="Y"/>
    <x v="3"/>
    <n v="5.99"/>
    <n v="1"/>
    <x v="1"/>
    <n v="0"/>
  </r>
  <r>
    <n v="298"/>
    <n v="68"/>
    <x v="0"/>
    <s v="VBC"/>
    <d v="2020-09-09T00:00:00"/>
    <s v="September"/>
    <x v="0"/>
    <s v="02:46"/>
    <s v="Y"/>
    <n v="5.99"/>
    <s v="N"/>
    <x v="1"/>
    <n v="0"/>
    <n v="1"/>
    <x v="0"/>
    <n v="0"/>
  </r>
  <r>
    <n v="1"/>
    <n v="75"/>
    <x v="0"/>
    <s v="PHL"/>
    <d v="2020-10-07T00:00:00"/>
    <s v="October"/>
    <x v="0"/>
    <s v="06:11"/>
    <s v="Y"/>
    <n v="12.99"/>
    <s v="Y"/>
    <x v="1"/>
    <n v="12.99"/>
    <n v="1"/>
    <x v="0"/>
    <n v="0"/>
  </r>
  <r>
    <n v="17"/>
    <n v="30"/>
    <x v="1"/>
    <s v="PHO"/>
    <d v="2020-10-10T00:00:00"/>
    <s v="October"/>
    <x v="5"/>
    <s v="09:00"/>
    <s v="N"/>
    <n v="8.99"/>
    <s v="Y"/>
    <x v="2"/>
    <n v="8.99"/>
    <n v="0"/>
    <x v="0"/>
    <n v="0"/>
  </r>
  <r>
    <n v="18"/>
    <n v="74"/>
    <x v="1"/>
    <s v="HTX"/>
    <d v="2020-10-03T00:00:00"/>
    <s v="October"/>
    <x v="5"/>
    <s v="06:33"/>
    <s v="N"/>
    <n v="5.99"/>
    <s v="Y"/>
    <x v="0"/>
    <n v="5.99"/>
    <n v="0"/>
    <x v="0"/>
    <n v="0"/>
  </r>
  <r>
    <n v="26"/>
    <n v="28"/>
    <x v="1"/>
    <s v="CHI"/>
    <d v="2020-10-01T00:00:00"/>
    <s v="October"/>
    <x v="6"/>
    <s v="02:28"/>
    <s v="N"/>
    <n v="12.99"/>
    <s v="Y"/>
    <x v="0"/>
    <n v="12.99"/>
    <n v="0"/>
    <x v="0"/>
    <n v="0"/>
  </r>
  <r>
    <n v="33"/>
    <n v="18"/>
    <x v="1"/>
    <s v="LA"/>
    <d v="2020-10-13T00:00:00"/>
    <s v="October"/>
    <x v="3"/>
    <s v="06:06"/>
    <s v="Y"/>
    <n v="8.99"/>
    <s v="N"/>
    <x v="0"/>
    <n v="0"/>
    <n v="1"/>
    <x v="0"/>
    <n v="0"/>
  </r>
  <r>
    <n v="56"/>
    <n v="45"/>
    <x v="1"/>
    <s v="YYZ"/>
    <d v="2020-10-07T00:00:00"/>
    <s v="October"/>
    <x v="0"/>
    <s v="00:21"/>
    <s v="Y"/>
    <n v="5.99"/>
    <s v="N"/>
    <x v="3"/>
    <n v="0"/>
    <n v="1"/>
    <x v="1"/>
    <n v="0"/>
  </r>
  <r>
    <n v="67"/>
    <n v="44"/>
    <x v="2"/>
    <s v="LA"/>
    <d v="2020-10-29T00:00:00"/>
    <s v="October"/>
    <x v="6"/>
    <s v="02:43"/>
    <s v="N"/>
    <n v="5.99"/>
    <s v="N"/>
    <x v="4"/>
    <n v="0"/>
    <n v="0"/>
    <x v="0"/>
    <n v="1"/>
  </r>
  <r>
    <n v="87"/>
    <n v="44"/>
    <x v="0"/>
    <s v="NYC"/>
    <d v="2020-10-05T00:00:00"/>
    <s v="October"/>
    <x v="4"/>
    <s v="09:30"/>
    <s v="N"/>
    <n v="12.99"/>
    <s v="N"/>
    <x v="0"/>
    <n v="0"/>
    <n v="0"/>
    <x v="0"/>
    <n v="0"/>
  </r>
  <r>
    <n v="104"/>
    <n v="38"/>
    <x v="1"/>
    <s v="NYC"/>
    <d v="2020-10-08T00:00:00"/>
    <s v="October"/>
    <x v="6"/>
    <s v="00:06"/>
    <s v="N"/>
    <n v="8.99"/>
    <s v="N"/>
    <x v="4"/>
    <n v="0"/>
    <n v="0"/>
    <x v="0"/>
    <n v="1"/>
  </r>
  <r>
    <n v="146"/>
    <n v="15"/>
    <x v="1"/>
    <s v="VBC"/>
    <d v="2020-10-08T00:00:00"/>
    <s v="October"/>
    <x v="6"/>
    <s v="01:38"/>
    <s v="Y"/>
    <n v="5.99"/>
    <s v="Y"/>
    <x v="3"/>
    <n v="5.99"/>
    <n v="1"/>
    <x v="1"/>
    <n v="0"/>
  </r>
  <r>
    <n v="149"/>
    <n v="54"/>
    <x v="0"/>
    <s v="YYZ"/>
    <d v="2020-10-06T00:00:00"/>
    <s v="October"/>
    <x v="3"/>
    <s v="01:10"/>
    <s v="N"/>
    <n v="5.99"/>
    <s v="Y"/>
    <x v="2"/>
    <n v="5.99"/>
    <n v="0"/>
    <x v="0"/>
    <n v="0"/>
  </r>
  <r>
    <n v="166"/>
    <n v="72"/>
    <x v="0"/>
    <s v="CHI"/>
    <d v="2020-10-15T00:00:00"/>
    <s v="October"/>
    <x v="6"/>
    <s v="07:07"/>
    <s v="Y"/>
    <n v="12.99"/>
    <s v="Y"/>
    <x v="1"/>
    <n v="12.99"/>
    <n v="1"/>
    <x v="0"/>
    <n v="0"/>
  </r>
  <r>
    <n v="168"/>
    <n v="49"/>
    <x v="2"/>
    <s v="LA"/>
    <d v="2020-10-20T00:00:00"/>
    <s v="October"/>
    <x v="3"/>
    <s v="06:18"/>
    <s v="N"/>
    <n v="12.99"/>
    <s v="N"/>
    <x v="0"/>
    <n v="0"/>
    <n v="0"/>
    <x v="0"/>
    <n v="0"/>
  </r>
  <r>
    <n v="171"/>
    <n v="25"/>
    <x v="2"/>
    <s v="CHI"/>
    <d v="2020-10-17T00:00:00"/>
    <s v="October"/>
    <x v="5"/>
    <s v="07:10"/>
    <s v="N"/>
    <n v="5.99"/>
    <s v="Y"/>
    <x v="3"/>
    <n v="5.99"/>
    <n v="0"/>
    <x v="1"/>
    <n v="0"/>
  </r>
  <r>
    <n v="174"/>
    <n v="52"/>
    <x v="0"/>
    <s v="CHI"/>
    <d v="2020-10-19T00:00:00"/>
    <s v="October"/>
    <x v="4"/>
    <s v="01:58"/>
    <s v="N"/>
    <n v="8.99"/>
    <s v="Y"/>
    <x v="3"/>
    <n v="8.99"/>
    <n v="0"/>
    <x v="1"/>
    <n v="0"/>
  </r>
  <r>
    <n v="178"/>
    <n v="45"/>
    <x v="1"/>
    <s v="LA"/>
    <d v="2020-10-20T00:00:00"/>
    <s v="October"/>
    <x v="3"/>
    <s v="07:09"/>
    <s v="N"/>
    <n v="12.99"/>
    <s v="Y"/>
    <x v="2"/>
    <n v="12.99"/>
    <n v="0"/>
    <x v="0"/>
    <n v="0"/>
  </r>
  <r>
    <n v="181"/>
    <n v="11"/>
    <x v="2"/>
    <s v="VBC"/>
    <d v="2020-10-06T00:00:00"/>
    <s v="October"/>
    <x v="3"/>
    <s v="02:51"/>
    <s v="Y"/>
    <n v="12.99"/>
    <s v="N"/>
    <x v="0"/>
    <n v="0"/>
    <n v="1"/>
    <x v="0"/>
    <n v="0"/>
  </r>
  <r>
    <n v="185"/>
    <n v="47"/>
    <x v="1"/>
    <s v="PHO"/>
    <d v="2020-10-07T00:00:00"/>
    <s v="October"/>
    <x v="0"/>
    <s v="05:11"/>
    <s v="N"/>
    <n v="12.99"/>
    <s v="Y"/>
    <x v="3"/>
    <n v="12.99"/>
    <n v="0"/>
    <x v="1"/>
    <n v="0"/>
  </r>
  <r>
    <n v="192"/>
    <n v="10"/>
    <x v="2"/>
    <s v="VBC"/>
    <d v="2020-10-11T00:00:00"/>
    <s v="October"/>
    <x v="2"/>
    <s v="00:10"/>
    <s v="N"/>
    <n v="12.99"/>
    <s v="Y"/>
    <x v="2"/>
    <n v="12.99"/>
    <n v="0"/>
    <x v="0"/>
    <n v="0"/>
  </r>
  <r>
    <n v="223"/>
    <n v="36"/>
    <x v="0"/>
    <s v="LA"/>
    <d v="2020-10-11T00:00:00"/>
    <s v="October"/>
    <x v="2"/>
    <s v="03:13"/>
    <s v="N"/>
    <n v="12.99"/>
    <s v="Y"/>
    <x v="3"/>
    <n v="12.99"/>
    <n v="0"/>
    <x v="1"/>
    <n v="0"/>
  </r>
  <r>
    <n v="225"/>
    <n v="13"/>
    <x v="2"/>
    <s v="PHO"/>
    <d v="2020-10-15T00:00:00"/>
    <s v="October"/>
    <x v="6"/>
    <s v="07:36"/>
    <s v="Y"/>
    <n v="12.99"/>
    <s v="N"/>
    <x v="3"/>
    <n v="0"/>
    <n v="1"/>
    <x v="1"/>
    <n v="0"/>
  </r>
  <r>
    <n v="229"/>
    <n v="41"/>
    <x v="1"/>
    <s v="CHI"/>
    <d v="2020-10-29T00:00:00"/>
    <s v="October"/>
    <x v="6"/>
    <s v="08:36"/>
    <s v="Y"/>
    <n v="5.99"/>
    <s v="N"/>
    <x v="3"/>
    <n v="0"/>
    <n v="1"/>
    <x v="1"/>
    <n v="0"/>
  </r>
  <r>
    <n v="242"/>
    <n v="28"/>
    <x v="1"/>
    <s v="HTX"/>
    <d v="2020-10-27T00:00:00"/>
    <s v="October"/>
    <x v="3"/>
    <s v="03:59"/>
    <s v="N"/>
    <n v="12.99"/>
    <s v="N"/>
    <x v="3"/>
    <n v="0"/>
    <n v="0"/>
    <x v="1"/>
    <n v="0"/>
  </r>
  <r>
    <n v="253"/>
    <n v="67"/>
    <x v="2"/>
    <s v="YYZ"/>
    <d v="2020-10-02T00:00:00"/>
    <s v="October"/>
    <x v="1"/>
    <s v="06:27"/>
    <s v="N"/>
    <n v="12.99"/>
    <s v="N"/>
    <x v="0"/>
    <n v="0"/>
    <n v="0"/>
    <x v="0"/>
    <n v="0"/>
  </r>
  <r>
    <n v="255"/>
    <n v="65"/>
    <x v="2"/>
    <s v="CHI"/>
    <d v="2020-10-30T00:00:00"/>
    <s v="October"/>
    <x v="1"/>
    <s v="08:19"/>
    <s v="Y"/>
    <n v="12.99"/>
    <s v="Y"/>
    <x v="0"/>
    <n v="12.99"/>
    <n v="1"/>
    <x v="0"/>
    <n v="0"/>
  </r>
  <r>
    <n v="260"/>
    <n v="30"/>
    <x v="2"/>
    <s v="YYZ"/>
    <d v="2020-10-23T00:00:00"/>
    <s v="October"/>
    <x v="1"/>
    <s v="09:49"/>
    <s v="N"/>
    <n v="8.99"/>
    <s v="N"/>
    <x v="3"/>
    <n v="0"/>
    <n v="0"/>
    <x v="1"/>
    <n v="0"/>
  </r>
  <r>
    <n v="262"/>
    <n v="39"/>
    <x v="1"/>
    <s v="PHO"/>
    <d v="2020-10-05T00:00:00"/>
    <s v="October"/>
    <x v="4"/>
    <s v="02:54"/>
    <s v="Y"/>
    <n v="8.99"/>
    <s v="Y"/>
    <x v="3"/>
    <n v="8.99"/>
    <n v="1"/>
    <x v="1"/>
    <n v="0"/>
  </r>
  <r>
    <n v="264"/>
    <n v="35"/>
    <x v="0"/>
    <s v="LA"/>
    <d v="2020-10-06T00:00:00"/>
    <s v="October"/>
    <x v="3"/>
    <s v="04:09"/>
    <s v="Y"/>
    <n v="5.99"/>
    <s v="Y"/>
    <x v="1"/>
    <n v="5.99"/>
    <n v="1"/>
    <x v="0"/>
    <n v="0"/>
  </r>
  <r>
    <n v="272"/>
    <n v="41"/>
    <x v="2"/>
    <s v="PHO"/>
    <d v="2020-10-27T00:00:00"/>
    <s v="October"/>
    <x v="3"/>
    <s v="04:35"/>
    <s v="Y"/>
    <n v="8.99"/>
    <s v="N"/>
    <x v="4"/>
    <n v="0"/>
    <n v="1"/>
    <x v="0"/>
    <n v="1"/>
  </r>
  <r>
    <n v="280"/>
    <n v="69"/>
    <x v="1"/>
    <s v="NYC"/>
    <d v="2020-10-12T00:00:00"/>
    <s v="October"/>
    <x v="4"/>
    <s v="05:01"/>
    <s v="Y"/>
    <n v="8.99"/>
    <s v="Y"/>
    <x v="4"/>
    <n v="8.99"/>
    <n v="1"/>
    <x v="0"/>
    <n v="1"/>
  </r>
  <r>
    <n v="299"/>
    <n v="13"/>
    <x v="1"/>
    <s v="NYC"/>
    <d v="2020-10-26T00:00:00"/>
    <s v="October"/>
    <x v="4"/>
    <s v="03:27"/>
    <s v="N"/>
    <n v="8.99"/>
    <s v="Y"/>
    <x v="0"/>
    <n v="8.99"/>
    <n v="0"/>
    <x v="0"/>
    <n v="0"/>
  </r>
  <r>
    <n v="2"/>
    <n v="30"/>
    <x v="1"/>
    <s v="PHO"/>
    <d v="2020-11-07T00:00:00"/>
    <s v="November"/>
    <x v="5"/>
    <s v="00:21"/>
    <s v="N"/>
    <n v="5.99"/>
    <s v="N"/>
    <x v="2"/>
    <n v="0"/>
    <n v="0"/>
    <x v="0"/>
    <n v="0"/>
  </r>
  <r>
    <n v="3"/>
    <n v="38"/>
    <x v="2"/>
    <s v="LA"/>
    <d v="2020-11-01T00:00:00"/>
    <s v="November"/>
    <x v="2"/>
    <s v="03:45"/>
    <s v="N"/>
    <n v="8.99"/>
    <s v="N"/>
    <x v="1"/>
    <n v="0"/>
    <n v="0"/>
    <x v="0"/>
    <n v="0"/>
  </r>
  <r>
    <n v="30"/>
    <n v="19"/>
    <x v="2"/>
    <s v="YYZ"/>
    <d v="2020-11-18T00:00:00"/>
    <s v="November"/>
    <x v="0"/>
    <s v="01:03"/>
    <s v="N"/>
    <n v="8.99"/>
    <s v="N"/>
    <x v="0"/>
    <n v="0"/>
    <n v="0"/>
    <x v="0"/>
    <n v="0"/>
  </r>
  <r>
    <n v="77"/>
    <n v="10"/>
    <x v="2"/>
    <s v="HTX"/>
    <d v="2020-11-28T00:00:00"/>
    <s v="November"/>
    <x v="5"/>
    <s v="00:56"/>
    <s v="Y"/>
    <n v="5.99"/>
    <s v="N"/>
    <x v="0"/>
    <n v="0"/>
    <n v="1"/>
    <x v="0"/>
    <n v="0"/>
  </r>
  <r>
    <n v="84"/>
    <n v="61"/>
    <x v="1"/>
    <s v="VBC"/>
    <d v="2020-11-24T00:00:00"/>
    <s v="November"/>
    <x v="3"/>
    <s v="00:27"/>
    <s v="N"/>
    <n v="5.99"/>
    <s v="Y"/>
    <x v="0"/>
    <n v="5.99"/>
    <n v="0"/>
    <x v="0"/>
    <n v="0"/>
  </r>
  <r>
    <n v="93"/>
    <n v="40"/>
    <x v="2"/>
    <s v="PHO"/>
    <d v="2020-11-22T00:00:00"/>
    <s v="November"/>
    <x v="2"/>
    <s v="03:54"/>
    <s v="Y"/>
    <n v="5.99"/>
    <s v="N"/>
    <x v="1"/>
    <n v="0"/>
    <n v="1"/>
    <x v="0"/>
    <n v="0"/>
  </r>
  <r>
    <n v="107"/>
    <n v="24"/>
    <x v="2"/>
    <s v="YYZ"/>
    <d v="2020-11-21T00:00:00"/>
    <s v="November"/>
    <x v="5"/>
    <s v="02:50"/>
    <s v="Y"/>
    <n v="12.99"/>
    <s v="N"/>
    <x v="2"/>
    <n v="0"/>
    <n v="1"/>
    <x v="0"/>
    <n v="0"/>
  </r>
  <r>
    <n v="110"/>
    <n v="14"/>
    <x v="2"/>
    <s v="CHI"/>
    <d v="2020-11-05T00:00:00"/>
    <s v="November"/>
    <x v="6"/>
    <s v="08:10"/>
    <s v="N"/>
    <n v="8.99"/>
    <s v="N"/>
    <x v="4"/>
    <n v="0"/>
    <n v="0"/>
    <x v="0"/>
    <n v="1"/>
  </r>
  <r>
    <n v="122"/>
    <n v="71"/>
    <x v="1"/>
    <s v="VBC"/>
    <d v="2020-11-09T00:00:00"/>
    <s v="November"/>
    <x v="4"/>
    <s v="00:40"/>
    <s v="Y"/>
    <n v="12.99"/>
    <s v="N"/>
    <x v="3"/>
    <n v="0"/>
    <n v="1"/>
    <x v="1"/>
    <n v="0"/>
  </r>
  <r>
    <n v="131"/>
    <n v="10"/>
    <x v="2"/>
    <s v="VBC"/>
    <d v="2020-11-24T00:00:00"/>
    <s v="November"/>
    <x v="3"/>
    <s v="03:13"/>
    <s v="N"/>
    <n v="5.99"/>
    <s v="N"/>
    <x v="2"/>
    <n v="0"/>
    <n v="0"/>
    <x v="0"/>
    <n v="0"/>
  </r>
  <r>
    <n v="144"/>
    <n v="40"/>
    <x v="0"/>
    <s v="CHI"/>
    <d v="2020-11-21T00:00:00"/>
    <s v="November"/>
    <x v="5"/>
    <s v="01:36"/>
    <s v="Y"/>
    <n v="8.99"/>
    <s v="N"/>
    <x v="0"/>
    <n v="0"/>
    <n v="1"/>
    <x v="0"/>
    <n v="0"/>
  </r>
  <r>
    <n v="155"/>
    <n v="14"/>
    <x v="1"/>
    <s v="HTX"/>
    <d v="2020-11-26T00:00:00"/>
    <s v="November"/>
    <x v="6"/>
    <s v="05:41"/>
    <s v="Y"/>
    <n v="5.99"/>
    <s v="Y"/>
    <x v="3"/>
    <n v="5.99"/>
    <n v="1"/>
    <x v="1"/>
    <n v="0"/>
  </r>
  <r>
    <n v="163"/>
    <n v="58"/>
    <x v="0"/>
    <s v="HTX"/>
    <d v="2020-11-24T00:00:00"/>
    <s v="November"/>
    <x v="3"/>
    <s v="09:57"/>
    <s v="Y"/>
    <n v="8.99"/>
    <s v="N"/>
    <x v="4"/>
    <n v="0"/>
    <n v="1"/>
    <x v="0"/>
    <n v="1"/>
  </r>
  <r>
    <n v="167"/>
    <n v="78"/>
    <x v="2"/>
    <s v="PHL"/>
    <d v="2020-11-10T00:00:00"/>
    <s v="November"/>
    <x v="3"/>
    <s v="05:25"/>
    <s v="N"/>
    <n v="12.99"/>
    <s v="N"/>
    <x v="2"/>
    <n v="0"/>
    <n v="0"/>
    <x v="0"/>
    <n v="0"/>
  </r>
  <r>
    <n v="187"/>
    <n v="57"/>
    <x v="2"/>
    <s v="YYZ"/>
    <d v="2020-11-27T00:00:00"/>
    <s v="November"/>
    <x v="1"/>
    <s v="05:06"/>
    <s v="Y"/>
    <n v="12.99"/>
    <s v="N"/>
    <x v="2"/>
    <n v="0"/>
    <n v="1"/>
    <x v="0"/>
    <n v="0"/>
  </r>
  <r>
    <n v="208"/>
    <n v="50"/>
    <x v="1"/>
    <s v="LA"/>
    <d v="2020-11-03T00:00:00"/>
    <s v="November"/>
    <x v="3"/>
    <s v="09:54"/>
    <s v="Y"/>
    <n v="8.99"/>
    <s v="N"/>
    <x v="4"/>
    <n v="0"/>
    <n v="1"/>
    <x v="0"/>
    <n v="1"/>
  </r>
  <r>
    <n v="209"/>
    <n v="22"/>
    <x v="0"/>
    <s v="HTX"/>
    <d v="2020-11-01T00:00:00"/>
    <s v="November"/>
    <x v="2"/>
    <s v="02:35"/>
    <s v="N"/>
    <n v="8.99"/>
    <s v="Y"/>
    <x v="3"/>
    <n v="8.99"/>
    <n v="0"/>
    <x v="1"/>
    <n v="0"/>
  </r>
  <r>
    <n v="212"/>
    <n v="57"/>
    <x v="1"/>
    <s v="PHO"/>
    <d v="2020-11-15T00:00:00"/>
    <s v="November"/>
    <x v="2"/>
    <s v="06:53"/>
    <s v="N"/>
    <n v="12.99"/>
    <s v="Y"/>
    <x v="3"/>
    <n v="12.99"/>
    <n v="0"/>
    <x v="1"/>
    <n v="0"/>
  </r>
  <r>
    <n v="227"/>
    <n v="14"/>
    <x v="2"/>
    <s v="NYC"/>
    <d v="2020-11-07T00:00:00"/>
    <s v="November"/>
    <x v="5"/>
    <s v="01:36"/>
    <s v="Y"/>
    <n v="5.99"/>
    <s v="Y"/>
    <x v="3"/>
    <n v="5.99"/>
    <n v="1"/>
    <x v="1"/>
    <n v="0"/>
  </r>
  <r>
    <n v="228"/>
    <n v="68"/>
    <x v="0"/>
    <s v="PHL"/>
    <d v="2020-11-25T00:00:00"/>
    <s v="November"/>
    <x v="0"/>
    <s v="00:17"/>
    <s v="N"/>
    <n v="5.99"/>
    <s v="N"/>
    <x v="4"/>
    <n v="0"/>
    <n v="0"/>
    <x v="0"/>
    <n v="1"/>
  </r>
  <r>
    <n v="232"/>
    <n v="52"/>
    <x v="0"/>
    <s v="CHI"/>
    <d v="2020-11-23T00:00:00"/>
    <s v="November"/>
    <x v="4"/>
    <s v="07:07"/>
    <s v="Y"/>
    <n v="5.99"/>
    <s v="Y"/>
    <x v="1"/>
    <n v="5.99"/>
    <n v="1"/>
    <x v="0"/>
    <n v="0"/>
  </r>
  <r>
    <n v="245"/>
    <n v="46"/>
    <x v="0"/>
    <s v="PHL"/>
    <d v="2020-11-16T00:00:00"/>
    <s v="November"/>
    <x v="4"/>
    <s v="04:02"/>
    <s v="N"/>
    <n v="12.99"/>
    <s v="N"/>
    <x v="0"/>
    <n v="0"/>
    <n v="0"/>
    <x v="0"/>
    <n v="0"/>
  </r>
  <r>
    <n v="258"/>
    <n v="63"/>
    <x v="2"/>
    <s v="LA"/>
    <d v="2020-11-02T00:00:00"/>
    <s v="November"/>
    <x v="4"/>
    <s v="00:17"/>
    <s v="Y"/>
    <n v="12.99"/>
    <s v="Y"/>
    <x v="4"/>
    <n v="12.99"/>
    <n v="1"/>
    <x v="0"/>
    <n v="1"/>
  </r>
  <r>
    <n v="266"/>
    <n v="40"/>
    <x v="1"/>
    <s v="YYZ"/>
    <d v="2020-11-14T00:00:00"/>
    <s v="November"/>
    <x v="5"/>
    <s v="00:45"/>
    <s v="N"/>
    <n v="12.99"/>
    <s v="Y"/>
    <x v="3"/>
    <n v="12.99"/>
    <n v="0"/>
    <x v="1"/>
    <n v="0"/>
  </r>
  <r>
    <n v="267"/>
    <n v="22"/>
    <x v="2"/>
    <s v="LA"/>
    <d v="2020-11-16T00:00:00"/>
    <s v="November"/>
    <x v="4"/>
    <s v="07:49"/>
    <s v="N"/>
    <n v="8.99"/>
    <s v="Y"/>
    <x v="0"/>
    <n v="8.99"/>
    <n v="0"/>
    <x v="0"/>
    <n v="0"/>
  </r>
  <r>
    <n v="274"/>
    <n v="48"/>
    <x v="2"/>
    <s v="NYC"/>
    <d v="2020-11-10T00:00:00"/>
    <s v="November"/>
    <x v="3"/>
    <s v="00:33"/>
    <s v="Y"/>
    <n v="5.99"/>
    <s v="Y"/>
    <x v="0"/>
    <n v="5.99"/>
    <n v="1"/>
    <x v="0"/>
    <n v="0"/>
  </r>
  <r>
    <n v="277"/>
    <n v="68"/>
    <x v="2"/>
    <s v="PHL"/>
    <d v="2020-11-13T00:00:00"/>
    <s v="November"/>
    <x v="1"/>
    <s v="06:58"/>
    <s v="N"/>
    <n v="12.99"/>
    <s v="N"/>
    <x v="0"/>
    <n v="0"/>
    <n v="0"/>
    <x v="0"/>
    <n v="0"/>
  </r>
  <r>
    <n v="285"/>
    <n v="65"/>
    <x v="2"/>
    <s v="NYC"/>
    <d v="2020-11-17T00:00:00"/>
    <s v="November"/>
    <x v="3"/>
    <s v="04:43"/>
    <s v="Y"/>
    <n v="12.99"/>
    <s v="Y"/>
    <x v="3"/>
    <n v="12.99"/>
    <n v="1"/>
    <x v="1"/>
    <n v="0"/>
  </r>
  <r>
    <n v="5"/>
    <n v="35"/>
    <x v="2"/>
    <s v="PHL"/>
    <d v="2020-12-10T00:00:00"/>
    <s v="December"/>
    <x v="6"/>
    <s v="01:28"/>
    <s v="N"/>
    <n v="8.99"/>
    <s v="N"/>
    <x v="4"/>
    <n v="0"/>
    <n v="0"/>
    <x v="0"/>
    <n v="1"/>
  </r>
  <r>
    <n v="51"/>
    <n v="55"/>
    <x v="1"/>
    <s v="YYZ"/>
    <d v="2020-12-27T00:00:00"/>
    <s v="December"/>
    <x v="2"/>
    <s v="03:54"/>
    <s v="Y"/>
    <n v="12.99"/>
    <s v="Y"/>
    <x v="1"/>
    <n v="12.99"/>
    <n v="1"/>
    <x v="0"/>
    <n v="0"/>
  </r>
  <r>
    <n v="58"/>
    <n v="58"/>
    <x v="0"/>
    <s v="PHO"/>
    <d v="2020-12-07T00:00:00"/>
    <s v="December"/>
    <x v="4"/>
    <s v="06:13"/>
    <s v="Y"/>
    <n v="8.99"/>
    <s v="N"/>
    <x v="4"/>
    <n v="0"/>
    <n v="1"/>
    <x v="0"/>
    <n v="1"/>
  </r>
  <r>
    <n v="61"/>
    <n v="72"/>
    <x v="2"/>
    <s v="NYC"/>
    <d v="2020-12-27T00:00:00"/>
    <s v="December"/>
    <x v="2"/>
    <s v="05:31"/>
    <s v="N"/>
    <n v="5.99"/>
    <s v="Y"/>
    <x v="4"/>
    <n v="5.99"/>
    <n v="0"/>
    <x v="0"/>
    <n v="1"/>
  </r>
  <r>
    <n v="78"/>
    <n v="22"/>
    <x v="2"/>
    <s v="YYZ"/>
    <d v="2020-12-10T00:00:00"/>
    <s v="December"/>
    <x v="6"/>
    <s v="09:17"/>
    <s v="N"/>
    <n v="12.99"/>
    <s v="N"/>
    <x v="1"/>
    <n v="0"/>
    <n v="0"/>
    <x v="0"/>
    <n v="0"/>
  </r>
  <r>
    <n v="92"/>
    <n v="74"/>
    <x v="2"/>
    <s v="PHO"/>
    <d v="2020-12-21T00:00:00"/>
    <s v="December"/>
    <x v="4"/>
    <s v="06:02"/>
    <s v="Y"/>
    <n v="12.99"/>
    <s v="N"/>
    <x v="4"/>
    <n v="0"/>
    <n v="1"/>
    <x v="0"/>
    <n v="1"/>
  </r>
  <r>
    <n v="102"/>
    <n v="38"/>
    <x v="0"/>
    <s v="YYZ"/>
    <d v="2020-12-03T00:00:00"/>
    <s v="December"/>
    <x v="6"/>
    <s v="03:06"/>
    <s v="Y"/>
    <n v="8.99"/>
    <s v="N"/>
    <x v="4"/>
    <n v="0"/>
    <n v="1"/>
    <x v="0"/>
    <n v="1"/>
  </r>
  <r>
    <n v="128"/>
    <n v="11"/>
    <x v="1"/>
    <s v="YYZ"/>
    <d v="2020-12-29T00:00:00"/>
    <s v="December"/>
    <x v="3"/>
    <s v="05:49"/>
    <s v="Y"/>
    <n v="12.99"/>
    <s v="Y"/>
    <x v="3"/>
    <n v="12.99"/>
    <n v="1"/>
    <x v="1"/>
    <n v="0"/>
  </r>
  <r>
    <n v="129"/>
    <n v="76"/>
    <x v="1"/>
    <s v="CHI"/>
    <d v="2020-12-25T00:00:00"/>
    <s v="December"/>
    <x v="1"/>
    <s v="07:49"/>
    <s v="Y"/>
    <n v="5.99"/>
    <s v="N"/>
    <x v="4"/>
    <n v="0"/>
    <n v="1"/>
    <x v="0"/>
    <n v="1"/>
  </r>
  <r>
    <n v="140"/>
    <n v="29"/>
    <x v="2"/>
    <s v="CHI"/>
    <d v="2020-12-08T00:00:00"/>
    <s v="December"/>
    <x v="3"/>
    <s v="09:03"/>
    <s v="Y"/>
    <n v="5.99"/>
    <s v="N"/>
    <x v="1"/>
    <n v="0"/>
    <n v="1"/>
    <x v="0"/>
    <n v="0"/>
  </r>
  <r>
    <n v="159"/>
    <n v="36"/>
    <x v="1"/>
    <s v="LA"/>
    <d v="2020-12-21T00:00:00"/>
    <s v="December"/>
    <x v="4"/>
    <s v="01:38"/>
    <s v="Y"/>
    <n v="12.99"/>
    <s v="N"/>
    <x v="0"/>
    <n v="0"/>
    <n v="1"/>
    <x v="0"/>
    <n v="0"/>
  </r>
  <r>
    <n v="188"/>
    <n v="46"/>
    <x v="2"/>
    <s v="LA"/>
    <d v="2020-12-11T00:00:00"/>
    <s v="December"/>
    <x v="1"/>
    <s v="08:15"/>
    <s v="Y"/>
    <n v="12.99"/>
    <s v="Y"/>
    <x v="1"/>
    <n v="12.99"/>
    <n v="1"/>
    <x v="0"/>
    <n v="0"/>
  </r>
  <r>
    <n v="189"/>
    <n v="42"/>
    <x v="0"/>
    <s v="NYC"/>
    <d v="2020-12-15T00:00:00"/>
    <s v="December"/>
    <x v="3"/>
    <s v="01:54"/>
    <s v="Y"/>
    <n v="8.99"/>
    <s v="N"/>
    <x v="4"/>
    <n v="0"/>
    <n v="1"/>
    <x v="0"/>
    <n v="1"/>
  </r>
  <r>
    <n v="197"/>
    <n v="55"/>
    <x v="1"/>
    <s v="VBC"/>
    <d v="2020-12-04T00:00:00"/>
    <s v="December"/>
    <x v="1"/>
    <s v="05:07"/>
    <s v="Y"/>
    <n v="8.99"/>
    <s v="N"/>
    <x v="2"/>
    <n v="0"/>
    <n v="1"/>
    <x v="0"/>
    <n v="0"/>
  </r>
  <r>
    <n v="210"/>
    <n v="80"/>
    <x v="2"/>
    <s v="YYZ"/>
    <d v="2020-12-28T00:00:00"/>
    <s v="December"/>
    <x v="4"/>
    <s v="07:11"/>
    <s v="N"/>
    <n v="12.99"/>
    <s v="N"/>
    <x v="4"/>
    <n v="0"/>
    <n v="0"/>
    <x v="0"/>
    <n v="1"/>
  </r>
  <r>
    <n v="211"/>
    <n v="65"/>
    <x v="2"/>
    <s v="NYC"/>
    <d v="2020-12-19T00:00:00"/>
    <s v="December"/>
    <x v="5"/>
    <s v="08:21"/>
    <s v="Y"/>
    <n v="5.99"/>
    <s v="Y"/>
    <x v="3"/>
    <n v="5.99"/>
    <n v="1"/>
    <x v="1"/>
    <n v="0"/>
  </r>
  <r>
    <n v="236"/>
    <n v="65"/>
    <x v="0"/>
    <s v="VBC"/>
    <d v="2020-12-28T00:00:00"/>
    <s v="December"/>
    <x v="4"/>
    <s v="00:54"/>
    <s v="Y"/>
    <n v="8.99"/>
    <s v="N"/>
    <x v="0"/>
    <n v="0"/>
    <n v="1"/>
    <x v="0"/>
    <n v="0"/>
  </r>
  <r>
    <n v="250"/>
    <n v="34"/>
    <x v="0"/>
    <s v="NYC"/>
    <d v="2020-12-11T00:00:00"/>
    <s v="December"/>
    <x v="1"/>
    <s v="01:48"/>
    <s v="N"/>
    <n v="5.99"/>
    <s v="Y"/>
    <x v="0"/>
    <n v="5.99"/>
    <n v="0"/>
    <x v="0"/>
    <n v="0"/>
  </r>
  <r>
    <n v="282"/>
    <n v="23"/>
    <x v="1"/>
    <s v="NYC"/>
    <d v="2020-12-21T00:00:00"/>
    <s v="December"/>
    <x v="4"/>
    <s v="04:22"/>
    <s v="N"/>
    <n v="8.99"/>
    <s v="N"/>
    <x v="3"/>
    <n v="0"/>
    <n v="0"/>
    <x v="1"/>
    <n v="0"/>
  </r>
  <r>
    <n v="288"/>
    <n v="50"/>
    <x v="1"/>
    <s v="CHI"/>
    <d v="2020-12-23T00:00:00"/>
    <s v="December"/>
    <x v="0"/>
    <s v="07:54"/>
    <s v="N"/>
    <n v="12.99"/>
    <s v="N"/>
    <x v="4"/>
    <n v="0"/>
    <n v="0"/>
    <x v="0"/>
    <n v="1"/>
  </r>
  <r>
    <m/>
    <m/>
    <x v="3"/>
    <m/>
    <m/>
    <m/>
    <x v="7"/>
    <m/>
    <m/>
    <m/>
    <m/>
    <x v="5"/>
    <m/>
    <m/>
    <x v="2"/>
    <m/>
  </r>
  <r>
    <m/>
    <m/>
    <x v="3"/>
    <m/>
    <m/>
    <m/>
    <x v="7"/>
    <m/>
    <m/>
    <m/>
    <m/>
    <x v="5"/>
    <m/>
    <m/>
    <x v="2"/>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619CFAD-1553-4A42-AD40-ABD4D5453704}"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C11" firstHeaderRow="0" firstDataRow="1" firstDataCol="1"/>
  <pivotFields count="12">
    <pivotField showAll="0"/>
    <pivotField numFmtId="1" showAll="0"/>
    <pivotField showAll="0"/>
    <pivotField showAll="0"/>
    <pivotField numFmtId="165" showAll="0"/>
    <pivotField axis="axisRow" showAll="0">
      <items count="13">
        <item h="1" x="4"/>
        <item x="6"/>
        <item x="11"/>
        <item x="2"/>
        <item x="9"/>
        <item x="10"/>
        <item x="5"/>
        <item x="8"/>
        <item h="1" x="7"/>
        <item h="1" x="0"/>
        <item h="1" x="1"/>
        <item h="1" x="3"/>
        <item t="default"/>
      </items>
    </pivotField>
    <pivotField showAll="0"/>
    <pivotField showAll="0"/>
    <pivotField dataField="1" numFmtId="164" showAll="0">
      <items count="4">
        <item x="1"/>
        <item x="2"/>
        <item x="0"/>
        <item t="default"/>
      </items>
    </pivotField>
    <pivotField showAll="0"/>
    <pivotField numFmtId="1" showAll="0"/>
    <pivotField dataField="1" numFmtId="164" showAll="0">
      <items count="5">
        <item x="1"/>
        <item x="2"/>
        <item x="3"/>
        <item x="0"/>
        <item t="default"/>
      </items>
    </pivotField>
  </pivotFields>
  <rowFields count="1">
    <field x="5"/>
  </rowFields>
  <rowItems count="8">
    <i>
      <x v="1"/>
    </i>
    <i>
      <x v="2"/>
    </i>
    <i>
      <x v="3"/>
    </i>
    <i>
      <x v="4"/>
    </i>
    <i>
      <x v="5"/>
    </i>
    <i>
      <x v="6"/>
    </i>
    <i>
      <x v="7"/>
    </i>
    <i t="grand">
      <x/>
    </i>
  </rowItems>
  <colFields count="1">
    <field x="-2"/>
  </colFields>
  <colItems count="2">
    <i>
      <x/>
    </i>
    <i i="1">
      <x v="1"/>
    </i>
  </colItems>
  <dataFields count="2">
    <dataField name="Sum of New Sales Only" fld="11" baseField="0" baseItem="0"/>
    <dataField name="Sum of Sales " fld="8" baseField="0" baseItem="0"/>
  </dataFields>
  <chartFormats count="28">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1"/>
          </reference>
          <reference field="5" count="1" selected="0">
            <x v="0"/>
          </reference>
        </references>
      </pivotArea>
    </chartFormat>
    <chartFormat chart="0" format="2" series="1">
      <pivotArea type="data" outline="0" fieldPosition="0">
        <references count="2">
          <reference field="4294967294" count="1" selected="0">
            <x v="0"/>
          </reference>
          <reference field="5" count="1" selected="0">
            <x v="1"/>
          </reference>
        </references>
      </pivotArea>
    </chartFormat>
    <chartFormat chart="0" format="3" series="1">
      <pivotArea type="data" outline="0" fieldPosition="0">
        <references count="2">
          <reference field="4294967294" count="1" selected="0">
            <x v="1"/>
          </reference>
          <reference field="5" count="1" selected="0">
            <x v="1"/>
          </reference>
        </references>
      </pivotArea>
    </chartFormat>
    <chartFormat chart="0" format="4" series="1">
      <pivotArea type="data" outline="0" fieldPosition="0">
        <references count="2">
          <reference field="4294967294" count="1" selected="0">
            <x v="0"/>
          </reference>
          <reference field="5" count="1" selected="0">
            <x v="2"/>
          </reference>
        </references>
      </pivotArea>
    </chartFormat>
    <chartFormat chart="0" format="5" series="1">
      <pivotArea type="data" outline="0" fieldPosition="0">
        <references count="2">
          <reference field="4294967294" count="1" selected="0">
            <x v="1"/>
          </reference>
          <reference field="5" count="1" selected="0">
            <x v="2"/>
          </reference>
        </references>
      </pivotArea>
    </chartFormat>
    <chartFormat chart="0" format="6" series="1">
      <pivotArea type="data" outline="0" fieldPosition="0">
        <references count="2">
          <reference field="4294967294" count="1" selected="0">
            <x v="0"/>
          </reference>
          <reference field="5" count="1" selected="0">
            <x v="3"/>
          </reference>
        </references>
      </pivotArea>
    </chartFormat>
    <chartFormat chart="0" format="7" series="1">
      <pivotArea type="data" outline="0" fieldPosition="0">
        <references count="2">
          <reference field="4294967294" count="1" selected="0">
            <x v="1"/>
          </reference>
          <reference field="5" count="1" selected="0">
            <x v="3"/>
          </reference>
        </references>
      </pivotArea>
    </chartFormat>
    <chartFormat chart="0" format="8" series="1">
      <pivotArea type="data" outline="0" fieldPosition="0">
        <references count="2">
          <reference field="4294967294" count="1" selected="0">
            <x v="0"/>
          </reference>
          <reference field="5" count="1" selected="0">
            <x v="4"/>
          </reference>
        </references>
      </pivotArea>
    </chartFormat>
    <chartFormat chart="0" format="9" series="1">
      <pivotArea type="data" outline="0" fieldPosition="0">
        <references count="2">
          <reference field="4294967294" count="1" selected="0">
            <x v="1"/>
          </reference>
          <reference field="5" count="1" selected="0">
            <x v="4"/>
          </reference>
        </references>
      </pivotArea>
    </chartFormat>
    <chartFormat chart="0" format="10" series="1">
      <pivotArea type="data" outline="0" fieldPosition="0">
        <references count="2">
          <reference field="4294967294" count="1" selected="0">
            <x v="0"/>
          </reference>
          <reference field="5" count="1" selected="0">
            <x v="5"/>
          </reference>
        </references>
      </pivotArea>
    </chartFormat>
    <chartFormat chart="0" format="11" series="1">
      <pivotArea type="data" outline="0" fieldPosition="0">
        <references count="2">
          <reference field="4294967294" count="1" selected="0">
            <x v="1"/>
          </reference>
          <reference field="5" count="1" selected="0">
            <x v="5"/>
          </reference>
        </references>
      </pivotArea>
    </chartFormat>
    <chartFormat chart="0" format="12" series="1">
      <pivotArea type="data" outline="0" fieldPosition="0">
        <references count="2">
          <reference field="4294967294" count="1" selected="0">
            <x v="0"/>
          </reference>
          <reference field="5" count="1" selected="0">
            <x v="6"/>
          </reference>
        </references>
      </pivotArea>
    </chartFormat>
    <chartFormat chart="0" format="13" series="1">
      <pivotArea type="data" outline="0" fieldPosition="0">
        <references count="2">
          <reference field="4294967294" count="1" selected="0">
            <x v="1"/>
          </reference>
          <reference field="5" count="1" selected="0">
            <x v="6"/>
          </reference>
        </references>
      </pivotArea>
    </chartFormat>
    <chartFormat chart="0" format="14" series="1">
      <pivotArea type="data" outline="0" fieldPosition="0">
        <references count="2">
          <reference field="4294967294" count="1" selected="0">
            <x v="0"/>
          </reference>
          <reference field="5" count="1" selected="0">
            <x v="7"/>
          </reference>
        </references>
      </pivotArea>
    </chartFormat>
    <chartFormat chart="0" format="15" series="1">
      <pivotArea type="data" outline="0" fieldPosition="0">
        <references count="2">
          <reference field="4294967294" count="1" selected="0">
            <x v="1"/>
          </reference>
          <reference field="5" count="1" selected="0">
            <x v="7"/>
          </reference>
        </references>
      </pivotArea>
    </chartFormat>
    <chartFormat chart="0" format="16" series="1">
      <pivotArea type="data" outline="0" fieldPosition="0">
        <references count="2">
          <reference field="4294967294" count="1" selected="0">
            <x v="0"/>
          </reference>
          <reference field="5" count="1" selected="0">
            <x v="8"/>
          </reference>
        </references>
      </pivotArea>
    </chartFormat>
    <chartFormat chart="0" format="17" series="1">
      <pivotArea type="data" outline="0" fieldPosition="0">
        <references count="2">
          <reference field="4294967294" count="1" selected="0">
            <x v="1"/>
          </reference>
          <reference field="5" count="1" selected="0">
            <x v="8"/>
          </reference>
        </references>
      </pivotArea>
    </chartFormat>
    <chartFormat chart="0" format="18" series="1">
      <pivotArea type="data" outline="0" fieldPosition="0">
        <references count="2">
          <reference field="4294967294" count="1" selected="0">
            <x v="0"/>
          </reference>
          <reference field="5" count="1" selected="0">
            <x v="9"/>
          </reference>
        </references>
      </pivotArea>
    </chartFormat>
    <chartFormat chart="0" format="19" series="1">
      <pivotArea type="data" outline="0" fieldPosition="0">
        <references count="2">
          <reference field="4294967294" count="1" selected="0">
            <x v="1"/>
          </reference>
          <reference field="5" count="1" selected="0">
            <x v="9"/>
          </reference>
        </references>
      </pivotArea>
    </chartFormat>
    <chartFormat chart="0" format="20" series="1">
      <pivotArea type="data" outline="0" fieldPosition="0">
        <references count="2">
          <reference field="4294967294" count="1" selected="0">
            <x v="0"/>
          </reference>
          <reference field="5" count="1" selected="0">
            <x v="10"/>
          </reference>
        </references>
      </pivotArea>
    </chartFormat>
    <chartFormat chart="0" format="21" series="1">
      <pivotArea type="data" outline="0" fieldPosition="0">
        <references count="2">
          <reference field="4294967294" count="1" selected="0">
            <x v="1"/>
          </reference>
          <reference field="5" count="1" selected="0">
            <x v="10"/>
          </reference>
        </references>
      </pivotArea>
    </chartFormat>
    <chartFormat chart="0" format="22" series="1">
      <pivotArea type="data" outline="0" fieldPosition="0">
        <references count="2">
          <reference field="4294967294" count="1" selected="0">
            <x v="0"/>
          </reference>
          <reference field="5" count="1" selected="0">
            <x v="11"/>
          </reference>
        </references>
      </pivotArea>
    </chartFormat>
    <chartFormat chart="0" format="23" series="1">
      <pivotArea type="data" outline="0" fieldPosition="0">
        <references count="2">
          <reference field="4294967294" count="1" selected="0">
            <x v="1"/>
          </reference>
          <reference field="5" count="1" selected="0">
            <x v="11"/>
          </reference>
        </references>
      </pivotArea>
    </chartFormat>
    <chartFormat chart="2" format="27" series="1">
      <pivotArea type="data" outline="0" fieldPosition="0">
        <references count="1">
          <reference field="4294967294" count="1" selected="0">
            <x v="0"/>
          </reference>
        </references>
      </pivotArea>
    </chartFormat>
    <chartFormat chart="2" format="28" series="1">
      <pivotArea type="data" outline="0" fieldPosition="0">
        <references count="1">
          <reference field="4294967294" count="1" selected="0">
            <x v="1"/>
          </reference>
        </references>
      </pivotArea>
    </chartFormat>
    <chartFormat chart="0" format="25" series="1">
      <pivotArea type="data" outline="0" fieldPosition="0">
        <references count="1">
          <reference field="4294967294" count="1" selected="0">
            <x v="0"/>
          </reference>
        </references>
      </pivotArea>
    </chartFormat>
    <chartFormat chart="0" format="2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7CE7F67-C5FF-B64B-8546-5FD9BB611487}" name="PivotTable8"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E12" firstHeaderRow="1" firstDataRow="2" firstDataCol="1"/>
  <pivotFields count="13">
    <pivotField showAll="0"/>
    <pivotField numFmtId="1" showAll="0"/>
    <pivotField axis="axisCol" dataField="1" showAll="0">
      <items count="4">
        <item x="2"/>
        <item x="1"/>
        <item x="0"/>
        <item t="default"/>
      </items>
    </pivotField>
    <pivotField showAll="0"/>
    <pivotField numFmtId="165" showAll="0"/>
    <pivotField showAll="0"/>
    <pivotField axis="axisRow" showAll="0">
      <items count="8">
        <item x="2"/>
        <item x="4"/>
        <item x="6"/>
        <item x="0"/>
        <item x="3"/>
        <item x="5"/>
        <item x="1"/>
        <item t="default"/>
      </items>
    </pivotField>
    <pivotField showAll="0"/>
    <pivotField showAll="0"/>
    <pivotField numFmtId="164" showAll="0"/>
    <pivotField showAll="0"/>
    <pivotField numFmtId="1" showAll="0"/>
    <pivotField numFmtId="164" showAll="0"/>
  </pivotFields>
  <rowFields count="1">
    <field x="6"/>
  </rowFields>
  <rowItems count="8">
    <i>
      <x/>
    </i>
    <i>
      <x v="1"/>
    </i>
    <i>
      <x v="2"/>
    </i>
    <i>
      <x v="3"/>
    </i>
    <i>
      <x v="4"/>
    </i>
    <i>
      <x v="5"/>
    </i>
    <i>
      <x v="6"/>
    </i>
    <i t="grand">
      <x/>
    </i>
  </rowItems>
  <colFields count="1">
    <field x="2"/>
  </colFields>
  <colItems count="4">
    <i>
      <x/>
    </i>
    <i>
      <x v="1"/>
    </i>
    <i>
      <x v="2"/>
    </i>
    <i t="grand">
      <x/>
    </i>
  </colItems>
  <dataFields count="1">
    <dataField name="Count of Device" fld="2" subtotal="count" baseField="0" baseItem="0"/>
  </dataFields>
  <chartFormats count="6">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2" format="6" series="1">
      <pivotArea type="data" outline="0" fieldPosition="0">
        <references count="2">
          <reference field="4294967294" count="1" selected="0">
            <x v="0"/>
          </reference>
          <reference field="2" count="1" selected="0">
            <x v="0"/>
          </reference>
        </references>
      </pivotArea>
    </chartFormat>
    <chartFormat chart="2" format="7" series="1">
      <pivotArea type="data" outline="0" fieldPosition="0">
        <references count="2">
          <reference field="4294967294" count="1" selected="0">
            <x v="0"/>
          </reference>
          <reference field="2" count="1" selected="0">
            <x v="1"/>
          </reference>
        </references>
      </pivotArea>
    </chartFormat>
    <chartFormat chart="2" format="8"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1AF6103-EED1-2D44-ABFD-3C6B72A38FC5}" name="PivotTable13"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E12" firstHeaderRow="1" firstDataRow="2" firstDataCol="1"/>
  <pivotFields count="14">
    <pivotField showAll="0"/>
    <pivotField numFmtId="1" showAll="0"/>
    <pivotField axis="axisCol" showAll="0">
      <items count="4">
        <item x="2"/>
        <item x="1"/>
        <item x="0"/>
        <item t="default"/>
      </items>
    </pivotField>
    <pivotField showAll="0"/>
    <pivotField numFmtId="165" showAll="0"/>
    <pivotField showAll="0"/>
    <pivotField axis="axisRow" showAll="0">
      <items count="8">
        <item x="2"/>
        <item x="4"/>
        <item x="6"/>
        <item x="0"/>
        <item x="3"/>
        <item x="5"/>
        <item x="1"/>
        <item t="default"/>
      </items>
    </pivotField>
    <pivotField showAll="0"/>
    <pivotField showAll="0"/>
    <pivotField numFmtId="164" showAll="0"/>
    <pivotField showAll="0"/>
    <pivotField numFmtId="1" showAll="0"/>
    <pivotField numFmtId="164" showAll="0"/>
    <pivotField dataField="1" numFmtId="1" showAll="0"/>
  </pivotFields>
  <rowFields count="1">
    <field x="6"/>
  </rowFields>
  <rowItems count="8">
    <i>
      <x/>
    </i>
    <i>
      <x v="1"/>
    </i>
    <i>
      <x v="2"/>
    </i>
    <i>
      <x v="3"/>
    </i>
    <i>
      <x v="4"/>
    </i>
    <i>
      <x v="5"/>
    </i>
    <i>
      <x v="6"/>
    </i>
    <i t="grand">
      <x/>
    </i>
  </rowItems>
  <colFields count="1">
    <field x="2"/>
  </colFields>
  <colItems count="4">
    <i>
      <x/>
    </i>
    <i>
      <x v="1"/>
    </i>
    <i>
      <x v="2"/>
    </i>
    <i t="grand">
      <x/>
    </i>
  </colItems>
  <dataFields count="1">
    <dataField name="Sum of Downloads" fld="13" baseField="0" baseItem="0"/>
  </dataFields>
  <chartFormats count="6">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2" format="6" series="1">
      <pivotArea type="data" outline="0" fieldPosition="0">
        <references count="2">
          <reference field="4294967294" count="1" selected="0">
            <x v="0"/>
          </reference>
          <reference field="2" count="1" selected="0">
            <x v="0"/>
          </reference>
        </references>
      </pivotArea>
    </chartFormat>
    <chartFormat chart="2" format="7" series="1">
      <pivotArea type="data" outline="0" fieldPosition="0">
        <references count="2">
          <reference field="4294967294" count="1" selected="0">
            <x v="0"/>
          </reference>
          <reference field="2" count="1" selected="0">
            <x v="1"/>
          </reference>
        </references>
      </pivotArea>
    </chartFormat>
    <chartFormat chart="2" format="8"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F4B5E9-AE04-2143-A3AB-E8A0AAA9709B}" name="PivotTable5"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G27:L37" firstHeaderRow="1" firstDataRow="2" firstDataCol="1"/>
  <pivotFields count="16">
    <pivotField showAll="0"/>
    <pivotField showAll="0"/>
    <pivotField axis="axisCol" dataField="1" showAll="0">
      <items count="5">
        <item x="2"/>
        <item x="1"/>
        <item x="0"/>
        <item x="3"/>
        <item t="default"/>
      </items>
    </pivotField>
    <pivotField showAll="0"/>
    <pivotField showAll="0"/>
    <pivotField showAll="0"/>
    <pivotField axis="axisRow" showAll="0">
      <items count="9">
        <item x="2"/>
        <item x="4"/>
        <item x="3"/>
        <item x="0"/>
        <item x="6"/>
        <item x="1"/>
        <item x="5"/>
        <item x="7"/>
        <item t="default"/>
      </items>
    </pivotField>
    <pivotField showAll="0"/>
    <pivotField showAll="0"/>
    <pivotField showAll="0"/>
    <pivotField showAll="0"/>
    <pivotField showAll="0"/>
    <pivotField showAll="0"/>
    <pivotField showAll="0"/>
    <pivotField showAll="0"/>
    <pivotField showAll="0"/>
  </pivotFields>
  <rowFields count="1">
    <field x="6"/>
  </rowFields>
  <rowItems count="9">
    <i>
      <x/>
    </i>
    <i>
      <x v="1"/>
    </i>
    <i>
      <x v="2"/>
    </i>
    <i>
      <x v="3"/>
    </i>
    <i>
      <x v="4"/>
    </i>
    <i>
      <x v="5"/>
    </i>
    <i>
      <x v="6"/>
    </i>
    <i>
      <x v="7"/>
    </i>
    <i t="grand">
      <x/>
    </i>
  </rowItems>
  <colFields count="1">
    <field x="2"/>
  </colFields>
  <colItems count="5">
    <i>
      <x/>
    </i>
    <i>
      <x v="1"/>
    </i>
    <i>
      <x v="2"/>
    </i>
    <i>
      <x v="3"/>
    </i>
    <i t="grand">
      <x/>
    </i>
  </colItems>
  <dataFields count="1">
    <dataField name="Count of Device" fld="2" subtotal="count" baseField="0" baseItem="0"/>
  </dataFields>
  <chartFormats count="13">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 chart="0" format="5" series="1">
      <pivotArea type="data" outline="0" fieldPosition="0">
        <references count="2">
          <reference field="4294967294" count="1" selected="0">
            <x v="0"/>
          </reference>
          <reference field="6" count="1" selected="0">
            <x v="5"/>
          </reference>
        </references>
      </pivotArea>
    </chartFormat>
    <chartFormat chart="0" format="6" series="1">
      <pivotArea type="data" outline="0" fieldPosition="0">
        <references count="2">
          <reference field="4294967294" count="1" selected="0">
            <x v="0"/>
          </reference>
          <reference field="6" count="1" selected="0">
            <x v="6"/>
          </reference>
        </references>
      </pivotArea>
    </chartFormat>
    <chartFormat chart="0" format="7" series="1">
      <pivotArea type="data" outline="0" fieldPosition="0">
        <references count="2">
          <reference field="4294967294" count="1" selected="0">
            <x v="0"/>
          </reference>
          <reference field="6" count="1" selected="0">
            <x v="7"/>
          </reference>
        </references>
      </pivotArea>
    </chartFormat>
    <chartFormat chart="0" format="8" series="1">
      <pivotArea type="data" outline="0" fieldPosition="0">
        <references count="1">
          <reference field="4294967294" count="1" selected="0">
            <x v="0"/>
          </reference>
        </references>
      </pivotArea>
    </chartFormat>
    <chartFormat chart="0" format="9" series="1">
      <pivotArea type="data" outline="0" fieldPosition="0">
        <references count="2">
          <reference field="4294967294" count="1" selected="0">
            <x v="0"/>
          </reference>
          <reference field="2" count="1" selected="0">
            <x v="1"/>
          </reference>
        </references>
      </pivotArea>
    </chartFormat>
    <chartFormat chart="0" format="10" series="1">
      <pivotArea type="data" outline="0" fieldPosition="0">
        <references count="2">
          <reference field="4294967294" count="1" selected="0">
            <x v="0"/>
          </reference>
          <reference field="2" count="1" selected="0">
            <x v="2"/>
          </reference>
        </references>
      </pivotArea>
    </chartFormat>
    <chartFormat chart="0" format="11" series="1">
      <pivotArea type="data" outline="0" fieldPosition="0">
        <references count="2">
          <reference field="4294967294" count="1" selected="0">
            <x v="0"/>
          </reference>
          <reference field="2" count="1" selected="0">
            <x v="3"/>
          </reference>
        </references>
      </pivotArea>
    </chartFormat>
    <chartFormat chart="0" format="12" series="1">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7399550-A0A6-0B4A-9975-DEA423959ACB}" name="PivotTable15"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12" firstHeaderRow="0" firstDataRow="1" firstDataCol="1" rowPageCount="1" colPageCount="1"/>
  <pivotFields count="14">
    <pivotField showAll="0"/>
    <pivotField numFmtId="1" showAll="0"/>
    <pivotField showAll="0"/>
    <pivotField axis="axisRow" dataField="1" showAll="0">
      <items count="9">
        <item x="4"/>
        <item x="5"/>
        <item x="2"/>
        <item x="6"/>
        <item x="0"/>
        <item x="1"/>
        <item x="7"/>
        <item x="3"/>
        <item t="default"/>
      </items>
    </pivotField>
    <pivotField numFmtId="165" showAll="0"/>
    <pivotField showAll="0"/>
    <pivotField showAll="0"/>
    <pivotField showAll="0"/>
    <pivotField showAll="0"/>
    <pivotField numFmtId="164" showAll="0"/>
    <pivotField showAll="0"/>
    <pivotField axis="axisPage" dataField="1" numFmtId="1" showAll="0">
      <items count="6">
        <item x="4"/>
        <item x="1"/>
        <item x="0"/>
        <item x="2"/>
        <item x="3"/>
        <item t="default"/>
      </items>
    </pivotField>
    <pivotField numFmtId="164" showAll="0"/>
    <pivotField numFmtId="1" showAll="0"/>
  </pivotFields>
  <rowFields count="1">
    <field x="3"/>
  </rowFields>
  <rowItems count="9">
    <i>
      <x/>
    </i>
    <i>
      <x v="1"/>
    </i>
    <i>
      <x v="2"/>
    </i>
    <i>
      <x v="3"/>
    </i>
    <i>
      <x v="4"/>
    </i>
    <i>
      <x v="5"/>
    </i>
    <i>
      <x v="6"/>
    </i>
    <i>
      <x v="7"/>
    </i>
    <i t="grand">
      <x/>
    </i>
  </rowItems>
  <colFields count="1">
    <field x="-2"/>
  </colFields>
  <colItems count="2">
    <i>
      <x/>
    </i>
    <i i="1">
      <x v="1"/>
    </i>
  </colItems>
  <pageFields count="1">
    <pageField fld="11" hier="-1"/>
  </pageFields>
  <dataFields count="2">
    <dataField name="Count of Location" fld="3" subtotal="count" baseField="0" baseItem="0"/>
    <dataField name="Sum of Stars"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37347EA-C634-FB41-A60C-7EA3B19C4596}" name="PivotTable6"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5:E20" firstHeaderRow="0" firstDataRow="1" firstDataCol="1"/>
  <pivotFields count="16">
    <pivotField showAll="0"/>
    <pivotField showAll="0"/>
    <pivotField axis="axisRow" dataField="1" showAll="0">
      <items count="5">
        <item x="2"/>
        <item x="1"/>
        <item x="0"/>
        <item x="3"/>
        <item t="default"/>
      </items>
    </pivotField>
    <pivotField showAll="0"/>
    <pivotField showAll="0"/>
    <pivotField showAll="0"/>
    <pivotField showAll="0"/>
    <pivotField showAll="0"/>
    <pivotField showAll="0"/>
    <pivotField showAll="0"/>
    <pivotField showAll="0"/>
    <pivotField dataField="1" showAll="0">
      <items count="7">
        <item x="0"/>
        <item x="2"/>
        <item x="1"/>
        <item x="4"/>
        <item x="3"/>
        <item x="5"/>
        <item t="default"/>
      </items>
    </pivotField>
    <pivotField showAll="0"/>
    <pivotField showAll="0"/>
    <pivotField dataField="1" showAll="0">
      <items count="4">
        <item x="0"/>
        <item x="1"/>
        <item x="2"/>
        <item t="default"/>
      </items>
    </pivotField>
    <pivotField dataField="1" showAll="0"/>
  </pivotFields>
  <rowFields count="1">
    <field x="2"/>
  </rowFields>
  <rowItems count="5">
    <i>
      <x/>
    </i>
    <i>
      <x v="1"/>
    </i>
    <i>
      <x v="2"/>
    </i>
    <i>
      <x v="3"/>
    </i>
    <i t="grand">
      <x/>
    </i>
  </rowItems>
  <colFields count="1">
    <field x="-2"/>
  </colFields>
  <colItems count="4">
    <i>
      <x/>
    </i>
    <i i="1">
      <x v="1"/>
    </i>
    <i i="2">
      <x v="2"/>
    </i>
    <i i="3">
      <x v="3"/>
    </i>
  </colItems>
  <dataFields count="4">
    <dataField name="Sum of Stars" fld="11" baseField="0" baseItem="0"/>
    <dataField name="Sum of Count 5 Stars2" fld="14" baseField="0" baseItem="0"/>
    <dataField name="Sum of Count 4 Stars2" fld="15" baseField="0" baseItem="0"/>
    <dataField name="Count of Device"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1" xr10:uid="{68B92561-1B24-EA41-95F6-047AC4A9D552}" sourceName="Month">
  <pivotTables>
    <pivotTable tabId="10" name="PivotTable4"/>
  </pivotTables>
  <data>
    <tabular pivotCacheId="23454078">
      <items count="12">
        <i x="4"/>
        <i x="6" s="1"/>
        <i x="11" s="1"/>
        <i x="2" s="1"/>
        <i x="9" s="1"/>
        <i x="10" s="1"/>
        <i x="5" s="1"/>
        <i x="8" s="1"/>
        <i x="7"/>
        <i x="0"/>
        <i x="1"/>
        <i x="3"/>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_of_Week" xr10:uid="{8083F5EA-F3DF-9241-B3B2-D6D21CD7D410}" sourceName="Day of Week">
  <pivotTables>
    <pivotTable tabId="23" name="PivotTable13"/>
  </pivotTables>
  <data>
    <tabular pivotCacheId="443637851">
      <items count="7">
        <i x="2" s="1"/>
        <i x="4" s="1"/>
        <i x="6" s="1"/>
        <i x="0" s="1"/>
        <i x="3" s="1"/>
        <i x="5"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_of_Week1" xr10:uid="{76FE4196-82BE-FA42-874C-BDE2870CBE0B}" sourceName="Day of Week">
  <pivotTables>
    <pivotTable tabId="18" name="PivotTable8"/>
  </pivotTables>
  <data>
    <tabular pivotCacheId="1186096290">
      <items count="7">
        <i x="2" s="1"/>
        <i x="4" s="1"/>
        <i x="6" s="1"/>
        <i x="0" s="1"/>
        <i x="3" s="1"/>
        <i x="5"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AFEBF168-5CCE-BD44-B745-5F8ACC861CDB}" cache="Slicer_Month1" caption="Select Month" columnCount="3" style="SlicerStyleLight4" rowHeight="251882"/>
  <slicer name="Day of Week" xr10:uid="{9F5FD2BF-D528-5842-A2D4-9B4FAE251DA5}" cache="Slicer_Day_of_Week" caption="Select Day" style="SlicerStyleLight4" rowHeight="251883"/>
  <slicer name="Day of Week 1" xr10:uid="{91738241-2D25-D046-ABAF-7C90F451F5F7}" cache="Slicer_Day_of_Week1" caption="Unique Visits" style="SlicerStyleLight4"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49E1757-1D3C-D54F-B7F7-806C4BB88E57}" name="Table3" displayName="Table3" ref="A1:P301" totalsRowShown="0" headerRowDxfId="61" dataDxfId="60">
  <autoFilter ref="A1:P301" xr:uid="{F49E1757-1D3C-D54F-B7F7-806C4BB88E57}"/>
  <tableColumns count="16">
    <tableColumn id="1" xr3:uid="{0B12B6BF-73B8-5B44-9037-5F23C3FC62DC}" name="Cust." dataDxfId="59" totalsRowDxfId="58"/>
    <tableColumn id="2" xr3:uid="{72CD622F-A1FC-584A-9FD0-AF46B444AF83}" name="Age" dataDxfId="57" totalsRowDxfId="56"/>
    <tableColumn id="3" xr3:uid="{9079A30B-7C78-7E4A-9E0C-3EB2171DAC99}" name="Device" dataDxfId="55" totalsRowDxfId="54"/>
    <tableColumn id="4" xr3:uid="{03CF11D6-CB91-884A-8EDE-1732533E7373}" name="Location" dataDxfId="53" totalsRowDxfId="52"/>
    <tableColumn id="5" xr3:uid="{A5547040-36CA-874E-994E-A0430888AF6A}" name="Date" dataDxfId="51" totalsRowDxfId="50"/>
    <tableColumn id="11" xr3:uid="{186254F0-E000-DD4E-8501-651D1D4F8BFD}" name="Month" dataDxfId="49" totalsRowDxfId="48">
      <calculatedColumnFormula>TEXT(E2, "mmmmmmmmm")</calculatedColumnFormula>
    </tableColumn>
    <tableColumn id="13" xr3:uid="{CF949E56-7A24-9048-964E-B927DE489841}" name="Day of Week" dataDxfId="47" totalsRowDxfId="46">
      <calculatedColumnFormula>CHOOSE(WEEKDAY($E2),"Sun","Mon","Tue","Wed","Thu","Fri","Sat","Sun")</calculatedColumnFormula>
    </tableColumn>
    <tableColumn id="6" xr3:uid="{F797F00E-664C-0247-80C1-534B560E0041}" name="Time on Page" dataDxfId="45" totalsRowDxfId="44"/>
    <tableColumn id="7" xr3:uid="{99F01FF0-6A6F-F042-8CBC-6DCA6FAACE2F}" name="Download" dataDxfId="43" totalsRowDxfId="42"/>
    <tableColumn id="8" xr3:uid="{99CBC77B-7F58-3C40-83F2-BF038A7357DD}" name="Sales " dataDxfId="41" totalsRowDxfId="40"/>
    <tableColumn id="9" xr3:uid="{B3CF84E3-51D1-2847-979B-37D5C9563DDD}" name="New Sale?" dataDxfId="39" totalsRowDxfId="38"/>
    <tableColumn id="10" xr3:uid="{1A2D31BA-26DE-9241-8883-F156361E67D5}" name="Stars" dataDxfId="37" totalsRowDxfId="36"/>
    <tableColumn id="12" xr3:uid="{7313C730-1124-2C47-A0CD-401CF107D71D}" name="New Sales Only" dataDxfId="35" totalsRowDxfId="34" dataCellStyle="Currency">
      <calculatedColumnFormula>IF($K2="Y", $J2,0)</calculatedColumnFormula>
    </tableColumn>
    <tableColumn id="14" xr3:uid="{7B4BC3FB-32CD-1448-ABD5-1C4AC3CEA4A0}" name="Downloads" dataDxfId="33"/>
    <tableColumn id="15" xr3:uid="{0C583B66-363F-4745-B3C5-7F3179A29E09}" name="Count 5 Stars" dataDxfId="32">
      <calculatedColumnFormula>IF($L2=5,1,0)</calculatedColumnFormula>
    </tableColumn>
    <tableColumn id="16" xr3:uid="{399D167E-E621-CD40-8F61-12203C75AD18}" name="Count 4 Stars" dataDxfId="31">
      <calculatedColumnFormula>IF($L2=4,1,0)</calculatedColumnFormula>
    </tableColumn>
  </tableColumns>
  <tableStyleInfo name="TableStyleMedium2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BC27C8E-EB43-5F45-9E78-EBE36A0EC343}" name="Table311" displayName="Table311" ref="A1:P301" totalsRowShown="0" headerRowDxfId="30" dataDxfId="29">
  <autoFilter ref="A1:P301" xr:uid="{BBC27C8E-EB43-5F45-9E78-EBE36A0EC343}"/>
  <sortState xmlns:xlrd2="http://schemas.microsoft.com/office/spreadsheetml/2017/richdata2" ref="A2:P301">
    <sortCondition ref="F2:F301" customList="January,February,March,April,May,June,July,August,September,October,November,December"/>
  </sortState>
  <tableColumns count="16">
    <tableColumn id="1" xr3:uid="{34619847-4F9E-E644-AF0F-A95DE7734BE4}" name="Cust." dataDxfId="28" totalsRowDxfId="27"/>
    <tableColumn id="2" xr3:uid="{EAE820B5-2F32-294A-8E71-B766FA19034D}" name="Age" dataDxfId="26" totalsRowDxfId="25"/>
    <tableColumn id="3" xr3:uid="{F853C4CF-EC68-AB4C-B435-867B705ABC83}" name="Device" dataDxfId="24" totalsRowDxfId="23"/>
    <tableColumn id="4" xr3:uid="{6186F7B3-F070-3E45-AFE8-FCCAA2DBB16C}" name="Location" dataDxfId="22" totalsRowDxfId="21"/>
    <tableColumn id="5" xr3:uid="{F1750A75-72E0-FE44-985C-173F48688EC4}" name="Date" dataDxfId="20" totalsRowDxfId="19"/>
    <tableColumn id="11" xr3:uid="{920351F4-4F9E-CD49-A2ED-DF856C11E14D}" name="Month" dataDxfId="18" totalsRowDxfId="17">
      <calculatedColumnFormula>TEXT(E2, "mmmmmmmmm")</calculatedColumnFormula>
    </tableColumn>
    <tableColumn id="13" xr3:uid="{80B0ED81-80B8-3F4F-B3C9-926F525AD368}" name="Day of Week" dataDxfId="16" totalsRowDxfId="15">
      <calculatedColumnFormula>CHOOSE(WEEKDAY($E2),"Sun","Mon","Tue","Wed","Thu","Fri","Sat","Sun")</calculatedColumnFormula>
    </tableColumn>
    <tableColumn id="6" xr3:uid="{F910E2F4-6D52-704F-B58E-7FFC0CE1201D}" name="Time on Page" dataDxfId="14" totalsRowDxfId="13"/>
    <tableColumn id="7" xr3:uid="{B3FF01F6-8A23-8E47-8BE5-D502974FB621}" name="Download" dataDxfId="12" totalsRowDxfId="11"/>
    <tableColumn id="8" xr3:uid="{9A585E1C-FCCC-2646-892E-FBEC4C8319E0}" name="Sales " dataDxfId="10" totalsRowDxfId="9"/>
    <tableColumn id="9" xr3:uid="{1C49AAFA-8139-8145-B38E-DF2D747D9410}" name="New Sale?" dataDxfId="8" totalsRowDxfId="7"/>
    <tableColumn id="10" xr3:uid="{413EE6B4-0F7A-534F-9037-88453EAAA7CF}" name="Stars" dataDxfId="6" totalsRowDxfId="5"/>
    <tableColumn id="12" xr3:uid="{CA9617C0-50AC-4241-B1EF-DC729328F4EA}" name="New Sales Only" dataDxfId="4" totalsRowDxfId="3" dataCellStyle="Currency">
      <calculatedColumnFormula>IF($K2="Y", $J2,0)</calculatedColumnFormula>
    </tableColumn>
    <tableColumn id="14" xr3:uid="{A20F4266-A363-7B41-9807-47C8101CE399}" name="Downloads" dataDxfId="2">
      <calculatedColumnFormula>IF($I2="Y",1,0)</calculatedColumnFormula>
    </tableColumn>
    <tableColumn id="15" xr3:uid="{780B6B21-6954-044D-9B50-85FBCD534C6C}" name="Count 5 Stars" dataDxfId="1">
      <calculatedColumnFormula>IF($L2=5,1,0)</calculatedColumnFormula>
    </tableColumn>
    <tableColumn id="16" xr3:uid="{A4ECC534-BDBB-F64C-A51F-35645519D203}" name="Count 4 Stars" dataDxfId="0">
      <calculatedColumnFormula>IF($L2=4,1,0)</calculatedColumnFormula>
    </tableColumn>
  </tableColumns>
  <tableStyleInfo name="TableStyleMedium2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19E20-C360-FE47-A3A1-42D91B481593}">
  <dimension ref="A1:S29"/>
  <sheetViews>
    <sheetView tabSelected="1" topLeftCell="A9" zoomScaleNormal="100" workbookViewId="0">
      <selection activeCell="O4" sqref="O4"/>
    </sheetView>
  </sheetViews>
  <sheetFormatPr baseColWidth="10" defaultRowHeight="16" x14ac:dyDescent="0.2"/>
  <cols>
    <col min="3" max="3" width="11.6640625" bestFit="1" customWidth="1"/>
  </cols>
  <sheetData>
    <row r="1" spans="1:19" s="16" customFormat="1" ht="28" x14ac:dyDescent="0.3">
      <c r="A1" s="46" t="s">
        <v>335</v>
      </c>
      <c r="B1" s="47"/>
      <c r="C1" s="47"/>
      <c r="D1" s="47"/>
      <c r="E1" s="47"/>
      <c r="F1" s="47"/>
      <c r="G1" s="47"/>
      <c r="H1" s="47"/>
      <c r="I1" s="47"/>
      <c r="J1" s="47"/>
      <c r="K1" s="47"/>
      <c r="L1" s="47"/>
      <c r="M1" s="47"/>
      <c r="N1" s="47"/>
      <c r="O1" s="16" t="s">
        <v>336</v>
      </c>
    </row>
    <row r="2" spans="1:19" ht="16" customHeight="1" x14ac:dyDescent="0.3">
      <c r="A2" s="47"/>
      <c r="B2" s="47"/>
      <c r="C2" s="47"/>
      <c r="D2" s="47"/>
      <c r="E2" s="47"/>
      <c r="F2" s="47"/>
      <c r="G2" s="47"/>
      <c r="H2" s="47"/>
      <c r="I2" s="47"/>
      <c r="J2" s="47"/>
      <c r="K2" s="47"/>
      <c r="L2" s="47"/>
      <c r="M2" s="47"/>
      <c r="N2" s="47"/>
      <c r="O2" s="50"/>
    </row>
    <row r="3" spans="1:19" ht="33" x14ac:dyDescent="0.35">
      <c r="A3" s="29"/>
      <c r="B3" s="29"/>
      <c r="C3" s="29"/>
      <c r="D3" s="29"/>
      <c r="E3" s="29"/>
      <c r="F3" s="30"/>
      <c r="G3" s="29"/>
      <c r="H3" s="29"/>
      <c r="I3" s="29"/>
      <c r="J3" s="29"/>
      <c r="K3" s="29"/>
      <c r="L3" s="29"/>
      <c r="M3" s="29"/>
      <c r="N3" s="29"/>
      <c r="O3" s="50" t="s">
        <v>337</v>
      </c>
    </row>
    <row r="4" spans="1:19" s="24" customFormat="1" ht="36" customHeight="1" x14ac:dyDescent="0.25">
      <c r="A4" s="43" t="s">
        <v>4</v>
      </c>
      <c r="B4" s="25"/>
      <c r="C4" s="25"/>
      <c r="D4" s="31"/>
      <c r="E4" s="25"/>
      <c r="F4" s="32" t="s">
        <v>298</v>
      </c>
      <c r="G4" s="32"/>
      <c r="H4" s="25"/>
      <c r="I4" s="25"/>
      <c r="J4" s="25"/>
      <c r="K4" s="25"/>
      <c r="L4" s="25"/>
      <c r="M4" s="25"/>
      <c r="N4" s="25"/>
    </row>
    <row r="5" spans="1:19" ht="16" customHeight="1" x14ac:dyDescent="0.2">
      <c r="A5" s="43"/>
      <c r="B5" s="25"/>
      <c r="C5" s="25"/>
      <c r="D5" s="31"/>
      <c r="E5" s="25"/>
      <c r="F5" s="25"/>
      <c r="G5" s="25"/>
      <c r="H5" s="25"/>
      <c r="I5" s="25"/>
      <c r="J5" s="25"/>
      <c r="K5" s="25"/>
      <c r="L5" s="25"/>
      <c r="M5" s="25"/>
      <c r="N5" s="25"/>
    </row>
    <row r="6" spans="1:19" x14ac:dyDescent="0.2">
      <c r="A6" s="43"/>
      <c r="B6" s="25"/>
      <c r="C6" s="25"/>
      <c r="D6" s="31"/>
      <c r="E6" s="25"/>
      <c r="F6" s="25"/>
      <c r="G6" s="25"/>
      <c r="H6" s="25"/>
      <c r="I6" s="25"/>
      <c r="J6" s="25"/>
      <c r="K6" s="25"/>
      <c r="L6" s="25"/>
      <c r="M6" s="25"/>
      <c r="N6" s="25"/>
    </row>
    <row r="7" spans="1:19" ht="56" customHeight="1" x14ac:dyDescent="0.2">
      <c r="A7" s="43"/>
      <c r="B7" s="25"/>
      <c r="C7" s="25"/>
      <c r="D7" s="25"/>
      <c r="E7" s="25"/>
      <c r="F7" s="25"/>
      <c r="G7" s="25"/>
      <c r="H7" s="25"/>
      <c r="I7" s="25"/>
      <c r="J7" s="25"/>
      <c r="K7" s="25"/>
      <c r="L7" s="25"/>
      <c r="M7" s="25"/>
      <c r="N7" s="25"/>
    </row>
    <row r="8" spans="1:19" x14ac:dyDescent="0.2">
      <c r="A8" s="43"/>
      <c r="B8" s="25"/>
      <c r="C8" s="25"/>
      <c r="D8" s="25"/>
      <c r="E8" s="25"/>
      <c r="F8" s="25"/>
      <c r="G8" s="25"/>
      <c r="H8" s="25"/>
      <c r="I8" s="25"/>
      <c r="J8" s="25"/>
      <c r="K8" s="25"/>
      <c r="L8" s="25"/>
      <c r="M8" s="25"/>
      <c r="N8" s="25"/>
    </row>
    <row r="9" spans="1:19" ht="58" customHeight="1" x14ac:dyDescent="0.2">
      <c r="A9" s="43"/>
      <c r="B9" s="25"/>
      <c r="C9" s="25"/>
      <c r="D9" s="25"/>
      <c r="E9" s="25"/>
      <c r="F9" s="25"/>
      <c r="G9" s="25"/>
      <c r="H9" s="25"/>
      <c r="I9" s="25"/>
      <c r="J9" s="25"/>
      <c r="K9" s="25"/>
      <c r="L9" s="25"/>
      <c r="M9" s="25"/>
      <c r="N9" s="25"/>
    </row>
    <row r="10" spans="1:19" ht="36" customHeight="1" x14ac:dyDescent="0.3">
      <c r="A10" s="48" t="s">
        <v>309</v>
      </c>
      <c r="B10" s="48"/>
      <c r="C10" s="48"/>
      <c r="D10" s="48"/>
      <c r="E10" s="48"/>
      <c r="F10" s="48"/>
      <c r="G10" s="48"/>
      <c r="H10" s="48"/>
      <c r="I10" s="48"/>
      <c r="J10" s="48"/>
      <c r="K10" s="48"/>
      <c r="L10" s="48"/>
      <c r="M10" s="48"/>
      <c r="N10" s="48"/>
      <c r="R10" s="24"/>
    </row>
    <row r="11" spans="1:19" x14ac:dyDescent="0.2">
      <c r="A11" s="44" t="s">
        <v>274</v>
      </c>
      <c r="B11" s="28"/>
      <c r="C11" s="28"/>
      <c r="D11" s="28"/>
      <c r="E11" s="28"/>
      <c r="F11" s="28"/>
      <c r="G11" s="28"/>
      <c r="H11" s="28"/>
      <c r="I11" s="28"/>
      <c r="J11" s="28"/>
      <c r="K11" s="28"/>
      <c r="L11" s="28"/>
      <c r="M11" s="28"/>
      <c r="N11" s="28"/>
    </row>
    <row r="12" spans="1:19" x14ac:dyDescent="0.2">
      <c r="A12" s="44"/>
      <c r="B12" s="28"/>
      <c r="C12" s="28"/>
      <c r="D12" s="28"/>
      <c r="E12" s="28"/>
      <c r="F12" s="28"/>
      <c r="G12" s="28"/>
      <c r="H12" s="28"/>
      <c r="I12" s="28"/>
      <c r="J12" s="28"/>
      <c r="K12" s="28"/>
      <c r="L12" s="28"/>
      <c r="M12" s="28"/>
      <c r="N12" s="28"/>
    </row>
    <row r="13" spans="1:19" x14ac:dyDescent="0.2">
      <c r="A13" s="44"/>
      <c r="B13" s="28"/>
      <c r="C13" s="28"/>
      <c r="D13" s="28"/>
      <c r="E13" s="28"/>
      <c r="F13" s="28"/>
      <c r="G13" s="28"/>
      <c r="H13" s="28"/>
      <c r="I13" s="28"/>
      <c r="J13" s="28"/>
      <c r="K13" s="28"/>
      <c r="L13" s="28"/>
      <c r="M13" s="28"/>
      <c r="N13" s="28"/>
      <c r="S13" s="26"/>
    </row>
    <row r="14" spans="1:19" x14ac:dyDescent="0.2">
      <c r="A14" s="44"/>
      <c r="B14" s="28"/>
      <c r="C14" s="28"/>
      <c r="D14" s="28"/>
      <c r="E14" s="28"/>
      <c r="F14" s="28"/>
      <c r="G14" s="28"/>
      <c r="H14" s="28"/>
      <c r="I14" s="28"/>
      <c r="J14" s="28"/>
      <c r="K14" s="28"/>
      <c r="L14" s="28"/>
      <c r="M14" s="28"/>
      <c r="N14" s="28"/>
    </row>
    <row r="15" spans="1:19" x14ac:dyDescent="0.2">
      <c r="A15" s="44"/>
      <c r="B15" s="28"/>
      <c r="C15" s="28"/>
      <c r="D15" s="28"/>
      <c r="E15" s="28"/>
      <c r="F15" s="28"/>
      <c r="G15" s="28"/>
      <c r="H15" s="28"/>
      <c r="I15" s="28"/>
      <c r="J15" s="28"/>
      <c r="K15" s="28"/>
      <c r="L15" s="28"/>
      <c r="M15" s="28"/>
      <c r="N15" s="28"/>
    </row>
    <row r="16" spans="1:19" x14ac:dyDescent="0.2">
      <c r="A16" s="44"/>
      <c r="B16" s="28"/>
      <c r="C16" s="28"/>
      <c r="D16" s="28"/>
      <c r="E16" s="28"/>
      <c r="F16" s="28"/>
      <c r="G16" s="28"/>
      <c r="H16" s="28"/>
      <c r="I16" s="28"/>
      <c r="J16" s="28"/>
      <c r="K16" s="28"/>
      <c r="L16" s="28"/>
      <c r="M16" s="28"/>
      <c r="N16" s="28"/>
    </row>
    <row r="17" spans="1:14" ht="97" customHeight="1" x14ac:dyDescent="0.2">
      <c r="A17" s="44"/>
      <c r="B17" s="28"/>
      <c r="C17" s="28"/>
      <c r="D17" s="28"/>
      <c r="E17" s="28"/>
      <c r="F17" s="28"/>
      <c r="G17" s="28"/>
      <c r="H17" s="28"/>
      <c r="I17" s="28"/>
      <c r="J17" s="28"/>
      <c r="K17" s="28"/>
      <c r="L17" s="28"/>
      <c r="M17" s="28"/>
      <c r="N17" s="28"/>
    </row>
    <row r="18" spans="1:14" ht="34" customHeight="1" x14ac:dyDescent="0.25">
      <c r="A18" s="49" t="s">
        <v>320</v>
      </c>
      <c r="B18" s="49"/>
      <c r="C18" s="49"/>
      <c r="D18" s="49"/>
      <c r="E18" s="49"/>
      <c r="F18" s="49"/>
      <c r="G18" s="49"/>
      <c r="H18" s="49"/>
      <c r="I18" s="49"/>
      <c r="J18" s="49"/>
      <c r="K18" s="49"/>
      <c r="L18" s="49"/>
      <c r="M18" s="49"/>
      <c r="N18" s="49"/>
    </row>
    <row r="19" spans="1:14" ht="25" customHeight="1" x14ac:dyDescent="0.2">
      <c r="A19" s="45" t="s">
        <v>275</v>
      </c>
      <c r="B19" s="33" t="s">
        <v>321</v>
      </c>
      <c r="C19" s="33"/>
      <c r="D19" s="33" t="s">
        <v>324</v>
      </c>
      <c r="E19" s="33"/>
      <c r="F19" s="33"/>
      <c r="G19" s="33"/>
      <c r="H19" s="34" t="s">
        <v>322</v>
      </c>
      <c r="I19" s="33"/>
      <c r="J19" s="33" t="s">
        <v>324</v>
      </c>
      <c r="K19" s="33"/>
      <c r="L19" s="33"/>
      <c r="M19" s="33"/>
      <c r="N19" s="33"/>
    </row>
    <row r="20" spans="1:14" ht="25" customHeight="1" x14ac:dyDescent="0.25">
      <c r="A20" s="45"/>
      <c r="B20" s="37" t="s">
        <v>14</v>
      </c>
      <c r="C20" s="40">
        <f>2.989583333</f>
        <v>2.9895833330000001</v>
      </c>
      <c r="D20" s="42" t="str">
        <f>REPT("I",C20/5*100)</f>
        <v>IIIIIIIIIIIIIIIIIIIIIIIIIIIIIIIIIIIIIIIIIIIIIIIIIIIIIIIIIII</v>
      </c>
      <c r="E20" s="33"/>
      <c r="F20" s="33"/>
      <c r="G20" s="33"/>
      <c r="H20" s="35" t="s">
        <v>316</v>
      </c>
      <c r="I20" s="41">
        <v>3.3571428600000002</v>
      </c>
      <c r="J20" s="36" t="str">
        <f>REPT("I", I20/5*100)</f>
        <v>IIIIIIIIIIIIIIIIIIIIIIIIIIIIIIIIIIIIIIIIIIIIIIIIIIIIIIIIIIIIIIIIIII</v>
      </c>
      <c r="K20" s="33"/>
      <c r="L20" s="33"/>
      <c r="M20" s="33"/>
      <c r="N20" s="33"/>
    </row>
    <row r="21" spans="1:14" ht="25" customHeight="1" x14ac:dyDescent="0.25">
      <c r="A21" s="45"/>
      <c r="B21" s="37" t="s">
        <v>13</v>
      </c>
      <c r="C21" s="40">
        <v>2.855769231</v>
      </c>
      <c r="D21" s="36" t="str">
        <f>REPT("I",C21/5*100)</f>
        <v>IIIIIIIIIIIIIIIIIIIIIIIIIIIIIIIIIIIIIIIIIIIIIIIIIIIIIIIII</v>
      </c>
      <c r="E21" s="33"/>
      <c r="F21" s="33"/>
      <c r="G21" s="33"/>
      <c r="H21" s="37" t="s">
        <v>317</v>
      </c>
      <c r="I21" s="40">
        <f>3.068965517</f>
        <v>3.0689655170000001</v>
      </c>
      <c r="J21" s="38" t="str">
        <f>REPT("I", I21/5*100)</f>
        <v>IIIIIIIIIIIIIIIIIIIIIIIIIIIIIIIIIIIIIIIIIIIIIIIIIIIIIIIIIIIII</v>
      </c>
      <c r="K21" s="33"/>
      <c r="L21" s="33"/>
      <c r="M21" s="33"/>
      <c r="N21" s="33"/>
    </row>
    <row r="22" spans="1:14" ht="25" customHeight="1" x14ac:dyDescent="0.25">
      <c r="A22" s="45"/>
      <c r="B22" s="37" t="s">
        <v>15</v>
      </c>
      <c r="C22" s="33">
        <v>2.84</v>
      </c>
      <c r="D22" s="38" t="str">
        <f>REPT("I",C22/5*100)</f>
        <v>IIIIIIIIIIIIIIIIIIIIIIIIIIIIIIIIIIIIIIIIIIIIIIIIIIIIIIII</v>
      </c>
      <c r="E22" s="33"/>
      <c r="F22" s="33"/>
      <c r="G22" s="33"/>
      <c r="H22" s="37" t="s">
        <v>12</v>
      </c>
      <c r="I22" s="40">
        <f>3.025641026</f>
        <v>3.0256410260000002</v>
      </c>
      <c r="J22" s="39" t="str">
        <f>REPT("I",I22/5*100)</f>
        <v>IIIIIIIIIIIIIIIIIIIIIIIIIIIIIIIIIIIIIIIIIIIIIIIIIIIIIIIIIIII</v>
      </c>
      <c r="K22" s="33"/>
      <c r="L22" s="33"/>
      <c r="M22" s="33"/>
      <c r="N22" s="33"/>
    </row>
    <row r="23" spans="1:14" ht="25" customHeight="1" x14ac:dyDescent="0.2">
      <c r="A23" s="45"/>
      <c r="B23" s="33"/>
      <c r="C23" s="33"/>
      <c r="D23" s="33"/>
      <c r="E23" s="33"/>
      <c r="F23" s="33"/>
      <c r="G23" s="33"/>
      <c r="H23" s="33"/>
      <c r="I23" s="33"/>
      <c r="J23" s="33"/>
      <c r="K23" s="33"/>
      <c r="L23" s="33"/>
      <c r="M23" s="33"/>
      <c r="N23" s="33"/>
    </row>
    <row r="24" spans="1:14" ht="20" customHeight="1" x14ac:dyDescent="0.2">
      <c r="A24" s="45"/>
      <c r="B24" s="33"/>
      <c r="C24" s="33"/>
      <c r="D24" s="33"/>
      <c r="E24" s="33"/>
      <c r="F24" s="33"/>
      <c r="G24" s="33"/>
      <c r="H24" s="33"/>
      <c r="I24" s="33"/>
      <c r="J24" s="33"/>
      <c r="K24" s="33"/>
      <c r="L24" s="33"/>
      <c r="M24" s="33"/>
      <c r="N24" s="33"/>
    </row>
    <row r="25" spans="1:14" ht="15" customHeight="1" x14ac:dyDescent="0.2">
      <c r="A25" s="45"/>
      <c r="B25" s="33"/>
      <c r="C25" s="33"/>
      <c r="D25" s="33"/>
      <c r="E25" s="33"/>
      <c r="F25" s="33"/>
      <c r="G25" s="33"/>
      <c r="H25" s="33"/>
      <c r="I25" s="33"/>
      <c r="J25" s="33"/>
      <c r="K25" s="33"/>
      <c r="L25" s="33"/>
      <c r="M25" s="33"/>
      <c r="N25" s="33"/>
    </row>
    <row r="26" spans="1:14" x14ac:dyDescent="0.2">
      <c r="A26" t="s">
        <v>332</v>
      </c>
    </row>
    <row r="27" spans="1:14" x14ac:dyDescent="0.2">
      <c r="A27" t="s">
        <v>331</v>
      </c>
    </row>
    <row r="28" spans="1:14" x14ac:dyDescent="0.2">
      <c r="A28" t="s">
        <v>333</v>
      </c>
    </row>
    <row r="29" spans="1:14" x14ac:dyDescent="0.2">
      <c r="A29" t="s">
        <v>334</v>
      </c>
    </row>
  </sheetData>
  <mergeCells count="6">
    <mergeCell ref="A4:A9"/>
    <mergeCell ref="A11:A17"/>
    <mergeCell ref="A19:A25"/>
    <mergeCell ref="A1:N2"/>
    <mergeCell ref="A10:N10"/>
    <mergeCell ref="A18:N18"/>
  </mergeCells>
  <phoneticPr fontId="8" type="noConversion"/>
  <pageMargins left="0.7" right="0.7" top="0.75" bottom="0.75" header="0.3" footer="0.3"/>
  <drawing r:id="rId1"/>
  <extLst>
    <ext xmlns:x14="http://schemas.microsoft.com/office/spreadsheetml/2009/9/main" uri="{05C60535-1F16-4fd2-B633-F4F36F0B64E0}">
      <x14:sparklineGroups xmlns:xm="http://schemas.microsoft.com/office/excel/2006/main">
        <x14:sparklineGroup displayEmptyCellsAs="gap" xr2:uid="{E33F010E-514B-4749-8306-E3DE91BD5CC9}">
          <x14:colorSeries rgb="FF00B050"/>
          <x14:colorNegative rgb="FFFF0000"/>
          <x14:colorAxis rgb="FF000000"/>
          <x14:colorMarkers rgb="FF0070C0"/>
          <x14:colorFirst rgb="FFFFC000"/>
          <x14:colorLast rgb="FFFFC000"/>
          <x14:colorHigh rgb="FF00B050"/>
          <x14:colorLow rgb="FFFF0000"/>
          <x14:sparklines>
            <x14:sparkline>
              <xm:f>DashBoard!I20:I20</xm:f>
              <xm:sqref>J20</xm:sqref>
            </x14:sparkline>
          </x14:sparklines>
        </x14:sparklineGroup>
      </x14:sparklineGroups>
    </ex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608A0-5732-3B40-BFC6-559568CB77EC}">
  <dimension ref="A1:CN302"/>
  <sheetViews>
    <sheetView zoomScale="75" zoomScaleNormal="75" workbookViewId="0">
      <selection activeCell="C10" sqref="C10"/>
    </sheetView>
  </sheetViews>
  <sheetFormatPr baseColWidth="10" defaultRowHeight="16" x14ac:dyDescent="0.2"/>
  <cols>
    <col min="1" max="1" width="18.6640625" customWidth="1"/>
    <col min="2" max="2" width="16" style="2" bestFit="1" customWidth="1"/>
    <col min="3" max="3" width="19.83203125" style="1" bestFit="1" customWidth="1"/>
    <col min="4" max="4" width="23.6640625" bestFit="1" customWidth="1"/>
    <col min="5" max="5" width="48.1640625" style="8" bestFit="1" customWidth="1"/>
    <col min="6" max="7" width="48.1640625" style="8" customWidth="1"/>
    <col min="8" max="8" width="33.83203125" bestFit="1" customWidth="1"/>
    <col min="9" max="9" width="32.83203125" customWidth="1"/>
    <col min="10" max="10" width="18.5" style="3" bestFit="1" customWidth="1"/>
    <col min="11" max="11" width="27.5" bestFit="1" customWidth="1"/>
    <col min="12" max="12" width="16.83203125" style="2" bestFit="1" customWidth="1"/>
    <col min="13" max="13" width="39" bestFit="1" customWidth="1"/>
    <col min="14" max="16" width="39" customWidth="1"/>
    <col min="19" max="19" width="12.5" bestFit="1" customWidth="1"/>
  </cols>
  <sheetData>
    <row r="1" spans="1:20" s="14" customFormat="1" ht="51" customHeight="1" x14ac:dyDescent="0.2">
      <c r="A1" s="15" t="s">
        <v>273</v>
      </c>
      <c r="B1" s="10" t="s">
        <v>0</v>
      </c>
      <c r="C1" s="11" t="s">
        <v>1</v>
      </c>
      <c r="D1" s="9" t="s">
        <v>2</v>
      </c>
      <c r="E1" s="12" t="s">
        <v>3</v>
      </c>
      <c r="F1" s="12" t="s">
        <v>280</v>
      </c>
      <c r="G1" s="12" t="s">
        <v>300</v>
      </c>
      <c r="H1" s="9" t="s">
        <v>5</v>
      </c>
      <c r="I1" s="9" t="s">
        <v>6</v>
      </c>
      <c r="J1" s="13" t="s">
        <v>272</v>
      </c>
      <c r="K1" s="9" t="s">
        <v>8</v>
      </c>
      <c r="L1" s="10" t="s">
        <v>9</v>
      </c>
      <c r="M1" s="9" t="s">
        <v>296</v>
      </c>
      <c r="N1" s="9" t="s">
        <v>310</v>
      </c>
      <c r="O1" s="9" t="s">
        <v>314</v>
      </c>
      <c r="P1" s="9" t="s">
        <v>315</v>
      </c>
    </row>
    <row r="2" spans="1:20" ht="23" x14ac:dyDescent="0.25">
      <c r="A2" s="4">
        <v>1</v>
      </c>
      <c r="B2" s="5">
        <v>75</v>
      </c>
      <c r="C2" s="6" t="s">
        <v>15</v>
      </c>
      <c r="D2" s="6" t="s">
        <v>17</v>
      </c>
      <c r="E2" s="7">
        <v>44111</v>
      </c>
      <c r="F2" s="7" t="str">
        <f t="shared" ref="F2:F65" si="0">TEXT(E2, "mmmmmmmmm")</f>
        <v>October</v>
      </c>
      <c r="G2" s="7" t="str">
        <f t="shared" ref="G2:G65" si="1">CHOOSE(WEEKDAY($E2),"Sun","Mon","Tue","Wed","Thu","Fri","Sat","Sun")</f>
        <v>Wed</v>
      </c>
      <c r="H2" s="6" t="s">
        <v>31</v>
      </c>
      <c r="I2" s="6" t="s">
        <v>29</v>
      </c>
      <c r="J2" s="17">
        <v>12.99</v>
      </c>
      <c r="K2" s="6" t="s">
        <v>29</v>
      </c>
      <c r="L2" s="5">
        <v>3</v>
      </c>
      <c r="M2" s="23">
        <f t="shared" ref="M2:M65" si="2">IF($K2="Y", $J2,0)</f>
        <v>12.99</v>
      </c>
      <c r="N2" s="27">
        <f t="shared" ref="N2:N18" si="3">IF($I2="Y",1,0)</f>
        <v>1</v>
      </c>
      <c r="O2" s="27">
        <f>IF($L2=5,1,0)</f>
        <v>0</v>
      </c>
      <c r="P2" s="27">
        <f>IF($L2=4,1,0)</f>
        <v>0</v>
      </c>
    </row>
    <row r="3" spans="1:20" ht="23" x14ac:dyDescent="0.25">
      <c r="A3" s="4">
        <v>2</v>
      </c>
      <c r="B3" s="5">
        <v>30</v>
      </c>
      <c r="C3" s="6" t="s">
        <v>14</v>
      </c>
      <c r="D3" s="6" t="s">
        <v>18</v>
      </c>
      <c r="E3" s="7">
        <v>44142</v>
      </c>
      <c r="F3" s="7" t="str">
        <f t="shared" si="0"/>
        <v>November</v>
      </c>
      <c r="G3" s="7" t="str">
        <f t="shared" si="1"/>
        <v>Sat</v>
      </c>
      <c r="H3" s="6" t="s">
        <v>32</v>
      </c>
      <c r="I3" s="6" t="s">
        <v>30</v>
      </c>
      <c r="J3" s="17">
        <v>5.99</v>
      </c>
      <c r="K3" s="6" t="s">
        <v>30</v>
      </c>
      <c r="L3" s="5">
        <v>2</v>
      </c>
      <c r="M3" s="23">
        <f t="shared" si="2"/>
        <v>0</v>
      </c>
      <c r="N3" s="27">
        <f t="shared" si="3"/>
        <v>0</v>
      </c>
      <c r="O3" s="27">
        <f t="shared" ref="O3:O66" si="4">IF($L3=5,1,0)</f>
        <v>0</v>
      </c>
      <c r="P3" s="27">
        <f t="shared" ref="P3:P66" si="5">IF($L3=4,1,0)</f>
        <v>0</v>
      </c>
    </row>
    <row r="4" spans="1:20" ht="23" x14ac:dyDescent="0.25">
      <c r="A4" s="4">
        <v>3</v>
      </c>
      <c r="B4" s="5">
        <v>38</v>
      </c>
      <c r="C4" s="6" t="s">
        <v>13</v>
      </c>
      <c r="D4" s="6" t="s">
        <v>10</v>
      </c>
      <c r="E4" s="7">
        <v>44136</v>
      </c>
      <c r="F4" s="7" t="str">
        <f t="shared" si="0"/>
        <v>November</v>
      </c>
      <c r="G4" s="7" t="str">
        <f t="shared" si="1"/>
        <v>Sun</v>
      </c>
      <c r="H4" s="6" t="s">
        <v>33</v>
      </c>
      <c r="I4" s="6" t="s">
        <v>30</v>
      </c>
      <c r="J4" s="17">
        <v>8.99</v>
      </c>
      <c r="K4" s="6" t="s">
        <v>30</v>
      </c>
      <c r="L4" s="5">
        <v>3</v>
      </c>
      <c r="M4" s="23">
        <f t="shared" si="2"/>
        <v>0</v>
      </c>
      <c r="N4" s="27">
        <f t="shared" si="3"/>
        <v>0</v>
      </c>
      <c r="O4" s="27">
        <f t="shared" si="4"/>
        <v>0</v>
      </c>
      <c r="P4" s="27">
        <f t="shared" si="5"/>
        <v>0</v>
      </c>
    </row>
    <row r="5" spans="1:20" ht="23" x14ac:dyDescent="0.25">
      <c r="A5" s="4">
        <v>4</v>
      </c>
      <c r="B5" s="5">
        <v>55</v>
      </c>
      <c r="C5" s="6" t="s">
        <v>14</v>
      </c>
      <c r="D5" s="6" t="s">
        <v>20</v>
      </c>
      <c r="E5" s="7">
        <v>43926</v>
      </c>
      <c r="F5" s="7" t="str">
        <f t="shared" si="0"/>
        <v>April</v>
      </c>
      <c r="G5" s="7" t="str">
        <f t="shared" si="1"/>
        <v>Sun</v>
      </c>
      <c r="H5" s="6" t="s">
        <v>34</v>
      </c>
      <c r="I5" s="6" t="s">
        <v>30</v>
      </c>
      <c r="J5" s="17">
        <v>5.99</v>
      </c>
      <c r="K5" s="6" t="s">
        <v>30</v>
      </c>
      <c r="L5" s="5">
        <v>4</v>
      </c>
      <c r="M5" s="23">
        <f t="shared" si="2"/>
        <v>0</v>
      </c>
      <c r="N5" s="27">
        <f t="shared" si="3"/>
        <v>0</v>
      </c>
      <c r="O5" s="27">
        <f t="shared" si="4"/>
        <v>0</v>
      </c>
      <c r="P5" s="27">
        <f t="shared" si="5"/>
        <v>1</v>
      </c>
    </row>
    <row r="6" spans="1:20" ht="23" x14ac:dyDescent="0.25">
      <c r="A6" s="4">
        <v>5</v>
      </c>
      <c r="B6" s="5">
        <v>35</v>
      </c>
      <c r="C6" s="6" t="s">
        <v>13</v>
      </c>
      <c r="D6" s="6" t="s">
        <v>17</v>
      </c>
      <c r="E6" s="7">
        <v>44175</v>
      </c>
      <c r="F6" s="7" t="str">
        <f t="shared" si="0"/>
        <v>December</v>
      </c>
      <c r="G6" s="7" t="str">
        <f t="shared" si="1"/>
        <v>Thu</v>
      </c>
      <c r="H6" s="6" t="s">
        <v>35</v>
      </c>
      <c r="I6" s="6" t="s">
        <v>30</v>
      </c>
      <c r="J6" s="17">
        <v>8.99</v>
      </c>
      <c r="K6" s="6" t="s">
        <v>30</v>
      </c>
      <c r="L6" s="5">
        <v>4</v>
      </c>
      <c r="M6" s="23">
        <f t="shared" si="2"/>
        <v>0</v>
      </c>
      <c r="N6" s="27">
        <f t="shared" si="3"/>
        <v>0</v>
      </c>
      <c r="O6" s="27">
        <f t="shared" si="4"/>
        <v>0</v>
      </c>
      <c r="P6" s="27">
        <f t="shared" si="5"/>
        <v>1</v>
      </c>
    </row>
    <row r="7" spans="1:20" ht="23" x14ac:dyDescent="0.25">
      <c r="A7" s="4">
        <v>6</v>
      </c>
      <c r="B7" s="5">
        <v>25</v>
      </c>
      <c r="C7" s="6" t="s">
        <v>14</v>
      </c>
      <c r="D7" s="6" t="s">
        <v>17</v>
      </c>
      <c r="E7" s="7">
        <v>43934</v>
      </c>
      <c r="F7" s="7" t="str">
        <f t="shared" si="0"/>
        <v>April</v>
      </c>
      <c r="G7" s="7" t="str">
        <f t="shared" si="1"/>
        <v>Mon</v>
      </c>
      <c r="H7" s="6" t="s">
        <v>36</v>
      </c>
      <c r="I7" s="6" t="s">
        <v>30</v>
      </c>
      <c r="J7" s="17">
        <v>12.99</v>
      </c>
      <c r="K7" s="6" t="s">
        <v>30</v>
      </c>
      <c r="L7" s="5">
        <v>2</v>
      </c>
      <c r="M7" s="23">
        <f t="shared" si="2"/>
        <v>0</v>
      </c>
      <c r="N7" s="27">
        <f t="shared" si="3"/>
        <v>0</v>
      </c>
      <c r="O7" s="27">
        <f t="shared" si="4"/>
        <v>0</v>
      </c>
      <c r="P7" s="27">
        <f t="shared" si="5"/>
        <v>0</v>
      </c>
    </row>
    <row r="8" spans="1:20" ht="23" x14ac:dyDescent="0.25">
      <c r="A8" s="4">
        <v>7</v>
      </c>
      <c r="B8" s="5">
        <v>53</v>
      </c>
      <c r="C8" s="6" t="s">
        <v>15</v>
      </c>
      <c r="D8" s="6" t="s">
        <v>11</v>
      </c>
      <c r="E8" s="7">
        <v>43923</v>
      </c>
      <c r="F8" s="7" t="str">
        <f t="shared" si="0"/>
        <v>April</v>
      </c>
      <c r="G8" s="7" t="str">
        <f t="shared" si="1"/>
        <v>Thu</v>
      </c>
      <c r="H8" s="6" t="s">
        <v>37</v>
      </c>
      <c r="I8" s="6" t="s">
        <v>30</v>
      </c>
      <c r="J8" s="17">
        <v>5.99</v>
      </c>
      <c r="K8" s="6" t="s">
        <v>29</v>
      </c>
      <c r="L8" s="5">
        <v>5</v>
      </c>
      <c r="M8" s="23">
        <f t="shared" si="2"/>
        <v>5.99</v>
      </c>
      <c r="N8" s="27">
        <f t="shared" si="3"/>
        <v>0</v>
      </c>
      <c r="O8" s="27">
        <f t="shared" si="4"/>
        <v>1</v>
      </c>
      <c r="P8" s="27">
        <f t="shared" si="5"/>
        <v>0</v>
      </c>
    </row>
    <row r="9" spans="1:20" ht="23" x14ac:dyDescent="0.25">
      <c r="A9" s="4">
        <v>8</v>
      </c>
      <c r="B9" s="5">
        <v>63</v>
      </c>
      <c r="C9" s="6" t="s">
        <v>15</v>
      </c>
      <c r="D9" s="6" t="s">
        <v>10</v>
      </c>
      <c r="E9" s="7">
        <v>43852</v>
      </c>
      <c r="F9" s="7" t="str">
        <f t="shared" si="0"/>
        <v>January</v>
      </c>
      <c r="G9" s="7" t="str">
        <f t="shared" si="1"/>
        <v>Wed</v>
      </c>
      <c r="H9" s="6" t="s">
        <v>38</v>
      </c>
      <c r="I9" s="6" t="s">
        <v>29</v>
      </c>
      <c r="J9" s="17">
        <v>12.99</v>
      </c>
      <c r="K9" s="6" t="s">
        <v>29</v>
      </c>
      <c r="L9" s="5">
        <v>1</v>
      </c>
      <c r="M9" s="23">
        <f t="shared" si="2"/>
        <v>12.99</v>
      </c>
      <c r="N9" s="27">
        <f t="shared" si="3"/>
        <v>1</v>
      </c>
      <c r="O9" s="27">
        <f t="shared" si="4"/>
        <v>0</v>
      </c>
      <c r="P9" s="27">
        <f t="shared" si="5"/>
        <v>0</v>
      </c>
      <c r="Q9" t="s">
        <v>1</v>
      </c>
      <c r="R9" t="s">
        <v>2</v>
      </c>
      <c r="S9" t="s">
        <v>7</v>
      </c>
      <c r="T9" t="s">
        <v>21</v>
      </c>
    </row>
    <row r="10" spans="1:20" ht="23" x14ac:dyDescent="0.25">
      <c r="A10" s="4">
        <v>9</v>
      </c>
      <c r="B10" s="5">
        <v>45</v>
      </c>
      <c r="C10" s="6" t="s">
        <v>13</v>
      </c>
      <c r="D10" s="6" t="s">
        <v>16</v>
      </c>
      <c r="E10" s="7">
        <v>44032</v>
      </c>
      <c r="F10" s="7" t="str">
        <f t="shared" si="0"/>
        <v>July</v>
      </c>
      <c r="G10" s="7" t="str">
        <f t="shared" si="1"/>
        <v>Mon</v>
      </c>
      <c r="H10" s="6" t="s">
        <v>39</v>
      </c>
      <c r="I10" s="6" t="s">
        <v>30</v>
      </c>
      <c r="J10" s="17">
        <v>8.99</v>
      </c>
      <c r="K10" s="6" t="s">
        <v>30</v>
      </c>
      <c r="L10" s="5">
        <v>1</v>
      </c>
      <c r="M10" s="23">
        <f t="shared" si="2"/>
        <v>0</v>
      </c>
      <c r="N10" s="27">
        <f t="shared" si="3"/>
        <v>0</v>
      </c>
      <c r="O10" s="27">
        <f t="shared" si="4"/>
        <v>0</v>
      </c>
      <c r="P10" s="27">
        <f t="shared" si="5"/>
        <v>0</v>
      </c>
      <c r="Q10" t="s">
        <v>13</v>
      </c>
      <c r="R10" t="s">
        <v>12</v>
      </c>
      <c r="S10">
        <v>5.99</v>
      </c>
      <c r="T10" t="s">
        <v>22</v>
      </c>
    </row>
    <row r="11" spans="1:20" ht="23" x14ac:dyDescent="0.25">
      <c r="A11" s="4">
        <v>10</v>
      </c>
      <c r="B11" s="5">
        <v>69</v>
      </c>
      <c r="C11" s="6" t="s">
        <v>13</v>
      </c>
      <c r="D11" s="6" t="s">
        <v>16</v>
      </c>
      <c r="E11" s="7">
        <v>43947</v>
      </c>
      <c r="F11" s="7" t="str">
        <f t="shared" si="0"/>
        <v>April</v>
      </c>
      <c r="G11" s="7" t="str">
        <f t="shared" si="1"/>
        <v>Sun</v>
      </c>
      <c r="H11" s="6" t="s">
        <v>40</v>
      </c>
      <c r="I11" s="6" t="s">
        <v>30</v>
      </c>
      <c r="J11" s="17">
        <v>5.99</v>
      </c>
      <c r="K11" s="6" t="s">
        <v>29</v>
      </c>
      <c r="L11" s="5">
        <v>5</v>
      </c>
      <c r="M11" s="23">
        <f t="shared" si="2"/>
        <v>5.99</v>
      </c>
      <c r="N11" s="27">
        <f t="shared" si="3"/>
        <v>0</v>
      </c>
      <c r="O11" s="27">
        <f t="shared" si="4"/>
        <v>1</v>
      </c>
      <c r="P11" s="27">
        <f t="shared" si="5"/>
        <v>0</v>
      </c>
      <c r="Q11" t="s">
        <v>14</v>
      </c>
      <c r="R11" t="s">
        <v>10</v>
      </c>
      <c r="S11">
        <v>8.99</v>
      </c>
      <c r="T11" t="s">
        <v>23</v>
      </c>
    </row>
    <row r="12" spans="1:20" ht="23" x14ac:dyDescent="0.25">
      <c r="A12" s="4">
        <v>11</v>
      </c>
      <c r="B12" s="5">
        <v>80</v>
      </c>
      <c r="C12" s="6" t="s">
        <v>15</v>
      </c>
      <c r="D12" s="6" t="s">
        <v>17</v>
      </c>
      <c r="E12" s="7">
        <v>43874</v>
      </c>
      <c r="F12" s="7" t="str">
        <f t="shared" si="0"/>
        <v>February</v>
      </c>
      <c r="G12" s="7" t="str">
        <f t="shared" si="1"/>
        <v>Thu</v>
      </c>
      <c r="H12" s="6" t="s">
        <v>41</v>
      </c>
      <c r="I12" s="6" t="s">
        <v>29</v>
      </c>
      <c r="J12" s="17">
        <v>5.99</v>
      </c>
      <c r="K12" s="6" t="s">
        <v>30</v>
      </c>
      <c r="L12" s="5">
        <v>3</v>
      </c>
      <c r="M12" s="23">
        <f t="shared" si="2"/>
        <v>0</v>
      </c>
      <c r="N12" s="27">
        <f t="shared" si="3"/>
        <v>1</v>
      </c>
      <c r="O12" s="27">
        <f t="shared" si="4"/>
        <v>0</v>
      </c>
      <c r="P12" s="27">
        <f t="shared" si="5"/>
        <v>0</v>
      </c>
      <c r="Q12" t="s">
        <v>15</v>
      </c>
      <c r="R12" t="s">
        <v>11</v>
      </c>
      <c r="S12">
        <v>12.99</v>
      </c>
      <c r="T12" t="s">
        <v>24</v>
      </c>
    </row>
    <row r="13" spans="1:20" ht="23" x14ac:dyDescent="0.25">
      <c r="A13" s="4">
        <v>12</v>
      </c>
      <c r="B13" s="5">
        <v>69</v>
      </c>
      <c r="C13" s="6" t="s">
        <v>15</v>
      </c>
      <c r="D13" s="6" t="s">
        <v>10</v>
      </c>
      <c r="E13" s="7">
        <v>44020</v>
      </c>
      <c r="F13" s="7" t="str">
        <f t="shared" si="0"/>
        <v>July</v>
      </c>
      <c r="G13" s="7" t="str">
        <f t="shared" si="1"/>
        <v>Wed</v>
      </c>
      <c r="H13" s="6" t="s">
        <v>42</v>
      </c>
      <c r="I13" s="6" t="s">
        <v>29</v>
      </c>
      <c r="J13" s="17">
        <v>12.99</v>
      </c>
      <c r="K13" s="6" t="s">
        <v>30</v>
      </c>
      <c r="L13" s="5">
        <v>2</v>
      </c>
      <c r="M13" s="23">
        <f t="shared" si="2"/>
        <v>0</v>
      </c>
      <c r="N13" s="27">
        <f t="shared" si="3"/>
        <v>1</v>
      </c>
      <c r="O13" s="27">
        <f t="shared" si="4"/>
        <v>0</v>
      </c>
      <c r="P13" s="27">
        <f t="shared" si="5"/>
        <v>0</v>
      </c>
      <c r="R13" t="s">
        <v>16</v>
      </c>
      <c r="T13" t="s">
        <v>25</v>
      </c>
    </row>
    <row r="14" spans="1:20" ht="23" x14ac:dyDescent="0.25">
      <c r="A14" s="4">
        <v>13</v>
      </c>
      <c r="B14" s="5">
        <v>51</v>
      </c>
      <c r="C14" s="6" t="s">
        <v>15</v>
      </c>
      <c r="D14" s="6" t="s">
        <v>12</v>
      </c>
      <c r="E14" s="7">
        <v>44099</v>
      </c>
      <c r="F14" s="7" t="str">
        <f t="shared" si="0"/>
        <v>September</v>
      </c>
      <c r="G14" s="7" t="str">
        <f t="shared" si="1"/>
        <v>Fri</v>
      </c>
      <c r="H14" s="6" t="s">
        <v>43</v>
      </c>
      <c r="I14" s="6" t="s">
        <v>29</v>
      </c>
      <c r="J14" s="17">
        <v>5.99</v>
      </c>
      <c r="K14" s="6" t="s">
        <v>30</v>
      </c>
      <c r="L14" s="5">
        <v>1</v>
      </c>
      <c r="M14" s="23">
        <f t="shared" si="2"/>
        <v>0</v>
      </c>
      <c r="N14" s="27">
        <f t="shared" si="3"/>
        <v>1</v>
      </c>
      <c r="O14" s="27">
        <f t="shared" si="4"/>
        <v>0</v>
      </c>
      <c r="P14" s="27">
        <f t="shared" si="5"/>
        <v>0</v>
      </c>
      <c r="R14" t="s">
        <v>18</v>
      </c>
      <c r="T14" t="s">
        <v>26</v>
      </c>
    </row>
    <row r="15" spans="1:20" ht="23" x14ac:dyDescent="0.25">
      <c r="A15" s="4">
        <v>14</v>
      </c>
      <c r="B15" s="5">
        <v>35</v>
      </c>
      <c r="C15" s="6" t="s">
        <v>14</v>
      </c>
      <c r="D15" s="6" t="s">
        <v>19</v>
      </c>
      <c r="E15" s="7">
        <v>43942</v>
      </c>
      <c r="F15" s="7" t="str">
        <f t="shared" si="0"/>
        <v>April</v>
      </c>
      <c r="G15" s="7" t="str">
        <f t="shared" si="1"/>
        <v>Tue</v>
      </c>
      <c r="H15" s="6" t="s">
        <v>44</v>
      </c>
      <c r="I15" s="6" t="s">
        <v>30</v>
      </c>
      <c r="J15" s="17">
        <v>5.99</v>
      </c>
      <c r="K15" s="6" t="s">
        <v>30</v>
      </c>
      <c r="L15" s="5">
        <v>5</v>
      </c>
      <c r="M15" s="23">
        <f t="shared" si="2"/>
        <v>0</v>
      </c>
      <c r="N15" s="27">
        <f t="shared" si="3"/>
        <v>0</v>
      </c>
      <c r="O15" s="27">
        <f t="shared" si="4"/>
        <v>1</v>
      </c>
      <c r="P15" s="27">
        <f t="shared" si="5"/>
        <v>0</v>
      </c>
      <c r="R15" t="s">
        <v>17</v>
      </c>
      <c r="T15" t="s">
        <v>27</v>
      </c>
    </row>
    <row r="16" spans="1:20" ht="23" x14ac:dyDescent="0.25">
      <c r="A16" s="4">
        <v>15</v>
      </c>
      <c r="B16" s="5">
        <v>70</v>
      </c>
      <c r="C16" s="6" t="s">
        <v>15</v>
      </c>
      <c r="D16" s="6" t="s">
        <v>18</v>
      </c>
      <c r="E16" s="7">
        <v>44069</v>
      </c>
      <c r="F16" s="7" t="str">
        <f t="shared" si="0"/>
        <v>August</v>
      </c>
      <c r="G16" s="7" t="str">
        <f t="shared" si="1"/>
        <v>Wed</v>
      </c>
      <c r="H16" s="6" t="s">
        <v>45</v>
      </c>
      <c r="I16" s="6" t="s">
        <v>30</v>
      </c>
      <c r="J16" s="17">
        <v>5.99</v>
      </c>
      <c r="K16" s="6" t="s">
        <v>30</v>
      </c>
      <c r="L16" s="5">
        <v>2</v>
      </c>
      <c r="M16" s="23">
        <f t="shared" si="2"/>
        <v>0</v>
      </c>
      <c r="N16" s="27">
        <f t="shared" si="3"/>
        <v>0</v>
      </c>
      <c r="O16" s="27">
        <f t="shared" si="4"/>
        <v>0</v>
      </c>
      <c r="P16" s="27">
        <f t="shared" si="5"/>
        <v>0</v>
      </c>
      <c r="R16" t="s">
        <v>20</v>
      </c>
      <c r="T16" t="s">
        <v>28</v>
      </c>
    </row>
    <row r="17" spans="1:18" ht="23" x14ac:dyDescent="0.25">
      <c r="A17" s="4">
        <v>16</v>
      </c>
      <c r="B17" s="5">
        <v>27</v>
      </c>
      <c r="C17" s="6" t="s">
        <v>14</v>
      </c>
      <c r="D17" s="6" t="s">
        <v>10</v>
      </c>
      <c r="E17" s="7">
        <v>43934</v>
      </c>
      <c r="F17" s="7" t="str">
        <f t="shared" si="0"/>
        <v>April</v>
      </c>
      <c r="G17" s="7" t="str">
        <f t="shared" si="1"/>
        <v>Mon</v>
      </c>
      <c r="H17" s="6" t="s">
        <v>46</v>
      </c>
      <c r="I17" s="6" t="s">
        <v>30</v>
      </c>
      <c r="J17" s="17">
        <v>12.99</v>
      </c>
      <c r="K17" s="6" t="s">
        <v>30</v>
      </c>
      <c r="L17" s="5">
        <v>4</v>
      </c>
      <c r="M17" s="23">
        <f t="shared" si="2"/>
        <v>0</v>
      </c>
      <c r="N17" s="27">
        <f t="shared" si="3"/>
        <v>0</v>
      </c>
      <c r="O17" s="27">
        <f t="shared" si="4"/>
        <v>0</v>
      </c>
      <c r="P17" s="27">
        <f t="shared" si="5"/>
        <v>1</v>
      </c>
      <c r="R17" t="s">
        <v>19</v>
      </c>
    </row>
    <row r="18" spans="1:18" ht="23" x14ac:dyDescent="0.25">
      <c r="A18" s="4">
        <v>17</v>
      </c>
      <c r="B18" s="5">
        <v>30</v>
      </c>
      <c r="C18" s="6" t="s">
        <v>14</v>
      </c>
      <c r="D18" s="6" t="s">
        <v>18</v>
      </c>
      <c r="E18" s="7">
        <v>44114</v>
      </c>
      <c r="F18" s="7" t="str">
        <f t="shared" si="0"/>
        <v>October</v>
      </c>
      <c r="G18" s="7" t="str">
        <f t="shared" si="1"/>
        <v>Sat</v>
      </c>
      <c r="H18" s="6" t="s">
        <v>47</v>
      </c>
      <c r="I18" s="6" t="s">
        <v>30</v>
      </c>
      <c r="J18" s="17">
        <v>8.99</v>
      </c>
      <c r="K18" s="6" t="s">
        <v>29</v>
      </c>
      <c r="L18" s="5">
        <v>2</v>
      </c>
      <c r="M18" s="23">
        <f t="shared" si="2"/>
        <v>8.99</v>
      </c>
      <c r="N18" s="27">
        <f t="shared" si="3"/>
        <v>0</v>
      </c>
      <c r="O18" s="27">
        <f t="shared" si="4"/>
        <v>0</v>
      </c>
      <c r="P18" s="27">
        <f t="shared" si="5"/>
        <v>0</v>
      </c>
    </row>
    <row r="19" spans="1:18" ht="23" x14ac:dyDescent="0.25">
      <c r="A19" s="4">
        <v>18</v>
      </c>
      <c r="B19" s="5">
        <v>74</v>
      </c>
      <c r="C19" s="6" t="s">
        <v>14</v>
      </c>
      <c r="D19" s="6" t="s">
        <v>16</v>
      </c>
      <c r="E19" s="7">
        <v>44107</v>
      </c>
      <c r="F19" s="7" t="str">
        <f t="shared" si="0"/>
        <v>October</v>
      </c>
      <c r="G19" s="7" t="str">
        <f t="shared" si="1"/>
        <v>Sat</v>
      </c>
      <c r="H19" s="6" t="s">
        <v>48</v>
      </c>
      <c r="I19" s="6" t="s">
        <v>30</v>
      </c>
      <c r="J19" s="17">
        <v>5.99</v>
      </c>
      <c r="K19" s="6" t="s">
        <v>29</v>
      </c>
      <c r="L19" s="5">
        <v>1</v>
      </c>
      <c r="M19" s="23">
        <f t="shared" si="2"/>
        <v>5.99</v>
      </c>
      <c r="N19" s="27">
        <f t="shared" ref="N19:N82" si="6">IF($I19="Y",1,0)</f>
        <v>0</v>
      </c>
      <c r="O19" s="27">
        <f t="shared" si="4"/>
        <v>0</v>
      </c>
      <c r="P19" s="27">
        <f t="shared" si="5"/>
        <v>0</v>
      </c>
    </row>
    <row r="20" spans="1:18" ht="23" x14ac:dyDescent="0.25">
      <c r="A20" s="4">
        <v>19</v>
      </c>
      <c r="B20" s="5">
        <v>62</v>
      </c>
      <c r="C20" s="6" t="s">
        <v>14</v>
      </c>
      <c r="D20" s="6" t="s">
        <v>18</v>
      </c>
      <c r="E20" s="7">
        <v>44025</v>
      </c>
      <c r="F20" s="7" t="str">
        <f t="shared" si="0"/>
        <v>July</v>
      </c>
      <c r="G20" s="7" t="str">
        <f t="shared" si="1"/>
        <v>Mon</v>
      </c>
      <c r="H20" s="6" t="s">
        <v>49</v>
      </c>
      <c r="I20" s="6" t="s">
        <v>29</v>
      </c>
      <c r="J20" s="17">
        <v>8.99</v>
      </c>
      <c r="K20" s="6" t="s">
        <v>30</v>
      </c>
      <c r="L20" s="5">
        <v>5</v>
      </c>
      <c r="M20" s="23">
        <f t="shared" si="2"/>
        <v>0</v>
      </c>
      <c r="N20" s="27">
        <f t="shared" si="6"/>
        <v>1</v>
      </c>
      <c r="O20" s="27">
        <f t="shared" si="4"/>
        <v>1</v>
      </c>
      <c r="P20" s="27">
        <f t="shared" si="5"/>
        <v>0</v>
      </c>
    </row>
    <row r="21" spans="1:18" ht="23" x14ac:dyDescent="0.25">
      <c r="A21" s="4">
        <v>20</v>
      </c>
      <c r="B21" s="5">
        <v>24</v>
      </c>
      <c r="C21" s="6" t="s">
        <v>15</v>
      </c>
      <c r="D21" s="6" t="s">
        <v>16</v>
      </c>
      <c r="E21" s="7">
        <v>43939</v>
      </c>
      <c r="F21" s="7" t="str">
        <f t="shared" si="0"/>
        <v>April</v>
      </c>
      <c r="G21" s="7" t="str">
        <f t="shared" si="1"/>
        <v>Sat</v>
      </c>
      <c r="H21" s="6" t="s">
        <v>50</v>
      </c>
      <c r="I21" s="6" t="s">
        <v>30</v>
      </c>
      <c r="J21" s="17">
        <v>5.99</v>
      </c>
      <c r="K21" s="6" t="s">
        <v>29</v>
      </c>
      <c r="L21" s="5">
        <v>5</v>
      </c>
      <c r="M21" s="23">
        <f t="shared" si="2"/>
        <v>5.99</v>
      </c>
      <c r="N21" s="27">
        <f t="shared" si="6"/>
        <v>0</v>
      </c>
      <c r="O21" s="27">
        <f t="shared" si="4"/>
        <v>1</v>
      </c>
      <c r="P21" s="27">
        <f t="shared" si="5"/>
        <v>0</v>
      </c>
    </row>
    <row r="22" spans="1:18" ht="23" x14ac:dyDescent="0.25">
      <c r="A22" s="4">
        <v>21</v>
      </c>
      <c r="B22" s="5">
        <v>10</v>
      </c>
      <c r="C22" s="6" t="s">
        <v>13</v>
      </c>
      <c r="D22" s="6" t="s">
        <v>20</v>
      </c>
      <c r="E22" s="7">
        <v>43942</v>
      </c>
      <c r="F22" s="7" t="str">
        <f t="shared" si="0"/>
        <v>April</v>
      </c>
      <c r="G22" s="7" t="str">
        <f t="shared" si="1"/>
        <v>Tue</v>
      </c>
      <c r="H22" s="6" t="s">
        <v>51</v>
      </c>
      <c r="I22" s="6" t="s">
        <v>29</v>
      </c>
      <c r="J22" s="17">
        <v>8.99</v>
      </c>
      <c r="K22" s="6" t="s">
        <v>29</v>
      </c>
      <c r="L22" s="5">
        <v>2</v>
      </c>
      <c r="M22" s="23">
        <f t="shared" si="2"/>
        <v>8.99</v>
      </c>
      <c r="N22" s="27">
        <f t="shared" si="6"/>
        <v>1</v>
      </c>
      <c r="O22" s="27">
        <f t="shared" si="4"/>
        <v>0</v>
      </c>
      <c r="P22" s="27">
        <f t="shared" si="5"/>
        <v>0</v>
      </c>
    </row>
    <row r="23" spans="1:18" ht="23" x14ac:dyDescent="0.25">
      <c r="A23" s="4">
        <v>22</v>
      </c>
      <c r="B23" s="5">
        <v>43</v>
      </c>
      <c r="C23" s="6" t="s">
        <v>14</v>
      </c>
      <c r="D23" s="6" t="s">
        <v>19</v>
      </c>
      <c r="E23" s="7">
        <v>44039</v>
      </c>
      <c r="F23" s="7" t="str">
        <f t="shared" si="0"/>
        <v>July</v>
      </c>
      <c r="G23" s="7" t="str">
        <f t="shared" si="1"/>
        <v>Mon</v>
      </c>
      <c r="H23" s="6" t="s">
        <v>52</v>
      </c>
      <c r="I23" s="6" t="s">
        <v>30</v>
      </c>
      <c r="J23" s="17">
        <v>5.99</v>
      </c>
      <c r="K23" s="6" t="s">
        <v>30</v>
      </c>
      <c r="L23" s="5">
        <v>3</v>
      </c>
      <c r="M23" s="23">
        <f t="shared" si="2"/>
        <v>0</v>
      </c>
      <c r="N23" s="27">
        <f t="shared" si="6"/>
        <v>0</v>
      </c>
      <c r="O23" s="27">
        <f t="shared" si="4"/>
        <v>0</v>
      </c>
      <c r="P23" s="27">
        <f t="shared" si="5"/>
        <v>0</v>
      </c>
    </row>
    <row r="24" spans="1:18" ht="23" x14ac:dyDescent="0.25">
      <c r="A24" s="4">
        <v>23</v>
      </c>
      <c r="B24" s="5">
        <v>27</v>
      </c>
      <c r="C24" s="6" t="s">
        <v>13</v>
      </c>
      <c r="D24" s="6" t="s">
        <v>17</v>
      </c>
      <c r="E24" s="7">
        <v>43970</v>
      </c>
      <c r="F24" s="7" t="str">
        <f t="shared" si="0"/>
        <v>May</v>
      </c>
      <c r="G24" s="7" t="str">
        <f t="shared" si="1"/>
        <v>Tue</v>
      </c>
      <c r="H24" s="6" t="s">
        <v>53</v>
      </c>
      <c r="I24" s="6" t="s">
        <v>29</v>
      </c>
      <c r="J24" s="17">
        <v>5.99</v>
      </c>
      <c r="K24" s="6" t="s">
        <v>30</v>
      </c>
      <c r="L24" s="5">
        <v>5</v>
      </c>
      <c r="M24" s="23">
        <f t="shared" si="2"/>
        <v>0</v>
      </c>
      <c r="N24" s="27">
        <f t="shared" si="6"/>
        <v>1</v>
      </c>
      <c r="O24" s="27">
        <f t="shared" si="4"/>
        <v>1</v>
      </c>
      <c r="P24" s="27">
        <f t="shared" si="5"/>
        <v>0</v>
      </c>
    </row>
    <row r="25" spans="1:18" ht="23" x14ac:dyDescent="0.25">
      <c r="A25" s="4">
        <v>24</v>
      </c>
      <c r="B25" s="5">
        <v>15</v>
      </c>
      <c r="C25" s="6" t="s">
        <v>13</v>
      </c>
      <c r="D25" s="6" t="s">
        <v>20</v>
      </c>
      <c r="E25" s="7">
        <v>44059</v>
      </c>
      <c r="F25" s="7" t="str">
        <f t="shared" si="0"/>
        <v>August</v>
      </c>
      <c r="G25" s="7" t="str">
        <f t="shared" si="1"/>
        <v>Sun</v>
      </c>
      <c r="H25" s="6" t="s">
        <v>54</v>
      </c>
      <c r="I25" s="6" t="s">
        <v>29</v>
      </c>
      <c r="J25" s="17">
        <v>12.99</v>
      </c>
      <c r="K25" s="6" t="s">
        <v>30</v>
      </c>
      <c r="L25" s="5">
        <v>4</v>
      </c>
      <c r="M25" s="23">
        <f t="shared" si="2"/>
        <v>0</v>
      </c>
      <c r="N25" s="27">
        <f t="shared" si="6"/>
        <v>1</v>
      </c>
      <c r="O25" s="27">
        <f t="shared" si="4"/>
        <v>0</v>
      </c>
      <c r="P25" s="27">
        <f t="shared" si="5"/>
        <v>1</v>
      </c>
    </row>
    <row r="26" spans="1:18" ht="23" x14ac:dyDescent="0.25">
      <c r="A26" s="4">
        <v>25</v>
      </c>
      <c r="B26" s="5">
        <v>51</v>
      </c>
      <c r="C26" s="6" t="s">
        <v>15</v>
      </c>
      <c r="D26" s="6" t="s">
        <v>18</v>
      </c>
      <c r="E26" s="7">
        <v>44036</v>
      </c>
      <c r="F26" s="7" t="str">
        <f t="shared" si="0"/>
        <v>July</v>
      </c>
      <c r="G26" s="7" t="str">
        <f t="shared" si="1"/>
        <v>Fri</v>
      </c>
      <c r="H26" s="6" t="s">
        <v>55</v>
      </c>
      <c r="I26" s="6" t="s">
        <v>30</v>
      </c>
      <c r="J26" s="17">
        <v>8.99</v>
      </c>
      <c r="K26" s="6" t="s">
        <v>30</v>
      </c>
      <c r="L26" s="5">
        <v>2</v>
      </c>
      <c r="M26" s="23">
        <f t="shared" si="2"/>
        <v>0</v>
      </c>
      <c r="N26" s="27">
        <f t="shared" si="6"/>
        <v>0</v>
      </c>
      <c r="O26" s="27">
        <f t="shared" si="4"/>
        <v>0</v>
      </c>
      <c r="P26" s="27">
        <f t="shared" si="5"/>
        <v>0</v>
      </c>
    </row>
    <row r="27" spans="1:18" ht="23" x14ac:dyDescent="0.25">
      <c r="A27" s="4">
        <v>26</v>
      </c>
      <c r="B27" s="5">
        <v>28</v>
      </c>
      <c r="C27" s="6" t="s">
        <v>14</v>
      </c>
      <c r="D27" s="6" t="s">
        <v>11</v>
      </c>
      <c r="E27" s="7">
        <v>44105</v>
      </c>
      <c r="F27" s="7" t="str">
        <f t="shared" si="0"/>
        <v>October</v>
      </c>
      <c r="G27" s="7" t="str">
        <f t="shared" si="1"/>
        <v>Thu</v>
      </c>
      <c r="H27" s="6" t="s">
        <v>56</v>
      </c>
      <c r="I27" s="6" t="s">
        <v>30</v>
      </c>
      <c r="J27" s="17">
        <v>12.99</v>
      </c>
      <c r="K27" s="6" t="s">
        <v>29</v>
      </c>
      <c r="L27" s="5">
        <v>1</v>
      </c>
      <c r="M27" s="23">
        <f t="shared" si="2"/>
        <v>12.99</v>
      </c>
      <c r="N27" s="27">
        <f t="shared" si="6"/>
        <v>0</v>
      </c>
      <c r="O27" s="27">
        <f t="shared" si="4"/>
        <v>0</v>
      </c>
      <c r="P27" s="27">
        <f t="shared" si="5"/>
        <v>0</v>
      </c>
    </row>
    <row r="28" spans="1:18" ht="23" x14ac:dyDescent="0.25">
      <c r="A28" s="4">
        <v>27</v>
      </c>
      <c r="B28" s="5">
        <v>28</v>
      </c>
      <c r="C28" s="6" t="s">
        <v>13</v>
      </c>
      <c r="D28" s="6" t="s">
        <v>16</v>
      </c>
      <c r="E28" s="7">
        <v>44065</v>
      </c>
      <c r="F28" s="7" t="str">
        <f t="shared" si="0"/>
        <v>August</v>
      </c>
      <c r="G28" s="7" t="str">
        <f t="shared" si="1"/>
        <v>Sat</v>
      </c>
      <c r="H28" s="6" t="s">
        <v>57</v>
      </c>
      <c r="I28" s="6" t="s">
        <v>29</v>
      </c>
      <c r="J28" s="17">
        <v>5.99</v>
      </c>
      <c r="K28" s="6" t="s">
        <v>30</v>
      </c>
      <c r="L28" s="5">
        <v>2</v>
      </c>
      <c r="M28" s="23">
        <f t="shared" si="2"/>
        <v>0</v>
      </c>
      <c r="N28" s="27">
        <f t="shared" si="6"/>
        <v>1</v>
      </c>
      <c r="O28" s="27">
        <f t="shared" si="4"/>
        <v>0</v>
      </c>
      <c r="P28" s="27">
        <f t="shared" si="5"/>
        <v>0</v>
      </c>
    </row>
    <row r="29" spans="1:18" ht="23" x14ac:dyDescent="0.25">
      <c r="A29" s="4">
        <v>28</v>
      </c>
      <c r="B29" s="5">
        <v>80</v>
      </c>
      <c r="C29" s="6" t="s">
        <v>14</v>
      </c>
      <c r="D29" s="6" t="s">
        <v>20</v>
      </c>
      <c r="E29" s="7">
        <v>44091</v>
      </c>
      <c r="F29" s="7" t="str">
        <f t="shared" si="0"/>
        <v>September</v>
      </c>
      <c r="G29" s="7" t="str">
        <f t="shared" si="1"/>
        <v>Thu</v>
      </c>
      <c r="H29" s="6" t="s">
        <v>58</v>
      </c>
      <c r="I29" s="6" t="s">
        <v>30</v>
      </c>
      <c r="J29" s="17">
        <v>5.99</v>
      </c>
      <c r="K29" s="6" t="s">
        <v>29</v>
      </c>
      <c r="L29" s="5">
        <v>1</v>
      </c>
      <c r="M29" s="23">
        <f t="shared" si="2"/>
        <v>5.99</v>
      </c>
      <c r="N29" s="27">
        <f t="shared" si="6"/>
        <v>0</v>
      </c>
      <c r="O29" s="27">
        <f t="shared" si="4"/>
        <v>0</v>
      </c>
      <c r="P29" s="27">
        <f t="shared" si="5"/>
        <v>0</v>
      </c>
    </row>
    <row r="30" spans="1:18" ht="23" x14ac:dyDescent="0.25">
      <c r="A30" s="4">
        <v>29</v>
      </c>
      <c r="B30" s="5">
        <v>56</v>
      </c>
      <c r="C30" s="6" t="s">
        <v>13</v>
      </c>
      <c r="D30" s="6" t="s">
        <v>19</v>
      </c>
      <c r="E30" s="7">
        <v>43947</v>
      </c>
      <c r="F30" s="7" t="str">
        <f t="shared" si="0"/>
        <v>April</v>
      </c>
      <c r="G30" s="7" t="str">
        <f t="shared" si="1"/>
        <v>Sun</v>
      </c>
      <c r="H30" s="6" t="s">
        <v>59</v>
      </c>
      <c r="I30" s="6" t="s">
        <v>30</v>
      </c>
      <c r="J30" s="17">
        <v>8.99</v>
      </c>
      <c r="K30" s="6" t="s">
        <v>30</v>
      </c>
      <c r="L30" s="5">
        <v>5</v>
      </c>
      <c r="M30" s="23">
        <f t="shared" si="2"/>
        <v>0</v>
      </c>
      <c r="N30" s="27">
        <f t="shared" si="6"/>
        <v>0</v>
      </c>
      <c r="O30" s="27">
        <f t="shared" si="4"/>
        <v>1</v>
      </c>
      <c r="P30" s="27">
        <f t="shared" si="5"/>
        <v>0</v>
      </c>
    </row>
    <row r="31" spans="1:18" ht="23" x14ac:dyDescent="0.25">
      <c r="A31" s="4">
        <v>30</v>
      </c>
      <c r="B31" s="5">
        <v>19</v>
      </c>
      <c r="C31" s="6" t="s">
        <v>13</v>
      </c>
      <c r="D31" s="6" t="s">
        <v>20</v>
      </c>
      <c r="E31" s="7">
        <v>44153</v>
      </c>
      <c r="F31" s="7" t="str">
        <f t="shared" si="0"/>
        <v>November</v>
      </c>
      <c r="G31" s="7" t="str">
        <f t="shared" si="1"/>
        <v>Wed</v>
      </c>
      <c r="H31" s="6" t="s">
        <v>59</v>
      </c>
      <c r="I31" s="6" t="s">
        <v>30</v>
      </c>
      <c r="J31" s="17">
        <v>8.99</v>
      </c>
      <c r="K31" s="6" t="s">
        <v>30</v>
      </c>
      <c r="L31" s="5">
        <v>1</v>
      </c>
      <c r="M31" s="23">
        <f t="shared" si="2"/>
        <v>0</v>
      </c>
      <c r="N31" s="27">
        <f t="shared" si="6"/>
        <v>0</v>
      </c>
      <c r="O31" s="27">
        <f t="shared" si="4"/>
        <v>0</v>
      </c>
      <c r="P31" s="27">
        <f t="shared" si="5"/>
        <v>0</v>
      </c>
    </row>
    <row r="32" spans="1:18" ht="23" x14ac:dyDescent="0.25">
      <c r="A32" s="4">
        <v>31</v>
      </c>
      <c r="B32" s="5">
        <v>34</v>
      </c>
      <c r="C32" s="6" t="s">
        <v>15</v>
      </c>
      <c r="D32" s="6" t="s">
        <v>12</v>
      </c>
      <c r="E32" s="7">
        <v>43852</v>
      </c>
      <c r="F32" s="7" t="str">
        <f t="shared" si="0"/>
        <v>January</v>
      </c>
      <c r="G32" s="7" t="str">
        <f t="shared" si="1"/>
        <v>Wed</v>
      </c>
      <c r="H32" s="6" t="s">
        <v>60</v>
      </c>
      <c r="I32" s="6" t="s">
        <v>29</v>
      </c>
      <c r="J32" s="17">
        <v>5.99</v>
      </c>
      <c r="K32" s="6" t="s">
        <v>29</v>
      </c>
      <c r="L32" s="5">
        <v>3</v>
      </c>
      <c r="M32" s="23">
        <f t="shared" si="2"/>
        <v>5.99</v>
      </c>
      <c r="N32" s="27">
        <f t="shared" si="6"/>
        <v>1</v>
      </c>
      <c r="O32" s="27">
        <f t="shared" si="4"/>
        <v>0</v>
      </c>
      <c r="P32" s="27">
        <f t="shared" si="5"/>
        <v>0</v>
      </c>
    </row>
    <row r="33" spans="1:16" ht="23" x14ac:dyDescent="0.25">
      <c r="A33" s="4">
        <v>32</v>
      </c>
      <c r="B33" s="5">
        <v>25</v>
      </c>
      <c r="C33" s="6" t="s">
        <v>13</v>
      </c>
      <c r="D33" s="6" t="s">
        <v>19</v>
      </c>
      <c r="E33" s="7">
        <v>43983</v>
      </c>
      <c r="F33" s="7" t="str">
        <f t="shared" si="0"/>
        <v>June</v>
      </c>
      <c r="G33" s="7" t="str">
        <f t="shared" si="1"/>
        <v>Mon</v>
      </c>
      <c r="H33" s="6" t="s">
        <v>61</v>
      </c>
      <c r="I33" s="6" t="s">
        <v>30</v>
      </c>
      <c r="J33" s="17">
        <v>5.99</v>
      </c>
      <c r="K33" s="6" t="s">
        <v>29</v>
      </c>
      <c r="L33" s="5">
        <v>4</v>
      </c>
      <c r="M33" s="23">
        <f t="shared" si="2"/>
        <v>5.99</v>
      </c>
      <c r="N33" s="27">
        <f t="shared" si="6"/>
        <v>0</v>
      </c>
      <c r="O33" s="27">
        <f t="shared" si="4"/>
        <v>0</v>
      </c>
      <c r="P33" s="27">
        <f t="shared" si="5"/>
        <v>1</v>
      </c>
    </row>
    <row r="34" spans="1:16" ht="23" x14ac:dyDescent="0.25">
      <c r="A34" s="4">
        <v>33</v>
      </c>
      <c r="B34" s="5">
        <v>18</v>
      </c>
      <c r="C34" s="6" t="s">
        <v>14</v>
      </c>
      <c r="D34" s="6" t="s">
        <v>10</v>
      </c>
      <c r="E34" s="7">
        <v>44117</v>
      </c>
      <c r="F34" s="7" t="str">
        <f t="shared" si="0"/>
        <v>October</v>
      </c>
      <c r="G34" s="7" t="str">
        <f t="shared" si="1"/>
        <v>Tue</v>
      </c>
      <c r="H34" s="6" t="s">
        <v>62</v>
      </c>
      <c r="I34" s="6" t="s">
        <v>29</v>
      </c>
      <c r="J34" s="17">
        <v>8.99</v>
      </c>
      <c r="K34" s="6" t="s">
        <v>30</v>
      </c>
      <c r="L34" s="5">
        <v>1</v>
      </c>
      <c r="M34" s="23">
        <f t="shared" si="2"/>
        <v>0</v>
      </c>
      <c r="N34" s="27">
        <f t="shared" si="6"/>
        <v>1</v>
      </c>
      <c r="O34" s="27">
        <f t="shared" si="4"/>
        <v>0</v>
      </c>
      <c r="P34" s="27">
        <f t="shared" si="5"/>
        <v>0</v>
      </c>
    </row>
    <row r="35" spans="1:16" ht="23" x14ac:dyDescent="0.25">
      <c r="A35" s="4">
        <v>34</v>
      </c>
      <c r="B35" s="5">
        <v>76</v>
      </c>
      <c r="C35" s="6" t="s">
        <v>15</v>
      </c>
      <c r="D35" s="6" t="s">
        <v>18</v>
      </c>
      <c r="E35" s="7">
        <v>44104</v>
      </c>
      <c r="F35" s="7" t="str">
        <f t="shared" si="0"/>
        <v>September</v>
      </c>
      <c r="G35" s="7" t="str">
        <f t="shared" si="1"/>
        <v>Wed</v>
      </c>
      <c r="H35" s="6" t="s">
        <v>63</v>
      </c>
      <c r="I35" s="6" t="s">
        <v>30</v>
      </c>
      <c r="J35" s="17">
        <v>5.99</v>
      </c>
      <c r="K35" s="6" t="s">
        <v>30</v>
      </c>
      <c r="L35" s="5">
        <v>4</v>
      </c>
      <c r="M35" s="23">
        <f t="shared" si="2"/>
        <v>0</v>
      </c>
      <c r="N35" s="27">
        <f t="shared" si="6"/>
        <v>0</v>
      </c>
      <c r="O35" s="27">
        <f t="shared" si="4"/>
        <v>0</v>
      </c>
      <c r="P35" s="27">
        <f t="shared" si="5"/>
        <v>1</v>
      </c>
    </row>
    <row r="36" spans="1:16" ht="23" x14ac:dyDescent="0.25">
      <c r="A36" s="4">
        <v>35</v>
      </c>
      <c r="B36" s="5">
        <v>79</v>
      </c>
      <c r="C36" s="6" t="s">
        <v>13</v>
      </c>
      <c r="D36" s="6" t="s">
        <v>16</v>
      </c>
      <c r="E36" s="7">
        <v>43915</v>
      </c>
      <c r="F36" s="7" t="str">
        <f t="shared" si="0"/>
        <v>March</v>
      </c>
      <c r="G36" s="7" t="str">
        <f t="shared" si="1"/>
        <v>Wed</v>
      </c>
      <c r="H36" s="6" t="s">
        <v>60</v>
      </c>
      <c r="I36" s="6" t="s">
        <v>29</v>
      </c>
      <c r="J36" s="17">
        <v>5.99</v>
      </c>
      <c r="K36" s="6" t="s">
        <v>30</v>
      </c>
      <c r="L36" s="5">
        <v>5</v>
      </c>
      <c r="M36" s="23">
        <f t="shared" si="2"/>
        <v>0</v>
      </c>
      <c r="N36" s="27">
        <f t="shared" si="6"/>
        <v>1</v>
      </c>
      <c r="O36" s="27">
        <f t="shared" si="4"/>
        <v>1</v>
      </c>
      <c r="P36" s="27">
        <f t="shared" si="5"/>
        <v>0</v>
      </c>
    </row>
    <row r="37" spans="1:16" ht="23" x14ac:dyDescent="0.25">
      <c r="A37" s="4">
        <v>36</v>
      </c>
      <c r="B37" s="5">
        <v>73</v>
      </c>
      <c r="C37" s="6" t="s">
        <v>14</v>
      </c>
      <c r="D37" s="6" t="s">
        <v>18</v>
      </c>
      <c r="E37" s="7">
        <v>43996</v>
      </c>
      <c r="F37" s="7" t="str">
        <f t="shared" si="0"/>
        <v>June</v>
      </c>
      <c r="G37" s="7" t="str">
        <f t="shared" si="1"/>
        <v>Sun</v>
      </c>
      <c r="H37" s="6" t="s">
        <v>64</v>
      </c>
      <c r="I37" s="6" t="s">
        <v>30</v>
      </c>
      <c r="J37" s="17">
        <v>8.99</v>
      </c>
      <c r="K37" s="6" t="s">
        <v>29</v>
      </c>
      <c r="L37" s="5">
        <v>4</v>
      </c>
      <c r="M37" s="23">
        <f t="shared" si="2"/>
        <v>8.99</v>
      </c>
      <c r="N37" s="27">
        <f t="shared" si="6"/>
        <v>0</v>
      </c>
      <c r="O37" s="27">
        <f t="shared" si="4"/>
        <v>0</v>
      </c>
      <c r="P37" s="27">
        <f t="shared" si="5"/>
        <v>1</v>
      </c>
    </row>
    <row r="38" spans="1:16" ht="23" x14ac:dyDescent="0.25">
      <c r="A38" s="4">
        <v>37</v>
      </c>
      <c r="B38" s="5">
        <v>70</v>
      </c>
      <c r="C38" s="6" t="s">
        <v>13</v>
      </c>
      <c r="D38" s="6" t="s">
        <v>19</v>
      </c>
      <c r="E38" s="7">
        <v>43884</v>
      </c>
      <c r="F38" s="7" t="str">
        <f t="shared" si="0"/>
        <v>February</v>
      </c>
      <c r="G38" s="7" t="str">
        <f t="shared" si="1"/>
        <v>Sun</v>
      </c>
      <c r="H38" s="6" t="s">
        <v>59</v>
      </c>
      <c r="I38" s="6" t="s">
        <v>30</v>
      </c>
      <c r="J38" s="17">
        <v>12.99</v>
      </c>
      <c r="K38" s="6" t="s">
        <v>30</v>
      </c>
      <c r="L38" s="5">
        <v>2</v>
      </c>
      <c r="M38" s="23">
        <f t="shared" si="2"/>
        <v>0</v>
      </c>
      <c r="N38" s="27">
        <f t="shared" si="6"/>
        <v>0</v>
      </c>
      <c r="O38" s="27">
        <f t="shared" si="4"/>
        <v>0</v>
      </c>
      <c r="P38" s="27">
        <f t="shared" si="5"/>
        <v>0</v>
      </c>
    </row>
    <row r="39" spans="1:16" ht="23" x14ac:dyDescent="0.25">
      <c r="A39" s="4">
        <v>38</v>
      </c>
      <c r="B39" s="5">
        <v>49</v>
      </c>
      <c r="C39" s="6" t="s">
        <v>13</v>
      </c>
      <c r="D39" s="6" t="s">
        <v>17</v>
      </c>
      <c r="E39" s="7">
        <v>43915</v>
      </c>
      <c r="F39" s="7" t="str">
        <f t="shared" si="0"/>
        <v>March</v>
      </c>
      <c r="G39" s="7" t="str">
        <f t="shared" si="1"/>
        <v>Wed</v>
      </c>
      <c r="H39" s="6" t="s">
        <v>65</v>
      </c>
      <c r="I39" s="6" t="s">
        <v>30</v>
      </c>
      <c r="J39" s="17">
        <v>12.99</v>
      </c>
      <c r="K39" s="6" t="s">
        <v>30</v>
      </c>
      <c r="L39" s="5">
        <v>5</v>
      </c>
      <c r="M39" s="23">
        <f t="shared" si="2"/>
        <v>0</v>
      </c>
      <c r="N39" s="27">
        <f t="shared" si="6"/>
        <v>0</v>
      </c>
      <c r="O39" s="27">
        <f t="shared" si="4"/>
        <v>1</v>
      </c>
      <c r="P39" s="27">
        <f t="shared" si="5"/>
        <v>0</v>
      </c>
    </row>
    <row r="40" spans="1:16" ht="23" x14ac:dyDescent="0.25">
      <c r="A40" s="4">
        <v>39</v>
      </c>
      <c r="B40" s="5">
        <v>74</v>
      </c>
      <c r="C40" s="6" t="s">
        <v>13</v>
      </c>
      <c r="D40" s="6" t="s">
        <v>10</v>
      </c>
      <c r="E40" s="7">
        <v>43968</v>
      </c>
      <c r="F40" s="7" t="str">
        <f t="shared" si="0"/>
        <v>May</v>
      </c>
      <c r="G40" s="7" t="str">
        <f t="shared" si="1"/>
        <v>Sun</v>
      </c>
      <c r="H40" s="6" t="s">
        <v>66</v>
      </c>
      <c r="I40" s="6" t="s">
        <v>29</v>
      </c>
      <c r="J40" s="17">
        <v>12.99</v>
      </c>
      <c r="K40" s="6" t="s">
        <v>30</v>
      </c>
      <c r="L40" s="5">
        <v>4</v>
      </c>
      <c r="M40" s="23">
        <f t="shared" si="2"/>
        <v>0</v>
      </c>
      <c r="N40" s="27">
        <f t="shared" si="6"/>
        <v>1</v>
      </c>
      <c r="O40" s="27">
        <f t="shared" si="4"/>
        <v>0</v>
      </c>
      <c r="P40" s="27">
        <f t="shared" si="5"/>
        <v>1</v>
      </c>
    </row>
    <row r="41" spans="1:16" ht="23" x14ac:dyDescent="0.25">
      <c r="A41" s="4">
        <v>40</v>
      </c>
      <c r="B41" s="5">
        <v>49</v>
      </c>
      <c r="C41" s="6" t="s">
        <v>15</v>
      </c>
      <c r="D41" s="6" t="s">
        <v>18</v>
      </c>
      <c r="E41" s="7">
        <v>43875</v>
      </c>
      <c r="F41" s="7" t="str">
        <f t="shared" si="0"/>
        <v>February</v>
      </c>
      <c r="G41" s="7" t="str">
        <f t="shared" si="1"/>
        <v>Fri</v>
      </c>
      <c r="H41" s="6" t="s">
        <v>67</v>
      </c>
      <c r="I41" s="6" t="s">
        <v>29</v>
      </c>
      <c r="J41" s="17">
        <v>12.99</v>
      </c>
      <c r="K41" s="6" t="s">
        <v>29</v>
      </c>
      <c r="L41" s="5">
        <v>2</v>
      </c>
      <c r="M41" s="23">
        <f t="shared" si="2"/>
        <v>12.99</v>
      </c>
      <c r="N41" s="27">
        <f t="shared" si="6"/>
        <v>1</v>
      </c>
      <c r="O41" s="27">
        <f t="shared" si="4"/>
        <v>0</v>
      </c>
      <c r="P41" s="27">
        <f t="shared" si="5"/>
        <v>0</v>
      </c>
    </row>
    <row r="42" spans="1:16" ht="23" x14ac:dyDescent="0.25">
      <c r="A42" s="4">
        <v>41</v>
      </c>
      <c r="B42" s="5">
        <v>44</v>
      </c>
      <c r="C42" s="6" t="s">
        <v>15</v>
      </c>
      <c r="D42" s="6" t="s">
        <v>20</v>
      </c>
      <c r="E42" s="7">
        <v>43930</v>
      </c>
      <c r="F42" s="7" t="str">
        <f t="shared" si="0"/>
        <v>April</v>
      </c>
      <c r="G42" s="7" t="str">
        <f t="shared" si="1"/>
        <v>Thu</v>
      </c>
      <c r="H42" s="6" t="s">
        <v>68</v>
      </c>
      <c r="I42" s="6" t="s">
        <v>30</v>
      </c>
      <c r="J42" s="17">
        <v>12.99</v>
      </c>
      <c r="K42" s="6" t="s">
        <v>30</v>
      </c>
      <c r="L42" s="5">
        <v>1</v>
      </c>
      <c r="M42" s="23">
        <f t="shared" si="2"/>
        <v>0</v>
      </c>
      <c r="N42" s="27">
        <f t="shared" si="6"/>
        <v>0</v>
      </c>
      <c r="O42" s="27">
        <f t="shared" si="4"/>
        <v>0</v>
      </c>
      <c r="P42" s="27">
        <f t="shared" si="5"/>
        <v>0</v>
      </c>
    </row>
    <row r="43" spans="1:16" ht="23" x14ac:dyDescent="0.25">
      <c r="A43" s="4">
        <v>42</v>
      </c>
      <c r="B43" s="5">
        <v>71</v>
      </c>
      <c r="C43" s="6" t="s">
        <v>14</v>
      </c>
      <c r="D43" s="6" t="s">
        <v>19</v>
      </c>
      <c r="E43" s="7">
        <v>43861</v>
      </c>
      <c r="F43" s="7" t="str">
        <f t="shared" si="0"/>
        <v>January</v>
      </c>
      <c r="G43" s="7" t="str">
        <f t="shared" si="1"/>
        <v>Fri</v>
      </c>
      <c r="H43" s="6" t="s">
        <v>58</v>
      </c>
      <c r="I43" s="6" t="s">
        <v>29</v>
      </c>
      <c r="J43" s="17">
        <v>5.99</v>
      </c>
      <c r="K43" s="6" t="s">
        <v>30</v>
      </c>
      <c r="L43" s="5">
        <v>1</v>
      </c>
      <c r="M43" s="23">
        <f t="shared" si="2"/>
        <v>0</v>
      </c>
      <c r="N43" s="27">
        <f t="shared" si="6"/>
        <v>1</v>
      </c>
      <c r="O43" s="27">
        <f t="shared" si="4"/>
        <v>0</v>
      </c>
      <c r="P43" s="27">
        <f t="shared" si="5"/>
        <v>0</v>
      </c>
    </row>
    <row r="44" spans="1:16" ht="23" x14ac:dyDescent="0.25">
      <c r="A44" s="4">
        <v>43</v>
      </c>
      <c r="B44" s="5">
        <v>16</v>
      </c>
      <c r="C44" s="6" t="s">
        <v>15</v>
      </c>
      <c r="D44" s="6" t="s">
        <v>18</v>
      </c>
      <c r="E44" s="7">
        <v>44061</v>
      </c>
      <c r="F44" s="7" t="str">
        <f t="shared" si="0"/>
        <v>August</v>
      </c>
      <c r="G44" s="7" t="str">
        <f t="shared" si="1"/>
        <v>Tue</v>
      </c>
      <c r="H44" s="6" t="s">
        <v>69</v>
      </c>
      <c r="I44" s="6" t="s">
        <v>30</v>
      </c>
      <c r="J44" s="17">
        <v>12.99</v>
      </c>
      <c r="K44" s="6" t="s">
        <v>30</v>
      </c>
      <c r="L44" s="5">
        <v>5</v>
      </c>
      <c r="M44" s="23">
        <f t="shared" si="2"/>
        <v>0</v>
      </c>
      <c r="N44" s="27">
        <f t="shared" si="6"/>
        <v>0</v>
      </c>
      <c r="O44" s="27">
        <f t="shared" si="4"/>
        <v>1</v>
      </c>
      <c r="P44" s="27">
        <f t="shared" si="5"/>
        <v>0</v>
      </c>
    </row>
    <row r="45" spans="1:16" ht="23" x14ac:dyDescent="0.25">
      <c r="A45" s="4">
        <v>44</v>
      </c>
      <c r="B45" s="5">
        <v>69</v>
      </c>
      <c r="C45" s="6" t="s">
        <v>14</v>
      </c>
      <c r="D45" s="6" t="s">
        <v>10</v>
      </c>
      <c r="E45" s="7">
        <v>43904</v>
      </c>
      <c r="F45" s="7" t="str">
        <f t="shared" si="0"/>
        <v>March</v>
      </c>
      <c r="G45" s="7" t="str">
        <f t="shared" si="1"/>
        <v>Sat</v>
      </c>
      <c r="H45" s="6" t="s">
        <v>70</v>
      </c>
      <c r="I45" s="6" t="s">
        <v>29</v>
      </c>
      <c r="J45" s="17">
        <v>12.99</v>
      </c>
      <c r="K45" s="6" t="s">
        <v>29</v>
      </c>
      <c r="L45" s="5">
        <v>1</v>
      </c>
      <c r="M45" s="23">
        <f t="shared" si="2"/>
        <v>12.99</v>
      </c>
      <c r="N45" s="27">
        <f t="shared" si="6"/>
        <v>1</v>
      </c>
      <c r="O45" s="27">
        <f t="shared" si="4"/>
        <v>0</v>
      </c>
      <c r="P45" s="27">
        <f t="shared" si="5"/>
        <v>0</v>
      </c>
    </row>
    <row r="46" spans="1:16" ht="23" x14ac:dyDescent="0.25">
      <c r="A46" s="4">
        <v>45</v>
      </c>
      <c r="B46" s="5">
        <v>69</v>
      </c>
      <c r="C46" s="6" t="s">
        <v>15</v>
      </c>
      <c r="D46" s="6" t="s">
        <v>16</v>
      </c>
      <c r="E46" s="7">
        <v>44003</v>
      </c>
      <c r="F46" s="7" t="str">
        <f t="shared" si="0"/>
        <v>June</v>
      </c>
      <c r="G46" s="7" t="str">
        <f t="shared" si="1"/>
        <v>Sun</v>
      </c>
      <c r="H46" s="6" t="s">
        <v>71</v>
      </c>
      <c r="I46" s="6" t="s">
        <v>29</v>
      </c>
      <c r="J46" s="17">
        <v>5.99</v>
      </c>
      <c r="K46" s="6" t="s">
        <v>30</v>
      </c>
      <c r="L46" s="5">
        <v>1</v>
      </c>
      <c r="M46" s="23">
        <f t="shared" si="2"/>
        <v>0</v>
      </c>
      <c r="N46" s="27">
        <f t="shared" si="6"/>
        <v>1</v>
      </c>
      <c r="O46" s="27">
        <f t="shared" si="4"/>
        <v>0</v>
      </c>
      <c r="P46" s="27">
        <f t="shared" si="5"/>
        <v>0</v>
      </c>
    </row>
    <row r="47" spans="1:16" ht="23" x14ac:dyDescent="0.25">
      <c r="A47" s="4">
        <v>46</v>
      </c>
      <c r="B47" s="5">
        <v>55</v>
      </c>
      <c r="C47" s="6" t="s">
        <v>15</v>
      </c>
      <c r="D47" s="6" t="s">
        <v>18</v>
      </c>
      <c r="E47" s="7">
        <v>44053</v>
      </c>
      <c r="F47" s="7" t="str">
        <f t="shared" si="0"/>
        <v>August</v>
      </c>
      <c r="G47" s="7" t="str">
        <f t="shared" si="1"/>
        <v>Mon</v>
      </c>
      <c r="H47" s="6" t="s">
        <v>72</v>
      </c>
      <c r="I47" s="6" t="s">
        <v>29</v>
      </c>
      <c r="J47" s="17">
        <v>12.99</v>
      </c>
      <c r="K47" s="6" t="s">
        <v>29</v>
      </c>
      <c r="L47" s="5">
        <v>5</v>
      </c>
      <c r="M47" s="23">
        <f t="shared" si="2"/>
        <v>12.99</v>
      </c>
      <c r="N47" s="27">
        <f t="shared" si="6"/>
        <v>1</v>
      </c>
      <c r="O47" s="27">
        <f t="shared" si="4"/>
        <v>1</v>
      </c>
      <c r="P47" s="27">
        <f t="shared" si="5"/>
        <v>0</v>
      </c>
    </row>
    <row r="48" spans="1:16" ht="23" x14ac:dyDescent="0.25">
      <c r="A48" s="4">
        <v>47</v>
      </c>
      <c r="B48" s="5">
        <v>48</v>
      </c>
      <c r="C48" s="6" t="s">
        <v>13</v>
      </c>
      <c r="D48" s="6" t="s">
        <v>12</v>
      </c>
      <c r="E48" s="7">
        <v>44101</v>
      </c>
      <c r="F48" s="7" t="str">
        <f t="shared" si="0"/>
        <v>September</v>
      </c>
      <c r="G48" s="7" t="str">
        <f t="shared" si="1"/>
        <v>Sun</v>
      </c>
      <c r="H48" s="6" t="s">
        <v>73</v>
      </c>
      <c r="I48" s="6" t="s">
        <v>29</v>
      </c>
      <c r="J48" s="17">
        <v>12.99</v>
      </c>
      <c r="K48" s="6" t="s">
        <v>29</v>
      </c>
      <c r="L48" s="5">
        <v>1</v>
      </c>
      <c r="M48" s="23">
        <f t="shared" si="2"/>
        <v>12.99</v>
      </c>
      <c r="N48" s="27">
        <f t="shared" si="6"/>
        <v>1</v>
      </c>
      <c r="O48" s="27">
        <f t="shared" si="4"/>
        <v>0</v>
      </c>
      <c r="P48" s="27">
        <f t="shared" si="5"/>
        <v>0</v>
      </c>
    </row>
    <row r="49" spans="1:16" ht="23" x14ac:dyDescent="0.25">
      <c r="A49" s="4">
        <v>48</v>
      </c>
      <c r="B49" s="5">
        <v>14</v>
      </c>
      <c r="C49" s="6" t="s">
        <v>13</v>
      </c>
      <c r="D49" s="6" t="s">
        <v>12</v>
      </c>
      <c r="E49" s="7">
        <v>43988</v>
      </c>
      <c r="F49" s="7" t="str">
        <f t="shared" si="0"/>
        <v>June</v>
      </c>
      <c r="G49" s="7" t="str">
        <f t="shared" si="1"/>
        <v>Sat</v>
      </c>
      <c r="H49" s="6" t="s">
        <v>74</v>
      </c>
      <c r="I49" s="6" t="s">
        <v>30</v>
      </c>
      <c r="J49" s="17">
        <v>8.99</v>
      </c>
      <c r="K49" s="6" t="s">
        <v>30</v>
      </c>
      <c r="L49" s="5">
        <v>2</v>
      </c>
      <c r="M49" s="23">
        <f t="shared" si="2"/>
        <v>0</v>
      </c>
      <c r="N49" s="27">
        <f t="shared" si="6"/>
        <v>0</v>
      </c>
      <c r="O49" s="27">
        <f t="shared" si="4"/>
        <v>0</v>
      </c>
      <c r="P49" s="27">
        <f t="shared" si="5"/>
        <v>0</v>
      </c>
    </row>
    <row r="50" spans="1:16" ht="23" x14ac:dyDescent="0.25">
      <c r="A50" s="4">
        <v>49</v>
      </c>
      <c r="B50" s="5">
        <v>69</v>
      </c>
      <c r="C50" s="6" t="s">
        <v>15</v>
      </c>
      <c r="D50" s="6" t="s">
        <v>16</v>
      </c>
      <c r="E50" s="7">
        <v>43891</v>
      </c>
      <c r="F50" s="7" t="str">
        <f t="shared" si="0"/>
        <v>March</v>
      </c>
      <c r="G50" s="7" t="str">
        <f t="shared" si="1"/>
        <v>Sun</v>
      </c>
      <c r="H50" s="6" t="s">
        <v>75</v>
      </c>
      <c r="I50" s="6" t="s">
        <v>29</v>
      </c>
      <c r="J50" s="17">
        <v>8.99</v>
      </c>
      <c r="K50" s="6" t="s">
        <v>29</v>
      </c>
      <c r="L50" s="5">
        <v>3</v>
      </c>
      <c r="M50" s="23">
        <f t="shared" si="2"/>
        <v>8.99</v>
      </c>
      <c r="N50" s="27">
        <f t="shared" si="6"/>
        <v>1</v>
      </c>
      <c r="O50" s="27">
        <f t="shared" si="4"/>
        <v>0</v>
      </c>
      <c r="P50" s="27">
        <f t="shared" si="5"/>
        <v>0</v>
      </c>
    </row>
    <row r="51" spans="1:16" ht="23" x14ac:dyDescent="0.25">
      <c r="A51" s="4">
        <v>50</v>
      </c>
      <c r="B51" s="5">
        <v>49</v>
      </c>
      <c r="C51" s="6" t="s">
        <v>13</v>
      </c>
      <c r="D51" s="6" t="s">
        <v>16</v>
      </c>
      <c r="E51" s="7">
        <v>43940</v>
      </c>
      <c r="F51" s="7" t="str">
        <f t="shared" si="0"/>
        <v>April</v>
      </c>
      <c r="G51" s="7" t="str">
        <f t="shared" si="1"/>
        <v>Sun</v>
      </c>
      <c r="H51" s="6" t="s">
        <v>76</v>
      </c>
      <c r="I51" s="6" t="s">
        <v>30</v>
      </c>
      <c r="J51" s="17">
        <v>12.99</v>
      </c>
      <c r="K51" s="6" t="s">
        <v>30</v>
      </c>
      <c r="L51" s="5">
        <v>1</v>
      </c>
      <c r="M51" s="23">
        <f t="shared" si="2"/>
        <v>0</v>
      </c>
      <c r="N51" s="27">
        <f t="shared" si="6"/>
        <v>0</v>
      </c>
      <c r="O51" s="27">
        <f t="shared" si="4"/>
        <v>0</v>
      </c>
      <c r="P51" s="27">
        <f t="shared" si="5"/>
        <v>0</v>
      </c>
    </row>
    <row r="52" spans="1:16" ht="23" x14ac:dyDescent="0.25">
      <c r="A52" s="4">
        <v>51</v>
      </c>
      <c r="B52" s="5">
        <v>55</v>
      </c>
      <c r="C52" s="6" t="s">
        <v>14</v>
      </c>
      <c r="D52" s="6" t="s">
        <v>20</v>
      </c>
      <c r="E52" s="7">
        <v>44192</v>
      </c>
      <c r="F52" s="7" t="str">
        <f t="shared" si="0"/>
        <v>December</v>
      </c>
      <c r="G52" s="7" t="str">
        <f t="shared" si="1"/>
        <v>Sun</v>
      </c>
      <c r="H52" s="6" t="s">
        <v>77</v>
      </c>
      <c r="I52" s="6" t="s">
        <v>29</v>
      </c>
      <c r="J52" s="17">
        <v>12.99</v>
      </c>
      <c r="K52" s="6" t="s">
        <v>29</v>
      </c>
      <c r="L52" s="5">
        <v>3</v>
      </c>
      <c r="M52" s="23">
        <f t="shared" si="2"/>
        <v>12.99</v>
      </c>
      <c r="N52" s="27">
        <f t="shared" si="6"/>
        <v>1</v>
      </c>
      <c r="O52" s="27">
        <f t="shared" si="4"/>
        <v>0</v>
      </c>
      <c r="P52" s="27">
        <f t="shared" si="5"/>
        <v>0</v>
      </c>
    </row>
    <row r="53" spans="1:16" ht="23" x14ac:dyDescent="0.25">
      <c r="A53" s="4">
        <v>52</v>
      </c>
      <c r="B53" s="5">
        <v>61</v>
      </c>
      <c r="C53" s="6" t="s">
        <v>15</v>
      </c>
      <c r="D53" s="6" t="s">
        <v>19</v>
      </c>
      <c r="E53" s="7">
        <v>44002</v>
      </c>
      <c r="F53" s="7" t="str">
        <f t="shared" si="0"/>
        <v>June</v>
      </c>
      <c r="G53" s="7" t="str">
        <f t="shared" si="1"/>
        <v>Sat</v>
      </c>
      <c r="H53" s="6" t="s">
        <v>78</v>
      </c>
      <c r="I53" s="6" t="s">
        <v>29</v>
      </c>
      <c r="J53" s="17">
        <v>5.99</v>
      </c>
      <c r="K53" s="6" t="s">
        <v>30</v>
      </c>
      <c r="L53" s="5">
        <v>5</v>
      </c>
      <c r="M53" s="23">
        <f t="shared" si="2"/>
        <v>0</v>
      </c>
      <c r="N53" s="27">
        <f t="shared" si="6"/>
        <v>1</v>
      </c>
      <c r="O53" s="27">
        <f t="shared" si="4"/>
        <v>1</v>
      </c>
      <c r="P53" s="27">
        <f t="shared" si="5"/>
        <v>0</v>
      </c>
    </row>
    <row r="54" spans="1:16" ht="23" x14ac:dyDescent="0.25">
      <c r="A54" s="4">
        <v>53</v>
      </c>
      <c r="B54" s="5">
        <v>64</v>
      </c>
      <c r="C54" s="6" t="s">
        <v>15</v>
      </c>
      <c r="D54" s="6" t="s">
        <v>20</v>
      </c>
      <c r="E54" s="7">
        <v>43945</v>
      </c>
      <c r="F54" s="7" t="str">
        <f t="shared" si="0"/>
        <v>April</v>
      </c>
      <c r="G54" s="7" t="str">
        <f t="shared" si="1"/>
        <v>Fri</v>
      </c>
      <c r="H54" s="6" t="s">
        <v>79</v>
      </c>
      <c r="I54" s="6" t="s">
        <v>30</v>
      </c>
      <c r="J54" s="17">
        <v>5.99</v>
      </c>
      <c r="K54" s="6" t="s">
        <v>30</v>
      </c>
      <c r="L54" s="5">
        <v>2</v>
      </c>
      <c r="M54" s="23">
        <f t="shared" si="2"/>
        <v>0</v>
      </c>
      <c r="N54" s="27">
        <f t="shared" si="6"/>
        <v>0</v>
      </c>
      <c r="O54" s="27">
        <f t="shared" si="4"/>
        <v>0</v>
      </c>
      <c r="P54" s="27">
        <f t="shared" si="5"/>
        <v>0</v>
      </c>
    </row>
    <row r="55" spans="1:16" ht="23" x14ac:dyDescent="0.25">
      <c r="A55" s="4">
        <v>54</v>
      </c>
      <c r="B55" s="5">
        <v>26</v>
      </c>
      <c r="C55" s="6" t="s">
        <v>15</v>
      </c>
      <c r="D55" s="6" t="s">
        <v>12</v>
      </c>
      <c r="E55" s="7">
        <v>44071</v>
      </c>
      <c r="F55" s="7" t="str">
        <f t="shared" si="0"/>
        <v>August</v>
      </c>
      <c r="G55" s="7" t="str">
        <f t="shared" si="1"/>
        <v>Fri</v>
      </c>
      <c r="H55" s="6" t="s">
        <v>80</v>
      </c>
      <c r="I55" s="6" t="s">
        <v>29</v>
      </c>
      <c r="J55" s="17">
        <v>8.99</v>
      </c>
      <c r="K55" s="6" t="s">
        <v>30</v>
      </c>
      <c r="L55" s="5">
        <v>3</v>
      </c>
      <c r="M55" s="23">
        <f t="shared" si="2"/>
        <v>0</v>
      </c>
      <c r="N55" s="27">
        <f t="shared" si="6"/>
        <v>1</v>
      </c>
      <c r="O55" s="27">
        <f t="shared" si="4"/>
        <v>0</v>
      </c>
      <c r="P55" s="27">
        <f t="shared" si="5"/>
        <v>0</v>
      </c>
    </row>
    <row r="56" spans="1:16" ht="23" x14ac:dyDescent="0.25">
      <c r="A56" s="4">
        <v>55</v>
      </c>
      <c r="B56" s="5">
        <v>57</v>
      </c>
      <c r="C56" s="6" t="s">
        <v>14</v>
      </c>
      <c r="D56" s="6" t="s">
        <v>17</v>
      </c>
      <c r="E56" s="7">
        <v>43882</v>
      </c>
      <c r="F56" s="7" t="str">
        <f t="shared" si="0"/>
        <v>February</v>
      </c>
      <c r="G56" s="7" t="str">
        <f t="shared" si="1"/>
        <v>Fri</v>
      </c>
      <c r="H56" s="6" t="s">
        <v>81</v>
      </c>
      <c r="I56" s="6" t="s">
        <v>29</v>
      </c>
      <c r="J56" s="17">
        <v>12.99</v>
      </c>
      <c r="K56" s="6" t="s">
        <v>29</v>
      </c>
      <c r="L56" s="5">
        <v>3</v>
      </c>
      <c r="M56" s="23">
        <f t="shared" si="2"/>
        <v>12.99</v>
      </c>
      <c r="N56" s="27">
        <f t="shared" si="6"/>
        <v>1</v>
      </c>
      <c r="O56" s="27">
        <f t="shared" si="4"/>
        <v>0</v>
      </c>
      <c r="P56" s="27">
        <f t="shared" si="5"/>
        <v>0</v>
      </c>
    </row>
    <row r="57" spans="1:16" ht="23" x14ac:dyDescent="0.25">
      <c r="A57" s="4">
        <v>56</v>
      </c>
      <c r="B57" s="5">
        <v>45</v>
      </c>
      <c r="C57" s="6" t="s">
        <v>14</v>
      </c>
      <c r="D57" s="6" t="s">
        <v>20</v>
      </c>
      <c r="E57" s="7">
        <v>44111</v>
      </c>
      <c r="F57" s="7" t="str">
        <f t="shared" si="0"/>
        <v>October</v>
      </c>
      <c r="G57" s="7" t="str">
        <f t="shared" si="1"/>
        <v>Wed</v>
      </c>
      <c r="H57" s="6" t="s">
        <v>32</v>
      </c>
      <c r="I57" s="6" t="s">
        <v>29</v>
      </c>
      <c r="J57" s="17">
        <v>5.99</v>
      </c>
      <c r="K57" s="6" t="s">
        <v>30</v>
      </c>
      <c r="L57" s="5">
        <v>5</v>
      </c>
      <c r="M57" s="23">
        <f t="shared" si="2"/>
        <v>0</v>
      </c>
      <c r="N57" s="27">
        <f t="shared" si="6"/>
        <v>1</v>
      </c>
      <c r="O57" s="27">
        <f t="shared" si="4"/>
        <v>1</v>
      </c>
      <c r="P57" s="27">
        <f t="shared" si="5"/>
        <v>0</v>
      </c>
    </row>
    <row r="58" spans="1:16" ht="23" x14ac:dyDescent="0.25">
      <c r="A58" s="4">
        <v>57</v>
      </c>
      <c r="B58" s="5">
        <v>74</v>
      </c>
      <c r="C58" s="6" t="s">
        <v>13</v>
      </c>
      <c r="D58" s="6" t="s">
        <v>11</v>
      </c>
      <c r="E58" s="7">
        <v>44036</v>
      </c>
      <c r="F58" s="7" t="str">
        <f t="shared" si="0"/>
        <v>July</v>
      </c>
      <c r="G58" s="7" t="str">
        <f t="shared" si="1"/>
        <v>Fri</v>
      </c>
      <c r="H58" s="6" t="s">
        <v>82</v>
      </c>
      <c r="I58" s="6" t="s">
        <v>29</v>
      </c>
      <c r="J58" s="17">
        <v>8.99</v>
      </c>
      <c r="K58" s="6" t="s">
        <v>30</v>
      </c>
      <c r="L58" s="5">
        <v>2</v>
      </c>
      <c r="M58" s="23">
        <f t="shared" si="2"/>
        <v>0</v>
      </c>
      <c r="N58" s="27">
        <f t="shared" si="6"/>
        <v>1</v>
      </c>
      <c r="O58" s="27">
        <f t="shared" si="4"/>
        <v>0</v>
      </c>
      <c r="P58" s="27">
        <f t="shared" si="5"/>
        <v>0</v>
      </c>
    </row>
    <row r="59" spans="1:16" ht="23" x14ac:dyDescent="0.25">
      <c r="A59" s="4">
        <v>58</v>
      </c>
      <c r="B59" s="5">
        <v>58</v>
      </c>
      <c r="C59" s="6" t="s">
        <v>15</v>
      </c>
      <c r="D59" s="6" t="s">
        <v>18</v>
      </c>
      <c r="E59" s="7">
        <v>44172</v>
      </c>
      <c r="F59" s="7" t="str">
        <f t="shared" si="0"/>
        <v>December</v>
      </c>
      <c r="G59" s="7" t="str">
        <f t="shared" si="1"/>
        <v>Mon</v>
      </c>
      <c r="H59" s="6" t="s">
        <v>83</v>
      </c>
      <c r="I59" s="6" t="s">
        <v>29</v>
      </c>
      <c r="J59" s="17">
        <v>8.99</v>
      </c>
      <c r="K59" s="6" t="s">
        <v>30</v>
      </c>
      <c r="L59" s="5">
        <v>4</v>
      </c>
      <c r="M59" s="23">
        <f t="shared" si="2"/>
        <v>0</v>
      </c>
      <c r="N59" s="27">
        <f t="shared" si="6"/>
        <v>1</v>
      </c>
      <c r="O59" s="27">
        <f t="shared" si="4"/>
        <v>0</v>
      </c>
      <c r="P59" s="27">
        <f t="shared" si="5"/>
        <v>1</v>
      </c>
    </row>
    <row r="60" spans="1:16" ht="23" x14ac:dyDescent="0.25">
      <c r="A60" s="4">
        <v>59</v>
      </c>
      <c r="B60" s="5">
        <v>72</v>
      </c>
      <c r="C60" s="6" t="s">
        <v>15</v>
      </c>
      <c r="D60" s="6" t="s">
        <v>10</v>
      </c>
      <c r="E60" s="7">
        <v>43835</v>
      </c>
      <c r="F60" s="7" t="str">
        <f t="shared" si="0"/>
        <v>January</v>
      </c>
      <c r="G60" s="7" t="str">
        <f t="shared" si="1"/>
        <v>Sun</v>
      </c>
      <c r="H60" s="6" t="s">
        <v>84</v>
      </c>
      <c r="I60" s="6" t="s">
        <v>29</v>
      </c>
      <c r="J60" s="17">
        <v>8.99</v>
      </c>
      <c r="K60" s="6" t="s">
        <v>30</v>
      </c>
      <c r="L60" s="5">
        <v>1</v>
      </c>
      <c r="M60" s="23">
        <f t="shared" si="2"/>
        <v>0</v>
      </c>
      <c r="N60" s="27">
        <f t="shared" si="6"/>
        <v>1</v>
      </c>
      <c r="O60" s="27">
        <f t="shared" si="4"/>
        <v>0</v>
      </c>
      <c r="P60" s="27">
        <f t="shared" si="5"/>
        <v>0</v>
      </c>
    </row>
    <row r="61" spans="1:16" ht="23" x14ac:dyDescent="0.25">
      <c r="A61" s="4">
        <v>60</v>
      </c>
      <c r="B61" s="5">
        <v>26</v>
      </c>
      <c r="C61" s="6" t="s">
        <v>14</v>
      </c>
      <c r="D61" s="6" t="s">
        <v>11</v>
      </c>
      <c r="E61" s="7">
        <v>43898</v>
      </c>
      <c r="F61" s="7" t="str">
        <f t="shared" si="0"/>
        <v>March</v>
      </c>
      <c r="G61" s="7" t="str">
        <f t="shared" si="1"/>
        <v>Sun</v>
      </c>
      <c r="H61" s="6" t="s">
        <v>85</v>
      </c>
      <c r="I61" s="6" t="s">
        <v>30</v>
      </c>
      <c r="J61" s="17">
        <v>8.99</v>
      </c>
      <c r="K61" s="6" t="s">
        <v>30</v>
      </c>
      <c r="L61" s="5">
        <v>1</v>
      </c>
      <c r="M61" s="23">
        <f t="shared" si="2"/>
        <v>0</v>
      </c>
      <c r="N61" s="27">
        <f t="shared" si="6"/>
        <v>0</v>
      </c>
      <c r="O61" s="27">
        <f t="shared" si="4"/>
        <v>0</v>
      </c>
      <c r="P61" s="27">
        <f t="shared" si="5"/>
        <v>0</v>
      </c>
    </row>
    <row r="62" spans="1:16" ht="23" x14ac:dyDescent="0.25">
      <c r="A62" s="4">
        <v>61</v>
      </c>
      <c r="B62" s="5">
        <v>72</v>
      </c>
      <c r="C62" s="6" t="s">
        <v>13</v>
      </c>
      <c r="D62" s="6" t="s">
        <v>12</v>
      </c>
      <c r="E62" s="7">
        <v>44192</v>
      </c>
      <c r="F62" s="7" t="str">
        <f t="shared" si="0"/>
        <v>December</v>
      </c>
      <c r="G62" s="7" t="str">
        <f t="shared" si="1"/>
        <v>Sun</v>
      </c>
      <c r="H62" s="6" t="s">
        <v>86</v>
      </c>
      <c r="I62" s="6" t="s">
        <v>30</v>
      </c>
      <c r="J62" s="17">
        <v>5.99</v>
      </c>
      <c r="K62" s="6" t="s">
        <v>29</v>
      </c>
      <c r="L62" s="5">
        <v>4</v>
      </c>
      <c r="M62" s="23">
        <f t="shared" si="2"/>
        <v>5.99</v>
      </c>
      <c r="N62" s="27">
        <f t="shared" si="6"/>
        <v>0</v>
      </c>
      <c r="O62" s="27">
        <f t="shared" si="4"/>
        <v>0</v>
      </c>
      <c r="P62" s="27">
        <f t="shared" si="5"/>
        <v>1</v>
      </c>
    </row>
    <row r="63" spans="1:16" ht="23" x14ac:dyDescent="0.25">
      <c r="A63" s="4">
        <v>62</v>
      </c>
      <c r="B63" s="5">
        <v>78</v>
      </c>
      <c r="C63" s="6" t="s">
        <v>15</v>
      </c>
      <c r="D63" s="6" t="s">
        <v>17</v>
      </c>
      <c r="E63" s="7">
        <v>43889</v>
      </c>
      <c r="F63" s="7" t="str">
        <f t="shared" si="0"/>
        <v>February</v>
      </c>
      <c r="G63" s="7" t="str">
        <f t="shared" si="1"/>
        <v>Fri</v>
      </c>
      <c r="H63" s="6" t="s">
        <v>87</v>
      </c>
      <c r="I63" s="6" t="s">
        <v>29</v>
      </c>
      <c r="J63" s="17">
        <v>8.99</v>
      </c>
      <c r="K63" s="6" t="s">
        <v>30</v>
      </c>
      <c r="L63" s="5">
        <v>2</v>
      </c>
      <c r="M63" s="23">
        <f t="shared" si="2"/>
        <v>0</v>
      </c>
      <c r="N63" s="27">
        <f t="shared" si="6"/>
        <v>1</v>
      </c>
      <c r="O63" s="27">
        <f t="shared" si="4"/>
        <v>0</v>
      </c>
      <c r="P63" s="27">
        <f t="shared" si="5"/>
        <v>0</v>
      </c>
    </row>
    <row r="64" spans="1:16" ht="23" x14ac:dyDescent="0.25">
      <c r="A64" s="4">
        <v>63</v>
      </c>
      <c r="B64" s="5">
        <v>39</v>
      </c>
      <c r="C64" s="6" t="s">
        <v>13</v>
      </c>
      <c r="D64" s="6" t="s">
        <v>12</v>
      </c>
      <c r="E64" s="7">
        <v>44014</v>
      </c>
      <c r="F64" s="7" t="str">
        <f t="shared" si="0"/>
        <v>July</v>
      </c>
      <c r="G64" s="7" t="str">
        <f t="shared" si="1"/>
        <v>Thu</v>
      </c>
      <c r="H64" s="6" t="s">
        <v>88</v>
      </c>
      <c r="I64" s="6" t="s">
        <v>29</v>
      </c>
      <c r="J64" s="17">
        <v>12.99</v>
      </c>
      <c r="K64" s="6" t="s">
        <v>30</v>
      </c>
      <c r="L64" s="5">
        <v>4</v>
      </c>
      <c r="M64" s="23">
        <f t="shared" si="2"/>
        <v>0</v>
      </c>
      <c r="N64" s="27">
        <f t="shared" si="6"/>
        <v>1</v>
      </c>
      <c r="O64" s="27">
        <f t="shared" si="4"/>
        <v>0</v>
      </c>
      <c r="P64" s="27">
        <f t="shared" si="5"/>
        <v>1</v>
      </c>
    </row>
    <row r="65" spans="1:16" ht="23" x14ac:dyDescent="0.25">
      <c r="A65" s="4">
        <v>64</v>
      </c>
      <c r="B65" s="5">
        <v>66</v>
      </c>
      <c r="C65" s="6" t="s">
        <v>14</v>
      </c>
      <c r="D65" s="6" t="s">
        <v>20</v>
      </c>
      <c r="E65" s="7">
        <v>43892</v>
      </c>
      <c r="F65" s="7" t="str">
        <f t="shared" si="0"/>
        <v>March</v>
      </c>
      <c r="G65" s="7" t="str">
        <f t="shared" si="1"/>
        <v>Mon</v>
      </c>
      <c r="H65" s="6" t="s">
        <v>89</v>
      </c>
      <c r="I65" s="6" t="s">
        <v>29</v>
      </c>
      <c r="J65" s="17">
        <v>8.99</v>
      </c>
      <c r="K65" s="6" t="s">
        <v>30</v>
      </c>
      <c r="L65" s="5">
        <v>5</v>
      </c>
      <c r="M65" s="23">
        <f t="shared" si="2"/>
        <v>0</v>
      </c>
      <c r="N65" s="27">
        <f t="shared" si="6"/>
        <v>1</v>
      </c>
      <c r="O65" s="27">
        <f t="shared" si="4"/>
        <v>1</v>
      </c>
      <c r="P65" s="27">
        <f t="shared" si="5"/>
        <v>0</v>
      </c>
    </row>
    <row r="66" spans="1:16" ht="23" x14ac:dyDescent="0.25">
      <c r="A66" s="4">
        <v>65</v>
      </c>
      <c r="B66" s="5">
        <v>35</v>
      </c>
      <c r="C66" s="6" t="s">
        <v>14</v>
      </c>
      <c r="D66" s="6" t="s">
        <v>11</v>
      </c>
      <c r="E66" s="7">
        <v>43899</v>
      </c>
      <c r="F66" s="7" t="str">
        <f t="shared" ref="F66:F129" si="7">TEXT(E66, "mmmmmmmmm")</f>
        <v>March</v>
      </c>
      <c r="G66" s="7" t="str">
        <f t="shared" ref="G66:G129" si="8">CHOOSE(WEEKDAY($E66),"Sun","Mon","Tue","Wed","Thu","Fri","Sat","Sun")</f>
        <v>Mon</v>
      </c>
      <c r="H66" s="6" t="s">
        <v>90</v>
      </c>
      <c r="I66" s="6" t="s">
        <v>30</v>
      </c>
      <c r="J66" s="17">
        <v>8.99</v>
      </c>
      <c r="K66" s="6" t="s">
        <v>29</v>
      </c>
      <c r="L66" s="5">
        <v>1</v>
      </c>
      <c r="M66" s="23">
        <f t="shared" ref="M66:M129" si="9">IF($K66="Y", $J66,0)</f>
        <v>8.99</v>
      </c>
      <c r="N66" s="27">
        <f t="shared" si="6"/>
        <v>0</v>
      </c>
      <c r="O66" s="27">
        <f t="shared" si="4"/>
        <v>0</v>
      </c>
      <c r="P66" s="27">
        <f t="shared" si="5"/>
        <v>0</v>
      </c>
    </row>
    <row r="67" spans="1:16" ht="23" x14ac:dyDescent="0.25">
      <c r="A67" s="4">
        <v>66</v>
      </c>
      <c r="B67" s="5">
        <v>70</v>
      </c>
      <c r="C67" s="6" t="s">
        <v>15</v>
      </c>
      <c r="D67" s="6" t="s">
        <v>20</v>
      </c>
      <c r="E67" s="7">
        <v>43935</v>
      </c>
      <c r="F67" s="7" t="str">
        <f t="shared" si="7"/>
        <v>April</v>
      </c>
      <c r="G67" s="7" t="str">
        <f t="shared" si="8"/>
        <v>Tue</v>
      </c>
      <c r="H67" s="6" t="s">
        <v>91</v>
      </c>
      <c r="I67" s="6" t="s">
        <v>30</v>
      </c>
      <c r="J67" s="17">
        <v>8.99</v>
      </c>
      <c r="K67" s="6" t="s">
        <v>30</v>
      </c>
      <c r="L67" s="5">
        <v>5</v>
      </c>
      <c r="M67" s="23">
        <f t="shared" si="9"/>
        <v>0</v>
      </c>
      <c r="N67" s="27">
        <f t="shared" si="6"/>
        <v>0</v>
      </c>
      <c r="O67" s="27">
        <f t="shared" ref="O67:O130" si="10">IF($L67=5,1,0)</f>
        <v>1</v>
      </c>
      <c r="P67" s="27">
        <f t="shared" ref="P67:P130" si="11">IF($L67=4,1,0)</f>
        <v>0</v>
      </c>
    </row>
    <row r="68" spans="1:16" ht="23" x14ac:dyDescent="0.25">
      <c r="A68" s="4">
        <v>67</v>
      </c>
      <c r="B68" s="5">
        <v>44</v>
      </c>
      <c r="C68" s="6" t="s">
        <v>13</v>
      </c>
      <c r="D68" s="6" t="s">
        <v>10</v>
      </c>
      <c r="E68" s="7">
        <v>44133</v>
      </c>
      <c r="F68" s="7" t="str">
        <f t="shared" si="7"/>
        <v>October</v>
      </c>
      <c r="G68" s="7" t="str">
        <f t="shared" si="8"/>
        <v>Thu</v>
      </c>
      <c r="H68" s="6" t="s">
        <v>92</v>
      </c>
      <c r="I68" s="6" t="s">
        <v>30</v>
      </c>
      <c r="J68" s="17">
        <v>5.99</v>
      </c>
      <c r="K68" s="6" t="s">
        <v>30</v>
      </c>
      <c r="L68" s="5">
        <v>4</v>
      </c>
      <c r="M68" s="23">
        <f t="shared" si="9"/>
        <v>0</v>
      </c>
      <c r="N68" s="27">
        <f t="shared" si="6"/>
        <v>0</v>
      </c>
      <c r="O68" s="27">
        <f t="shared" si="10"/>
        <v>0</v>
      </c>
      <c r="P68" s="27">
        <f t="shared" si="11"/>
        <v>1</v>
      </c>
    </row>
    <row r="69" spans="1:16" ht="23" x14ac:dyDescent="0.25">
      <c r="A69" s="4">
        <v>68</v>
      </c>
      <c r="B69" s="5">
        <v>37</v>
      </c>
      <c r="C69" s="6" t="s">
        <v>13</v>
      </c>
      <c r="D69" s="6" t="s">
        <v>11</v>
      </c>
      <c r="E69" s="7">
        <v>43882</v>
      </c>
      <c r="F69" s="7" t="str">
        <f t="shared" si="7"/>
        <v>February</v>
      </c>
      <c r="G69" s="7" t="str">
        <f t="shared" si="8"/>
        <v>Fri</v>
      </c>
      <c r="H69" s="6" t="s">
        <v>93</v>
      </c>
      <c r="I69" s="6" t="s">
        <v>29</v>
      </c>
      <c r="J69" s="17">
        <v>8.99</v>
      </c>
      <c r="K69" s="6" t="s">
        <v>29</v>
      </c>
      <c r="L69" s="5">
        <v>4</v>
      </c>
      <c r="M69" s="23">
        <f t="shared" si="9"/>
        <v>8.99</v>
      </c>
      <c r="N69" s="27">
        <f t="shared" si="6"/>
        <v>1</v>
      </c>
      <c r="O69" s="27">
        <f t="shared" si="10"/>
        <v>0</v>
      </c>
      <c r="P69" s="27">
        <f t="shared" si="11"/>
        <v>1</v>
      </c>
    </row>
    <row r="70" spans="1:16" ht="23" x14ac:dyDescent="0.25">
      <c r="A70" s="4">
        <v>69</v>
      </c>
      <c r="B70" s="5">
        <v>51</v>
      </c>
      <c r="C70" s="6" t="s">
        <v>13</v>
      </c>
      <c r="D70" s="6" t="s">
        <v>20</v>
      </c>
      <c r="E70" s="7">
        <v>44057</v>
      </c>
      <c r="F70" s="7" t="str">
        <f t="shared" si="7"/>
        <v>August</v>
      </c>
      <c r="G70" s="7" t="str">
        <f t="shared" si="8"/>
        <v>Fri</v>
      </c>
      <c r="H70" s="6" t="s">
        <v>31</v>
      </c>
      <c r="I70" s="6" t="s">
        <v>29</v>
      </c>
      <c r="J70" s="17">
        <v>8.99</v>
      </c>
      <c r="K70" s="6" t="s">
        <v>29</v>
      </c>
      <c r="L70" s="5">
        <v>4</v>
      </c>
      <c r="M70" s="23">
        <f t="shared" si="9"/>
        <v>8.99</v>
      </c>
      <c r="N70" s="27">
        <f t="shared" si="6"/>
        <v>1</v>
      </c>
      <c r="O70" s="27">
        <f t="shared" si="10"/>
        <v>0</v>
      </c>
      <c r="P70" s="27">
        <f t="shared" si="11"/>
        <v>1</v>
      </c>
    </row>
    <row r="71" spans="1:16" ht="23" x14ac:dyDescent="0.25">
      <c r="A71" s="4">
        <v>70</v>
      </c>
      <c r="B71" s="5">
        <v>35</v>
      </c>
      <c r="C71" s="6" t="s">
        <v>15</v>
      </c>
      <c r="D71" s="6" t="s">
        <v>16</v>
      </c>
      <c r="E71" s="7">
        <v>43885</v>
      </c>
      <c r="F71" s="7" t="str">
        <f t="shared" si="7"/>
        <v>February</v>
      </c>
      <c r="G71" s="7" t="str">
        <f t="shared" si="8"/>
        <v>Mon</v>
      </c>
      <c r="H71" s="6" t="s">
        <v>94</v>
      </c>
      <c r="I71" s="6" t="s">
        <v>29</v>
      </c>
      <c r="J71" s="17">
        <v>5.99</v>
      </c>
      <c r="K71" s="6" t="s">
        <v>30</v>
      </c>
      <c r="L71" s="5">
        <v>2</v>
      </c>
      <c r="M71" s="23">
        <f t="shared" si="9"/>
        <v>0</v>
      </c>
      <c r="N71" s="27">
        <f t="shared" si="6"/>
        <v>1</v>
      </c>
      <c r="O71" s="27">
        <f t="shared" si="10"/>
        <v>0</v>
      </c>
      <c r="P71" s="27">
        <f t="shared" si="11"/>
        <v>0</v>
      </c>
    </row>
    <row r="72" spans="1:16" ht="23" x14ac:dyDescent="0.25">
      <c r="A72" s="4">
        <v>71</v>
      </c>
      <c r="B72" s="5">
        <v>80</v>
      </c>
      <c r="C72" s="6" t="s">
        <v>14</v>
      </c>
      <c r="D72" s="6" t="s">
        <v>16</v>
      </c>
      <c r="E72" s="7">
        <v>43882</v>
      </c>
      <c r="F72" s="7" t="str">
        <f t="shared" si="7"/>
        <v>February</v>
      </c>
      <c r="G72" s="7" t="str">
        <f t="shared" si="8"/>
        <v>Fri</v>
      </c>
      <c r="H72" s="6" t="s">
        <v>95</v>
      </c>
      <c r="I72" s="6" t="s">
        <v>30</v>
      </c>
      <c r="J72" s="17">
        <v>12.99</v>
      </c>
      <c r="K72" s="6" t="s">
        <v>30</v>
      </c>
      <c r="L72" s="5">
        <v>5</v>
      </c>
      <c r="M72" s="23">
        <f t="shared" si="9"/>
        <v>0</v>
      </c>
      <c r="N72" s="27">
        <f t="shared" si="6"/>
        <v>0</v>
      </c>
      <c r="O72" s="27">
        <f t="shared" si="10"/>
        <v>1</v>
      </c>
      <c r="P72" s="27">
        <f t="shared" si="11"/>
        <v>0</v>
      </c>
    </row>
    <row r="73" spans="1:16" ht="23" x14ac:dyDescent="0.25">
      <c r="A73" s="4">
        <v>72</v>
      </c>
      <c r="B73" s="5">
        <v>36</v>
      </c>
      <c r="C73" s="6" t="s">
        <v>15</v>
      </c>
      <c r="D73" s="6" t="s">
        <v>20</v>
      </c>
      <c r="E73" s="7">
        <v>44057</v>
      </c>
      <c r="F73" s="7" t="str">
        <f t="shared" si="7"/>
        <v>August</v>
      </c>
      <c r="G73" s="7" t="str">
        <f t="shared" si="8"/>
        <v>Fri</v>
      </c>
      <c r="H73" s="6" t="s">
        <v>96</v>
      </c>
      <c r="I73" s="6" t="s">
        <v>30</v>
      </c>
      <c r="J73" s="17">
        <v>12.99</v>
      </c>
      <c r="K73" s="6" t="s">
        <v>30</v>
      </c>
      <c r="L73" s="5">
        <v>4</v>
      </c>
      <c r="M73" s="23">
        <f t="shared" si="9"/>
        <v>0</v>
      </c>
      <c r="N73" s="27">
        <f t="shared" si="6"/>
        <v>0</v>
      </c>
      <c r="O73" s="27">
        <f t="shared" si="10"/>
        <v>0</v>
      </c>
      <c r="P73" s="27">
        <f t="shared" si="11"/>
        <v>1</v>
      </c>
    </row>
    <row r="74" spans="1:16" ht="23" x14ac:dyDescent="0.25">
      <c r="A74" s="4">
        <v>73</v>
      </c>
      <c r="B74" s="5">
        <v>49</v>
      </c>
      <c r="C74" s="6" t="s">
        <v>13</v>
      </c>
      <c r="D74" s="6" t="s">
        <v>16</v>
      </c>
      <c r="E74" s="7">
        <v>43961</v>
      </c>
      <c r="F74" s="7" t="str">
        <f t="shared" si="7"/>
        <v>May</v>
      </c>
      <c r="G74" s="7" t="str">
        <f t="shared" si="8"/>
        <v>Sun</v>
      </c>
      <c r="H74" s="6" t="s">
        <v>33</v>
      </c>
      <c r="I74" s="6" t="s">
        <v>30</v>
      </c>
      <c r="J74" s="17">
        <v>8.99</v>
      </c>
      <c r="K74" s="6" t="s">
        <v>30</v>
      </c>
      <c r="L74" s="5">
        <v>3</v>
      </c>
      <c r="M74" s="23">
        <f t="shared" si="9"/>
        <v>0</v>
      </c>
      <c r="N74" s="27">
        <f t="shared" si="6"/>
        <v>0</v>
      </c>
      <c r="O74" s="27">
        <f t="shared" si="10"/>
        <v>0</v>
      </c>
      <c r="P74" s="27">
        <f t="shared" si="11"/>
        <v>0</v>
      </c>
    </row>
    <row r="75" spans="1:16" ht="23" x14ac:dyDescent="0.25">
      <c r="A75" s="4">
        <v>74</v>
      </c>
      <c r="B75" s="5">
        <v>22</v>
      </c>
      <c r="C75" s="6" t="s">
        <v>13</v>
      </c>
      <c r="D75" s="6" t="s">
        <v>16</v>
      </c>
      <c r="E75" s="7">
        <v>43905</v>
      </c>
      <c r="F75" s="7" t="str">
        <f t="shared" si="7"/>
        <v>March</v>
      </c>
      <c r="G75" s="7" t="str">
        <f t="shared" si="8"/>
        <v>Sun</v>
      </c>
      <c r="H75" s="6" t="s">
        <v>97</v>
      </c>
      <c r="I75" s="6" t="s">
        <v>30</v>
      </c>
      <c r="J75" s="17">
        <v>12.99</v>
      </c>
      <c r="K75" s="6" t="s">
        <v>29</v>
      </c>
      <c r="L75" s="5">
        <v>1</v>
      </c>
      <c r="M75" s="23">
        <f t="shared" si="9"/>
        <v>12.99</v>
      </c>
      <c r="N75" s="27">
        <f t="shared" si="6"/>
        <v>0</v>
      </c>
      <c r="O75" s="27">
        <f t="shared" si="10"/>
        <v>0</v>
      </c>
      <c r="P75" s="27">
        <f t="shared" si="11"/>
        <v>0</v>
      </c>
    </row>
    <row r="76" spans="1:16" ht="23" x14ac:dyDescent="0.25">
      <c r="A76" s="4">
        <v>75</v>
      </c>
      <c r="B76" s="5">
        <v>43</v>
      </c>
      <c r="C76" s="6" t="s">
        <v>15</v>
      </c>
      <c r="D76" s="6" t="s">
        <v>16</v>
      </c>
      <c r="E76" s="7">
        <v>43929</v>
      </c>
      <c r="F76" s="7" t="str">
        <f t="shared" si="7"/>
        <v>April</v>
      </c>
      <c r="G76" s="7" t="str">
        <f t="shared" si="8"/>
        <v>Wed</v>
      </c>
      <c r="H76" s="6" t="s">
        <v>98</v>
      </c>
      <c r="I76" s="6" t="s">
        <v>30</v>
      </c>
      <c r="J76" s="17">
        <v>8.99</v>
      </c>
      <c r="K76" s="6" t="s">
        <v>29</v>
      </c>
      <c r="L76" s="5">
        <v>2</v>
      </c>
      <c r="M76" s="23">
        <f t="shared" si="9"/>
        <v>8.99</v>
      </c>
      <c r="N76" s="27">
        <f t="shared" si="6"/>
        <v>0</v>
      </c>
      <c r="O76" s="27">
        <f t="shared" si="10"/>
        <v>0</v>
      </c>
      <c r="P76" s="27">
        <f t="shared" si="11"/>
        <v>0</v>
      </c>
    </row>
    <row r="77" spans="1:16" ht="23" x14ac:dyDescent="0.25">
      <c r="A77" s="4">
        <v>76</v>
      </c>
      <c r="B77" s="5">
        <v>31</v>
      </c>
      <c r="C77" s="6" t="s">
        <v>15</v>
      </c>
      <c r="D77" s="6" t="s">
        <v>19</v>
      </c>
      <c r="E77" s="7">
        <v>43908</v>
      </c>
      <c r="F77" s="7" t="str">
        <f t="shared" si="7"/>
        <v>March</v>
      </c>
      <c r="G77" s="7" t="str">
        <f t="shared" si="8"/>
        <v>Wed</v>
      </c>
      <c r="H77" s="6" t="s">
        <v>99</v>
      </c>
      <c r="I77" s="6" t="s">
        <v>29</v>
      </c>
      <c r="J77" s="17">
        <v>8.99</v>
      </c>
      <c r="K77" s="6" t="s">
        <v>30</v>
      </c>
      <c r="L77" s="5">
        <v>3</v>
      </c>
      <c r="M77" s="23">
        <f t="shared" si="9"/>
        <v>0</v>
      </c>
      <c r="N77" s="27">
        <f t="shared" si="6"/>
        <v>1</v>
      </c>
      <c r="O77" s="27">
        <f t="shared" si="10"/>
        <v>0</v>
      </c>
      <c r="P77" s="27">
        <f t="shared" si="11"/>
        <v>0</v>
      </c>
    </row>
    <row r="78" spans="1:16" ht="23" x14ac:dyDescent="0.25">
      <c r="A78" s="4">
        <v>77</v>
      </c>
      <c r="B78" s="5">
        <v>10</v>
      </c>
      <c r="C78" s="6" t="s">
        <v>13</v>
      </c>
      <c r="D78" s="6" t="s">
        <v>16</v>
      </c>
      <c r="E78" s="7">
        <v>44163</v>
      </c>
      <c r="F78" s="7" t="str">
        <f t="shared" si="7"/>
        <v>November</v>
      </c>
      <c r="G78" s="7" t="str">
        <f t="shared" si="8"/>
        <v>Sat</v>
      </c>
      <c r="H78" s="6" t="s">
        <v>100</v>
      </c>
      <c r="I78" s="6" t="s">
        <v>29</v>
      </c>
      <c r="J78" s="17">
        <v>5.99</v>
      </c>
      <c r="K78" s="6" t="s">
        <v>30</v>
      </c>
      <c r="L78" s="5">
        <v>1</v>
      </c>
      <c r="M78" s="23">
        <f t="shared" si="9"/>
        <v>0</v>
      </c>
      <c r="N78" s="27">
        <f t="shared" si="6"/>
        <v>1</v>
      </c>
      <c r="O78" s="27">
        <f t="shared" si="10"/>
        <v>0</v>
      </c>
      <c r="P78" s="27">
        <f t="shared" si="11"/>
        <v>0</v>
      </c>
    </row>
    <row r="79" spans="1:16" ht="23" x14ac:dyDescent="0.25">
      <c r="A79" s="4">
        <v>78</v>
      </c>
      <c r="B79" s="5">
        <v>22</v>
      </c>
      <c r="C79" s="6" t="s">
        <v>13</v>
      </c>
      <c r="D79" s="6" t="s">
        <v>20</v>
      </c>
      <c r="E79" s="7">
        <v>44175</v>
      </c>
      <c r="F79" s="7" t="str">
        <f t="shared" si="7"/>
        <v>December</v>
      </c>
      <c r="G79" s="7" t="str">
        <f t="shared" si="8"/>
        <v>Thu</v>
      </c>
      <c r="H79" s="6" t="s">
        <v>101</v>
      </c>
      <c r="I79" s="6" t="s">
        <v>30</v>
      </c>
      <c r="J79" s="17">
        <v>12.99</v>
      </c>
      <c r="K79" s="6" t="s">
        <v>30</v>
      </c>
      <c r="L79" s="5">
        <v>3</v>
      </c>
      <c r="M79" s="23">
        <f t="shared" si="9"/>
        <v>0</v>
      </c>
      <c r="N79" s="27">
        <f t="shared" si="6"/>
        <v>0</v>
      </c>
      <c r="O79" s="27">
        <f t="shared" si="10"/>
        <v>0</v>
      </c>
      <c r="P79" s="27">
        <f t="shared" si="11"/>
        <v>0</v>
      </c>
    </row>
    <row r="80" spans="1:16" ht="23" x14ac:dyDescent="0.25">
      <c r="A80" s="4">
        <v>79</v>
      </c>
      <c r="B80" s="5">
        <v>74</v>
      </c>
      <c r="C80" s="6" t="s">
        <v>14</v>
      </c>
      <c r="D80" s="6" t="s">
        <v>11</v>
      </c>
      <c r="E80" s="7">
        <v>43929</v>
      </c>
      <c r="F80" s="7" t="str">
        <f t="shared" si="7"/>
        <v>April</v>
      </c>
      <c r="G80" s="7" t="str">
        <f t="shared" si="8"/>
        <v>Wed</v>
      </c>
      <c r="H80" s="6" t="s">
        <v>102</v>
      </c>
      <c r="I80" s="6" t="s">
        <v>30</v>
      </c>
      <c r="J80" s="17">
        <v>12.99</v>
      </c>
      <c r="K80" s="6" t="s">
        <v>30</v>
      </c>
      <c r="L80" s="5">
        <v>2</v>
      </c>
      <c r="M80" s="23">
        <f t="shared" si="9"/>
        <v>0</v>
      </c>
      <c r="N80" s="27">
        <f t="shared" si="6"/>
        <v>0</v>
      </c>
      <c r="O80" s="27">
        <f t="shared" si="10"/>
        <v>0</v>
      </c>
      <c r="P80" s="27">
        <f t="shared" si="11"/>
        <v>0</v>
      </c>
    </row>
    <row r="81" spans="1:16" ht="23" x14ac:dyDescent="0.25">
      <c r="A81" s="4">
        <v>80</v>
      </c>
      <c r="B81" s="5">
        <v>55</v>
      </c>
      <c r="C81" s="6" t="s">
        <v>13</v>
      </c>
      <c r="D81" s="6" t="s">
        <v>20</v>
      </c>
      <c r="E81" s="7">
        <v>43903</v>
      </c>
      <c r="F81" s="7" t="str">
        <f t="shared" si="7"/>
        <v>March</v>
      </c>
      <c r="G81" s="7" t="str">
        <f t="shared" si="8"/>
        <v>Fri</v>
      </c>
      <c r="H81" s="6" t="s">
        <v>42</v>
      </c>
      <c r="I81" s="6" t="s">
        <v>29</v>
      </c>
      <c r="J81" s="17">
        <v>8.99</v>
      </c>
      <c r="K81" s="6" t="s">
        <v>29</v>
      </c>
      <c r="L81" s="5">
        <v>3</v>
      </c>
      <c r="M81" s="23">
        <f t="shared" si="9"/>
        <v>8.99</v>
      </c>
      <c r="N81" s="27">
        <f t="shared" si="6"/>
        <v>1</v>
      </c>
      <c r="O81" s="27">
        <f t="shared" si="10"/>
        <v>0</v>
      </c>
      <c r="P81" s="27">
        <f t="shared" si="11"/>
        <v>0</v>
      </c>
    </row>
    <row r="82" spans="1:16" ht="23" x14ac:dyDescent="0.25">
      <c r="A82" s="4">
        <v>81</v>
      </c>
      <c r="B82" s="5">
        <v>15</v>
      </c>
      <c r="C82" s="6" t="s">
        <v>13</v>
      </c>
      <c r="D82" s="6" t="s">
        <v>11</v>
      </c>
      <c r="E82" s="7">
        <v>43928</v>
      </c>
      <c r="F82" s="7" t="str">
        <f t="shared" si="7"/>
        <v>April</v>
      </c>
      <c r="G82" s="7" t="str">
        <f t="shared" si="8"/>
        <v>Tue</v>
      </c>
      <c r="H82" s="6" t="s">
        <v>103</v>
      </c>
      <c r="I82" s="6" t="s">
        <v>29</v>
      </c>
      <c r="J82" s="17">
        <v>5.99</v>
      </c>
      <c r="K82" s="6" t="s">
        <v>30</v>
      </c>
      <c r="L82" s="5">
        <v>3</v>
      </c>
      <c r="M82" s="23">
        <f t="shared" si="9"/>
        <v>0</v>
      </c>
      <c r="N82" s="27">
        <f t="shared" si="6"/>
        <v>1</v>
      </c>
      <c r="O82" s="27">
        <f t="shared" si="10"/>
        <v>0</v>
      </c>
      <c r="P82" s="27">
        <f t="shared" si="11"/>
        <v>0</v>
      </c>
    </row>
    <row r="83" spans="1:16" ht="23" x14ac:dyDescent="0.25">
      <c r="A83" s="4">
        <v>82</v>
      </c>
      <c r="B83" s="5">
        <v>10</v>
      </c>
      <c r="C83" s="6" t="s">
        <v>13</v>
      </c>
      <c r="D83" s="6" t="s">
        <v>17</v>
      </c>
      <c r="E83" s="7">
        <v>43978</v>
      </c>
      <c r="F83" s="7" t="str">
        <f t="shared" si="7"/>
        <v>May</v>
      </c>
      <c r="G83" s="7" t="str">
        <f t="shared" si="8"/>
        <v>Wed</v>
      </c>
      <c r="H83" s="6" t="s">
        <v>104</v>
      </c>
      <c r="I83" s="6" t="s">
        <v>30</v>
      </c>
      <c r="J83" s="17">
        <v>8.99</v>
      </c>
      <c r="K83" s="6" t="s">
        <v>29</v>
      </c>
      <c r="L83" s="5">
        <v>4</v>
      </c>
      <c r="M83" s="23">
        <f t="shared" si="9"/>
        <v>8.99</v>
      </c>
      <c r="N83" s="27">
        <f t="shared" ref="N83:N146" si="12">IF($I83="Y",1,0)</f>
        <v>0</v>
      </c>
      <c r="O83" s="27">
        <f t="shared" si="10"/>
        <v>0</v>
      </c>
      <c r="P83" s="27">
        <f t="shared" si="11"/>
        <v>1</v>
      </c>
    </row>
    <row r="84" spans="1:16" ht="23" x14ac:dyDescent="0.25">
      <c r="A84" s="4">
        <v>83</v>
      </c>
      <c r="B84" s="5">
        <v>66</v>
      </c>
      <c r="C84" s="6" t="s">
        <v>14</v>
      </c>
      <c r="D84" s="6" t="s">
        <v>19</v>
      </c>
      <c r="E84" s="7">
        <v>43926</v>
      </c>
      <c r="F84" s="7" t="str">
        <f t="shared" si="7"/>
        <v>April</v>
      </c>
      <c r="G84" s="7" t="str">
        <f t="shared" si="8"/>
        <v>Sun</v>
      </c>
      <c r="H84" s="6" t="s">
        <v>76</v>
      </c>
      <c r="I84" s="6" t="s">
        <v>30</v>
      </c>
      <c r="J84" s="17">
        <v>12.99</v>
      </c>
      <c r="K84" s="6" t="s">
        <v>30</v>
      </c>
      <c r="L84" s="5">
        <v>2</v>
      </c>
      <c r="M84" s="23">
        <f t="shared" si="9"/>
        <v>0</v>
      </c>
      <c r="N84" s="27">
        <f t="shared" si="12"/>
        <v>0</v>
      </c>
      <c r="O84" s="27">
        <f t="shared" si="10"/>
        <v>0</v>
      </c>
      <c r="P84" s="27">
        <f t="shared" si="11"/>
        <v>0</v>
      </c>
    </row>
    <row r="85" spans="1:16" ht="23" x14ac:dyDescent="0.25">
      <c r="A85" s="4">
        <v>84</v>
      </c>
      <c r="B85" s="5">
        <v>61</v>
      </c>
      <c r="C85" s="6" t="s">
        <v>14</v>
      </c>
      <c r="D85" s="6" t="s">
        <v>19</v>
      </c>
      <c r="E85" s="7">
        <v>44159</v>
      </c>
      <c r="F85" s="7" t="str">
        <f t="shared" si="7"/>
        <v>November</v>
      </c>
      <c r="G85" s="7" t="str">
        <f t="shared" si="8"/>
        <v>Tue</v>
      </c>
      <c r="H85" s="6" t="s">
        <v>105</v>
      </c>
      <c r="I85" s="6" t="s">
        <v>30</v>
      </c>
      <c r="J85" s="17">
        <v>5.99</v>
      </c>
      <c r="K85" s="6" t="s">
        <v>29</v>
      </c>
      <c r="L85" s="5">
        <v>1</v>
      </c>
      <c r="M85" s="23">
        <f t="shared" si="9"/>
        <v>5.99</v>
      </c>
      <c r="N85" s="27">
        <f t="shared" si="12"/>
        <v>0</v>
      </c>
      <c r="O85" s="27">
        <f t="shared" si="10"/>
        <v>0</v>
      </c>
      <c r="P85" s="27">
        <f t="shared" si="11"/>
        <v>0</v>
      </c>
    </row>
    <row r="86" spans="1:16" ht="23" x14ac:dyDescent="0.25">
      <c r="A86" s="4">
        <v>85</v>
      </c>
      <c r="B86" s="5">
        <v>11</v>
      </c>
      <c r="C86" s="6" t="s">
        <v>15</v>
      </c>
      <c r="D86" s="6" t="s">
        <v>11</v>
      </c>
      <c r="E86" s="7">
        <v>43844</v>
      </c>
      <c r="F86" s="7" t="str">
        <f t="shared" si="7"/>
        <v>January</v>
      </c>
      <c r="G86" s="7" t="str">
        <f t="shared" si="8"/>
        <v>Tue</v>
      </c>
      <c r="H86" s="6" t="s">
        <v>106</v>
      </c>
      <c r="I86" s="6" t="s">
        <v>29</v>
      </c>
      <c r="J86" s="17">
        <v>5.99</v>
      </c>
      <c r="K86" s="6" t="s">
        <v>30</v>
      </c>
      <c r="L86" s="5">
        <v>2</v>
      </c>
      <c r="M86" s="23">
        <f t="shared" si="9"/>
        <v>0</v>
      </c>
      <c r="N86" s="27">
        <f t="shared" si="12"/>
        <v>1</v>
      </c>
      <c r="O86" s="27">
        <f t="shared" si="10"/>
        <v>0</v>
      </c>
      <c r="P86" s="27">
        <f t="shared" si="11"/>
        <v>0</v>
      </c>
    </row>
    <row r="87" spans="1:16" ht="23" x14ac:dyDescent="0.25">
      <c r="A87" s="4">
        <v>86</v>
      </c>
      <c r="B87" s="5">
        <v>77</v>
      </c>
      <c r="C87" s="6" t="s">
        <v>13</v>
      </c>
      <c r="D87" s="6" t="s">
        <v>16</v>
      </c>
      <c r="E87" s="7">
        <v>43939</v>
      </c>
      <c r="F87" s="7" t="str">
        <f t="shared" si="7"/>
        <v>April</v>
      </c>
      <c r="G87" s="7" t="str">
        <f t="shared" si="8"/>
        <v>Sat</v>
      </c>
      <c r="H87" s="6" t="s">
        <v>107</v>
      </c>
      <c r="I87" s="6" t="s">
        <v>30</v>
      </c>
      <c r="J87" s="17">
        <v>8.99</v>
      </c>
      <c r="K87" s="6" t="s">
        <v>30</v>
      </c>
      <c r="L87" s="5">
        <v>2</v>
      </c>
      <c r="M87" s="23">
        <f t="shared" si="9"/>
        <v>0</v>
      </c>
      <c r="N87" s="27">
        <f t="shared" si="12"/>
        <v>0</v>
      </c>
      <c r="O87" s="27">
        <f t="shared" si="10"/>
        <v>0</v>
      </c>
      <c r="P87" s="27">
        <f t="shared" si="11"/>
        <v>0</v>
      </c>
    </row>
    <row r="88" spans="1:16" ht="23" x14ac:dyDescent="0.25">
      <c r="A88" s="4">
        <v>87</v>
      </c>
      <c r="B88" s="5">
        <v>44</v>
      </c>
      <c r="C88" s="6" t="s">
        <v>15</v>
      </c>
      <c r="D88" s="6" t="s">
        <v>12</v>
      </c>
      <c r="E88" s="7">
        <v>44109</v>
      </c>
      <c r="F88" s="7" t="str">
        <f t="shared" si="7"/>
        <v>October</v>
      </c>
      <c r="G88" s="7" t="str">
        <f t="shared" si="8"/>
        <v>Mon</v>
      </c>
      <c r="H88" s="6" t="s">
        <v>108</v>
      </c>
      <c r="I88" s="6" t="s">
        <v>30</v>
      </c>
      <c r="J88" s="17">
        <v>12.99</v>
      </c>
      <c r="K88" s="6" t="s">
        <v>30</v>
      </c>
      <c r="L88" s="5">
        <v>1</v>
      </c>
      <c r="M88" s="23">
        <f t="shared" si="9"/>
        <v>0</v>
      </c>
      <c r="N88" s="27">
        <f t="shared" si="12"/>
        <v>0</v>
      </c>
      <c r="O88" s="27">
        <f t="shared" si="10"/>
        <v>0</v>
      </c>
      <c r="P88" s="27">
        <f t="shared" si="11"/>
        <v>0</v>
      </c>
    </row>
    <row r="89" spans="1:16" ht="23" x14ac:dyDescent="0.25">
      <c r="A89" s="4">
        <v>88</v>
      </c>
      <c r="B89" s="5">
        <v>48</v>
      </c>
      <c r="C89" s="6" t="s">
        <v>13</v>
      </c>
      <c r="D89" s="6" t="s">
        <v>19</v>
      </c>
      <c r="E89" s="7">
        <v>43954</v>
      </c>
      <c r="F89" s="7" t="str">
        <f t="shared" si="7"/>
        <v>May</v>
      </c>
      <c r="G89" s="7" t="str">
        <f t="shared" si="8"/>
        <v>Sun</v>
      </c>
      <c r="H89" s="6" t="s">
        <v>109</v>
      </c>
      <c r="I89" s="6" t="s">
        <v>30</v>
      </c>
      <c r="J89" s="17">
        <v>12.99</v>
      </c>
      <c r="K89" s="6" t="s">
        <v>29</v>
      </c>
      <c r="L89" s="5">
        <v>1</v>
      </c>
      <c r="M89" s="23">
        <f t="shared" si="9"/>
        <v>12.99</v>
      </c>
      <c r="N89" s="27">
        <f t="shared" si="12"/>
        <v>0</v>
      </c>
      <c r="O89" s="27">
        <f t="shared" si="10"/>
        <v>0</v>
      </c>
      <c r="P89" s="27">
        <f t="shared" si="11"/>
        <v>0</v>
      </c>
    </row>
    <row r="90" spans="1:16" ht="23" x14ac:dyDescent="0.25">
      <c r="A90" s="4">
        <v>89</v>
      </c>
      <c r="B90" s="5">
        <v>48</v>
      </c>
      <c r="C90" s="6" t="s">
        <v>14</v>
      </c>
      <c r="D90" s="6" t="s">
        <v>10</v>
      </c>
      <c r="E90" s="7">
        <v>43899</v>
      </c>
      <c r="F90" s="7" t="str">
        <f t="shared" si="7"/>
        <v>March</v>
      </c>
      <c r="G90" s="7" t="str">
        <f t="shared" si="8"/>
        <v>Mon</v>
      </c>
      <c r="H90" s="6" t="s">
        <v>110</v>
      </c>
      <c r="I90" s="6" t="s">
        <v>30</v>
      </c>
      <c r="J90" s="17">
        <v>5.99</v>
      </c>
      <c r="K90" s="6" t="s">
        <v>29</v>
      </c>
      <c r="L90" s="5">
        <v>2</v>
      </c>
      <c r="M90" s="23">
        <f t="shared" si="9"/>
        <v>5.99</v>
      </c>
      <c r="N90" s="27">
        <f t="shared" si="12"/>
        <v>0</v>
      </c>
      <c r="O90" s="27">
        <f t="shared" si="10"/>
        <v>0</v>
      </c>
      <c r="P90" s="27">
        <f t="shared" si="11"/>
        <v>0</v>
      </c>
    </row>
    <row r="91" spans="1:16" ht="23" x14ac:dyDescent="0.25">
      <c r="A91" s="4">
        <v>90</v>
      </c>
      <c r="B91" s="5">
        <v>77</v>
      </c>
      <c r="C91" s="6" t="s">
        <v>14</v>
      </c>
      <c r="D91" s="6" t="s">
        <v>17</v>
      </c>
      <c r="E91" s="7">
        <v>43878</v>
      </c>
      <c r="F91" s="7" t="str">
        <f t="shared" si="7"/>
        <v>February</v>
      </c>
      <c r="G91" s="7" t="str">
        <f t="shared" si="8"/>
        <v>Mon</v>
      </c>
      <c r="H91" s="6" t="s">
        <v>111</v>
      </c>
      <c r="I91" s="6" t="s">
        <v>29</v>
      </c>
      <c r="J91" s="17">
        <v>8.99</v>
      </c>
      <c r="K91" s="6" t="s">
        <v>29</v>
      </c>
      <c r="L91" s="5">
        <v>2</v>
      </c>
      <c r="M91" s="23">
        <f t="shared" si="9"/>
        <v>8.99</v>
      </c>
      <c r="N91" s="27">
        <f t="shared" si="12"/>
        <v>1</v>
      </c>
      <c r="O91" s="27">
        <f t="shared" si="10"/>
        <v>0</v>
      </c>
      <c r="P91" s="27">
        <f t="shared" si="11"/>
        <v>0</v>
      </c>
    </row>
    <row r="92" spans="1:16" ht="23" x14ac:dyDescent="0.25">
      <c r="A92" s="4">
        <v>91</v>
      </c>
      <c r="B92" s="5">
        <v>75</v>
      </c>
      <c r="C92" s="6" t="s">
        <v>14</v>
      </c>
      <c r="D92" s="6" t="s">
        <v>18</v>
      </c>
      <c r="E92" s="7">
        <v>43880</v>
      </c>
      <c r="F92" s="7" t="str">
        <f t="shared" si="7"/>
        <v>February</v>
      </c>
      <c r="G92" s="7" t="str">
        <f t="shared" si="8"/>
        <v>Wed</v>
      </c>
      <c r="H92" s="6" t="s">
        <v>112</v>
      </c>
      <c r="I92" s="6" t="s">
        <v>30</v>
      </c>
      <c r="J92" s="17">
        <v>5.99</v>
      </c>
      <c r="K92" s="6" t="s">
        <v>29</v>
      </c>
      <c r="L92" s="5">
        <v>5</v>
      </c>
      <c r="M92" s="23">
        <f t="shared" si="9"/>
        <v>5.99</v>
      </c>
      <c r="N92" s="27">
        <f t="shared" si="12"/>
        <v>0</v>
      </c>
      <c r="O92" s="27">
        <f t="shared" si="10"/>
        <v>1</v>
      </c>
      <c r="P92" s="27">
        <f t="shared" si="11"/>
        <v>0</v>
      </c>
    </row>
    <row r="93" spans="1:16" ht="23" x14ac:dyDescent="0.25">
      <c r="A93" s="4">
        <v>92</v>
      </c>
      <c r="B93" s="5">
        <v>74</v>
      </c>
      <c r="C93" s="6" t="s">
        <v>13</v>
      </c>
      <c r="D93" s="6" t="s">
        <v>18</v>
      </c>
      <c r="E93" s="7">
        <v>44186</v>
      </c>
      <c r="F93" s="7" t="str">
        <f t="shared" si="7"/>
        <v>December</v>
      </c>
      <c r="G93" s="7" t="str">
        <f t="shared" si="8"/>
        <v>Mon</v>
      </c>
      <c r="H93" s="6" t="s">
        <v>113</v>
      </c>
      <c r="I93" s="6" t="s">
        <v>29</v>
      </c>
      <c r="J93" s="17">
        <v>12.99</v>
      </c>
      <c r="K93" s="6" t="s">
        <v>30</v>
      </c>
      <c r="L93" s="5">
        <v>4</v>
      </c>
      <c r="M93" s="23">
        <f t="shared" si="9"/>
        <v>0</v>
      </c>
      <c r="N93" s="27">
        <f t="shared" si="12"/>
        <v>1</v>
      </c>
      <c r="O93" s="27">
        <f t="shared" si="10"/>
        <v>0</v>
      </c>
      <c r="P93" s="27">
        <f t="shared" si="11"/>
        <v>1</v>
      </c>
    </row>
    <row r="94" spans="1:16" ht="23" x14ac:dyDescent="0.25">
      <c r="A94" s="4">
        <v>93</v>
      </c>
      <c r="B94" s="5">
        <v>40</v>
      </c>
      <c r="C94" s="6" t="s">
        <v>13</v>
      </c>
      <c r="D94" s="6" t="s">
        <v>18</v>
      </c>
      <c r="E94" s="7">
        <v>44157</v>
      </c>
      <c r="F94" s="7" t="str">
        <f t="shared" si="7"/>
        <v>November</v>
      </c>
      <c r="G94" s="7" t="str">
        <f t="shared" si="8"/>
        <v>Sun</v>
      </c>
      <c r="H94" s="6" t="s">
        <v>77</v>
      </c>
      <c r="I94" s="6" t="s">
        <v>29</v>
      </c>
      <c r="J94" s="17">
        <v>5.99</v>
      </c>
      <c r="K94" s="6" t="s">
        <v>30</v>
      </c>
      <c r="L94" s="5">
        <v>3</v>
      </c>
      <c r="M94" s="23">
        <f t="shared" si="9"/>
        <v>0</v>
      </c>
      <c r="N94" s="27">
        <f t="shared" si="12"/>
        <v>1</v>
      </c>
      <c r="O94" s="27">
        <f t="shared" si="10"/>
        <v>0</v>
      </c>
      <c r="P94" s="27">
        <f t="shared" si="11"/>
        <v>0</v>
      </c>
    </row>
    <row r="95" spans="1:16" ht="23" x14ac:dyDescent="0.25">
      <c r="A95" s="4">
        <v>94</v>
      </c>
      <c r="B95" s="5">
        <v>46</v>
      </c>
      <c r="C95" s="6" t="s">
        <v>13</v>
      </c>
      <c r="D95" s="6" t="s">
        <v>18</v>
      </c>
      <c r="E95" s="7">
        <v>43989</v>
      </c>
      <c r="F95" s="7" t="str">
        <f t="shared" si="7"/>
        <v>June</v>
      </c>
      <c r="G95" s="7" t="str">
        <f t="shared" si="8"/>
        <v>Sun</v>
      </c>
      <c r="H95" s="6" t="s">
        <v>114</v>
      </c>
      <c r="I95" s="6" t="s">
        <v>29</v>
      </c>
      <c r="J95" s="17">
        <v>8.99</v>
      </c>
      <c r="K95" s="6" t="s">
        <v>29</v>
      </c>
      <c r="L95" s="5">
        <v>4</v>
      </c>
      <c r="M95" s="23">
        <f t="shared" si="9"/>
        <v>8.99</v>
      </c>
      <c r="N95" s="27">
        <f t="shared" si="12"/>
        <v>1</v>
      </c>
      <c r="O95" s="27">
        <f t="shared" si="10"/>
        <v>0</v>
      </c>
      <c r="P95" s="27">
        <f t="shared" si="11"/>
        <v>1</v>
      </c>
    </row>
    <row r="96" spans="1:16" ht="23" x14ac:dyDescent="0.25">
      <c r="A96" s="4">
        <v>95</v>
      </c>
      <c r="B96" s="5">
        <v>15</v>
      </c>
      <c r="C96" s="6" t="s">
        <v>14</v>
      </c>
      <c r="D96" s="6" t="s">
        <v>16</v>
      </c>
      <c r="E96" s="7">
        <v>43897</v>
      </c>
      <c r="F96" s="7" t="str">
        <f t="shared" si="7"/>
        <v>March</v>
      </c>
      <c r="G96" s="7" t="str">
        <f t="shared" si="8"/>
        <v>Sat</v>
      </c>
      <c r="H96" s="6" t="s">
        <v>115</v>
      </c>
      <c r="I96" s="6" t="s">
        <v>29</v>
      </c>
      <c r="J96" s="17">
        <v>8.99</v>
      </c>
      <c r="K96" s="6" t="s">
        <v>29</v>
      </c>
      <c r="L96" s="5">
        <v>1</v>
      </c>
      <c r="M96" s="23">
        <f t="shared" si="9"/>
        <v>8.99</v>
      </c>
      <c r="N96" s="27">
        <f t="shared" si="12"/>
        <v>1</v>
      </c>
      <c r="O96" s="27">
        <f t="shared" si="10"/>
        <v>0</v>
      </c>
      <c r="P96" s="27">
        <f t="shared" si="11"/>
        <v>0</v>
      </c>
    </row>
    <row r="97" spans="1:16" ht="23" x14ac:dyDescent="0.25">
      <c r="A97" s="4">
        <v>96</v>
      </c>
      <c r="B97" s="5">
        <v>19</v>
      </c>
      <c r="C97" s="6" t="s">
        <v>14</v>
      </c>
      <c r="D97" s="6" t="s">
        <v>17</v>
      </c>
      <c r="E97" s="7">
        <v>44020</v>
      </c>
      <c r="F97" s="7" t="str">
        <f t="shared" si="7"/>
        <v>July</v>
      </c>
      <c r="G97" s="7" t="str">
        <f t="shared" si="8"/>
        <v>Wed</v>
      </c>
      <c r="H97" s="6" t="s">
        <v>116</v>
      </c>
      <c r="I97" s="6" t="s">
        <v>29</v>
      </c>
      <c r="J97" s="17">
        <v>12.99</v>
      </c>
      <c r="K97" s="6" t="s">
        <v>30</v>
      </c>
      <c r="L97" s="5">
        <v>3</v>
      </c>
      <c r="M97" s="23">
        <f t="shared" si="9"/>
        <v>0</v>
      </c>
      <c r="N97" s="27">
        <f t="shared" si="12"/>
        <v>1</v>
      </c>
      <c r="O97" s="27">
        <f t="shared" si="10"/>
        <v>0</v>
      </c>
      <c r="P97" s="27">
        <f t="shared" si="11"/>
        <v>0</v>
      </c>
    </row>
    <row r="98" spans="1:16" ht="23" x14ac:dyDescent="0.25">
      <c r="A98" s="4">
        <v>97</v>
      </c>
      <c r="B98" s="5">
        <v>36</v>
      </c>
      <c r="C98" s="6" t="s">
        <v>13</v>
      </c>
      <c r="D98" s="6" t="s">
        <v>16</v>
      </c>
      <c r="E98" s="7">
        <v>43908</v>
      </c>
      <c r="F98" s="7" t="str">
        <f t="shared" si="7"/>
        <v>March</v>
      </c>
      <c r="G98" s="7" t="str">
        <f t="shared" si="8"/>
        <v>Wed</v>
      </c>
      <c r="H98" s="6" t="s">
        <v>117</v>
      </c>
      <c r="I98" s="6" t="s">
        <v>30</v>
      </c>
      <c r="J98" s="17">
        <v>12.99</v>
      </c>
      <c r="K98" s="6" t="s">
        <v>30</v>
      </c>
      <c r="L98" s="5">
        <v>3</v>
      </c>
      <c r="M98" s="23">
        <f t="shared" si="9"/>
        <v>0</v>
      </c>
      <c r="N98" s="27">
        <f t="shared" si="12"/>
        <v>0</v>
      </c>
      <c r="O98" s="27">
        <f t="shared" si="10"/>
        <v>0</v>
      </c>
      <c r="P98" s="27">
        <f t="shared" si="11"/>
        <v>0</v>
      </c>
    </row>
    <row r="99" spans="1:16" ht="23" x14ac:dyDescent="0.25">
      <c r="A99" s="4">
        <v>98</v>
      </c>
      <c r="B99" s="5">
        <v>18</v>
      </c>
      <c r="C99" s="6" t="s">
        <v>14</v>
      </c>
      <c r="D99" s="6" t="s">
        <v>17</v>
      </c>
      <c r="E99" s="7">
        <v>43977</v>
      </c>
      <c r="F99" s="7" t="str">
        <f t="shared" si="7"/>
        <v>May</v>
      </c>
      <c r="G99" s="7" t="str">
        <f t="shared" si="8"/>
        <v>Tue</v>
      </c>
      <c r="H99" s="6" t="s">
        <v>118</v>
      </c>
      <c r="I99" s="6" t="s">
        <v>30</v>
      </c>
      <c r="J99" s="17">
        <v>12.99</v>
      </c>
      <c r="K99" s="6" t="s">
        <v>30</v>
      </c>
      <c r="L99" s="5">
        <v>4</v>
      </c>
      <c r="M99" s="23">
        <f t="shared" si="9"/>
        <v>0</v>
      </c>
      <c r="N99" s="27">
        <f t="shared" si="12"/>
        <v>0</v>
      </c>
      <c r="O99" s="27">
        <f t="shared" si="10"/>
        <v>0</v>
      </c>
      <c r="P99" s="27">
        <f t="shared" si="11"/>
        <v>1</v>
      </c>
    </row>
    <row r="100" spans="1:16" ht="23" x14ac:dyDescent="0.25">
      <c r="A100" s="4">
        <v>99</v>
      </c>
      <c r="B100" s="5">
        <v>66</v>
      </c>
      <c r="C100" s="6" t="s">
        <v>13</v>
      </c>
      <c r="D100" s="6" t="s">
        <v>10</v>
      </c>
      <c r="E100" s="7">
        <v>43880</v>
      </c>
      <c r="F100" s="7" t="str">
        <f t="shared" si="7"/>
        <v>February</v>
      </c>
      <c r="G100" s="7" t="str">
        <f t="shared" si="8"/>
        <v>Wed</v>
      </c>
      <c r="H100" s="6" t="s">
        <v>50</v>
      </c>
      <c r="I100" s="6" t="s">
        <v>30</v>
      </c>
      <c r="J100" s="17">
        <v>12.99</v>
      </c>
      <c r="K100" s="6" t="s">
        <v>29</v>
      </c>
      <c r="L100" s="5">
        <v>2</v>
      </c>
      <c r="M100" s="23">
        <f t="shared" si="9"/>
        <v>12.99</v>
      </c>
      <c r="N100" s="27">
        <f t="shared" si="12"/>
        <v>0</v>
      </c>
      <c r="O100" s="27">
        <f t="shared" si="10"/>
        <v>0</v>
      </c>
      <c r="P100" s="27">
        <f t="shared" si="11"/>
        <v>0</v>
      </c>
    </row>
    <row r="101" spans="1:16" ht="23" x14ac:dyDescent="0.25">
      <c r="A101" s="4">
        <v>100</v>
      </c>
      <c r="B101" s="5">
        <v>73</v>
      </c>
      <c r="C101" s="6" t="s">
        <v>14</v>
      </c>
      <c r="D101" s="6" t="s">
        <v>20</v>
      </c>
      <c r="E101" s="7">
        <v>43869</v>
      </c>
      <c r="F101" s="7" t="str">
        <f t="shared" si="7"/>
        <v>February</v>
      </c>
      <c r="G101" s="7" t="str">
        <f t="shared" si="8"/>
        <v>Sat</v>
      </c>
      <c r="H101" s="6" t="s">
        <v>119</v>
      </c>
      <c r="I101" s="6" t="s">
        <v>29</v>
      </c>
      <c r="J101" s="17">
        <v>5.99</v>
      </c>
      <c r="K101" s="6" t="s">
        <v>29</v>
      </c>
      <c r="L101" s="5">
        <v>4</v>
      </c>
      <c r="M101" s="23">
        <f t="shared" si="9"/>
        <v>5.99</v>
      </c>
      <c r="N101" s="27">
        <f t="shared" si="12"/>
        <v>1</v>
      </c>
      <c r="O101" s="27">
        <f t="shared" si="10"/>
        <v>0</v>
      </c>
      <c r="P101" s="27">
        <f t="shared" si="11"/>
        <v>1</v>
      </c>
    </row>
    <row r="102" spans="1:16" ht="23" x14ac:dyDescent="0.25">
      <c r="A102" s="4">
        <v>101</v>
      </c>
      <c r="B102" s="5">
        <v>60</v>
      </c>
      <c r="C102" s="6" t="s">
        <v>14</v>
      </c>
      <c r="D102" s="6" t="s">
        <v>10</v>
      </c>
      <c r="E102" s="7">
        <v>43933</v>
      </c>
      <c r="F102" s="7" t="str">
        <f t="shared" si="7"/>
        <v>April</v>
      </c>
      <c r="G102" s="7" t="str">
        <f t="shared" si="8"/>
        <v>Sun</v>
      </c>
      <c r="H102" s="6" t="s">
        <v>120</v>
      </c>
      <c r="I102" s="6" t="s">
        <v>29</v>
      </c>
      <c r="J102" s="17">
        <v>5.99</v>
      </c>
      <c r="K102" s="6" t="s">
        <v>29</v>
      </c>
      <c r="L102" s="5">
        <v>2</v>
      </c>
      <c r="M102" s="23">
        <f t="shared" si="9"/>
        <v>5.99</v>
      </c>
      <c r="N102" s="27">
        <f t="shared" si="12"/>
        <v>1</v>
      </c>
      <c r="O102" s="27">
        <f t="shared" si="10"/>
        <v>0</v>
      </c>
      <c r="P102" s="27">
        <f t="shared" si="11"/>
        <v>0</v>
      </c>
    </row>
    <row r="103" spans="1:16" ht="23" x14ac:dyDescent="0.25">
      <c r="A103" s="4">
        <v>102</v>
      </c>
      <c r="B103" s="5">
        <v>38</v>
      </c>
      <c r="C103" s="6" t="s">
        <v>15</v>
      </c>
      <c r="D103" s="6" t="s">
        <v>20</v>
      </c>
      <c r="E103" s="7">
        <v>44168</v>
      </c>
      <c r="F103" s="7" t="str">
        <f t="shared" si="7"/>
        <v>December</v>
      </c>
      <c r="G103" s="7" t="str">
        <f t="shared" si="8"/>
        <v>Thu</v>
      </c>
      <c r="H103" s="6" t="s">
        <v>121</v>
      </c>
      <c r="I103" s="6" t="s">
        <v>29</v>
      </c>
      <c r="J103" s="17">
        <v>8.99</v>
      </c>
      <c r="K103" s="6" t="s">
        <v>30</v>
      </c>
      <c r="L103" s="5">
        <v>4</v>
      </c>
      <c r="M103" s="23">
        <f t="shared" si="9"/>
        <v>0</v>
      </c>
      <c r="N103" s="27">
        <f t="shared" si="12"/>
        <v>1</v>
      </c>
      <c r="O103" s="27">
        <f t="shared" si="10"/>
        <v>0</v>
      </c>
      <c r="P103" s="27">
        <f t="shared" si="11"/>
        <v>1</v>
      </c>
    </row>
    <row r="104" spans="1:16" ht="23" x14ac:dyDescent="0.25">
      <c r="A104" s="4">
        <v>103</v>
      </c>
      <c r="B104" s="5">
        <v>27</v>
      </c>
      <c r="C104" s="6" t="s">
        <v>13</v>
      </c>
      <c r="D104" s="6" t="s">
        <v>17</v>
      </c>
      <c r="E104" s="7">
        <v>43989</v>
      </c>
      <c r="F104" s="7" t="str">
        <f t="shared" si="7"/>
        <v>June</v>
      </c>
      <c r="G104" s="7" t="str">
        <f t="shared" si="8"/>
        <v>Sun</v>
      </c>
      <c r="H104" s="6" t="s">
        <v>122</v>
      </c>
      <c r="I104" s="6" t="s">
        <v>29</v>
      </c>
      <c r="J104" s="17">
        <v>12.99</v>
      </c>
      <c r="K104" s="6" t="s">
        <v>29</v>
      </c>
      <c r="L104" s="5">
        <v>3</v>
      </c>
      <c r="M104" s="23">
        <f t="shared" si="9"/>
        <v>12.99</v>
      </c>
      <c r="N104" s="27">
        <f t="shared" si="12"/>
        <v>1</v>
      </c>
      <c r="O104" s="27">
        <f t="shared" si="10"/>
        <v>0</v>
      </c>
      <c r="P104" s="27">
        <f t="shared" si="11"/>
        <v>0</v>
      </c>
    </row>
    <row r="105" spans="1:16" ht="23" x14ac:dyDescent="0.25">
      <c r="A105" s="4">
        <v>104</v>
      </c>
      <c r="B105" s="5">
        <v>38</v>
      </c>
      <c r="C105" s="6" t="s">
        <v>14</v>
      </c>
      <c r="D105" s="6" t="s">
        <v>12</v>
      </c>
      <c r="E105" s="7">
        <v>44112</v>
      </c>
      <c r="F105" s="7" t="str">
        <f t="shared" si="7"/>
        <v>October</v>
      </c>
      <c r="G105" s="7" t="str">
        <f t="shared" si="8"/>
        <v>Thu</v>
      </c>
      <c r="H105" s="6" t="s">
        <v>123</v>
      </c>
      <c r="I105" s="6" t="s">
        <v>30</v>
      </c>
      <c r="J105" s="17">
        <v>8.99</v>
      </c>
      <c r="K105" s="6" t="s">
        <v>30</v>
      </c>
      <c r="L105" s="5">
        <v>4</v>
      </c>
      <c r="M105" s="23">
        <f t="shared" si="9"/>
        <v>0</v>
      </c>
      <c r="N105" s="27">
        <f t="shared" si="12"/>
        <v>0</v>
      </c>
      <c r="O105" s="27">
        <f t="shared" si="10"/>
        <v>0</v>
      </c>
      <c r="P105" s="27">
        <f t="shared" si="11"/>
        <v>1</v>
      </c>
    </row>
    <row r="106" spans="1:16" ht="23" x14ac:dyDescent="0.25">
      <c r="A106" s="4">
        <v>105</v>
      </c>
      <c r="B106" s="5">
        <v>10</v>
      </c>
      <c r="C106" s="6" t="s">
        <v>14</v>
      </c>
      <c r="D106" s="6" t="s">
        <v>19</v>
      </c>
      <c r="E106" s="7">
        <v>43960</v>
      </c>
      <c r="F106" s="7" t="str">
        <f t="shared" si="7"/>
        <v>May</v>
      </c>
      <c r="G106" s="7" t="str">
        <f t="shared" si="8"/>
        <v>Sat</v>
      </c>
      <c r="H106" s="6" t="s">
        <v>124</v>
      </c>
      <c r="I106" s="6" t="s">
        <v>30</v>
      </c>
      <c r="J106" s="17">
        <v>8.99</v>
      </c>
      <c r="K106" s="6" t="s">
        <v>30</v>
      </c>
      <c r="L106" s="5">
        <v>2</v>
      </c>
      <c r="M106" s="23">
        <f t="shared" si="9"/>
        <v>0</v>
      </c>
      <c r="N106" s="27">
        <f t="shared" si="12"/>
        <v>0</v>
      </c>
      <c r="O106" s="27">
        <f t="shared" si="10"/>
        <v>0</v>
      </c>
      <c r="P106" s="27">
        <f t="shared" si="11"/>
        <v>0</v>
      </c>
    </row>
    <row r="107" spans="1:16" ht="23" x14ac:dyDescent="0.25">
      <c r="A107" s="4">
        <v>106</v>
      </c>
      <c r="B107" s="5">
        <v>11</v>
      </c>
      <c r="C107" s="6" t="s">
        <v>13</v>
      </c>
      <c r="D107" s="6" t="s">
        <v>12</v>
      </c>
      <c r="E107" s="7">
        <v>44003</v>
      </c>
      <c r="F107" s="7" t="str">
        <f t="shared" si="7"/>
        <v>June</v>
      </c>
      <c r="G107" s="7" t="str">
        <f t="shared" si="8"/>
        <v>Sun</v>
      </c>
      <c r="H107" s="6" t="s">
        <v>125</v>
      </c>
      <c r="I107" s="6" t="s">
        <v>30</v>
      </c>
      <c r="J107" s="17">
        <v>8.99</v>
      </c>
      <c r="K107" s="6" t="s">
        <v>29</v>
      </c>
      <c r="L107" s="5">
        <v>2</v>
      </c>
      <c r="M107" s="23">
        <f t="shared" si="9"/>
        <v>8.99</v>
      </c>
      <c r="N107" s="27">
        <f t="shared" si="12"/>
        <v>0</v>
      </c>
      <c r="O107" s="27">
        <f t="shared" si="10"/>
        <v>0</v>
      </c>
      <c r="P107" s="27">
        <f t="shared" si="11"/>
        <v>0</v>
      </c>
    </row>
    <row r="108" spans="1:16" ht="23" x14ac:dyDescent="0.25">
      <c r="A108" s="4">
        <v>107</v>
      </c>
      <c r="B108" s="5">
        <v>24</v>
      </c>
      <c r="C108" s="6" t="s">
        <v>13</v>
      </c>
      <c r="D108" s="6" t="s">
        <v>20</v>
      </c>
      <c r="E108" s="7">
        <v>44156</v>
      </c>
      <c r="F108" s="7" t="str">
        <f t="shared" si="7"/>
        <v>November</v>
      </c>
      <c r="G108" s="7" t="str">
        <f t="shared" si="8"/>
        <v>Sat</v>
      </c>
      <c r="H108" s="6" t="s">
        <v>126</v>
      </c>
      <c r="I108" s="6" t="s">
        <v>29</v>
      </c>
      <c r="J108" s="17">
        <v>12.99</v>
      </c>
      <c r="K108" s="6" t="s">
        <v>30</v>
      </c>
      <c r="L108" s="5">
        <v>2</v>
      </c>
      <c r="M108" s="23">
        <f t="shared" si="9"/>
        <v>0</v>
      </c>
      <c r="N108" s="27">
        <f t="shared" si="12"/>
        <v>1</v>
      </c>
      <c r="O108" s="27">
        <f t="shared" si="10"/>
        <v>0</v>
      </c>
      <c r="P108" s="27">
        <f t="shared" si="11"/>
        <v>0</v>
      </c>
    </row>
    <row r="109" spans="1:16" ht="23" x14ac:dyDescent="0.25">
      <c r="A109" s="4">
        <v>108</v>
      </c>
      <c r="B109" s="5">
        <v>31</v>
      </c>
      <c r="C109" s="6" t="s">
        <v>13</v>
      </c>
      <c r="D109" s="6" t="s">
        <v>11</v>
      </c>
      <c r="E109" s="7">
        <v>43993</v>
      </c>
      <c r="F109" s="7" t="str">
        <f t="shared" si="7"/>
        <v>June</v>
      </c>
      <c r="G109" s="7" t="str">
        <f t="shared" si="8"/>
        <v>Thu</v>
      </c>
      <c r="H109" s="6" t="s">
        <v>127</v>
      </c>
      <c r="I109" s="6" t="s">
        <v>30</v>
      </c>
      <c r="J109" s="17">
        <v>5.99</v>
      </c>
      <c r="K109" s="6" t="s">
        <v>30</v>
      </c>
      <c r="L109" s="5">
        <v>3</v>
      </c>
      <c r="M109" s="23">
        <f t="shared" si="9"/>
        <v>0</v>
      </c>
      <c r="N109" s="27">
        <f t="shared" si="12"/>
        <v>0</v>
      </c>
      <c r="O109" s="27">
        <f t="shared" si="10"/>
        <v>0</v>
      </c>
      <c r="P109" s="27">
        <f t="shared" si="11"/>
        <v>0</v>
      </c>
    </row>
    <row r="110" spans="1:16" ht="23" x14ac:dyDescent="0.25">
      <c r="A110" s="4">
        <v>109</v>
      </c>
      <c r="B110" s="5">
        <v>17</v>
      </c>
      <c r="C110" s="6" t="s">
        <v>13</v>
      </c>
      <c r="D110" s="6" t="s">
        <v>12</v>
      </c>
      <c r="E110" s="7">
        <v>43987</v>
      </c>
      <c r="F110" s="7" t="str">
        <f t="shared" si="7"/>
        <v>June</v>
      </c>
      <c r="G110" s="7" t="str">
        <f t="shared" si="8"/>
        <v>Fri</v>
      </c>
      <c r="H110" s="6" t="s">
        <v>128</v>
      </c>
      <c r="I110" s="6" t="s">
        <v>30</v>
      </c>
      <c r="J110" s="17">
        <v>5.99</v>
      </c>
      <c r="K110" s="6" t="s">
        <v>29</v>
      </c>
      <c r="L110" s="5">
        <v>4</v>
      </c>
      <c r="M110" s="23">
        <f t="shared" si="9"/>
        <v>5.99</v>
      </c>
      <c r="N110" s="27">
        <f t="shared" si="12"/>
        <v>0</v>
      </c>
      <c r="O110" s="27">
        <f t="shared" si="10"/>
        <v>0</v>
      </c>
      <c r="P110" s="27">
        <f t="shared" si="11"/>
        <v>1</v>
      </c>
    </row>
    <row r="111" spans="1:16" ht="23" x14ac:dyDescent="0.25">
      <c r="A111" s="4">
        <v>110</v>
      </c>
      <c r="B111" s="5">
        <v>14</v>
      </c>
      <c r="C111" s="6" t="s">
        <v>13</v>
      </c>
      <c r="D111" s="6" t="s">
        <v>11</v>
      </c>
      <c r="E111" s="7">
        <v>44140</v>
      </c>
      <c r="F111" s="7" t="str">
        <f t="shared" si="7"/>
        <v>November</v>
      </c>
      <c r="G111" s="7" t="str">
        <f t="shared" si="8"/>
        <v>Thu</v>
      </c>
      <c r="H111" s="6" t="s">
        <v>129</v>
      </c>
      <c r="I111" s="6" t="s">
        <v>30</v>
      </c>
      <c r="J111" s="17">
        <v>8.99</v>
      </c>
      <c r="K111" s="6" t="s">
        <v>30</v>
      </c>
      <c r="L111" s="5">
        <v>4</v>
      </c>
      <c r="M111" s="23">
        <f t="shared" si="9"/>
        <v>0</v>
      </c>
      <c r="N111" s="27">
        <f t="shared" si="12"/>
        <v>0</v>
      </c>
      <c r="O111" s="27">
        <f t="shared" si="10"/>
        <v>0</v>
      </c>
      <c r="P111" s="27">
        <f t="shared" si="11"/>
        <v>1</v>
      </c>
    </row>
    <row r="112" spans="1:16" ht="23" x14ac:dyDescent="0.25">
      <c r="A112" s="4">
        <v>111</v>
      </c>
      <c r="B112" s="5">
        <v>80</v>
      </c>
      <c r="C112" s="6" t="s">
        <v>13</v>
      </c>
      <c r="D112" s="6" t="s">
        <v>17</v>
      </c>
      <c r="E112" s="7">
        <v>43992</v>
      </c>
      <c r="F112" s="7" t="str">
        <f t="shared" si="7"/>
        <v>June</v>
      </c>
      <c r="G112" s="7" t="str">
        <f t="shared" si="8"/>
        <v>Wed</v>
      </c>
      <c r="H112" s="6" t="s">
        <v>130</v>
      </c>
      <c r="I112" s="6" t="s">
        <v>29</v>
      </c>
      <c r="J112" s="17">
        <v>8.99</v>
      </c>
      <c r="K112" s="6" t="s">
        <v>30</v>
      </c>
      <c r="L112" s="5">
        <v>2</v>
      </c>
      <c r="M112" s="23">
        <f t="shared" si="9"/>
        <v>0</v>
      </c>
      <c r="N112" s="27">
        <f t="shared" si="12"/>
        <v>1</v>
      </c>
      <c r="O112" s="27">
        <f t="shared" si="10"/>
        <v>0</v>
      </c>
      <c r="P112" s="27">
        <f t="shared" si="11"/>
        <v>0</v>
      </c>
    </row>
    <row r="113" spans="1:16" ht="23" x14ac:dyDescent="0.25">
      <c r="A113" s="4">
        <v>112</v>
      </c>
      <c r="B113" s="5">
        <v>66</v>
      </c>
      <c r="C113" s="6" t="s">
        <v>14</v>
      </c>
      <c r="D113" s="6" t="s">
        <v>19</v>
      </c>
      <c r="E113" s="7">
        <v>44048</v>
      </c>
      <c r="F113" s="7" t="str">
        <f t="shared" si="7"/>
        <v>August</v>
      </c>
      <c r="G113" s="7" t="str">
        <f t="shared" si="8"/>
        <v>Wed</v>
      </c>
      <c r="H113" s="6" t="s">
        <v>81</v>
      </c>
      <c r="I113" s="6" t="s">
        <v>29</v>
      </c>
      <c r="J113" s="17">
        <v>8.99</v>
      </c>
      <c r="K113" s="6" t="s">
        <v>29</v>
      </c>
      <c r="L113" s="5">
        <v>4</v>
      </c>
      <c r="M113" s="23">
        <f t="shared" si="9"/>
        <v>8.99</v>
      </c>
      <c r="N113" s="27">
        <f t="shared" si="12"/>
        <v>1</v>
      </c>
      <c r="O113" s="27">
        <f t="shared" si="10"/>
        <v>0</v>
      </c>
      <c r="P113" s="27">
        <f t="shared" si="11"/>
        <v>1</v>
      </c>
    </row>
    <row r="114" spans="1:16" ht="23" x14ac:dyDescent="0.25">
      <c r="A114" s="4">
        <v>113</v>
      </c>
      <c r="B114" s="5">
        <v>50</v>
      </c>
      <c r="C114" s="6" t="s">
        <v>15</v>
      </c>
      <c r="D114" s="6" t="s">
        <v>18</v>
      </c>
      <c r="E114" s="7">
        <v>43969</v>
      </c>
      <c r="F114" s="7" t="str">
        <f t="shared" si="7"/>
        <v>May</v>
      </c>
      <c r="G114" s="7" t="str">
        <f t="shared" si="8"/>
        <v>Mon</v>
      </c>
      <c r="H114" s="6" t="s">
        <v>131</v>
      </c>
      <c r="I114" s="6" t="s">
        <v>30</v>
      </c>
      <c r="J114" s="17">
        <v>12.99</v>
      </c>
      <c r="K114" s="6" t="s">
        <v>30</v>
      </c>
      <c r="L114" s="5">
        <v>1</v>
      </c>
      <c r="M114" s="23">
        <f t="shared" si="9"/>
        <v>0</v>
      </c>
      <c r="N114" s="27">
        <f t="shared" si="12"/>
        <v>0</v>
      </c>
      <c r="O114" s="27">
        <f t="shared" si="10"/>
        <v>0</v>
      </c>
      <c r="P114" s="27">
        <f t="shared" si="11"/>
        <v>0</v>
      </c>
    </row>
    <row r="115" spans="1:16" ht="23" x14ac:dyDescent="0.25">
      <c r="A115" s="4">
        <v>114</v>
      </c>
      <c r="B115" s="5">
        <v>56</v>
      </c>
      <c r="C115" s="6" t="s">
        <v>15</v>
      </c>
      <c r="D115" s="6" t="s">
        <v>17</v>
      </c>
      <c r="E115" s="7">
        <v>44096</v>
      </c>
      <c r="F115" s="7" t="str">
        <f t="shared" si="7"/>
        <v>September</v>
      </c>
      <c r="G115" s="7" t="str">
        <f t="shared" si="8"/>
        <v>Tue</v>
      </c>
      <c r="H115" s="6" t="s">
        <v>132</v>
      </c>
      <c r="I115" s="6" t="s">
        <v>29</v>
      </c>
      <c r="J115" s="17">
        <v>8.99</v>
      </c>
      <c r="K115" s="6" t="s">
        <v>30</v>
      </c>
      <c r="L115" s="5">
        <v>3</v>
      </c>
      <c r="M115" s="23">
        <f t="shared" si="9"/>
        <v>0</v>
      </c>
      <c r="N115" s="27">
        <f t="shared" si="12"/>
        <v>1</v>
      </c>
      <c r="O115" s="27">
        <f t="shared" si="10"/>
        <v>0</v>
      </c>
      <c r="P115" s="27">
        <f t="shared" si="11"/>
        <v>0</v>
      </c>
    </row>
    <row r="116" spans="1:16" ht="23" x14ac:dyDescent="0.25">
      <c r="A116" s="4">
        <v>115</v>
      </c>
      <c r="B116" s="5">
        <v>28</v>
      </c>
      <c r="C116" s="6" t="s">
        <v>14</v>
      </c>
      <c r="D116" s="6" t="s">
        <v>19</v>
      </c>
      <c r="E116" s="7">
        <v>43988</v>
      </c>
      <c r="F116" s="7" t="str">
        <f t="shared" si="7"/>
        <v>June</v>
      </c>
      <c r="G116" s="7" t="str">
        <f t="shared" si="8"/>
        <v>Sat</v>
      </c>
      <c r="H116" s="6" t="s">
        <v>133</v>
      </c>
      <c r="I116" s="6" t="s">
        <v>29</v>
      </c>
      <c r="J116" s="17">
        <v>8.99</v>
      </c>
      <c r="K116" s="6" t="s">
        <v>29</v>
      </c>
      <c r="L116" s="5">
        <v>2</v>
      </c>
      <c r="M116" s="23">
        <f t="shared" si="9"/>
        <v>8.99</v>
      </c>
      <c r="N116" s="27">
        <f t="shared" si="12"/>
        <v>1</v>
      </c>
      <c r="O116" s="27">
        <f t="shared" si="10"/>
        <v>0</v>
      </c>
      <c r="P116" s="27">
        <f t="shared" si="11"/>
        <v>0</v>
      </c>
    </row>
    <row r="117" spans="1:16" ht="23" x14ac:dyDescent="0.25">
      <c r="A117" s="4">
        <v>116</v>
      </c>
      <c r="B117" s="5">
        <v>12</v>
      </c>
      <c r="C117" s="6" t="s">
        <v>13</v>
      </c>
      <c r="D117" s="6" t="s">
        <v>20</v>
      </c>
      <c r="E117" s="7">
        <v>44015</v>
      </c>
      <c r="F117" s="7" t="str">
        <f t="shared" si="7"/>
        <v>July</v>
      </c>
      <c r="G117" s="7" t="str">
        <f t="shared" si="8"/>
        <v>Fri</v>
      </c>
      <c r="H117" s="6" t="s">
        <v>134</v>
      </c>
      <c r="I117" s="6" t="s">
        <v>29</v>
      </c>
      <c r="J117" s="17">
        <v>12.99</v>
      </c>
      <c r="K117" s="6" t="s">
        <v>30</v>
      </c>
      <c r="L117" s="5">
        <v>1</v>
      </c>
      <c r="M117" s="23">
        <f t="shared" si="9"/>
        <v>0</v>
      </c>
      <c r="N117" s="27">
        <f t="shared" si="12"/>
        <v>1</v>
      </c>
      <c r="O117" s="27">
        <f t="shared" si="10"/>
        <v>0</v>
      </c>
      <c r="P117" s="27">
        <f t="shared" si="11"/>
        <v>0</v>
      </c>
    </row>
    <row r="118" spans="1:16" ht="23" x14ac:dyDescent="0.25">
      <c r="A118" s="4">
        <v>117</v>
      </c>
      <c r="B118" s="5">
        <v>12</v>
      </c>
      <c r="C118" s="6" t="s">
        <v>15</v>
      </c>
      <c r="D118" s="6" t="s">
        <v>16</v>
      </c>
      <c r="E118" s="7">
        <v>43980</v>
      </c>
      <c r="F118" s="7" t="str">
        <f t="shared" si="7"/>
        <v>May</v>
      </c>
      <c r="G118" s="7" t="str">
        <f t="shared" si="8"/>
        <v>Fri</v>
      </c>
      <c r="H118" s="6" t="s">
        <v>135</v>
      </c>
      <c r="I118" s="6" t="s">
        <v>30</v>
      </c>
      <c r="J118" s="17">
        <v>8.99</v>
      </c>
      <c r="K118" s="6" t="s">
        <v>30</v>
      </c>
      <c r="L118" s="5">
        <v>1</v>
      </c>
      <c r="M118" s="23">
        <f t="shared" si="9"/>
        <v>0</v>
      </c>
      <c r="N118" s="27">
        <f t="shared" si="12"/>
        <v>0</v>
      </c>
      <c r="O118" s="27">
        <f t="shared" si="10"/>
        <v>0</v>
      </c>
      <c r="P118" s="27">
        <f t="shared" si="11"/>
        <v>0</v>
      </c>
    </row>
    <row r="119" spans="1:16" ht="23" x14ac:dyDescent="0.25">
      <c r="A119" s="4">
        <v>118</v>
      </c>
      <c r="B119" s="5">
        <v>42</v>
      </c>
      <c r="C119" s="6" t="s">
        <v>13</v>
      </c>
      <c r="D119" s="6" t="s">
        <v>10</v>
      </c>
      <c r="E119" s="7">
        <v>43869</v>
      </c>
      <c r="F119" s="7" t="str">
        <f t="shared" si="7"/>
        <v>February</v>
      </c>
      <c r="G119" s="7" t="str">
        <f t="shared" si="8"/>
        <v>Sat</v>
      </c>
      <c r="H119" s="6" t="s">
        <v>136</v>
      </c>
      <c r="I119" s="6" t="s">
        <v>29</v>
      </c>
      <c r="J119" s="17">
        <v>8.99</v>
      </c>
      <c r="K119" s="6" t="s">
        <v>30</v>
      </c>
      <c r="L119" s="5">
        <v>5</v>
      </c>
      <c r="M119" s="23">
        <f t="shared" si="9"/>
        <v>0</v>
      </c>
      <c r="N119" s="27">
        <f t="shared" si="12"/>
        <v>1</v>
      </c>
      <c r="O119" s="27">
        <f t="shared" si="10"/>
        <v>1</v>
      </c>
      <c r="P119" s="27">
        <f t="shared" si="11"/>
        <v>0</v>
      </c>
    </row>
    <row r="120" spans="1:16" ht="23" x14ac:dyDescent="0.25">
      <c r="A120" s="4">
        <v>119</v>
      </c>
      <c r="B120" s="5">
        <v>32</v>
      </c>
      <c r="C120" s="6" t="s">
        <v>15</v>
      </c>
      <c r="D120" s="6" t="s">
        <v>12</v>
      </c>
      <c r="E120" s="7">
        <v>44100</v>
      </c>
      <c r="F120" s="7" t="str">
        <f t="shared" si="7"/>
        <v>September</v>
      </c>
      <c r="G120" s="7" t="str">
        <f t="shared" si="8"/>
        <v>Sat</v>
      </c>
      <c r="H120" s="6" t="s">
        <v>137</v>
      </c>
      <c r="I120" s="6" t="s">
        <v>30</v>
      </c>
      <c r="J120" s="17">
        <v>8.99</v>
      </c>
      <c r="K120" s="6" t="s">
        <v>30</v>
      </c>
      <c r="L120" s="5">
        <v>5</v>
      </c>
      <c r="M120" s="23">
        <f t="shared" si="9"/>
        <v>0</v>
      </c>
      <c r="N120" s="27">
        <f t="shared" si="12"/>
        <v>0</v>
      </c>
      <c r="O120" s="27">
        <f t="shared" si="10"/>
        <v>1</v>
      </c>
      <c r="P120" s="27">
        <f t="shared" si="11"/>
        <v>0</v>
      </c>
    </row>
    <row r="121" spans="1:16" ht="23" x14ac:dyDescent="0.25">
      <c r="A121" s="4">
        <v>120</v>
      </c>
      <c r="B121" s="5">
        <v>70</v>
      </c>
      <c r="C121" s="6" t="s">
        <v>15</v>
      </c>
      <c r="D121" s="6" t="s">
        <v>20</v>
      </c>
      <c r="E121" s="7">
        <v>44021</v>
      </c>
      <c r="F121" s="7" t="str">
        <f t="shared" si="7"/>
        <v>July</v>
      </c>
      <c r="G121" s="7" t="str">
        <f t="shared" si="8"/>
        <v>Thu</v>
      </c>
      <c r="H121" s="6" t="s">
        <v>138</v>
      </c>
      <c r="I121" s="6" t="s">
        <v>29</v>
      </c>
      <c r="J121" s="17">
        <v>12.99</v>
      </c>
      <c r="K121" s="6" t="s">
        <v>30</v>
      </c>
      <c r="L121" s="5">
        <v>3</v>
      </c>
      <c r="M121" s="23">
        <f t="shared" si="9"/>
        <v>0</v>
      </c>
      <c r="N121" s="27">
        <f t="shared" si="12"/>
        <v>1</v>
      </c>
      <c r="O121" s="27">
        <f t="shared" si="10"/>
        <v>0</v>
      </c>
      <c r="P121" s="27">
        <f t="shared" si="11"/>
        <v>0</v>
      </c>
    </row>
    <row r="122" spans="1:16" ht="23" x14ac:dyDescent="0.25">
      <c r="A122" s="4">
        <v>121</v>
      </c>
      <c r="B122" s="5">
        <v>60</v>
      </c>
      <c r="C122" s="6" t="s">
        <v>15</v>
      </c>
      <c r="D122" s="6" t="s">
        <v>12</v>
      </c>
      <c r="E122" s="7">
        <v>43850</v>
      </c>
      <c r="F122" s="7" t="str">
        <f t="shared" si="7"/>
        <v>January</v>
      </c>
      <c r="G122" s="7" t="str">
        <f t="shared" si="8"/>
        <v>Mon</v>
      </c>
      <c r="H122" s="6" t="s">
        <v>139</v>
      </c>
      <c r="I122" s="6" t="s">
        <v>30</v>
      </c>
      <c r="J122" s="17">
        <v>5.99</v>
      </c>
      <c r="K122" s="6" t="s">
        <v>30</v>
      </c>
      <c r="L122" s="5">
        <v>1</v>
      </c>
      <c r="M122" s="23">
        <f t="shared" si="9"/>
        <v>0</v>
      </c>
      <c r="N122" s="27">
        <f t="shared" si="12"/>
        <v>0</v>
      </c>
      <c r="O122" s="27">
        <f t="shared" si="10"/>
        <v>0</v>
      </c>
      <c r="P122" s="27">
        <f t="shared" si="11"/>
        <v>0</v>
      </c>
    </row>
    <row r="123" spans="1:16" ht="23" x14ac:dyDescent="0.25">
      <c r="A123" s="4">
        <v>122</v>
      </c>
      <c r="B123" s="5">
        <v>71</v>
      </c>
      <c r="C123" s="6" t="s">
        <v>14</v>
      </c>
      <c r="D123" s="6" t="s">
        <v>19</v>
      </c>
      <c r="E123" s="7">
        <v>44144</v>
      </c>
      <c r="F123" s="7" t="str">
        <f t="shared" si="7"/>
        <v>November</v>
      </c>
      <c r="G123" s="7" t="str">
        <f t="shared" si="8"/>
        <v>Mon</v>
      </c>
      <c r="H123" s="6" t="s">
        <v>140</v>
      </c>
      <c r="I123" s="6" t="s">
        <v>29</v>
      </c>
      <c r="J123" s="17">
        <v>12.99</v>
      </c>
      <c r="K123" s="6" t="s">
        <v>30</v>
      </c>
      <c r="L123" s="5">
        <v>5</v>
      </c>
      <c r="M123" s="23">
        <f t="shared" si="9"/>
        <v>0</v>
      </c>
      <c r="N123" s="27">
        <f t="shared" si="12"/>
        <v>1</v>
      </c>
      <c r="O123" s="27">
        <f t="shared" si="10"/>
        <v>1</v>
      </c>
      <c r="P123" s="27">
        <f t="shared" si="11"/>
        <v>0</v>
      </c>
    </row>
    <row r="124" spans="1:16" ht="23" x14ac:dyDescent="0.25">
      <c r="A124" s="4">
        <v>123</v>
      </c>
      <c r="B124" s="5">
        <v>79</v>
      </c>
      <c r="C124" s="6" t="s">
        <v>13</v>
      </c>
      <c r="D124" s="6" t="s">
        <v>11</v>
      </c>
      <c r="E124" s="7">
        <v>43976</v>
      </c>
      <c r="F124" s="7" t="str">
        <f t="shared" si="7"/>
        <v>May</v>
      </c>
      <c r="G124" s="7" t="str">
        <f t="shared" si="8"/>
        <v>Mon</v>
      </c>
      <c r="H124" s="6" t="s">
        <v>141</v>
      </c>
      <c r="I124" s="6" t="s">
        <v>29</v>
      </c>
      <c r="J124" s="17">
        <v>5.99</v>
      </c>
      <c r="K124" s="6" t="s">
        <v>29</v>
      </c>
      <c r="L124" s="5">
        <v>4</v>
      </c>
      <c r="M124" s="23">
        <f t="shared" si="9"/>
        <v>5.99</v>
      </c>
      <c r="N124" s="27">
        <f t="shared" si="12"/>
        <v>1</v>
      </c>
      <c r="O124" s="27">
        <f t="shared" si="10"/>
        <v>0</v>
      </c>
      <c r="P124" s="27">
        <f t="shared" si="11"/>
        <v>1</v>
      </c>
    </row>
    <row r="125" spans="1:16" ht="23" x14ac:dyDescent="0.25">
      <c r="A125" s="4">
        <v>124</v>
      </c>
      <c r="B125" s="5">
        <v>80</v>
      </c>
      <c r="C125" s="6" t="s">
        <v>13</v>
      </c>
      <c r="D125" s="6" t="s">
        <v>20</v>
      </c>
      <c r="E125" s="7">
        <v>44070</v>
      </c>
      <c r="F125" s="7" t="str">
        <f t="shared" si="7"/>
        <v>August</v>
      </c>
      <c r="G125" s="7" t="str">
        <f t="shared" si="8"/>
        <v>Thu</v>
      </c>
      <c r="H125" s="6" t="s">
        <v>142</v>
      </c>
      <c r="I125" s="6" t="s">
        <v>29</v>
      </c>
      <c r="J125" s="17">
        <v>8.99</v>
      </c>
      <c r="K125" s="6" t="s">
        <v>30</v>
      </c>
      <c r="L125" s="5">
        <v>4</v>
      </c>
      <c r="M125" s="23">
        <f t="shared" si="9"/>
        <v>0</v>
      </c>
      <c r="N125" s="27">
        <f t="shared" si="12"/>
        <v>1</v>
      </c>
      <c r="O125" s="27">
        <f t="shared" si="10"/>
        <v>0</v>
      </c>
      <c r="P125" s="27">
        <f t="shared" si="11"/>
        <v>1</v>
      </c>
    </row>
    <row r="126" spans="1:16" ht="23" x14ac:dyDescent="0.25">
      <c r="A126" s="4">
        <v>125</v>
      </c>
      <c r="B126" s="5">
        <v>72</v>
      </c>
      <c r="C126" s="6" t="s">
        <v>15</v>
      </c>
      <c r="D126" s="6" t="s">
        <v>12</v>
      </c>
      <c r="E126" s="7">
        <v>43994</v>
      </c>
      <c r="F126" s="7" t="str">
        <f t="shared" si="7"/>
        <v>June</v>
      </c>
      <c r="G126" s="7" t="str">
        <f t="shared" si="8"/>
        <v>Fri</v>
      </c>
      <c r="H126" s="6" t="s">
        <v>143</v>
      </c>
      <c r="I126" s="6" t="s">
        <v>30</v>
      </c>
      <c r="J126" s="17">
        <v>8.99</v>
      </c>
      <c r="K126" s="6" t="s">
        <v>30</v>
      </c>
      <c r="L126" s="5">
        <v>4</v>
      </c>
      <c r="M126" s="23">
        <f t="shared" si="9"/>
        <v>0</v>
      </c>
      <c r="N126" s="27">
        <f t="shared" si="12"/>
        <v>0</v>
      </c>
      <c r="O126" s="27">
        <f t="shared" si="10"/>
        <v>0</v>
      </c>
      <c r="P126" s="27">
        <f t="shared" si="11"/>
        <v>1</v>
      </c>
    </row>
    <row r="127" spans="1:16" ht="23" x14ac:dyDescent="0.25">
      <c r="A127" s="4">
        <v>126</v>
      </c>
      <c r="B127" s="5">
        <v>41</v>
      </c>
      <c r="C127" s="6" t="s">
        <v>14</v>
      </c>
      <c r="D127" s="6" t="s">
        <v>10</v>
      </c>
      <c r="E127" s="7">
        <v>44057</v>
      </c>
      <c r="F127" s="7" t="str">
        <f t="shared" si="7"/>
        <v>August</v>
      </c>
      <c r="G127" s="7" t="str">
        <f t="shared" si="8"/>
        <v>Fri</v>
      </c>
      <c r="H127" s="6" t="s">
        <v>144</v>
      </c>
      <c r="I127" s="6" t="s">
        <v>30</v>
      </c>
      <c r="J127" s="17">
        <v>5.99</v>
      </c>
      <c r="K127" s="6" t="s">
        <v>29</v>
      </c>
      <c r="L127" s="5">
        <v>1</v>
      </c>
      <c r="M127" s="23">
        <f t="shared" si="9"/>
        <v>5.99</v>
      </c>
      <c r="N127" s="27">
        <f t="shared" si="12"/>
        <v>0</v>
      </c>
      <c r="O127" s="27">
        <f t="shared" si="10"/>
        <v>0</v>
      </c>
      <c r="P127" s="27">
        <f t="shared" si="11"/>
        <v>0</v>
      </c>
    </row>
    <row r="128" spans="1:16" ht="23" x14ac:dyDescent="0.25">
      <c r="A128" s="4">
        <v>127</v>
      </c>
      <c r="B128" s="5">
        <v>65</v>
      </c>
      <c r="C128" s="6" t="s">
        <v>15</v>
      </c>
      <c r="D128" s="6" t="s">
        <v>20</v>
      </c>
      <c r="E128" s="7">
        <v>43837</v>
      </c>
      <c r="F128" s="7" t="str">
        <f t="shared" si="7"/>
        <v>January</v>
      </c>
      <c r="G128" s="7" t="str">
        <f t="shared" si="8"/>
        <v>Tue</v>
      </c>
      <c r="H128" s="6" t="s">
        <v>67</v>
      </c>
      <c r="I128" s="6" t="s">
        <v>30</v>
      </c>
      <c r="J128" s="17">
        <v>12.99</v>
      </c>
      <c r="K128" s="6" t="s">
        <v>30</v>
      </c>
      <c r="L128" s="5">
        <v>3</v>
      </c>
      <c r="M128" s="23">
        <f t="shared" si="9"/>
        <v>0</v>
      </c>
      <c r="N128" s="27">
        <f t="shared" si="12"/>
        <v>0</v>
      </c>
      <c r="O128" s="27">
        <f t="shared" si="10"/>
        <v>0</v>
      </c>
      <c r="P128" s="27">
        <f t="shared" si="11"/>
        <v>0</v>
      </c>
    </row>
    <row r="129" spans="1:16" ht="23" x14ac:dyDescent="0.25">
      <c r="A129" s="4">
        <v>128</v>
      </c>
      <c r="B129" s="5">
        <v>11</v>
      </c>
      <c r="C129" s="6" t="s">
        <v>14</v>
      </c>
      <c r="D129" s="6" t="s">
        <v>20</v>
      </c>
      <c r="E129" s="7">
        <v>44194</v>
      </c>
      <c r="F129" s="7" t="str">
        <f t="shared" si="7"/>
        <v>December</v>
      </c>
      <c r="G129" s="7" t="str">
        <f t="shared" si="8"/>
        <v>Tue</v>
      </c>
      <c r="H129" s="6" t="s">
        <v>145</v>
      </c>
      <c r="I129" s="6" t="s">
        <v>29</v>
      </c>
      <c r="J129" s="17">
        <v>12.99</v>
      </c>
      <c r="K129" s="6" t="s">
        <v>29</v>
      </c>
      <c r="L129" s="5">
        <v>5</v>
      </c>
      <c r="M129" s="23">
        <f t="shared" si="9"/>
        <v>12.99</v>
      </c>
      <c r="N129" s="27">
        <f t="shared" si="12"/>
        <v>1</v>
      </c>
      <c r="O129" s="27">
        <f t="shared" si="10"/>
        <v>1</v>
      </c>
      <c r="P129" s="27">
        <f t="shared" si="11"/>
        <v>0</v>
      </c>
    </row>
    <row r="130" spans="1:16" ht="23" x14ac:dyDescent="0.25">
      <c r="A130" s="4">
        <v>129</v>
      </c>
      <c r="B130" s="5">
        <v>76</v>
      </c>
      <c r="C130" s="6" t="s">
        <v>14</v>
      </c>
      <c r="D130" s="6" t="s">
        <v>11</v>
      </c>
      <c r="E130" s="7">
        <v>44190</v>
      </c>
      <c r="F130" s="7" t="str">
        <f t="shared" ref="F130:F193" si="13">TEXT(E130, "mmmmmmmmm")</f>
        <v>December</v>
      </c>
      <c r="G130" s="7" t="str">
        <f t="shared" ref="G130:G193" si="14">CHOOSE(WEEKDAY($E130),"Sun","Mon","Tue","Wed","Thu","Fri","Sat","Sun")</f>
        <v>Fri</v>
      </c>
      <c r="H130" s="6" t="s">
        <v>146</v>
      </c>
      <c r="I130" s="6" t="s">
        <v>29</v>
      </c>
      <c r="J130" s="17">
        <v>5.99</v>
      </c>
      <c r="K130" s="6" t="s">
        <v>30</v>
      </c>
      <c r="L130" s="5">
        <v>4</v>
      </c>
      <c r="M130" s="23">
        <f t="shared" ref="M130:M193" si="15">IF($K130="Y", $J130,0)</f>
        <v>0</v>
      </c>
      <c r="N130" s="27">
        <f t="shared" si="12"/>
        <v>1</v>
      </c>
      <c r="O130" s="27">
        <f t="shared" si="10"/>
        <v>0</v>
      </c>
      <c r="P130" s="27">
        <f t="shared" si="11"/>
        <v>1</v>
      </c>
    </row>
    <row r="131" spans="1:16" ht="23" x14ac:dyDescent="0.25">
      <c r="A131" s="4">
        <v>130</v>
      </c>
      <c r="B131" s="5">
        <v>31</v>
      </c>
      <c r="C131" s="6" t="s">
        <v>15</v>
      </c>
      <c r="D131" s="6" t="s">
        <v>18</v>
      </c>
      <c r="E131" s="7">
        <v>44061</v>
      </c>
      <c r="F131" s="7" t="str">
        <f t="shared" si="13"/>
        <v>August</v>
      </c>
      <c r="G131" s="7" t="str">
        <f t="shared" si="14"/>
        <v>Tue</v>
      </c>
      <c r="H131" s="6" t="s">
        <v>147</v>
      </c>
      <c r="I131" s="6" t="s">
        <v>29</v>
      </c>
      <c r="J131" s="17">
        <v>12.99</v>
      </c>
      <c r="K131" s="6" t="s">
        <v>30</v>
      </c>
      <c r="L131" s="5">
        <v>4</v>
      </c>
      <c r="M131" s="23">
        <f t="shared" si="15"/>
        <v>0</v>
      </c>
      <c r="N131" s="27">
        <f t="shared" si="12"/>
        <v>1</v>
      </c>
      <c r="O131" s="27">
        <f t="shared" ref="O131:O194" si="16">IF($L131=5,1,0)</f>
        <v>0</v>
      </c>
      <c r="P131" s="27">
        <f t="shared" ref="P131:P194" si="17">IF($L131=4,1,0)</f>
        <v>1</v>
      </c>
    </row>
    <row r="132" spans="1:16" ht="23" x14ac:dyDescent="0.25">
      <c r="A132" s="4">
        <v>131</v>
      </c>
      <c r="B132" s="5">
        <v>10</v>
      </c>
      <c r="C132" s="6" t="s">
        <v>13</v>
      </c>
      <c r="D132" s="6" t="s">
        <v>19</v>
      </c>
      <c r="E132" s="7">
        <v>44159</v>
      </c>
      <c r="F132" s="7" t="str">
        <f t="shared" si="13"/>
        <v>November</v>
      </c>
      <c r="G132" s="7" t="str">
        <f t="shared" si="14"/>
        <v>Tue</v>
      </c>
      <c r="H132" s="6" t="s">
        <v>148</v>
      </c>
      <c r="I132" s="6" t="s">
        <v>30</v>
      </c>
      <c r="J132" s="17">
        <v>5.99</v>
      </c>
      <c r="K132" s="6" t="s">
        <v>30</v>
      </c>
      <c r="L132" s="5">
        <v>2</v>
      </c>
      <c r="M132" s="23">
        <f t="shared" si="15"/>
        <v>0</v>
      </c>
      <c r="N132" s="27">
        <f t="shared" si="12"/>
        <v>0</v>
      </c>
      <c r="O132" s="27">
        <f t="shared" si="16"/>
        <v>0</v>
      </c>
      <c r="P132" s="27">
        <f t="shared" si="17"/>
        <v>0</v>
      </c>
    </row>
    <row r="133" spans="1:16" ht="23" x14ac:dyDescent="0.25">
      <c r="A133" s="4">
        <v>132</v>
      </c>
      <c r="B133" s="5">
        <v>61</v>
      </c>
      <c r="C133" s="6" t="s">
        <v>15</v>
      </c>
      <c r="D133" s="6" t="s">
        <v>20</v>
      </c>
      <c r="E133" s="7">
        <v>43936</v>
      </c>
      <c r="F133" s="7" t="str">
        <f t="shared" si="13"/>
        <v>April</v>
      </c>
      <c r="G133" s="7" t="str">
        <f t="shared" si="14"/>
        <v>Wed</v>
      </c>
      <c r="H133" s="6" t="s">
        <v>149</v>
      </c>
      <c r="I133" s="6" t="s">
        <v>29</v>
      </c>
      <c r="J133" s="17">
        <v>12.99</v>
      </c>
      <c r="K133" s="6" t="s">
        <v>29</v>
      </c>
      <c r="L133" s="5">
        <v>2</v>
      </c>
      <c r="M133" s="23">
        <f t="shared" si="15"/>
        <v>12.99</v>
      </c>
      <c r="N133" s="27">
        <f t="shared" si="12"/>
        <v>1</v>
      </c>
      <c r="O133" s="27">
        <f t="shared" si="16"/>
        <v>0</v>
      </c>
      <c r="P133" s="27">
        <f t="shared" si="17"/>
        <v>0</v>
      </c>
    </row>
    <row r="134" spans="1:16" ht="23" x14ac:dyDescent="0.25">
      <c r="A134" s="4">
        <v>133</v>
      </c>
      <c r="B134" s="5">
        <v>50</v>
      </c>
      <c r="C134" s="6" t="s">
        <v>15</v>
      </c>
      <c r="D134" s="6" t="s">
        <v>12</v>
      </c>
      <c r="E134" s="7">
        <v>43903</v>
      </c>
      <c r="F134" s="7" t="str">
        <f t="shared" si="13"/>
        <v>March</v>
      </c>
      <c r="G134" s="7" t="str">
        <f t="shared" si="14"/>
        <v>Fri</v>
      </c>
      <c r="H134" s="6" t="s">
        <v>124</v>
      </c>
      <c r="I134" s="6" t="s">
        <v>29</v>
      </c>
      <c r="J134" s="17">
        <v>8.99</v>
      </c>
      <c r="K134" s="6" t="s">
        <v>29</v>
      </c>
      <c r="L134" s="5">
        <v>2</v>
      </c>
      <c r="M134" s="23">
        <f t="shared" si="15"/>
        <v>8.99</v>
      </c>
      <c r="N134" s="27">
        <f t="shared" si="12"/>
        <v>1</v>
      </c>
      <c r="O134" s="27">
        <f t="shared" si="16"/>
        <v>0</v>
      </c>
      <c r="P134" s="27">
        <f t="shared" si="17"/>
        <v>0</v>
      </c>
    </row>
    <row r="135" spans="1:16" ht="23" x14ac:dyDescent="0.25">
      <c r="A135" s="4">
        <v>134</v>
      </c>
      <c r="B135" s="5">
        <v>13</v>
      </c>
      <c r="C135" s="6" t="s">
        <v>15</v>
      </c>
      <c r="D135" s="6" t="s">
        <v>17</v>
      </c>
      <c r="E135" s="7">
        <v>44082</v>
      </c>
      <c r="F135" s="7" t="str">
        <f t="shared" si="13"/>
        <v>September</v>
      </c>
      <c r="G135" s="7" t="str">
        <f t="shared" si="14"/>
        <v>Tue</v>
      </c>
      <c r="H135" s="6" t="s">
        <v>131</v>
      </c>
      <c r="I135" s="6" t="s">
        <v>30</v>
      </c>
      <c r="J135" s="17">
        <v>5.99</v>
      </c>
      <c r="K135" s="6" t="s">
        <v>30</v>
      </c>
      <c r="L135" s="5">
        <v>4</v>
      </c>
      <c r="M135" s="23">
        <f t="shared" si="15"/>
        <v>0</v>
      </c>
      <c r="N135" s="27">
        <f t="shared" si="12"/>
        <v>0</v>
      </c>
      <c r="O135" s="27">
        <f t="shared" si="16"/>
        <v>0</v>
      </c>
      <c r="P135" s="27">
        <f t="shared" si="17"/>
        <v>1</v>
      </c>
    </row>
    <row r="136" spans="1:16" ht="23" x14ac:dyDescent="0.25">
      <c r="A136" s="4">
        <v>135</v>
      </c>
      <c r="B136" s="5">
        <v>18</v>
      </c>
      <c r="C136" s="6" t="s">
        <v>13</v>
      </c>
      <c r="D136" s="6" t="s">
        <v>19</v>
      </c>
      <c r="E136" s="7">
        <v>43900</v>
      </c>
      <c r="F136" s="7" t="str">
        <f t="shared" si="13"/>
        <v>March</v>
      </c>
      <c r="G136" s="7" t="str">
        <f t="shared" si="14"/>
        <v>Tue</v>
      </c>
      <c r="H136" s="6" t="s">
        <v>32</v>
      </c>
      <c r="I136" s="6" t="s">
        <v>30</v>
      </c>
      <c r="J136" s="17">
        <v>12.99</v>
      </c>
      <c r="K136" s="6" t="s">
        <v>30</v>
      </c>
      <c r="L136" s="5">
        <v>1</v>
      </c>
      <c r="M136" s="23">
        <f t="shared" si="15"/>
        <v>0</v>
      </c>
      <c r="N136" s="27">
        <f t="shared" si="12"/>
        <v>0</v>
      </c>
      <c r="O136" s="27">
        <f t="shared" si="16"/>
        <v>0</v>
      </c>
      <c r="P136" s="27">
        <f t="shared" si="17"/>
        <v>0</v>
      </c>
    </row>
    <row r="137" spans="1:16" ht="23" x14ac:dyDescent="0.25">
      <c r="A137" s="4">
        <v>136</v>
      </c>
      <c r="B137" s="5">
        <v>12</v>
      </c>
      <c r="C137" s="6" t="s">
        <v>13</v>
      </c>
      <c r="D137" s="6" t="s">
        <v>20</v>
      </c>
      <c r="E137" s="7">
        <v>43900</v>
      </c>
      <c r="F137" s="7" t="str">
        <f t="shared" si="13"/>
        <v>March</v>
      </c>
      <c r="G137" s="7" t="str">
        <f t="shared" si="14"/>
        <v>Tue</v>
      </c>
      <c r="H137" s="6" t="s">
        <v>150</v>
      </c>
      <c r="I137" s="6" t="s">
        <v>30</v>
      </c>
      <c r="J137" s="17">
        <v>12.99</v>
      </c>
      <c r="K137" s="6" t="s">
        <v>29</v>
      </c>
      <c r="L137" s="5">
        <v>1</v>
      </c>
      <c r="M137" s="23">
        <f t="shared" si="15"/>
        <v>12.99</v>
      </c>
      <c r="N137" s="27">
        <f t="shared" si="12"/>
        <v>0</v>
      </c>
      <c r="O137" s="27">
        <f t="shared" si="16"/>
        <v>0</v>
      </c>
      <c r="P137" s="27">
        <f t="shared" si="17"/>
        <v>0</v>
      </c>
    </row>
    <row r="138" spans="1:16" ht="23" x14ac:dyDescent="0.25">
      <c r="A138" s="4">
        <v>137</v>
      </c>
      <c r="B138" s="5">
        <v>21</v>
      </c>
      <c r="C138" s="6" t="s">
        <v>13</v>
      </c>
      <c r="D138" s="6" t="s">
        <v>12</v>
      </c>
      <c r="E138" s="7">
        <v>43952</v>
      </c>
      <c r="F138" s="7" t="str">
        <f t="shared" si="13"/>
        <v>May</v>
      </c>
      <c r="G138" s="7" t="str">
        <f t="shared" si="14"/>
        <v>Fri</v>
      </c>
      <c r="H138" s="6" t="s">
        <v>151</v>
      </c>
      <c r="I138" s="6" t="s">
        <v>30</v>
      </c>
      <c r="J138" s="17">
        <v>5.99</v>
      </c>
      <c r="K138" s="6" t="s">
        <v>29</v>
      </c>
      <c r="L138" s="5">
        <v>5</v>
      </c>
      <c r="M138" s="23">
        <f t="shared" si="15"/>
        <v>5.99</v>
      </c>
      <c r="N138" s="27">
        <f t="shared" si="12"/>
        <v>0</v>
      </c>
      <c r="O138" s="27">
        <f t="shared" si="16"/>
        <v>1</v>
      </c>
      <c r="P138" s="27">
        <f t="shared" si="17"/>
        <v>0</v>
      </c>
    </row>
    <row r="139" spans="1:16" ht="23" x14ac:dyDescent="0.25">
      <c r="A139" s="4">
        <v>138</v>
      </c>
      <c r="B139" s="5">
        <v>75</v>
      </c>
      <c r="C139" s="6" t="s">
        <v>13</v>
      </c>
      <c r="D139" s="6" t="s">
        <v>10</v>
      </c>
      <c r="E139" s="7">
        <v>43833</v>
      </c>
      <c r="F139" s="7" t="str">
        <f t="shared" si="13"/>
        <v>January</v>
      </c>
      <c r="G139" s="7" t="str">
        <f t="shared" si="14"/>
        <v>Fri</v>
      </c>
      <c r="H139" s="6" t="s">
        <v>152</v>
      </c>
      <c r="I139" s="6" t="s">
        <v>29</v>
      </c>
      <c r="J139" s="17">
        <v>8.99</v>
      </c>
      <c r="K139" s="6" t="s">
        <v>30</v>
      </c>
      <c r="L139" s="5">
        <v>2</v>
      </c>
      <c r="M139" s="23">
        <f t="shared" si="15"/>
        <v>0</v>
      </c>
      <c r="N139" s="27">
        <f t="shared" si="12"/>
        <v>1</v>
      </c>
      <c r="O139" s="27">
        <f t="shared" si="16"/>
        <v>0</v>
      </c>
      <c r="P139" s="27">
        <f t="shared" si="17"/>
        <v>0</v>
      </c>
    </row>
    <row r="140" spans="1:16" ht="23" x14ac:dyDescent="0.25">
      <c r="A140" s="4">
        <v>139</v>
      </c>
      <c r="B140" s="5">
        <v>63</v>
      </c>
      <c r="C140" s="6" t="s">
        <v>14</v>
      </c>
      <c r="D140" s="6" t="s">
        <v>18</v>
      </c>
      <c r="E140" s="7">
        <v>43833</v>
      </c>
      <c r="F140" s="7" t="str">
        <f t="shared" si="13"/>
        <v>January</v>
      </c>
      <c r="G140" s="7" t="str">
        <f t="shared" si="14"/>
        <v>Fri</v>
      </c>
      <c r="H140" s="6" t="s">
        <v>153</v>
      </c>
      <c r="I140" s="6" t="s">
        <v>29</v>
      </c>
      <c r="J140" s="17">
        <v>8.99</v>
      </c>
      <c r="K140" s="6" t="s">
        <v>29</v>
      </c>
      <c r="L140" s="5">
        <v>5</v>
      </c>
      <c r="M140" s="23">
        <f t="shared" si="15"/>
        <v>8.99</v>
      </c>
      <c r="N140" s="27">
        <f t="shared" si="12"/>
        <v>1</v>
      </c>
      <c r="O140" s="27">
        <f t="shared" si="16"/>
        <v>1</v>
      </c>
      <c r="P140" s="27">
        <f t="shared" si="17"/>
        <v>0</v>
      </c>
    </row>
    <row r="141" spans="1:16" ht="23" x14ac:dyDescent="0.25">
      <c r="A141" s="4">
        <v>140</v>
      </c>
      <c r="B141" s="5">
        <v>29</v>
      </c>
      <c r="C141" s="6" t="s">
        <v>13</v>
      </c>
      <c r="D141" s="6" t="s">
        <v>11</v>
      </c>
      <c r="E141" s="7">
        <v>44173</v>
      </c>
      <c r="F141" s="7" t="str">
        <f t="shared" si="13"/>
        <v>December</v>
      </c>
      <c r="G141" s="7" t="str">
        <f t="shared" si="14"/>
        <v>Tue</v>
      </c>
      <c r="H141" s="6" t="s">
        <v>154</v>
      </c>
      <c r="I141" s="6" t="s">
        <v>29</v>
      </c>
      <c r="J141" s="17">
        <v>5.99</v>
      </c>
      <c r="K141" s="6" t="s">
        <v>30</v>
      </c>
      <c r="L141" s="5">
        <v>3</v>
      </c>
      <c r="M141" s="23">
        <f t="shared" si="15"/>
        <v>0</v>
      </c>
      <c r="N141" s="27">
        <f t="shared" si="12"/>
        <v>1</v>
      </c>
      <c r="O141" s="27">
        <f t="shared" si="16"/>
        <v>0</v>
      </c>
      <c r="P141" s="27">
        <f t="shared" si="17"/>
        <v>0</v>
      </c>
    </row>
    <row r="142" spans="1:16" ht="23" x14ac:dyDescent="0.25">
      <c r="A142" s="4">
        <v>141</v>
      </c>
      <c r="B142" s="5">
        <v>74</v>
      </c>
      <c r="C142" s="6" t="s">
        <v>13</v>
      </c>
      <c r="D142" s="6" t="s">
        <v>17</v>
      </c>
      <c r="E142" s="7">
        <v>44004</v>
      </c>
      <c r="F142" s="7" t="str">
        <f t="shared" si="13"/>
        <v>June</v>
      </c>
      <c r="G142" s="7" t="str">
        <f t="shared" si="14"/>
        <v>Mon</v>
      </c>
      <c r="H142" s="6" t="s">
        <v>155</v>
      </c>
      <c r="I142" s="6" t="s">
        <v>30</v>
      </c>
      <c r="J142" s="17">
        <v>8.99</v>
      </c>
      <c r="K142" s="6" t="s">
        <v>29</v>
      </c>
      <c r="L142" s="5">
        <v>4</v>
      </c>
      <c r="M142" s="23">
        <f t="shared" si="15"/>
        <v>8.99</v>
      </c>
      <c r="N142" s="27">
        <f t="shared" si="12"/>
        <v>0</v>
      </c>
      <c r="O142" s="27">
        <f t="shared" si="16"/>
        <v>0</v>
      </c>
      <c r="P142" s="27">
        <f t="shared" si="17"/>
        <v>1</v>
      </c>
    </row>
    <row r="143" spans="1:16" ht="23" x14ac:dyDescent="0.25">
      <c r="A143" s="4">
        <v>142</v>
      </c>
      <c r="B143" s="5">
        <v>57</v>
      </c>
      <c r="C143" s="6" t="s">
        <v>15</v>
      </c>
      <c r="D143" s="6" t="s">
        <v>10</v>
      </c>
      <c r="E143" s="7">
        <v>43867</v>
      </c>
      <c r="F143" s="7" t="str">
        <f t="shared" si="13"/>
        <v>February</v>
      </c>
      <c r="G143" s="7" t="str">
        <f t="shared" si="14"/>
        <v>Thu</v>
      </c>
      <c r="H143" s="6" t="s">
        <v>156</v>
      </c>
      <c r="I143" s="6" t="s">
        <v>30</v>
      </c>
      <c r="J143" s="17">
        <v>5.99</v>
      </c>
      <c r="K143" s="6" t="s">
        <v>30</v>
      </c>
      <c r="L143" s="5">
        <v>5</v>
      </c>
      <c r="M143" s="23">
        <f t="shared" si="15"/>
        <v>0</v>
      </c>
      <c r="N143" s="27">
        <f t="shared" si="12"/>
        <v>0</v>
      </c>
      <c r="O143" s="27">
        <f t="shared" si="16"/>
        <v>1</v>
      </c>
      <c r="P143" s="27">
        <f t="shared" si="17"/>
        <v>0</v>
      </c>
    </row>
    <row r="144" spans="1:16" ht="23" x14ac:dyDescent="0.25">
      <c r="A144" s="4">
        <v>143</v>
      </c>
      <c r="B144" s="5">
        <v>15</v>
      </c>
      <c r="C144" s="6" t="s">
        <v>15</v>
      </c>
      <c r="D144" s="6" t="s">
        <v>18</v>
      </c>
      <c r="E144" s="7">
        <v>44023</v>
      </c>
      <c r="F144" s="7" t="str">
        <f t="shared" si="13"/>
        <v>July</v>
      </c>
      <c r="G144" s="7" t="str">
        <f t="shared" si="14"/>
        <v>Sat</v>
      </c>
      <c r="H144" s="6" t="s">
        <v>134</v>
      </c>
      <c r="I144" s="6" t="s">
        <v>29</v>
      </c>
      <c r="J144" s="17">
        <v>12.99</v>
      </c>
      <c r="K144" s="6" t="s">
        <v>29</v>
      </c>
      <c r="L144" s="5">
        <v>3</v>
      </c>
      <c r="M144" s="23">
        <f t="shared" si="15"/>
        <v>12.99</v>
      </c>
      <c r="N144" s="27">
        <f t="shared" si="12"/>
        <v>1</v>
      </c>
      <c r="O144" s="27">
        <f t="shared" si="16"/>
        <v>0</v>
      </c>
      <c r="P144" s="27">
        <f t="shared" si="17"/>
        <v>0</v>
      </c>
    </row>
    <row r="145" spans="1:16" ht="23" x14ac:dyDescent="0.25">
      <c r="A145" s="4">
        <v>144</v>
      </c>
      <c r="B145" s="5">
        <v>40</v>
      </c>
      <c r="C145" s="6" t="s">
        <v>15</v>
      </c>
      <c r="D145" s="6" t="s">
        <v>11</v>
      </c>
      <c r="E145" s="7">
        <v>44156</v>
      </c>
      <c r="F145" s="7" t="str">
        <f t="shared" si="13"/>
        <v>November</v>
      </c>
      <c r="G145" s="7" t="str">
        <f t="shared" si="14"/>
        <v>Sat</v>
      </c>
      <c r="H145" s="6" t="s">
        <v>157</v>
      </c>
      <c r="I145" s="6" t="s">
        <v>29</v>
      </c>
      <c r="J145" s="17">
        <v>8.99</v>
      </c>
      <c r="K145" s="6" t="s">
        <v>30</v>
      </c>
      <c r="L145" s="5">
        <v>1</v>
      </c>
      <c r="M145" s="23">
        <f t="shared" si="15"/>
        <v>0</v>
      </c>
      <c r="N145" s="27">
        <f t="shared" si="12"/>
        <v>1</v>
      </c>
      <c r="O145" s="27">
        <f t="shared" si="16"/>
        <v>0</v>
      </c>
      <c r="P145" s="27">
        <f t="shared" si="17"/>
        <v>0</v>
      </c>
    </row>
    <row r="146" spans="1:16" ht="23" x14ac:dyDescent="0.25">
      <c r="A146" s="4">
        <v>145</v>
      </c>
      <c r="B146" s="5">
        <v>18</v>
      </c>
      <c r="C146" s="6" t="s">
        <v>15</v>
      </c>
      <c r="D146" s="6" t="s">
        <v>12</v>
      </c>
      <c r="E146" s="7">
        <v>43987</v>
      </c>
      <c r="F146" s="7" t="str">
        <f t="shared" si="13"/>
        <v>June</v>
      </c>
      <c r="G146" s="7" t="str">
        <f t="shared" si="14"/>
        <v>Fri</v>
      </c>
      <c r="H146" s="6" t="s">
        <v>158</v>
      </c>
      <c r="I146" s="6" t="s">
        <v>30</v>
      </c>
      <c r="J146" s="17">
        <v>8.99</v>
      </c>
      <c r="K146" s="6" t="s">
        <v>29</v>
      </c>
      <c r="L146" s="5">
        <v>1</v>
      </c>
      <c r="M146" s="23">
        <f t="shared" si="15"/>
        <v>8.99</v>
      </c>
      <c r="N146" s="27">
        <f t="shared" si="12"/>
        <v>0</v>
      </c>
      <c r="O146" s="27">
        <f t="shared" si="16"/>
        <v>0</v>
      </c>
      <c r="P146" s="27">
        <f t="shared" si="17"/>
        <v>0</v>
      </c>
    </row>
    <row r="147" spans="1:16" ht="23" x14ac:dyDescent="0.25">
      <c r="A147" s="4">
        <v>146</v>
      </c>
      <c r="B147" s="5">
        <v>15</v>
      </c>
      <c r="C147" s="6" t="s">
        <v>14</v>
      </c>
      <c r="D147" s="6" t="s">
        <v>19</v>
      </c>
      <c r="E147" s="7">
        <v>44112</v>
      </c>
      <c r="F147" s="7" t="str">
        <f t="shared" si="13"/>
        <v>October</v>
      </c>
      <c r="G147" s="7" t="str">
        <f t="shared" si="14"/>
        <v>Thu</v>
      </c>
      <c r="H147" s="6" t="s">
        <v>159</v>
      </c>
      <c r="I147" s="6" t="s">
        <v>29</v>
      </c>
      <c r="J147" s="17">
        <v>5.99</v>
      </c>
      <c r="K147" s="6" t="s">
        <v>29</v>
      </c>
      <c r="L147" s="5">
        <v>5</v>
      </c>
      <c r="M147" s="23">
        <f t="shared" si="15"/>
        <v>5.99</v>
      </c>
      <c r="N147" s="27">
        <f t="shared" ref="N147:N210" si="18">IF($I147="Y",1,0)</f>
        <v>1</v>
      </c>
      <c r="O147" s="27">
        <f t="shared" si="16"/>
        <v>1</v>
      </c>
      <c r="P147" s="27">
        <f t="shared" si="17"/>
        <v>0</v>
      </c>
    </row>
    <row r="148" spans="1:16" ht="23" x14ac:dyDescent="0.25">
      <c r="A148" s="4">
        <v>147</v>
      </c>
      <c r="B148" s="5">
        <v>18</v>
      </c>
      <c r="C148" s="6" t="s">
        <v>15</v>
      </c>
      <c r="D148" s="6" t="s">
        <v>17</v>
      </c>
      <c r="E148" s="7">
        <v>44025</v>
      </c>
      <c r="F148" s="7" t="str">
        <f t="shared" si="13"/>
        <v>July</v>
      </c>
      <c r="G148" s="7" t="str">
        <f t="shared" si="14"/>
        <v>Mon</v>
      </c>
      <c r="H148" s="6" t="s">
        <v>160</v>
      </c>
      <c r="I148" s="6" t="s">
        <v>29</v>
      </c>
      <c r="J148" s="17">
        <v>8.99</v>
      </c>
      <c r="K148" s="6" t="s">
        <v>30</v>
      </c>
      <c r="L148" s="5">
        <v>1</v>
      </c>
      <c r="M148" s="23">
        <f t="shared" si="15"/>
        <v>0</v>
      </c>
      <c r="N148" s="27">
        <f t="shared" si="18"/>
        <v>1</v>
      </c>
      <c r="O148" s="27">
        <f t="shared" si="16"/>
        <v>0</v>
      </c>
      <c r="P148" s="27">
        <f t="shared" si="17"/>
        <v>0</v>
      </c>
    </row>
    <row r="149" spans="1:16" ht="23" x14ac:dyDescent="0.25">
      <c r="A149" s="4">
        <v>148</v>
      </c>
      <c r="B149" s="5">
        <v>24</v>
      </c>
      <c r="C149" s="6" t="s">
        <v>13</v>
      </c>
      <c r="D149" s="6" t="s">
        <v>16</v>
      </c>
      <c r="E149" s="7">
        <v>43891</v>
      </c>
      <c r="F149" s="7" t="str">
        <f t="shared" si="13"/>
        <v>March</v>
      </c>
      <c r="G149" s="7" t="str">
        <f t="shared" si="14"/>
        <v>Sun</v>
      </c>
      <c r="H149" s="6" t="s">
        <v>161</v>
      </c>
      <c r="I149" s="6" t="s">
        <v>29</v>
      </c>
      <c r="J149" s="17">
        <v>12.99</v>
      </c>
      <c r="K149" s="6" t="s">
        <v>29</v>
      </c>
      <c r="L149" s="5">
        <v>2</v>
      </c>
      <c r="M149" s="23">
        <f t="shared" si="15"/>
        <v>12.99</v>
      </c>
      <c r="N149" s="27">
        <f t="shared" si="18"/>
        <v>1</v>
      </c>
      <c r="O149" s="27">
        <f t="shared" si="16"/>
        <v>0</v>
      </c>
      <c r="P149" s="27">
        <f t="shared" si="17"/>
        <v>0</v>
      </c>
    </row>
    <row r="150" spans="1:16" ht="23" x14ac:dyDescent="0.25">
      <c r="A150" s="4">
        <v>149</v>
      </c>
      <c r="B150" s="5">
        <v>54</v>
      </c>
      <c r="C150" s="6" t="s">
        <v>15</v>
      </c>
      <c r="D150" s="6" t="s">
        <v>20</v>
      </c>
      <c r="E150" s="7">
        <v>44110</v>
      </c>
      <c r="F150" s="7" t="str">
        <f t="shared" si="13"/>
        <v>October</v>
      </c>
      <c r="G150" s="7" t="str">
        <f t="shared" si="14"/>
        <v>Tue</v>
      </c>
      <c r="H150" s="6" t="s">
        <v>162</v>
      </c>
      <c r="I150" s="6" t="s">
        <v>30</v>
      </c>
      <c r="J150" s="17">
        <v>5.99</v>
      </c>
      <c r="K150" s="6" t="s">
        <v>29</v>
      </c>
      <c r="L150" s="5">
        <v>2</v>
      </c>
      <c r="M150" s="23">
        <f t="shared" si="15"/>
        <v>5.99</v>
      </c>
      <c r="N150" s="27">
        <f t="shared" si="18"/>
        <v>0</v>
      </c>
      <c r="O150" s="27">
        <f t="shared" si="16"/>
        <v>0</v>
      </c>
      <c r="P150" s="27">
        <f t="shared" si="17"/>
        <v>0</v>
      </c>
    </row>
    <row r="151" spans="1:16" ht="23" x14ac:dyDescent="0.25">
      <c r="A151" s="4">
        <v>150</v>
      </c>
      <c r="B151" s="5">
        <v>68</v>
      </c>
      <c r="C151" s="6" t="s">
        <v>14</v>
      </c>
      <c r="D151" s="6" t="s">
        <v>18</v>
      </c>
      <c r="E151" s="7">
        <v>43925</v>
      </c>
      <c r="F151" s="7" t="str">
        <f t="shared" si="13"/>
        <v>April</v>
      </c>
      <c r="G151" s="7" t="str">
        <f t="shared" si="14"/>
        <v>Sat</v>
      </c>
      <c r="H151" s="6" t="s">
        <v>163</v>
      </c>
      <c r="I151" s="6" t="s">
        <v>29</v>
      </c>
      <c r="J151" s="17">
        <v>5.99</v>
      </c>
      <c r="K151" s="6" t="s">
        <v>30</v>
      </c>
      <c r="L151" s="5">
        <v>5</v>
      </c>
      <c r="M151" s="23">
        <f t="shared" si="15"/>
        <v>0</v>
      </c>
      <c r="N151" s="27">
        <f t="shared" si="18"/>
        <v>1</v>
      </c>
      <c r="O151" s="27">
        <f t="shared" si="16"/>
        <v>1</v>
      </c>
      <c r="P151" s="27">
        <f t="shared" si="17"/>
        <v>0</v>
      </c>
    </row>
    <row r="152" spans="1:16" ht="23" x14ac:dyDescent="0.25">
      <c r="A152" s="4">
        <v>151</v>
      </c>
      <c r="B152" s="5">
        <v>69</v>
      </c>
      <c r="C152" s="6" t="s">
        <v>13</v>
      </c>
      <c r="D152" s="6" t="s">
        <v>12</v>
      </c>
      <c r="E152" s="7">
        <v>44069</v>
      </c>
      <c r="F152" s="7" t="str">
        <f t="shared" si="13"/>
        <v>August</v>
      </c>
      <c r="G152" s="7" t="str">
        <f t="shared" si="14"/>
        <v>Wed</v>
      </c>
      <c r="H152" s="6" t="s">
        <v>164</v>
      </c>
      <c r="I152" s="6" t="s">
        <v>30</v>
      </c>
      <c r="J152" s="17">
        <v>5.99</v>
      </c>
      <c r="K152" s="6" t="s">
        <v>30</v>
      </c>
      <c r="L152" s="5">
        <v>2</v>
      </c>
      <c r="M152" s="23">
        <f t="shared" si="15"/>
        <v>0</v>
      </c>
      <c r="N152" s="27">
        <f t="shared" si="18"/>
        <v>0</v>
      </c>
      <c r="O152" s="27">
        <f t="shared" si="16"/>
        <v>0</v>
      </c>
      <c r="P152" s="27">
        <f t="shared" si="17"/>
        <v>0</v>
      </c>
    </row>
    <row r="153" spans="1:16" ht="23" x14ac:dyDescent="0.25">
      <c r="A153" s="4">
        <v>152</v>
      </c>
      <c r="B153" s="5">
        <v>51</v>
      </c>
      <c r="C153" s="6" t="s">
        <v>13</v>
      </c>
      <c r="D153" s="6" t="s">
        <v>20</v>
      </c>
      <c r="E153" s="7">
        <v>44019</v>
      </c>
      <c r="F153" s="7" t="str">
        <f t="shared" si="13"/>
        <v>July</v>
      </c>
      <c r="G153" s="7" t="str">
        <f t="shared" si="14"/>
        <v>Tue</v>
      </c>
      <c r="H153" s="6" t="s">
        <v>165</v>
      </c>
      <c r="I153" s="6" t="s">
        <v>30</v>
      </c>
      <c r="J153" s="17">
        <v>5.99</v>
      </c>
      <c r="K153" s="6" t="s">
        <v>30</v>
      </c>
      <c r="L153" s="5">
        <v>1</v>
      </c>
      <c r="M153" s="23">
        <f t="shared" si="15"/>
        <v>0</v>
      </c>
      <c r="N153" s="27">
        <f t="shared" si="18"/>
        <v>0</v>
      </c>
      <c r="O153" s="27">
        <f t="shared" si="16"/>
        <v>0</v>
      </c>
      <c r="P153" s="27">
        <f t="shared" si="17"/>
        <v>0</v>
      </c>
    </row>
    <row r="154" spans="1:16" ht="23" x14ac:dyDescent="0.25">
      <c r="A154" s="4">
        <v>153</v>
      </c>
      <c r="B154" s="5">
        <v>67</v>
      </c>
      <c r="C154" s="6" t="s">
        <v>13</v>
      </c>
      <c r="D154" s="6" t="s">
        <v>19</v>
      </c>
      <c r="E154" s="7">
        <v>43952</v>
      </c>
      <c r="F154" s="7" t="str">
        <f t="shared" si="13"/>
        <v>May</v>
      </c>
      <c r="G154" s="7" t="str">
        <f t="shared" si="14"/>
        <v>Fri</v>
      </c>
      <c r="H154" s="6" t="s">
        <v>166</v>
      </c>
      <c r="I154" s="6" t="s">
        <v>29</v>
      </c>
      <c r="J154" s="17">
        <v>5.99</v>
      </c>
      <c r="K154" s="6" t="s">
        <v>30</v>
      </c>
      <c r="L154" s="5">
        <v>4</v>
      </c>
      <c r="M154" s="23">
        <f t="shared" si="15"/>
        <v>0</v>
      </c>
      <c r="N154" s="27">
        <f t="shared" si="18"/>
        <v>1</v>
      </c>
      <c r="O154" s="27">
        <f t="shared" si="16"/>
        <v>0</v>
      </c>
      <c r="P154" s="27">
        <f t="shared" si="17"/>
        <v>1</v>
      </c>
    </row>
    <row r="155" spans="1:16" ht="23" x14ac:dyDescent="0.25">
      <c r="A155" s="4">
        <v>154</v>
      </c>
      <c r="B155" s="5">
        <v>47</v>
      </c>
      <c r="C155" s="6" t="s">
        <v>13</v>
      </c>
      <c r="D155" s="6" t="s">
        <v>18</v>
      </c>
      <c r="E155" s="7">
        <v>44066</v>
      </c>
      <c r="F155" s="7" t="str">
        <f t="shared" si="13"/>
        <v>August</v>
      </c>
      <c r="G155" s="7" t="str">
        <f t="shared" si="14"/>
        <v>Sun</v>
      </c>
      <c r="H155" s="6" t="s">
        <v>167</v>
      </c>
      <c r="I155" s="6" t="s">
        <v>30</v>
      </c>
      <c r="J155" s="17">
        <v>12.99</v>
      </c>
      <c r="K155" s="6" t="s">
        <v>29</v>
      </c>
      <c r="L155" s="5">
        <v>1</v>
      </c>
      <c r="M155" s="23">
        <f t="shared" si="15"/>
        <v>12.99</v>
      </c>
      <c r="N155" s="27">
        <f t="shared" si="18"/>
        <v>0</v>
      </c>
      <c r="O155" s="27">
        <f t="shared" si="16"/>
        <v>0</v>
      </c>
      <c r="P155" s="27">
        <f t="shared" si="17"/>
        <v>0</v>
      </c>
    </row>
    <row r="156" spans="1:16" ht="23" x14ac:dyDescent="0.25">
      <c r="A156" s="4">
        <v>155</v>
      </c>
      <c r="B156" s="5">
        <v>14</v>
      </c>
      <c r="C156" s="6" t="s">
        <v>14</v>
      </c>
      <c r="D156" s="6" t="s">
        <v>16</v>
      </c>
      <c r="E156" s="7">
        <v>44161</v>
      </c>
      <c r="F156" s="7" t="str">
        <f t="shared" si="13"/>
        <v>November</v>
      </c>
      <c r="G156" s="7" t="str">
        <f t="shared" si="14"/>
        <v>Thu</v>
      </c>
      <c r="H156" s="6" t="s">
        <v>168</v>
      </c>
      <c r="I156" s="6" t="s">
        <v>29</v>
      </c>
      <c r="J156" s="17">
        <v>5.99</v>
      </c>
      <c r="K156" s="6" t="s">
        <v>29</v>
      </c>
      <c r="L156" s="5">
        <v>5</v>
      </c>
      <c r="M156" s="23">
        <f t="shared" si="15"/>
        <v>5.99</v>
      </c>
      <c r="N156" s="27">
        <f t="shared" si="18"/>
        <v>1</v>
      </c>
      <c r="O156" s="27">
        <f t="shared" si="16"/>
        <v>1</v>
      </c>
      <c r="P156" s="27">
        <f t="shared" si="17"/>
        <v>0</v>
      </c>
    </row>
    <row r="157" spans="1:16" ht="23" x14ac:dyDescent="0.25">
      <c r="A157" s="4">
        <v>156</v>
      </c>
      <c r="B157" s="5">
        <v>69</v>
      </c>
      <c r="C157" s="6" t="s">
        <v>13</v>
      </c>
      <c r="D157" s="6" t="s">
        <v>19</v>
      </c>
      <c r="E157" s="7">
        <v>44001</v>
      </c>
      <c r="F157" s="7" t="str">
        <f t="shared" si="13"/>
        <v>June</v>
      </c>
      <c r="G157" s="7" t="str">
        <f t="shared" si="14"/>
        <v>Fri</v>
      </c>
      <c r="H157" s="6" t="s">
        <v>164</v>
      </c>
      <c r="I157" s="6" t="s">
        <v>29</v>
      </c>
      <c r="J157" s="17">
        <v>5.99</v>
      </c>
      <c r="K157" s="6" t="s">
        <v>29</v>
      </c>
      <c r="L157" s="5">
        <v>3</v>
      </c>
      <c r="M157" s="23">
        <f t="shared" si="15"/>
        <v>5.99</v>
      </c>
      <c r="N157" s="27">
        <f t="shared" si="18"/>
        <v>1</v>
      </c>
      <c r="O157" s="27">
        <f t="shared" si="16"/>
        <v>0</v>
      </c>
      <c r="P157" s="27">
        <f t="shared" si="17"/>
        <v>0</v>
      </c>
    </row>
    <row r="158" spans="1:16" ht="23" x14ac:dyDescent="0.25">
      <c r="A158" s="4">
        <v>157</v>
      </c>
      <c r="B158" s="5">
        <v>10</v>
      </c>
      <c r="C158" s="6" t="s">
        <v>13</v>
      </c>
      <c r="D158" s="6" t="s">
        <v>17</v>
      </c>
      <c r="E158" s="7">
        <v>43929</v>
      </c>
      <c r="F158" s="7" t="str">
        <f t="shared" si="13"/>
        <v>April</v>
      </c>
      <c r="G158" s="7" t="str">
        <f t="shared" si="14"/>
        <v>Wed</v>
      </c>
      <c r="H158" s="6" t="s">
        <v>169</v>
      </c>
      <c r="I158" s="6" t="s">
        <v>29</v>
      </c>
      <c r="J158" s="17">
        <v>8.99</v>
      </c>
      <c r="K158" s="6" t="s">
        <v>30</v>
      </c>
      <c r="L158" s="5">
        <v>3</v>
      </c>
      <c r="M158" s="23">
        <f t="shared" si="15"/>
        <v>0</v>
      </c>
      <c r="N158" s="27">
        <f t="shared" si="18"/>
        <v>1</v>
      </c>
      <c r="O158" s="27">
        <f t="shared" si="16"/>
        <v>0</v>
      </c>
      <c r="P158" s="27">
        <f t="shared" si="17"/>
        <v>0</v>
      </c>
    </row>
    <row r="159" spans="1:16" ht="23" x14ac:dyDescent="0.25">
      <c r="A159" s="4">
        <v>158</v>
      </c>
      <c r="B159" s="5">
        <v>20</v>
      </c>
      <c r="C159" s="6" t="s">
        <v>14</v>
      </c>
      <c r="D159" s="6" t="s">
        <v>11</v>
      </c>
      <c r="E159" s="7">
        <v>44064</v>
      </c>
      <c r="F159" s="7" t="str">
        <f t="shared" si="13"/>
        <v>August</v>
      </c>
      <c r="G159" s="7" t="str">
        <f t="shared" si="14"/>
        <v>Fri</v>
      </c>
      <c r="H159" s="6" t="s">
        <v>170</v>
      </c>
      <c r="I159" s="6" t="s">
        <v>29</v>
      </c>
      <c r="J159" s="17">
        <v>5.99</v>
      </c>
      <c r="K159" s="6" t="s">
        <v>30</v>
      </c>
      <c r="L159" s="5">
        <v>5</v>
      </c>
      <c r="M159" s="23">
        <f t="shared" si="15"/>
        <v>0</v>
      </c>
      <c r="N159" s="27">
        <f t="shared" si="18"/>
        <v>1</v>
      </c>
      <c r="O159" s="27">
        <f t="shared" si="16"/>
        <v>1</v>
      </c>
      <c r="P159" s="27">
        <f t="shared" si="17"/>
        <v>0</v>
      </c>
    </row>
    <row r="160" spans="1:16" ht="23" x14ac:dyDescent="0.25">
      <c r="A160" s="4">
        <v>159</v>
      </c>
      <c r="B160" s="5">
        <v>36</v>
      </c>
      <c r="C160" s="6" t="s">
        <v>14</v>
      </c>
      <c r="D160" s="6" t="s">
        <v>10</v>
      </c>
      <c r="E160" s="7">
        <v>44186</v>
      </c>
      <c r="F160" s="7" t="str">
        <f t="shared" si="13"/>
        <v>December</v>
      </c>
      <c r="G160" s="7" t="str">
        <f t="shared" si="14"/>
        <v>Mon</v>
      </c>
      <c r="H160" s="6" t="s">
        <v>159</v>
      </c>
      <c r="I160" s="6" t="s">
        <v>29</v>
      </c>
      <c r="J160" s="17">
        <v>12.99</v>
      </c>
      <c r="K160" s="6" t="s">
        <v>30</v>
      </c>
      <c r="L160" s="5">
        <v>1</v>
      </c>
      <c r="M160" s="23">
        <f t="shared" si="15"/>
        <v>0</v>
      </c>
      <c r="N160" s="27">
        <f t="shared" si="18"/>
        <v>1</v>
      </c>
      <c r="O160" s="27">
        <f t="shared" si="16"/>
        <v>0</v>
      </c>
      <c r="P160" s="27">
        <f t="shared" si="17"/>
        <v>0</v>
      </c>
    </row>
    <row r="161" spans="1:16" ht="23" x14ac:dyDescent="0.25">
      <c r="A161" s="4">
        <v>160</v>
      </c>
      <c r="B161" s="5">
        <v>40</v>
      </c>
      <c r="C161" s="6" t="s">
        <v>15</v>
      </c>
      <c r="D161" s="6" t="s">
        <v>11</v>
      </c>
      <c r="E161" s="7">
        <v>43966</v>
      </c>
      <c r="F161" s="7" t="str">
        <f t="shared" si="13"/>
        <v>May</v>
      </c>
      <c r="G161" s="7" t="str">
        <f t="shared" si="14"/>
        <v>Fri</v>
      </c>
      <c r="H161" s="6" t="s">
        <v>170</v>
      </c>
      <c r="I161" s="6" t="s">
        <v>30</v>
      </c>
      <c r="J161" s="17">
        <v>8.99</v>
      </c>
      <c r="K161" s="6" t="s">
        <v>29</v>
      </c>
      <c r="L161" s="5">
        <v>1</v>
      </c>
      <c r="M161" s="23">
        <f t="shared" si="15"/>
        <v>8.99</v>
      </c>
      <c r="N161" s="27">
        <f t="shared" si="18"/>
        <v>0</v>
      </c>
      <c r="O161" s="27">
        <f t="shared" si="16"/>
        <v>0</v>
      </c>
      <c r="P161" s="27">
        <f t="shared" si="17"/>
        <v>0</v>
      </c>
    </row>
    <row r="162" spans="1:16" ht="23" x14ac:dyDescent="0.25">
      <c r="A162" s="4">
        <v>161</v>
      </c>
      <c r="B162" s="5">
        <v>75</v>
      </c>
      <c r="C162" s="6" t="s">
        <v>14</v>
      </c>
      <c r="D162" s="6" t="s">
        <v>18</v>
      </c>
      <c r="E162" s="7">
        <v>44103</v>
      </c>
      <c r="F162" s="7" t="str">
        <f t="shared" si="13"/>
        <v>September</v>
      </c>
      <c r="G162" s="7" t="str">
        <f t="shared" si="14"/>
        <v>Tue</v>
      </c>
      <c r="H162" s="6" t="s">
        <v>171</v>
      </c>
      <c r="I162" s="6" t="s">
        <v>29</v>
      </c>
      <c r="J162" s="17">
        <v>5.99</v>
      </c>
      <c r="K162" s="6" t="s">
        <v>30</v>
      </c>
      <c r="L162" s="5">
        <v>2</v>
      </c>
      <c r="M162" s="23">
        <f t="shared" si="15"/>
        <v>0</v>
      </c>
      <c r="N162" s="27">
        <f t="shared" si="18"/>
        <v>1</v>
      </c>
      <c r="O162" s="27">
        <f t="shared" si="16"/>
        <v>0</v>
      </c>
      <c r="P162" s="27">
        <f t="shared" si="17"/>
        <v>0</v>
      </c>
    </row>
    <row r="163" spans="1:16" ht="23" x14ac:dyDescent="0.25">
      <c r="A163" s="4">
        <v>162</v>
      </c>
      <c r="B163" s="5">
        <v>37</v>
      </c>
      <c r="C163" s="6" t="s">
        <v>15</v>
      </c>
      <c r="D163" s="6" t="s">
        <v>19</v>
      </c>
      <c r="E163" s="7">
        <v>44053</v>
      </c>
      <c r="F163" s="7" t="str">
        <f t="shared" si="13"/>
        <v>August</v>
      </c>
      <c r="G163" s="7" t="str">
        <f t="shared" si="14"/>
        <v>Mon</v>
      </c>
      <c r="H163" s="6" t="s">
        <v>90</v>
      </c>
      <c r="I163" s="6" t="s">
        <v>30</v>
      </c>
      <c r="J163" s="17">
        <v>8.99</v>
      </c>
      <c r="K163" s="6" t="s">
        <v>29</v>
      </c>
      <c r="L163" s="5">
        <v>1</v>
      </c>
      <c r="M163" s="23">
        <f t="shared" si="15"/>
        <v>8.99</v>
      </c>
      <c r="N163" s="27">
        <f t="shared" si="18"/>
        <v>0</v>
      </c>
      <c r="O163" s="27">
        <f t="shared" si="16"/>
        <v>0</v>
      </c>
      <c r="P163" s="27">
        <f t="shared" si="17"/>
        <v>0</v>
      </c>
    </row>
    <row r="164" spans="1:16" ht="23" x14ac:dyDescent="0.25">
      <c r="A164" s="4">
        <v>163</v>
      </c>
      <c r="B164" s="5">
        <v>58</v>
      </c>
      <c r="C164" s="6" t="s">
        <v>15</v>
      </c>
      <c r="D164" s="6" t="s">
        <v>16</v>
      </c>
      <c r="E164" s="7">
        <v>44159</v>
      </c>
      <c r="F164" s="7" t="str">
        <f t="shared" si="13"/>
        <v>November</v>
      </c>
      <c r="G164" s="7" t="str">
        <f t="shared" si="14"/>
        <v>Tue</v>
      </c>
      <c r="H164" s="6" t="s">
        <v>172</v>
      </c>
      <c r="I164" s="6" t="s">
        <v>29</v>
      </c>
      <c r="J164" s="17">
        <v>8.99</v>
      </c>
      <c r="K164" s="6" t="s">
        <v>30</v>
      </c>
      <c r="L164" s="5">
        <v>4</v>
      </c>
      <c r="M164" s="23">
        <f t="shared" si="15"/>
        <v>0</v>
      </c>
      <c r="N164" s="27">
        <f t="shared" si="18"/>
        <v>1</v>
      </c>
      <c r="O164" s="27">
        <f t="shared" si="16"/>
        <v>0</v>
      </c>
      <c r="P164" s="27">
        <f t="shared" si="17"/>
        <v>1</v>
      </c>
    </row>
    <row r="165" spans="1:16" ht="23" x14ac:dyDescent="0.25">
      <c r="A165" s="4">
        <v>164</v>
      </c>
      <c r="B165" s="5">
        <v>74</v>
      </c>
      <c r="C165" s="6" t="s">
        <v>13</v>
      </c>
      <c r="D165" s="6" t="s">
        <v>17</v>
      </c>
      <c r="E165" s="7">
        <v>44075</v>
      </c>
      <c r="F165" s="7" t="str">
        <f t="shared" si="13"/>
        <v>September</v>
      </c>
      <c r="G165" s="7" t="str">
        <f t="shared" si="14"/>
        <v>Tue</v>
      </c>
      <c r="H165" s="6" t="s">
        <v>173</v>
      </c>
      <c r="I165" s="6" t="s">
        <v>30</v>
      </c>
      <c r="J165" s="17">
        <v>8.99</v>
      </c>
      <c r="K165" s="6" t="s">
        <v>29</v>
      </c>
      <c r="L165" s="5">
        <v>1</v>
      </c>
      <c r="M165" s="23">
        <f t="shared" si="15"/>
        <v>8.99</v>
      </c>
      <c r="N165" s="27">
        <f t="shared" si="18"/>
        <v>0</v>
      </c>
      <c r="O165" s="27">
        <f t="shared" si="16"/>
        <v>0</v>
      </c>
      <c r="P165" s="27">
        <f t="shared" si="17"/>
        <v>0</v>
      </c>
    </row>
    <row r="166" spans="1:16" ht="23" x14ac:dyDescent="0.25">
      <c r="A166" s="4">
        <v>165</v>
      </c>
      <c r="B166" s="5">
        <v>57</v>
      </c>
      <c r="C166" s="6" t="s">
        <v>14</v>
      </c>
      <c r="D166" s="6" t="s">
        <v>17</v>
      </c>
      <c r="E166" s="7">
        <v>44037</v>
      </c>
      <c r="F166" s="7" t="str">
        <f t="shared" si="13"/>
        <v>July</v>
      </c>
      <c r="G166" s="7" t="str">
        <f t="shared" si="14"/>
        <v>Sat</v>
      </c>
      <c r="H166" s="6" t="s">
        <v>174</v>
      </c>
      <c r="I166" s="6" t="s">
        <v>29</v>
      </c>
      <c r="J166" s="17">
        <v>12.99</v>
      </c>
      <c r="K166" s="6" t="s">
        <v>29</v>
      </c>
      <c r="L166" s="5">
        <v>4</v>
      </c>
      <c r="M166" s="23">
        <f t="shared" si="15"/>
        <v>12.99</v>
      </c>
      <c r="N166" s="27">
        <f t="shared" si="18"/>
        <v>1</v>
      </c>
      <c r="O166" s="27">
        <f t="shared" si="16"/>
        <v>0</v>
      </c>
      <c r="P166" s="27">
        <f t="shared" si="17"/>
        <v>1</v>
      </c>
    </row>
    <row r="167" spans="1:16" ht="23" x14ac:dyDescent="0.25">
      <c r="A167" s="4">
        <v>166</v>
      </c>
      <c r="B167" s="5">
        <v>72</v>
      </c>
      <c r="C167" s="6" t="s">
        <v>15</v>
      </c>
      <c r="D167" s="6" t="s">
        <v>11</v>
      </c>
      <c r="E167" s="7">
        <v>44119</v>
      </c>
      <c r="F167" s="7" t="str">
        <f t="shared" si="13"/>
        <v>October</v>
      </c>
      <c r="G167" s="7" t="str">
        <f t="shared" si="14"/>
        <v>Thu</v>
      </c>
      <c r="H167" s="6" t="s">
        <v>175</v>
      </c>
      <c r="I167" s="6" t="s">
        <v>29</v>
      </c>
      <c r="J167" s="17">
        <v>12.99</v>
      </c>
      <c r="K167" s="6" t="s">
        <v>29</v>
      </c>
      <c r="L167" s="5">
        <v>3</v>
      </c>
      <c r="M167" s="23">
        <f t="shared" si="15"/>
        <v>12.99</v>
      </c>
      <c r="N167" s="27">
        <f t="shared" si="18"/>
        <v>1</v>
      </c>
      <c r="O167" s="27">
        <f t="shared" si="16"/>
        <v>0</v>
      </c>
      <c r="P167" s="27">
        <f t="shared" si="17"/>
        <v>0</v>
      </c>
    </row>
    <row r="168" spans="1:16" ht="23" x14ac:dyDescent="0.25">
      <c r="A168" s="4">
        <v>167</v>
      </c>
      <c r="B168" s="5">
        <v>78</v>
      </c>
      <c r="C168" s="6" t="s">
        <v>13</v>
      </c>
      <c r="D168" s="6" t="s">
        <v>17</v>
      </c>
      <c r="E168" s="7">
        <v>44145</v>
      </c>
      <c r="F168" s="7" t="str">
        <f t="shared" si="13"/>
        <v>November</v>
      </c>
      <c r="G168" s="7" t="str">
        <f t="shared" si="14"/>
        <v>Tue</v>
      </c>
      <c r="H168" s="6" t="s">
        <v>176</v>
      </c>
      <c r="I168" s="6" t="s">
        <v>30</v>
      </c>
      <c r="J168" s="17">
        <v>12.99</v>
      </c>
      <c r="K168" s="6" t="s">
        <v>30</v>
      </c>
      <c r="L168" s="5">
        <v>2</v>
      </c>
      <c r="M168" s="23">
        <f t="shared" si="15"/>
        <v>0</v>
      </c>
      <c r="N168" s="27">
        <f t="shared" si="18"/>
        <v>0</v>
      </c>
      <c r="O168" s="27">
        <f t="shared" si="16"/>
        <v>0</v>
      </c>
      <c r="P168" s="27">
        <f t="shared" si="17"/>
        <v>0</v>
      </c>
    </row>
    <row r="169" spans="1:16" ht="23" x14ac:dyDescent="0.25">
      <c r="A169" s="4">
        <v>168</v>
      </c>
      <c r="B169" s="5">
        <v>49</v>
      </c>
      <c r="C169" s="6" t="s">
        <v>13</v>
      </c>
      <c r="D169" s="6" t="s">
        <v>10</v>
      </c>
      <c r="E169" s="7">
        <v>44124</v>
      </c>
      <c r="F169" s="7" t="str">
        <f t="shared" si="13"/>
        <v>October</v>
      </c>
      <c r="G169" s="7" t="str">
        <f t="shared" si="14"/>
        <v>Tue</v>
      </c>
      <c r="H169" s="6" t="s">
        <v>139</v>
      </c>
      <c r="I169" s="6" t="s">
        <v>30</v>
      </c>
      <c r="J169" s="17">
        <v>12.99</v>
      </c>
      <c r="K169" s="6" t="s">
        <v>30</v>
      </c>
      <c r="L169" s="5">
        <v>1</v>
      </c>
      <c r="M169" s="23">
        <f t="shared" si="15"/>
        <v>0</v>
      </c>
      <c r="N169" s="27">
        <f t="shared" si="18"/>
        <v>0</v>
      </c>
      <c r="O169" s="27">
        <f t="shared" si="16"/>
        <v>0</v>
      </c>
      <c r="P169" s="27">
        <f t="shared" si="17"/>
        <v>0</v>
      </c>
    </row>
    <row r="170" spans="1:16" ht="23" x14ac:dyDescent="0.25">
      <c r="A170" s="4">
        <v>169</v>
      </c>
      <c r="B170" s="5">
        <v>30</v>
      </c>
      <c r="C170" s="6" t="s">
        <v>15</v>
      </c>
      <c r="D170" s="6" t="s">
        <v>18</v>
      </c>
      <c r="E170" s="7">
        <v>43938</v>
      </c>
      <c r="F170" s="7" t="str">
        <f t="shared" si="13"/>
        <v>April</v>
      </c>
      <c r="G170" s="7" t="str">
        <f t="shared" si="14"/>
        <v>Fri</v>
      </c>
      <c r="H170" s="6" t="s">
        <v>177</v>
      </c>
      <c r="I170" s="6" t="s">
        <v>30</v>
      </c>
      <c r="J170" s="17">
        <v>8.99</v>
      </c>
      <c r="K170" s="6" t="s">
        <v>30</v>
      </c>
      <c r="L170" s="5">
        <v>2</v>
      </c>
      <c r="M170" s="23">
        <f t="shared" si="15"/>
        <v>0</v>
      </c>
      <c r="N170" s="27">
        <f t="shared" si="18"/>
        <v>0</v>
      </c>
      <c r="O170" s="27">
        <f t="shared" si="16"/>
        <v>0</v>
      </c>
      <c r="P170" s="27">
        <f t="shared" si="17"/>
        <v>0</v>
      </c>
    </row>
    <row r="171" spans="1:16" ht="23" x14ac:dyDescent="0.25">
      <c r="A171" s="4">
        <v>170</v>
      </c>
      <c r="B171" s="5">
        <v>17</v>
      </c>
      <c r="C171" s="6" t="s">
        <v>15</v>
      </c>
      <c r="D171" s="6" t="s">
        <v>11</v>
      </c>
      <c r="E171" s="7">
        <v>43924</v>
      </c>
      <c r="F171" s="7" t="str">
        <f t="shared" si="13"/>
        <v>April</v>
      </c>
      <c r="G171" s="7" t="str">
        <f t="shared" si="14"/>
        <v>Fri</v>
      </c>
      <c r="H171" s="6" t="s">
        <v>178</v>
      </c>
      <c r="I171" s="6" t="s">
        <v>30</v>
      </c>
      <c r="J171" s="17">
        <v>12.99</v>
      </c>
      <c r="K171" s="6" t="s">
        <v>29</v>
      </c>
      <c r="L171" s="5">
        <v>5</v>
      </c>
      <c r="M171" s="23">
        <f t="shared" si="15"/>
        <v>12.99</v>
      </c>
      <c r="N171" s="27">
        <f t="shared" si="18"/>
        <v>0</v>
      </c>
      <c r="O171" s="27">
        <f t="shared" si="16"/>
        <v>1</v>
      </c>
      <c r="P171" s="27">
        <f t="shared" si="17"/>
        <v>0</v>
      </c>
    </row>
    <row r="172" spans="1:16" ht="23" x14ac:dyDescent="0.25">
      <c r="A172" s="4">
        <v>171</v>
      </c>
      <c r="B172" s="5">
        <v>25</v>
      </c>
      <c r="C172" s="6" t="s">
        <v>13</v>
      </c>
      <c r="D172" s="6" t="s">
        <v>11</v>
      </c>
      <c r="E172" s="7">
        <v>44121</v>
      </c>
      <c r="F172" s="7" t="str">
        <f t="shared" si="13"/>
        <v>October</v>
      </c>
      <c r="G172" s="7" t="str">
        <f t="shared" si="14"/>
        <v>Sat</v>
      </c>
      <c r="H172" s="6" t="s">
        <v>179</v>
      </c>
      <c r="I172" s="6" t="s">
        <v>30</v>
      </c>
      <c r="J172" s="17">
        <v>5.99</v>
      </c>
      <c r="K172" s="6" t="s">
        <v>29</v>
      </c>
      <c r="L172" s="5">
        <v>5</v>
      </c>
      <c r="M172" s="23">
        <f t="shared" si="15"/>
        <v>5.99</v>
      </c>
      <c r="N172" s="27">
        <f t="shared" si="18"/>
        <v>0</v>
      </c>
      <c r="O172" s="27">
        <f t="shared" si="16"/>
        <v>1</v>
      </c>
      <c r="P172" s="27">
        <f t="shared" si="17"/>
        <v>0</v>
      </c>
    </row>
    <row r="173" spans="1:16" ht="23" x14ac:dyDescent="0.25">
      <c r="A173" s="4">
        <v>172</v>
      </c>
      <c r="B173" s="5">
        <v>43</v>
      </c>
      <c r="C173" s="6" t="s">
        <v>15</v>
      </c>
      <c r="D173" s="6" t="s">
        <v>16</v>
      </c>
      <c r="E173" s="7">
        <v>43914</v>
      </c>
      <c r="F173" s="7" t="str">
        <f t="shared" si="13"/>
        <v>March</v>
      </c>
      <c r="G173" s="7" t="str">
        <f t="shared" si="14"/>
        <v>Tue</v>
      </c>
      <c r="H173" s="6" t="s">
        <v>180</v>
      </c>
      <c r="I173" s="6" t="s">
        <v>30</v>
      </c>
      <c r="J173" s="17">
        <v>5.99</v>
      </c>
      <c r="K173" s="6" t="s">
        <v>30</v>
      </c>
      <c r="L173" s="5">
        <v>4</v>
      </c>
      <c r="M173" s="23">
        <f t="shared" si="15"/>
        <v>0</v>
      </c>
      <c r="N173" s="27">
        <f t="shared" si="18"/>
        <v>0</v>
      </c>
      <c r="O173" s="27">
        <f t="shared" si="16"/>
        <v>0</v>
      </c>
      <c r="P173" s="27">
        <f t="shared" si="17"/>
        <v>1</v>
      </c>
    </row>
    <row r="174" spans="1:16" ht="23" x14ac:dyDescent="0.25">
      <c r="A174" s="4">
        <v>173</v>
      </c>
      <c r="B174" s="5">
        <v>19</v>
      </c>
      <c r="C174" s="6" t="s">
        <v>14</v>
      </c>
      <c r="D174" s="6" t="s">
        <v>16</v>
      </c>
      <c r="E174" s="7">
        <v>43909</v>
      </c>
      <c r="F174" s="7" t="str">
        <f t="shared" si="13"/>
        <v>March</v>
      </c>
      <c r="G174" s="7" t="str">
        <f t="shared" si="14"/>
        <v>Thu</v>
      </c>
      <c r="H174" s="6" t="s">
        <v>181</v>
      </c>
      <c r="I174" s="6" t="s">
        <v>29</v>
      </c>
      <c r="J174" s="17">
        <v>5.99</v>
      </c>
      <c r="K174" s="6" t="s">
        <v>29</v>
      </c>
      <c r="L174" s="5">
        <v>1</v>
      </c>
      <c r="M174" s="23">
        <f t="shared" si="15"/>
        <v>5.99</v>
      </c>
      <c r="N174" s="27">
        <f t="shared" si="18"/>
        <v>1</v>
      </c>
      <c r="O174" s="27">
        <f t="shared" si="16"/>
        <v>0</v>
      </c>
      <c r="P174" s="27">
        <f t="shared" si="17"/>
        <v>0</v>
      </c>
    </row>
    <row r="175" spans="1:16" ht="23" x14ac:dyDescent="0.25">
      <c r="A175" s="4">
        <v>174</v>
      </c>
      <c r="B175" s="5">
        <v>52</v>
      </c>
      <c r="C175" s="6" t="s">
        <v>15</v>
      </c>
      <c r="D175" s="6" t="s">
        <v>11</v>
      </c>
      <c r="E175" s="7">
        <v>44123</v>
      </c>
      <c r="F175" s="7" t="str">
        <f t="shared" si="13"/>
        <v>October</v>
      </c>
      <c r="G175" s="7" t="str">
        <f t="shared" si="14"/>
        <v>Mon</v>
      </c>
      <c r="H175" s="6" t="s">
        <v>182</v>
      </c>
      <c r="I175" s="6" t="s">
        <v>30</v>
      </c>
      <c r="J175" s="17">
        <v>8.99</v>
      </c>
      <c r="K175" s="6" t="s">
        <v>29</v>
      </c>
      <c r="L175" s="5">
        <v>5</v>
      </c>
      <c r="M175" s="23">
        <f t="shared" si="15"/>
        <v>8.99</v>
      </c>
      <c r="N175" s="27">
        <f t="shared" si="18"/>
        <v>0</v>
      </c>
      <c r="O175" s="27">
        <f t="shared" si="16"/>
        <v>1</v>
      </c>
      <c r="P175" s="27">
        <f t="shared" si="17"/>
        <v>0</v>
      </c>
    </row>
    <row r="176" spans="1:16" ht="23" x14ac:dyDescent="0.25">
      <c r="A176" s="4">
        <v>175</v>
      </c>
      <c r="B176" s="5">
        <v>79</v>
      </c>
      <c r="C176" s="6" t="s">
        <v>13</v>
      </c>
      <c r="D176" s="6" t="s">
        <v>18</v>
      </c>
      <c r="E176" s="7">
        <v>43979</v>
      </c>
      <c r="F176" s="7" t="str">
        <f t="shared" si="13"/>
        <v>May</v>
      </c>
      <c r="G176" s="7" t="str">
        <f t="shared" si="14"/>
        <v>Thu</v>
      </c>
      <c r="H176" s="6" t="s">
        <v>183</v>
      </c>
      <c r="I176" s="6" t="s">
        <v>29</v>
      </c>
      <c r="J176" s="17">
        <v>5.99</v>
      </c>
      <c r="K176" s="6" t="s">
        <v>30</v>
      </c>
      <c r="L176" s="5">
        <v>2</v>
      </c>
      <c r="M176" s="23">
        <f t="shared" si="15"/>
        <v>0</v>
      </c>
      <c r="N176" s="27">
        <f t="shared" si="18"/>
        <v>1</v>
      </c>
      <c r="O176" s="27">
        <f t="shared" si="16"/>
        <v>0</v>
      </c>
      <c r="P176" s="27">
        <f t="shared" si="17"/>
        <v>0</v>
      </c>
    </row>
    <row r="177" spans="1:16" ht="23" x14ac:dyDescent="0.25">
      <c r="A177" s="4">
        <v>176</v>
      </c>
      <c r="B177" s="5">
        <v>48</v>
      </c>
      <c r="C177" s="6" t="s">
        <v>15</v>
      </c>
      <c r="D177" s="6" t="s">
        <v>17</v>
      </c>
      <c r="E177" s="7">
        <v>43991</v>
      </c>
      <c r="F177" s="7" t="str">
        <f t="shared" si="13"/>
        <v>June</v>
      </c>
      <c r="G177" s="7" t="str">
        <f t="shared" si="14"/>
        <v>Tue</v>
      </c>
      <c r="H177" s="6" t="s">
        <v>46</v>
      </c>
      <c r="I177" s="6" t="s">
        <v>29</v>
      </c>
      <c r="J177" s="17">
        <v>5.99</v>
      </c>
      <c r="K177" s="6" t="s">
        <v>29</v>
      </c>
      <c r="L177" s="5">
        <v>1</v>
      </c>
      <c r="M177" s="23">
        <f t="shared" si="15"/>
        <v>5.99</v>
      </c>
      <c r="N177" s="27">
        <f t="shared" si="18"/>
        <v>1</v>
      </c>
      <c r="O177" s="27">
        <f t="shared" si="16"/>
        <v>0</v>
      </c>
      <c r="P177" s="27">
        <f t="shared" si="17"/>
        <v>0</v>
      </c>
    </row>
    <row r="178" spans="1:16" ht="23" x14ac:dyDescent="0.25">
      <c r="A178" s="4">
        <v>177</v>
      </c>
      <c r="B178" s="5">
        <v>78</v>
      </c>
      <c r="C178" s="6" t="s">
        <v>13</v>
      </c>
      <c r="D178" s="6" t="s">
        <v>18</v>
      </c>
      <c r="E178" s="7">
        <v>44093</v>
      </c>
      <c r="F178" s="7" t="str">
        <f t="shared" si="13"/>
        <v>September</v>
      </c>
      <c r="G178" s="7" t="str">
        <f t="shared" si="14"/>
        <v>Sat</v>
      </c>
      <c r="H178" s="6" t="s">
        <v>133</v>
      </c>
      <c r="I178" s="6" t="s">
        <v>29</v>
      </c>
      <c r="J178" s="17">
        <v>8.99</v>
      </c>
      <c r="K178" s="6" t="s">
        <v>30</v>
      </c>
      <c r="L178" s="5">
        <v>2</v>
      </c>
      <c r="M178" s="23">
        <f t="shared" si="15"/>
        <v>0</v>
      </c>
      <c r="N178" s="27">
        <f t="shared" si="18"/>
        <v>1</v>
      </c>
      <c r="O178" s="27">
        <f t="shared" si="16"/>
        <v>0</v>
      </c>
      <c r="P178" s="27">
        <f t="shared" si="17"/>
        <v>0</v>
      </c>
    </row>
    <row r="179" spans="1:16" ht="23" x14ac:dyDescent="0.25">
      <c r="A179" s="4">
        <v>178</v>
      </c>
      <c r="B179" s="5">
        <v>45</v>
      </c>
      <c r="C179" s="6" t="s">
        <v>14</v>
      </c>
      <c r="D179" s="6" t="s">
        <v>10</v>
      </c>
      <c r="E179" s="7">
        <v>44124</v>
      </c>
      <c r="F179" s="7" t="str">
        <f t="shared" si="13"/>
        <v>October</v>
      </c>
      <c r="G179" s="7" t="str">
        <f t="shared" si="14"/>
        <v>Tue</v>
      </c>
      <c r="H179" s="6" t="s">
        <v>152</v>
      </c>
      <c r="I179" s="6" t="s">
        <v>30</v>
      </c>
      <c r="J179" s="17">
        <v>12.99</v>
      </c>
      <c r="K179" s="6" t="s">
        <v>29</v>
      </c>
      <c r="L179" s="5">
        <v>2</v>
      </c>
      <c r="M179" s="23">
        <f t="shared" si="15"/>
        <v>12.99</v>
      </c>
      <c r="N179" s="27">
        <f t="shared" si="18"/>
        <v>0</v>
      </c>
      <c r="O179" s="27">
        <f t="shared" si="16"/>
        <v>0</v>
      </c>
      <c r="P179" s="27">
        <f t="shared" si="17"/>
        <v>0</v>
      </c>
    </row>
    <row r="180" spans="1:16" ht="23" x14ac:dyDescent="0.25">
      <c r="A180" s="4">
        <v>179</v>
      </c>
      <c r="B180" s="5">
        <v>19</v>
      </c>
      <c r="C180" s="6" t="s">
        <v>14</v>
      </c>
      <c r="D180" s="6" t="s">
        <v>18</v>
      </c>
      <c r="E180" s="7">
        <v>43937</v>
      </c>
      <c r="F180" s="7" t="str">
        <f t="shared" si="13"/>
        <v>April</v>
      </c>
      <c r="G180" s="7" t="str">
        <f t="shared" si="14"/>
        <v>Thu</v>
      </c>
      <c r="H180" s="6" t="s">
        <v>184</v>
      </c>
      <c r="I180" s="6" t="s">
        <v>29</v>
      </c>
      <c r="J180" s="17">
        <v>8.99</v>
      </c>
      <c r="K180" s="6" t="s">
        <v>30</v>
      </c>
      <c r="L180" s="5">
        <v>3</v>
      </c>
      <c r="M180" s="23">
        <f t="shared" si="15"/>
        <v>0</v>
      </c>
      <c r="N180" s="27">
        <f t="shared" si="18"/>
        <v>1</v>
      </c>
      <c r="O180" s="27">
        <f t="shared" si="16"/>
        <v>0</v>
      </c>
      <c r="P180" s="27">
        <f t="shared" si="17"/>
        <v>0</v>
      </c>
    </row>
    <row r="181" spans="1:16" ht="23" x14ac:dyDescent="0.25">
      <c r="A181" s="4">
        <v>180</v>
      </c>
      <c r="B181" s="5">
        <v>78</v>
      </c>
      <c r="C181" s="6" t="s">
        <v>13</v>
      </c>
      <c r="D181" s="6" t="s">
        <v>16</v>
      </c>
      <c r="E181" s="7">
        <v>43841</v>
      </c>
      <c r="F181" s="7" t="str">
        <f t="shared" si="13"/>
        <v>January</v>
      </c>
      <c r="G181" s="7" t="str">
        <f t="shared" si="14"/>
        <v>Sat</v>
      </c>
      <c r="H181" s="6" t="s">
        <v>185</v>
      </c>
      <c r="I181" s="6" t="s">
        <v>30</v>
      </c>
      <c r="J181" s="17">
        <v>12.99</v>
      </c>
      <c r="K181" s="6" t="s">
        <v>29</v>
      </c>
      <c r="L181" s="5">
        <v>3</v>
      </c>
      <c r="M181" s="23">
        <f t="shared" si="15"/>
        <v>12.99</v>
      </c>
      <c r="N181" s="27">
        <f t="shared" si="18"/>
        <v>0</v>
      </c>
      <c r="O181" s="27">
        <f t="shared" si="16"/>
        <v>0</v>
      </c>
      <c r="P181" s="27">
        <f t="shared" si="17"/>
        <v>0</v>
      </c>
    </row>
    <row r="182" spans="1:16" ht="23" x14ac:dyDescent="0.25">
      <c r="A182" s="4">
        <v>181</v>
      </c>
      <c r="B182" s="5">
        <v>11</v>
      </c>
      <c r="C182" s="6" t="s">
        <v>13</v>
      </c>
      <c r="D182" s="6" t="s">
        <v>19</v>
      </c>
      <c r="E182" s="7">
        <v>44110</v>
      </c>
      <c r="F182" s="7" t="str">
        <f t="shared" si="13"/>
        <v>October</v>
      </c>
      <c r="G182" s="7" t="str">
        <f t="shared" si="14"/>
        <v>Tue</v>
      </c>
      <c r="H182" s="6" t="s">
        <v>186</v>
      </c>
      <c r="I182" s="6" t="s">
        <v>29</v>
      </c>
      <c r="J182" s="17">
        <v>12.99</v>
      </c>
      <c r="K182" s="6" t="s">
        <v>30</v>
      </c>
      <c r="L182" s="5">
        <v>1</v>
      </c>
      <c r="M182" s="23">
        <f t="shared" si="15"/>
        <v>0</v>
      </c>
      <c r="N182" s="27">
        <f t="shared" si="18"/>
        <v>1</v>
      </c>
      <c r="O182" s="27">
        <f t="shared" si="16"/>
        <v>0</v>
      </c>
      <c r="P182" s="27">
        <f t="shared" si="17"/>
        <v>0</v>
      </c>
    </row>
    <row r="183" spans="1:16" ht="23" x14ac:dyDescent="0.25">
      <c r="A183" s="4">
        <v>182</v>
      </c>
      <c r="B183" s="5">
        <v>45</v>
      </c>
      <c r="C183" s="6" t="s">
        <v>14</v>
      </c>
      <c r="D183" s="6" t="s">
        <v>20</v>
      </c>
      <c r="E183" s="7">
        <v>44102</v>
      </c>
      <c r="F183" s="7" t="str">
        <f t="shared" si="13"/>
        <v>September</v>
      </c>
      <c r="G183" s="7" t="str">
        <f t="shared" si="14"/>
        <v>Mon</v>
      </c>
      <c r="H183" s="6" t="s">
        <v>187</v>
      </c>
      <c r="I183" s="6" t="s">
        <v>29</v>
      </c>
      <c r="J183" s="17">
        <v>5.99</v>
      </c>
      <c r="K183" s="6" t="s">
        <v>29</v>
      </c>
      <c r="L183" s="5">
        <v>2</v>
      </c>
      <c r="M183" s="23">
        <f t="shared" si="15"/>
        <v>5.99</v>
      </c>
      <c r="N183" s="27">
        <f t="shared" si="18"/>
        <v>1</v>
      </c>
      <c r="O183" s="27">
        <f t="shared" si="16"/>
        <v>0</v>
      </c>
      <c r="P183" s="27">
        <f t="shared" si="17"/>
        <v>0</v>
      </c>
    </row>
    <row r="184" spans="1:16" ht="23" x14ac:dyDescent="0.25">
      <c r="A184" s="4">
        <v>183</v>
      </c>
      <c r="B184" s="5">
        <v>36</v>
      </c>
      <c r="C184" s="6" t="s">
        <v>15</v>
      </c>
      <c r="D184" s="6" t="s">
        <v>19</v>
      </c>
      <c r="E184" s="7">
        <v>43975</v>
      </c>
      <c r="F184" s="7" t="str">
        <f t="shared" si="13"/>
        <v>May</v>
      </c>
      <c r="G184" s="7" t="str">
        <f t="shared" si="14"/>
        <v>Sun</v>
      </c>
      <c r="H184" s="6" t="s">
        <v>188</v>
      </c>
      <c r="I184" s="6" t="s">
        <v>30</v>
      </c>
      <c r="J184" s="17">
        <v>8.99</v>
      </c>
      <c r="K184" s="6" t="s">
        <v>29</v>
      </c>
      <c r="L184" s="5">
        <v>3</v>
      </c>
      <c r="M184" s="23">
        <f t="shared" si="15"/>
        <v>8.99</v>
      </c>
      <c r="N184" s="27">
        <f t="shared" si="18"/>
        <v>0</v>
      </c>
      <c r="O184" s="27">
        <f t="shared" si="16"/>
        <v>0</v>
      </c>
      <c r="P184" s="27">
        <f t="shared" si="17"/>
        <v>0</v>
      </c>
    </row>
    <row r="185" spans="1:16" ht="23" x14ac:dyDescent="0.25">
      <c r="A185" s="4">
        <v>184</v>
      </c>
      <c r="B185" s="5">
        <v>22</v>
      </c>
      <c r="C185" s="6" t="s">
        <v>15</v>
      </c>
      <c r="D185" s="6" t="s">
        <v>19</v>
      </c>
      <c r="E185" s="7">
        <v>43954</v>
      </c>
      <c r="F185" s="7" t="str">
        <f t="shared" si="13"/>
        <v>May</v>
      </c>
      <c r="G185" s="7" t="str">
        <f t="shared" si="14"/>
        <v>Sun</v>
      </c>
      <c r="H185" s="6" t="s">
        <v>189</v>
      </c>
      <c r="I185" s="6" t="s">
        <v>30</v>
      </c>
      <c r="J185" s="17">
        <v>5.99</v>
      </c>
      <c r="K185" s="6" t="s">
        <v>29</v>
      </c>
      <c r="L185" s="5">
        <v>4</v>
      </c>
      <c r="M185" s="23">
        <f t="shared" si="15"/>
        <v>5.99</v>
      </c>
      <c r="N185" s="27">
        <f t="shared" si="18"/>
        <v>0</v>
      </c>
      <c r="O185" s="27">
        <f t="shared" si="16"/>
        <v>0</v>
      </c>
      <c r="P185" s="27">
        <f t="shared" si="17"/>
        <v>1</v>
      </c>
    </row>
    <row r="186" spans="1:16" ht="23" x14ac:dyDescent="0.25">
      <c r="A186" s="4">
        <v>185</v>
      </c>
      <c r="B186" s="5">
        <v>47</v>
      </c>
      <c r="C186" s="6" t="s">
        <v>14</v>
      </c>
      <c r="D186" s="6" t="s">
        <v>18</v>
      </c>
      <c r="E186" s="7">
        <v>44111</v>
      </c>
      <c r="F186" s="7" t="str">
        <f t="shared" si="13"/>
        <v>October</v>
      </c>
      <c r="G186" s="7" t="str">
        <f t="shared" si="14"/>
        <v>Wed</v>
      </c>
      <c r="H186" s="6" t="s">
        <v>190</v>
      </c>
      <c r="I186" s="6" t="s">
        <v>30</v>
      </c>
      <c r="J186" s="17">
        <v>12.99</v>
      </c>
      <c r="K186" s="6" t="s">
        <v>29</v>
      </c>
      <c r="L186" s="5">
        <v>5</v>
      </c>
      <c r="M186" s="23">
        <f t="shared" si="15"/>
        <v>12.99</v>
      </c>
      <c r="N186" s="27">
        <f t="shared" si="18"/>
        <v>0</v>
      </c>
      <c r="O186" s="27">
        <f t="shared" si="16"/>
        <v>1</v>
      </c>
      <c r="P186" s="27">
        <f t="shared" si="17"/>
        <v>0</v>
      </c>
    </row>
    <row r="187" spans="1:16" ht="23" x14ac:dyDescent="0.25">
      <c r="A187" s="4">
        <v>186</v>
      </c>
      <c r="B187" s="5">
        <v>10</v>
      </c>
      <c r="C187" s="6" t="s">
        <v>13</v>
      </c>
      <c r="D187" s="6" t="s">
        <v>17</v>
      </c>
      <c r="E187" s="7">
        <v>43969</v>
      </c>
      <c r="F187" s="7" t="str">
        <f t="shared" si="13"/>
        <v>May</v>
      </c>
      <c r="G187" s="7" t="str">
        <f t="shared" si="14"/>
        <v>Mon</v>
      </c>
      <c r="H187" s="6" t="s">
        <v>191</v>
      </c>
      <c r="I187" s="6" t="s">
        <v>30</v>
      </c>
      <c r="J187" s="17">
        <v>8.99</v>
      </c>
      <c r="K187" s="6" t="s">
        <v>29</v>
      </c>
      <c r="L187" s="5">
        <v>2</v>
      </c>
      <c r="M187" s="23">
        <f t="shared" si="15"/>
        <v>8.99</v>
      </c>
      <c r="N187" s="27">
        <f t="shared" si="18"/>
        <v>0</v>
      </c>
      <c r="O187" s="27">
        <f t="shared" si="16"/>
        <v>0</v>
      </c>
      <c r="P187" s="27">
        <f t="shared" si="17"/>
        <v>0</v>
      </c>
    </row>
    <row r="188" spans="1:16" ht="23" x14ac:dyDescent="0.25">
      <c r="A188" s="4">
        <v>187</v>
      </c>
      <c r="B188" s="5">
        <v>57</v>
      </c>
      <c r="C188" s="6" t="s">
        <v>13</v>
      </c>
      <c r="D188" s="6" t="s">
        <v>20</v>
      </c>
      <c r="E188" s="7">
        <v>44162</v>
      </c>
      <c r="F188" s="7" t="str">
        <f t="shared" si="13"/>
        <v>November</v>
      </c>
      <c r="G188" s="7" t="str">
        <f t="shared" si="14"/>
        <v>Fri</v>
      </c>
      <c r="H188" s="6" t="s">
        <v>192</v>
      </c>
      <c r="I188" s="6" t="s">
        <v>29</v>
      </c>
      <c r="J188" s="17">
        <v>12.99</v>
      </c>
      <c r="K188" s="6" t="s">
        <v>30</v>
      </c>
      <c r="L188" s="5">
        <v>2</v>
      </c>
      <c r="M188" s="23">
        <f t="shared" si="15"/>
        <v>0</v>
      </c>
      <c r="N188" s="27">
        <f t="shared" si="18"/>
        <v>1</v>
      </c>
      <c r="O188" s="27">
        <f t="shared" si="16"/>
        <v>0</v>
      </c>
      <c r="P188" s="27">
        <f t="shared" si="17"/>
        <v>0</v>
      </c>
    </row>
    <row r="189" spans="1:16" ht="23" x14ac:dyDescent="0.25">
      <c r="A189" s="4">
        <v>188</v>
      </c>
      <c r="B189" s="5">
        <v>46</v>
      </c>
      <c r="C189" s="6" t="s">
        <v>13</v>
      </c>
      <c r="D189" s="6" t="s">
        <v>10</v>
      </c>
      <c r="E189" s="7">
        <v>44176</v>
      </c>
      <c r="F189" s="7" t="str">
        <f t="shared" si="13"/>
        <v>December</v>
      </c>
      <c r="G189" s="7" t="str">
        <f t="shared" si="14"/>
        <v>Fri</v>
      </c>
      <c r="H189" s="6" t="s">
        <v>193</v>
      </c>
      <c r="I189" s="6" t="s">
        <v>29</v>
      </c>
      <c r="J189" s="17">
        <v>12.99</v>
      </c>
      <c r="K189" s="6" t="s">
        <v>29</v>
      </c>
      <c r="L189" s="5">
        <v>3</v>
      </c>
      <c r="M189" s="23">
        <f t="shared" si="15"/>
        <v>12.99</v>
      </c>
      <c r="N189" s="27">
        <f t="shared" si="18"/>
        <v>1</v>
      </c>
      <c r="O189" s="27">
        <f t="shared" si="16"/>
        <v>0</v>
      </c>
      <c r="P189" s="27">
        <f t="shared" si="17"/>
        <v>0</v>
      </c>
    </row>
    <row r="190" spans="1:16" ht="23" x14ac:dyDescent="0.25">
      <c r="A190" s="4">
        <v>189</v>
      </c>
      <c r="B190" s="5">
        <v>42</v>
      </c>
      <c r="C190" s="6" t="s">
        <v>15</v>
      </c>
      <c r="D190" s="6" t="s">
        <v>12</v>
      </c>
      <c r="E190" s="7">
        <v>44180</v>
      </c>
      <c r="F190" s="7" t="str">
        <f t="shared" si="13"/>
        <v>December</v>
      </c>
      <c r="G190" s="7" t="str">
        <f t="shared" si="14"/>
        <v>Tue</v>
      </c>
      <c r="H190" s="6" t="s">
        <v>194</v>
      </c>
      <c r="I190" s="6" t="s">
        <v>29</v>
      </c>
      <c r="J190" s="17">
        <v>8.99</v>
      </c>
      <c r="K190" s="6" t="s">
        <v>30</v>
      </c>
      <c r="L190" s="5">
        <v>4</v>
      </c>
      <c r="M190" s="23">
        <f t="shared" si="15"/>
        <v>0</v>
      </c>
      <c r="N190" s="27">
        <f t="shared" si="18"/>
        <v>1</v>
      </c>
      <c r="O190" s="27">
        <f t="shared" si="16"/>
        <v>0</v>
      </c>
      <c r="P190" s="27">
        <f t="shared" si="17"/>
        <v>1</v>
      </c>
    </row>
    <row r="191" spans="1:16" ht="23" x14ac:dyDescent="0.25">
      <c r="A191" s="4">
        <v>190</v>
      </c>
      <c r="B191" s="5">
        <v>80</v>
      </c>
      <c r="C191" s="6" t="s">
        <v>15</v>
      </c>
      <c r="D191" s="6" t="s">
        <v>10</v>
      </c>
      <c r="E191" s="7">
        <v>44048</v>
      </c>
      <c r="F191" s="7" t="str">
        <f t="shared" si="13"/>
        <v>August</v>
      </c>
      <c r="G191" s="7" t="str">
        <f t="shared" si="14"/>
        <v>Wed</v>
      </c>
      <c r="H191" s="6" t="s">
        <v>195</v>
      </c>
      <c r="I191" s="6" t="s">
        <v>29</v>
      </c>
      <c r="J191" s="17">
        <v>12.99</v>
      </c>
      <c r="K191" s="6" t="s">
        <v>29</v>
      </c>
      <c r="L191" s="5">
        <v>1</v>
      </c>
      <c r="M191" s="23">
        <f t="shared" si="15"/>
        <v>12.99</v>
      </c>
      <c r="N191" s="27">
        <f t="shared" si="18"/>
        <v>1</v>
      </c>
      <c r="O191" s="27">
        <f t="shared" si="16"/>
        <v>0</v>
      </c>
      <c r="P191" s="27">
        <f t="shared" si="17"/>
        <v>0</v>
      </c>
    </row>
    <row r="192" spans="1:16" ht="23" x14ac:dyDescent="0.25">
      <c r="A192" s="4">
        <v>191</v>
      </c>
      <c r="B192" s="5">
        <v>11</v>
      </c>
      <c r="C192" s="6" t="s">
        <v>15</v>
      </c>
      <c r="D192" s="6" t="s">
        <v>18</v>
      </c>
      <c r="E192" s="7">
        <v>43850</v>
      </c>
      <c r="F192" s="7" t="str">
        <f t="shared" si="13"/>
        <v>January</v>
      </c>
      <c r="G192" s="7" t="str">
        <f t="shared" si="14"/>
        <v>Mon</v>
      </c>
      <c r="H192" s="6" t="s">
        <v>144</v>
      </c>
      <c r="I192" s="6" t="s">
        <v>29</v>
      </c>
      <c r="J192" s="17">
        <v>12.99</v>
      </c>
      <c r="K192" s="6" t="s">
        <v>29</v>
      </c>
      <c r="L192" s="5">
        <v>2</v>
      </c>
      <c r="M192" s="23">
        <f t="shared" si="15"/>
        <v>12.99</v>
      </c>
      <c r="N192" s="27">
        <f t="shared" si="18"/>
        <v>1</v>
      </c>
      <c r="O192" s="27">
        <f t="shared" si="16"/>
        <v>0</v>
      </c>
      <c r="P192" s="27">
        <f t="shared" si="17"/>
        <v>0</v>
      </c>
    </row>
    <row r="193" spans="1:16" ht="23" x14ac:dyDescent="0.25">
      <c r="A193" s="4">
        <v>192</v>
      </c>
      <c r="B193" s="5">
        <v>10</v>
      </c>
      <c r="C193" s="6" t="s">
        <v>13</v>
      </c>
      <c r="D193" s="6" t="s">
        <v>19</v>
      </c>
      <c r="E193" s="7">
        <v>44115</v>
      </c>
      <c r="F193" s="7" t="str">
        <f t="shared" si="13"/>
        <v>October</v>
      </c>
      <c r="G193" s="7" t="str">
        <f t="shared" si="14"/>
        <v>Sun</v>
      </c>
      <c r="H193" s="6" t="s">
        <v>196</v>
      </c>
      <c r="I193" s="6" t="s">
        <v>30</v>
      </c>
      <c r="J193" s="17">
        <v>12.99</v>
      </c>
      <c r="K193" s="6" t="s">
        <v>29</v>
      </c>
      <c r="L193" s="5">
        <v>2</v>
      </c>
      <c r="M193" s="23">
        <f t="shared" si="15"/>
        <v>12.99</v>
      </c>
      <c r="N193" s="27">
        <f t="shared" si="18"/>
        <v>0</v>
      </c>
      <c r="O193" s="27">
        <f t="shared" si="16"/>
        <v>0</v>
      </c>
      <c r="P193" s="27">
        <f t="shared" si="17"/>
        <v>0</v>
      </c>
    </row>
    <row r="194" spans="1:16" ht="23" x14ac:dyDescent="0.25">
      <c r="A194" s="4">
        <v>193</v>
      </c>
      <c r="B194" s="5">
        <v>33</v>
      </c>
      <c r="C194" s="6" t="s">
        <v>15</v>
      </c>
      <c r="D194" s="6" t="s">
        <v>10</v>
      </c>
      <c r="E194" s="7">
        <v>44102</v>
      </c>
      <c r="F194" s="7" t="str">
        <f t="shared" ref="F194:F257" si="19">TEXT(E194, "mmmmmmmmm")</f>
        <v>September</v>
      </c>
      <c r="G194" s="7" t="str">
        <f t="shared" ref="G194:G257" si="20">CHOOSE(WEEKDAY($E194),"Sun","Mon","Tue","Wed","Thu","Fri","Sat","Sun")</f>
        <v>Mon</v>
      </c>
      <c r="H194" s="6" t="s">
        <v>197</v>
      </c>
      <c r="I194" s="6" t="s">
        <v>30</v>
      </c>
      <c r="J194" s="17">
        <v>8.99</v>
      </c>
      <c r="K194" s="6" t="s">
        <v>30</v>
      </c>
      <c r="L194" s="5">
        <v>1</v>
      </c>
      <c r="M194" s="23">
        <f t="shared" ref="M194:M257" si="21">IF($K194="Y", $J194,0)</f>
        <v>0</v>
      </c>
      <c r="N194" s="27">
        <f t="shared" si="18"/>
        <v>0</v>
      </c>
      <c r="O194" s="27">
        <f t="shared" si="16"/>
        <v>0</v>
      </c>
      <c r="P194" s="27">
        <f t="shared" si="17"/>
        <v>0</v>
      </c>
    </row>
    <row r="195" spans="1:16" ht="23" x14ac:dyDescent="0.25">
      <c r="A195" s="4">
        <v>194</v>
      </c>
      <c r="B195" s="5">
        <v>76</v>
      </c>
      <c r="C195" s="6" t="s">
        <v>15</v>
      </c>
      <c r="D195" s="6" t="s">
        <v>12</v>
      </c>
      <c r="E195" s="7">
        <v>44029</v>
      </c>
      <c r="F195" s="7" t="str">
        <f t="shared" si="19"/>
        <v>July</v>
      </c>
      <c r="G195" s="7" t="str">
        <f t="shared" si="20"/>
        <v>Fri</v>
      </c>
      <c r="H195" s="6" t="s">
        <v>198</v>
      </c>
      <c r="I195" s="6" t="s">
        <v>29</v>
      </c>
      <c r="J195" s="17">
        <v>5.99</v>
      </c>
      <c r="K195" s="6" t="s">
        <v>29</v>
      </c>
      <c r="L195" s="5">
        <v>1</v>
      </c>
      <c r="M195" s="23">
        <f t="shared" si="21"/>
        <v>5.99</v>
      </c>
      <c r="N195" s="27">
        <f t="shared" si="18"/>
        <v>1</v>
      </c>
      <c r="O195" s="27">
        <f t="shared" ref="O195:O258" si="22">IF($L195=5,1,0)</f>
        <v>0</v>
      </c>
      <c r="P195" s="27">
        <f t="shared" ref="P195:P258" si="23">IF($L195=4,1,0)</f>
        <v>0</v>
      </c>
    </row>
    <row r="196" spans="1:16" ht="23" x14ac:dyDescent="0.25">
      <c r="A196" s="4">
        <v>195</v>
      </c>
      <c r="B196" s="5">
        <v>52</v>
      </c>
      <c r="C196" s="6" t="s">
        <v>14</v>
      </c>
      <c r="D196" s="6" t="s">
        <v>19</v>
      </c>
      <c r="E196" s="7">
        <v>43862</v>
      </c>
      <c r="F196" s="7" t="str">
        <f t="shared" si="19"/>
        <v>February</v>
      </c>
      <c r="G196" s="7" t="str">
        <f t="shared" si="20"/>
        <v>Sat</v>
      </c>
      <c r="H196" s="6" t="s">
        <v>199</v>
      </c>
      <c r="I196" s="6" t="s">
        <v>29</v>
      </c>
      <c r="J196" s="17">
        <v>8.99</v>
      </c>
      <c r="K196" s="6" t="s">
        <v>30</v>
      </c>
      <c r="L196" s="5">
        <v>2</v>
      </c>
      <c r="M196" s="23">
        <f t="shared" si="21"/>
        <v>0</v>
      </c>
      <c r="N196" s="27">
        <f t="shared" si="18"/>
        <v>1</v>
      </c>
      <c r="O196" s="27">
        <f t="shared" si="22"/>
        <v>0</v>
      </c>
      <c r="P196" s="27">
        <f t="shared" si="23"/>
        <v>0</v>
      </c>
    </row>
    <row r="197" spans="1:16" ht="23" x14ac:dyDescent="0.25">
      <c r="A197" s="4">
        <v>196</v>
      </c>
      <c r="B197" s="5">
        <v>58</v>
      </c>
      <c r="C197" s="6" t="s">
        <v>13</v>
      </c>
      <c r="D197" s="6" t="s">
        <v>16</v>
      </c>
      <c r="E197" s="7">
        <v>44100</v>
      </c>
      <c r="F197" s="7" t="str">
        <f t="shared" si="19"/>
        <v>September</v>
      </c>
      <c r="G197" s="7" t="str">
        <f t="shared" si="20"/>
        <v>Sat</v>
      </c>
      <c r="H197" s="6" t="s">
        <v>200</v>
      </c>
      <c r="I197" s="6" t="s">
        <v>30</v>
      </c>
      <c r="J197" s="17">
        <v>8.99</v>
      </c>
      <c r="K197" s="6" t="s">
        <v>29</v>
      </c>
      <c r="L197" s="5">
        <v>2</v>
      </c>
      <c r="M197" s="23">
        <f t="shared" si="21"/>
        <v>8.99</v>
      </c>
      <c r="N197" s="27">
        <f t="shared" si="18"/>
        <v>0</v>
      </c>
      <c r="O197" s="27">
        <f t="shared" si="22"/>
        <v>0</v>
      </c>
      <c r="P197" s="27">
        <f t="shared" si="23"/>
        <v>0</v>
      </c>
    </row>
    <row r="198" spans="1:16" ht="23" x14ac:dyDescent="0.25">
      <c r="A198" s="4">
        <v>197</v>
      </c>
      <c r="B198" s="5">
        <v>55</v>
      </c>
      <c r="C198" s="6" t="s">
        <v>14</v>
      </c>
      <c r="D198" s="6" t="s">
        <v>19</v>
      </c>
      <c r="E198" s="7">
        <v>44169</v>
      </c>
      <c r="F198" s="7" t="str">
        <f t="shared" si="19"/>
        <v>December</v>
      </c>
      <c r="G198" s="7" t="str">
        <f t="shared" si="20"/>
        <v>Fri</v>
      </c>
      <c r="H198" s="6" t="s">
        <v>201</v>
      </c>
      <c r="I198" s="6" t="s">
        <v>29</v>
      </c>
      <c r="J198" s="17">
        <v>8.99</v>
      </c>
      <c r="K198" s="6" t="s">
        <v>30</v>
      </c>
      <c r="L198" s="5">
        <v>2</v>
      </c>
      <c r="M198" s="23">
        <f t="shared" si="21"/>
        <v>0</v>
      </c>
      <c r="N198" s="27">
        <f t="shared" si="18"/>
        <v>1</v>
      </c>
      <c r="O198" s="27">
        <f t="shared" si="22"/>
        <v>0</v>
      </c>
      <c r="P198" s="27">
        <f t="shared" si="23"/>
        <v>0</v>
      </c>
    </row>
    <row r="199" spans="1:16" ht="23" x14ac:dyDescent="0.25">
      <c r="A199" s="4">
        <v>198</v>
      </c>
      <c r="B199" s="5">
        <v>75</v>
      </c>
      <c r="C199" s="6" t="s">
        <v>14</v>
      </c>
      <c r="D199" s="6" t="s">
        <v>17</v>
      </c>
      <c r="E199" s="7">
        <v>44003</v>
      </c>
      <c r="F199" s="7" t="str">
        <f t="shared" si="19"/>
        <v>June</v>
      </c>
      <c r="G199" s="7" t="str">
        <f t="shared" si="20"/>
        <v>Sun</v>
      </c>
      <c r="H199" s="6" t="s">
        <v>50</v>
      </c>
      <c r="I199" s="6" t="s">
        <v>29</v>
      </c>
      <c r="J199" s="17">
        <v>5.99</v>
      </c>
      <c r="K199" s="6" t="s">
        <v>29</v>
      </c>
      <c r="L199" s="5">
        <v>4</v>
      </c>
      <c r="M199" s="23">
        <f t="shared" si="21"/>
        <v>5.99</v>
      </c>
      <c r="N199" s="27">
        <f t="shared" si="18"/>
        <v>1</v>
      </c>
      <c r="O199" s="27">
        <f t="shared" si="22"/>
        <v>0</v>
      </c>
      <c r="P199" s="27">
        <f t="shared" si="23"/>
        <v>1</v>
      </c>
    </row>
    <row r="200" spans="1:16" ht="23" x14ac:dyDescent="0.25">
      <c r="A200" s="4">
        <v>199</v>
      </c>
      <c r="B200" s="5">
        <v>36</v>
      </c>
      <c r="C200" s="6" t="s">
        <v>15</v>
      </c>
      <c r="D200" s="6" t="s">
        <v>18</v>
      </c>
      <c r="E200" s="7">
        <v>43966</v>
      </c>
      <c r="F200" s="7" t="str">
        <f t="shared" si="19"/>
        <v>May</v>
      </c>
      <c r="G200" s="7" t="str">
        <f t="shared" si="20"/>
        <v>Fri</v>
      </c>
      <c r="H200" s="6" t="s">
        <v>38</v>
      </c>
      <c r="I200" s="6" t="s">
        <v>29</v>
      </c>
      <c r="J200" s="17">
        <v>8.99</v>
      </c>
      <c r="K200" s="6" t="s">
        <v>29</v>
      </c>
      <c r="L200" s="5">
        <v>3</v>
      </c>
      <c r="M200" s="23">
        <f t="shared" si="21"/>
        <v>8.99</v>
      </c>
      <c r="N200" s="27">
        <f t="shared" si="18"/>
        <v>1</v>
      </c>
      <c r="O200" s="27">
        <f t="shared" si="22"/>
        <v>0</v>
      </c>
      <c r="P200" s="27">
        <f t="shared" si="23"/>
        <v>0</v>
      </c>
    </row>
    <row r="201" spans="1:16" ht="23" x14ac:dyDescent="0.25">
      <c r="A201" s="4">
        <v>200</v>
      </c>
      <c r="B201" s="5">
        <v>47</v>
      </c>
      <c r="C201" s="6" t="s">
        <v>15</v>
      </c>
      <c r="D201" s="6" t="s">
        <v>12</v>
      </c>
      <c r="E201" s="7">
        <v>43992</v>
      </c>
      <c r="F201" s="7" t="str">
        <f t="shared" si="19"/>
        <v>June</v>
      </c>
      <c r="G201" s="7" t="str">
        <f t="shared" si="20"/>
        <v>Wed</v>
      </c>
      <c r="H201" s="6" t="s">
        <v>202</v>
      </c>
      <c r="I201" s="6" t="s">
        <v>30</v>
      </c>
      <c r="J201" s="17">
        <v>5.99</v>
      </c>
      <c r="K201" s="6" t="s">
        <v>30</v>
      </c>
      <c r="L201" s="5">
        <v>2</v>
      </c>
      <c r="M201" s="23">
        <f t="shared" si="21"/>
        <v>0</v>
      </c>
      <c r="N201" s="27">
        <f t="shared" si="18"/>
        <v>0</v>
      </c>
      <c r="O201" s="27">
        <f t="shared" si="22"/>
        <v>0</v>
      </c>
      <c r="P201" s="27">
        <f t="shared" si="23"/>
        <v>0</v>
      </c>
    </row>
    <row r="202" spans="1:16" ht="23" x14ac:dyDescent="0.25">
      <c r="A202" s="4">
        <v>201</v>
      </c>
      <c r="B202" s="5">
        <v>70</v>
      </c>
      <c r="C202" s="6" t="s">
        <v>15</v>
      </c>
      <c r="D202" s="6" t="s">
        <v>12</v>
      </c>
      <c r="E202" s="7">
        <v>44034</v>
      </c>
      <c r="F202" s="7" t="str">
        <f t="shared" si="19"/>
        <v>July</v>
      </c>
      <c r="G202" s="7" t="str">
        <f t="shared" si="20"/>
        <v>Wed</v>
      </c>
      <c r="H202" s="6" t="s">
        <v>203</v>
      </c>
      <c r="I202" s="6" t="s">
        <v>29</v>
      </c>
      <c r="J202" s="17">
        <v>12.99</v>
      </c>
      <c r="K202" s="6" t="s">
        <v>29</v>
      </c>
      <c r="L202" s="5">
        <v>5</v>
      </c>
      <c r="M202" s="23">
        <f t="shared" si="21"/>
        <v>12.99</v>
      </c>
      <c r="N202" s="27">
        <f t="shared" si="18"/>
        <v>1</v>
      </c>
      <c r="O202" s="27">
        <f t="shared" si="22"/>
        <v>1</v>
      </c>
      <c r="P202" s="27">
        <f t="shared" si="23"/>
        <v>0</v>
      </c>
    </row>
    <row r="203" spans="1:16" ht="23" x14ac:dyDescent="0.25">
      <c r="A203" s="4">
        <v>202</v>
      </c>
      <c r="B203" s="5">
        <v>80</v>
      </c>
      <c r="C203" s="6" t="s">
        <v>14</v>
      </c>
      <c r="D203" s="6" t="s">
        <v>11</v>
      </c>
      <c r="E203" s="7">
        <v>44075</v>
      </c>
      <c r="F203" s="7" t="str">
        <f t="shared" si="19"/>
        <v>September</v>
      </c>
      <c r="G203" s="7" t="str">
        <f t="shared" si="20"/>
        <v>Tue</v>
      </c>
      <c r="H203" s="6" t="s">
        <v>204</v>
      </c>
      <c r="I203" s="6" t="s">
        <v>30</v>
      </c>
      <c r="J203" s="17">
        <v>12.99</v>
      </c>
      <c r="K203" s="6" t="s">
        <v>30</v>
      </c>
      <c r="L203" s="5">
        <v>5</v>
      </c>
      <c r="M203" s="23">
        <f t="shared" si="21"/>
        <v>0</v>
      </c>
      <c r="N203" s="27">
        <f t="shared" si="18"/>
        <v>0</v>
      </c>
      <c r="O203" s="27">
        <f t="shared" si="22"/>
        <v>1</v>
      </c>
      <c r="P203" s="27">
        <f t="shared" si="23"/>
        <v>0</v>
      </c>
    </row>
    <row r="204" spans="1:16" ht="23" x14ac:dyDescent="0.25">
      <c r="A204" s="4">
        <v>203</v>
      </c>
      <c r="B204" s="5">
        <v>27</v>
      </c>
      <c r="C204" s="6" t="s">
        <v>15</v>
      </c>
      <c r="D204" s="6" t="s">
        <v>17</v>
      </c>
      <c r="E204" s="7">
        <v>43993</v>
      </c>
      <c r="F204" s="7" t="str">
        <f t="shared" si="19"/>
        <v>June</v>
      </c>
      <c r="G204" s="7" t="str">
        <f t="shared" si="20"/>
        <v>Thu</v>
      </c>
      <c r="H204" s="6" t="s">
        <v>205</v>
      </c>
      <c r="I204" s="6" t="s">
        <v>29</v>
      </c>
      <c r="J204" s="17">
        <v>12.99</v>
      </c>
      <c r="K204" s="6" t="s">
        <v>29</v>
      </c>
      <c r="L204" s="5">
        <v>1</v>
      </c>
      <c r="M204" s="23">
        <f t="shared" si="21"/>
        <v>12.99</v>
      </c>
      <c r="N204" s="27">
        <f t="shared" si="18"/>
        <v>1</v>
      </c>
      <c r="O204" s="27">
        <f t="shared" si="22"/>
        <v>0</v>
      </c>
      <c r="P204" s="27">
        <f t="shared" si="23"/>
        <v>0</v>
      </c>
    </row>
    <row r="205" spans="1:16" ht="23" x14ac:dyDescent="0.25">
      <c r="A205" s="4">
        <v>204</v>
      </c>
      <c r="B205" s="5">
        <v>75</v>
      </c>
      <c r="C205" s="6" t="s">
        <v>14</v>
      </c>
      <c r="D205" s="6" t="s">
        <v>19</v>
      </c>
      <c r="E205" s="7">
        <v>44059</v>
      </c>
      <c r="F205" s="7" t="str">
        <f t="shared" si="19"/>
        <v>August</v>
      </c>
      <c r="G205" s="7" t="str">
        <f t="shared" si="20"/>
        <v>Sun</v>
      </c>
      <c r="H205" s="6" t="s">
        <v>206</v>
      </c>
      <c r="I205" s="6" t="s">
        <v>29</v>
      </c>
      <c r="J205" s="17">
        <v>12.99</v>
      </c>
      <c r="K205" s="6" t="s">
        <v>30</v>
      </c>
      <c r="L205" s="5">
        <v>3</v>
      </c>
      <c r="M205" s="23">
        <f t="shared" si="21"/>
        <v>0</v>
      </c>
      <c r="N205" s="27">
        <f t="shared" si="18"/>
        <v>1</v>
      </c>
      <c r="O205" s="27">
        <f t="shared" si="22"/>
        <v>0</v>
      </c>
      <c r="P205" s="27">
        <f t="shared" si="23"/>
        <v>0</v>
      </c>
    </row>
    <row r="206" spans="1:16" ht="23" x14ac:dyDescent="0.25">
      <c r="A206" s="4">
        <v>205</v>
      </c>
      <c r="B206" s="5">
        <v>44</v>
      </c>
      <c r="C206" s="6" t="s">
        <v>13</v>
      </c>
      <c r="D206" s="6" t="s">
        <v>19</v>
      </c>
      <c r="E206" s="7">
        <v>43942</v>
      </c>
      <c r="F206" s="7" t="str">
        <f t="shared" si="19"/>
        <v>April</v>
      </c>
      <c r="G206" s="7" t="str">
        <f t="shared" si="20"/>
        <v>Tue</v>
      </c>
      <c r="H206" s="6" t="s">
        <v>207</v>
      </c>
      <c r="I206" s="6" t="s">
        <v>29</v>
      </c>
      <c r="J206" s="17">
        <v>12.99</v>
      </c>
      <c r="K206" s="6" t="s">
        <v>29</v>
      </c>
      <c r="L206" s="5">
        <v>5</v>
      </c>
      <c r="M206" s="23">
        <f t="shared" si="21"/>
        <v>12.99</v>
      </c>
      <c r="N206" s="27">
        <f t="shared" si="18"/>
        <v>1</v>
      </c>
      <c r="O206" s="27">
        <f t="shared" si="22"/>
        <v>1</v>
      </c>
      <c r="P206" s="27">
        <f t="shared" si="23"/>
        <v>0</v>
      </c>
    </row>
    <row r="207" spans="1:16" ht="23" x14ac:dyDescent="0.25">
      <c r="A207" s="4">
        <v>206</v>
      </c>
      <c r="B207" s="5">
        <v>17</v>
      </c>
      <c r="C207" s="6" t="s">
        <v>14</v>
      </c>
      <c r="D207" s="6" t="s">
        <v>10</v>
      </c>
      <c r="E207" s="7">
        <v>43883</v>
      </c>
      <c r="F207" s="7" t="str">
        <f t="shared" si="19"/>
        <v>February</v>
      </c>
      <c r="G207" s="7" t="str">
        <f t="shared" si="20"/>
        <v>Sat</v>
      </c>
      <c r="H207" s="6" t="s">
        <v>208</v>
      </c>
      <c r="I207" s="6" t="s">
        <v>30</v>
      </c>
      <c r="J207" s="17">
        <v>5.99</v>
      </c>
      <c r="K207" s="6" t="s">
        <v>29</v>
      </c>
      <c r="L207" s="5">
        <v>3</v>
      </c>
      <c r="M207" s="23">
        <f t="shared" si="21"/>
        <v>5.99</v>
      </c>
      <c r="N207" s="27">
        <f t="shared" si="18"/>
        <v>0</v>
      </c>
      <c r="O207" s="27">
        <f t="shared" si="22"/>
        <v>0</v>
      </c>
      <c r="P207" s="27">
        <f t="shared" si="23"/>
        <v>0</v>
      </c>
    </row>
    <row r="208" spans="1:16" ht="23" x14ac:dyDescent="0.25">
      <c r="A208" s="4">
        <v>207</v>
      </c>
      <c r="B208" s="5">
        <v>60</v>
      </c>
      <c r="C208" s="6" t="s">
        <v>14</v>
      </c>
      <c r="D208" s="6" t="s">
        <v>12</v>
      </c>
      <c r="E208" s="7">
        <v>43924</v>
      </c>
      <c r="F208" s="7" t="str">
        <f t="shared" si="19"/>
        <v>April</v>
      </c>
      <c r="G208" s="7" t="str">
        <f t="shared" si="20"/>
        <v>Fri</v>
      </c>
      <c r="H208" s="6" t="s">
        <v>209</v>
      </c>
      <c r="I208" s="6" t="s">
        <v>29</v>
      </c>
      <c r="J208" s="17">
        <v>5.99</v>
      </c>
      <c r="K208" s="6" t="s">
        <v>30</v>
      </c>
      <c r="L208" s="5">
        <v>3</v>
      </c>
      <c r="M208" s="23">
        <f t="shared" si="21"/>
        <v>0</v>
      </c>
      <c r="N208" s="27">
        <f t="shared" si="18"/>
        <v>1</v>
      </c>
      <c r="O208" s="27">
        <f t="shared" si="22"/>
        <v>0</v>
      </c>
      <c r="P208" s="27">
        <f t="shared" si="23"/>
        <v>0</v>
      </c>
    </row>
    <row r="209" spans="1:16" ht="23" x14ac:dyDescent="0.25">
      <c r="A209" s="4">
        <v>208</v>
      </c>
      <c r="B209" s="5">
        <v>50</v>
      </c>
      <c r="C209" s="6" t="s">
        <v>14</v>
      </c>
      <c r="D209" s="6" t="s">
        <v>10</v>
      </c>
      <c r="E209" s="7">
        <v>44138</v>
      </c>
      <c r="F209" s="7" t="str">
        <f t="shared" si="19"/>
        <v>November</v>
      </c>
      <c r="G209" s="7" t="str">
        <f t="shared" si="20"/>
        <v>Tue</v>
      </c>
      <c r="H209" s="6" t="s">
        <v>210</v>
      </c>
      <c r="I209" s="6" t="s">
        <v>29</v>
      </c>
      <c r="J209" s="17">
        <v>8.99</v>
      </c>
      <c r="K209" s="6" t="s">
        <v>30</v>
      </c>
      <c r="L209" s="5">
        <v>4</v>
      </c>
      <c r="M209" s="23">
        <f t="shared" si="21"/>
        <v>0</v>
      </c>
      <c r="N209" s="27">
        <f t="shared" si="18"/>
        <v>1</v>
      </c>
      <c r="O209" s="27">
        <f t="shared" si="22"/>
        <v>0</v>
      </c>
      <c r="P209" s="27">
        <f t="shared" si="23"/>
        <v>1</v>
      </c>
    </row>
    <row r="210" spans="1:16" ht="23" x14ac:dyDescent="0.25">
      <c r="A210" s="4">
        <v>209</v>
      </c>
      <c r="B210" s="5">
        <v>22</v>
      </c>
      <c r="C210" s="6" t="s">
        <v>15</v>
      </c>
      <c r="D210" s="6" t="s">
        <v>16</v>
      </c>
      <c r="E210" s="7">
        <v>44136</v>
      </c>
      <c r="F210" s="7" t="str">
        <f t="shared" si="19"/>
        <v>November</v>
      </c>
      <c r="G210" s="7" t="str">
        <f t="shared" si="20"/>
        <v>Sun</v>
      </c>
      <c r="H210" s="6" t="s">
        <v>64</v>
      </c>
      <c r="I210" s="6" t="s">
        <v>30</v>
      </c>
      <c r="J210" s="17">
        <v>8.99</v>
      </c>
      <c r="K210" s="6" t="s">
        <v>29</v>
      </c>
      <c r="L210" s="5">
        <v>5</v>
      </c>
      <c r="M210" s="23">
        <f t="shared" si="21"/>
        <v>8.99</v>
      </c>
      <c r="N210" s="27">
        <f t="shared" si="18"/>
        <v>0</v>
      </c>
      <c r="O210" s="27">
        <f t="shared" si="22"/>
        <v>1</v>
      </c>
      <c r="P210" s="27">
        <f t="shared" si="23"/>
        <v>0</v>
      </c>
    </row>
    <row r="211" spans="1:16" ht="23" x14ac:dyDescent="0.25">
      <c r="A211" s="4">
        <v>210</v>
      </c>
      <c r="B211" s="5">
        <v>80</v>
      </c>
      <c r="C211" s="6" t="s">
        <v>13</v>
      </c>
      <c r="D211" s="6" t="s">
        <v>20</v>
      </c>
      <c r="E211" s="7">
        <v>44193</v>
      </c>
      <c r="F211" s="7" t="str">
        <f t="shared" si="19"/>
        <v>December</v>
      </c>
      <c r="G211" s="7" t="str">
        <f t="shared" si="20"/>
        <v>Mon</v>
      </c>
      <c r="H211" s="6" t="s">
        <v>211</v>
      </c>
      <c r="I211" s="6" t="s">
        <v>30</v>
      </c>
      <c r="J211" s="17">
        <v>12.99</v>
      </c>
      <c r="K211" s="6" t="s">
        <v>30</v>
      </c>
      <c r="L211" s="5">
        <v>4</v>
      </c>
      <c r="M211" s="23">
        <f t="shared" si="21"/>
        <v>0</v>
      </c>
      <c r="N211" s="27">
        <f t="shared" ref="N211:N274" si="24">IF($I211="Y",1,0)</f>
        <v>0</v>
      </c>
      <c r="O211" s="27">
        <f t="shared" si="22"/>
        <v>0</v>
      </c>
      <c r="P211" s="27">
        <f t="shared" si="23"/>
        <v>1</v>
      </c>
    </row>
    <row r="212" spans="1:16" ht="23" x14ac:dyDescent="0.25">
      <c r="A212" s="4">
        <v>211</v>
      </c>
      <c r="B212" s="5">
        <v>65</v>
      </c>
      <c r="C212" s="6" t="s">
        <v>13</v>
      </c>
      <c r="D212" s="6" t="s">
        <v>12</v>
      </c>
      <c r="E212" s="7">
        <v>44184</v>
      </c>
      <c r="F212" s="7" t="str">
        <f t="shared" si="19"/>
        <v>December</v>
      </c>
      <c r="G212" s="7" t="str">
        <f t="shared" si="20"/>
        <v>Sat</v>
      </c>
      <c r="H212" s="6" t="s">
        <v>212</v>
      </c>
      <c r="I212" s="6" t="s">
        <v>29</v>
      </c>
      <c r="J212" s="17">
        <v>5.99</v>
      </c>
      <c r="K212" s="6" t="s">
        <v>29</v>
      </c>
      <c r="L212" s="5">
        <v>5</v>
      </c>
      <c r="M212" s="23">
        <f t="shared" si="21"/>
        <v>5.99</v>
      </c>
      <c r="N212" s="27">
        <f t="shared" si="24"/>
        <v>1</v>
      </c>
      <c r="O212" s="27">
        <f t="shared" si="22"/>
        <v>1</v>
      </c>
      <c r="P212" s="27">
        <f t="shared" si="23"/>
        <v>0</v>
      </c>
    </row>
    <row r="213" spans="1:16" ht="23" x14ac:dyDescent="0.25">
      <c r="A213" s="4">
        <v>212</v>
      </c>
      <c r="B213" s="5">
        <v>57</v>
      </c>
      <c r="C213" s="6" t="s">
        <v>14</v>
      </c>
      <c r="D213" s="6" t="s">
        <v>18</v>
      </c>
      <c r="E213" s="7">
        <v>44150</v>
      </c>
      <c r="F213" s="7" t="str">
        <f t="shared" si="19"/>
        <v>November</v>
      </c>
      <c r="G213" s="7" t="str">
        <f t="shared" si="20"/>
        <v>Sun</v>
      </c>
      <c r="H213" s="6" t="s">
        <v>54</v>
      </c>
      <c r="I213" s="6" t="s">
        <v>30</v>
      </c>
      <c r="J213" s="17">
        <v>12.99</v>
      </c>
      <c r="K213" s="6" t="s">
        <v>29</v>
      </c>
      <c r="L213" s="5">
        <v>5</v>
      </c>
      <c r="M213" s="23">
        <f t="shared" si="21"/>
        <v>12.99</v>
      </c>
      <c r="N213" s="27">
        <f t="shared" si="24"/>
        <v>0</v>
      </c>
      <c r="O213" s="27">
        <f t="shared" si="22"/>
        <v>1</v>
      </c>
      <c r="P213" s="27">
        <f t="shared" si="23"/>
        <v>0</v>
      </c>
    </row>
    <row r="214" spans="1:16" ht="23" x14ac:dyDescent="0.25">
      <c r="A214" s="4">
        <v>213</v>
      </c>
      <c r="B214" s="5">
        <v>29</v>
      </c>
      <c r="C214" s="6" t="s">
        <v>13</v>
      </c>
      <c r="D214" s="6" t="s">
        <v>16</v>
      </c>
      <c r="E214" s="7">
        <v>43875</v>
      </c>
      <c r="F214" s="7" t="str">
        <f t="shared" si="19"/>
        <v>February</v>
      </c>
      <c r="G214" s="7" t="str">
        <f t="shared" si="20"/>
        <v>Fri</v>
      </c>
      <c r="H214" s="6" t="s">
        <v>213</v>
      </c>
      <c r="I214" s="6" t="s">
        <v>29</v>
      </c>
      <c r="J214" s="17">
        <v>5.99</v>
      </c>
      <c r="K214" s="6" t="s">
        <v>29</v>
      </c>
      <c r="L214" s="5">
        <v>5</v>
      </c>
      <c r="M214" s="23">
        <f t="shared" si="21"/>
        <v>5.99</v>
      </c>
      <c r="N214" s="27">
        <f t="shared" si="24"/>
        <v>1</v>
      </c>
      <c r="O214" s="27">
        <f t="shared" si="22"/>
        <v>1</v>
      </c>
      <c r="P214" s="27">
        <f t="shared" si="23"/>
        <v>0</v>
      </c>
    </row>
    <row r="215" spans="1:16" ht="23" x14ac:dyDescent="0.25">
      <c r="A215" s="4">
        <v>214</v>
      </c>
      <c r="B215" s="5">
        <v>40</v>
      </c>
      <c r="C215" s="6" t="s">
        <v>15</v>
      </c>
      <c r="D215" s="6" t="s">
        <v>10</v>
      </c>
      <c r="E215" s="7">
        <v>43992</v>
      </c>
      <c r="F215" s="7" t="str">
        <f t="shared" si="19"/>
        <v>June</v>
      </c>
      <c r="G215" s="7" t="str">
        <f t="shared" si="20"/>
        <v>Wed</v>
      </c>
      <c r="H215" s="6" t="s">
        <v>214</v>
      </c>
      <c r="I215" s="6" t="s">
        <v>30</v>
      </c>
      <c r="J215" s="17">
        <v>5.99</v>
      </c>
      <c r="K215" s="6" t="s">
        <v>30</v>
      </c>
      <c r="L215" s="5">
        <v>4</v>
      </c>
      <c r="M215" s="23">
        <f t="shared" si="21"/>
        <v>0</v>
      </c>
      <c r="N215" s="27">
        <f t="shared" si="24"/>
        <v>0</v>
      </c>
      <c r="O215" s="27">
        <f t="shared" si="22"/>
        <v>0</v>
      </c>
      <c r="P215" s="27">
        <f t="shared" si="23"/>
        <v>1</v>
      </c>
    </row>
    <row r="216" spans="1:16" ht="23" x14ac:dyDescent="0.25">
      <c r="A216" s="4">
        <v>215</v>
      </c>
      <c r="B216" s="5">
        <v>17</v>
      </c>
      <c r="C216" s="6" t="s">
        <v>15</v>
      </c>
      <c r="D216" s="6" t="s">
        <v>17</v>
      </c>
      <c r="E216" s="7">
        <v>44031</v>
      </c>
      <c r="F216" s="7" t="str">
        <f t="shared" si="19"/>
        <v>July</v>
      </c>
      <c r="G216" s="7" t="str">
        <f t="shared" si="20"/>
        <v>Sun</v>
      </c>
      <c r="H216" s="6" t="s">
        <v>148</v>
      </c>
      <c r="I216" s="6" t="s">
        <v>30</v>
      </c>
      <c r="J216" s="17">
        <v>12.99</v>
      </c>
      <c r="K216" s="6" t="s">
        <v>29</v>
      </c>
      <c r="L216" s="5">
        <v>3</v>
      </c>
      <c r="M216" s="23">
        <f t="shared" si="21"/>
        <v>12.99</v>
      </c>
      <c r="N216" s="27">
        <f t="shared" si="24"/>
        <v>0</v>
      </c>
      <c r="O216" s="27">
        <f t="shared" si="22"/>
        <v>0</v>
      </c>
      <c r="P216" s="27">
        <f t="shared" si="23"/>
        <v>0</v>
      </c>
    </row>
    <row r="217" spans="1:16" ht="23" x14ac:dyDescent="0.25">
      <c r="A217" s="4">
        <v>216</v>
      </c>
      <c r="B217" s="5">
        <v>13</v>
      </c>
      <c r="C217" s="6" t="s">
        <v>15</v>
      </c>
      <c r="D217" s="6" t="s">
        <v>16</v>
      </c>
      <c r="E217" s="7">
        <v>43907</v>
      </c>
      <c r="F217" s="7" t="str">
        <f t="shared" si="19"/>
        <v>March</v>
      </c>
      <c r="G217" s="7" t="str">
        <f t="shared" si="20"/>
        <v>Tue</v>
      </c>
      <c r="H217" s="6" t="s">
        <v>176</v>
      </c>
      <c r="I217" s="6" t="s">
        <v>29</v>
      </c>
      <c r="J217" s="17">
        <v>5.99</v>
      </c>
      <c r="K217" s="6" t="s">
        <v>29</v>
      </c>
      <c r="L217" s="5">
        <v>5</v>
      </c>
      <c r="M217" s="23">
        <f t="shared" si="21"/>
        <v>5.99</v>
      </c>
      <c r="N217" s="27">
        <f t="shared" si="24"/>
        <v>1</v>
      </c>
      <c r="O217" s="27">
        <f t="shared" si="22"/>
        <v>1</v>
      </c>
      <c r="P217" s="27">
        <f t="shared" si="23"/>
        <v>0</v>
      </c>
    </row>
    <row r="218" spans="1:16" ht="23" x14ac:dyDescent="0.25">
      <c r="A218" s="4">
        <v>217</v>
      </c>
      <c r="B218" s="5">
        <v>74</v>
      </c>
      <c r="C218" s="6" t="s">
        <v>15</v>
      </c>
      <c r="D218" s="6" t="s">
        <v>18</v>
      </c>
      <c r="E218" s="7">
        <v>43978</v>
      </c>
      <c r="F218" s="7" t="str">
        <f t="shared" si="19"/>
        <v>May</v>
      </c>
      <c r="G218" s="7" t="str">
        <f t="shared" si="20"/>
        <v>Wed</v>
      </c>
      <c r="H218" s="6" t="s">
        <v>215</v>
      </c>
      <c r="I218" s="6" t="s">
        <v>29</v>
      </c>
      <c r="J218" s="17">
        <v>12.99</v>
      </c>
      <c r="K218" s="6" t="s">
        <v>30</v>
      </c>
      <c r="L218" s="5">
        <v>5</v>
      </c>
      <c r="M218" s="23">
        <f t="shared" si="21"/>
        <v>0</v>
      </c>
      <c r="N218" s="27">
        <f t="shared" si="24"/>
        <v>1</v>
      </c>
      <c r="O218" s="27">
        <f t="shared" si="22"/>
        <v>1</v>
      </c>
      <c r="P218" s="27">
        <f t="shared" si="23"/>
        <v>0</v>
      </c>
    </row>
    <row r="219" spans="1:16" ht="23" x14ac:dyDescent="0.25">
      <c r="A219" s="4">
        <v>218</v>
      </c>
      <c r="B219" s="5">
        <v>73</v>
      </c>
      <c r="C219" s="6" t="s">
        <v>15</v>
      </c>
      <c r="D219" s="6" t="s">
        <v>17</v>
      </c>
      <c r="E219" s="7">
        <v>44068</v>
      </c>
      <c r="F219" s="7" t="str">
        <f t="shared" si="19"/>
        <v>August</v>
      </c>
      <c r="G219" s="7" t="str">
        <f t="shared" si="20"/>
        <v>Tue</v>
      </c>
      <c r="H219" s="6" t="s">
        <v>216</v>
      </c>
      <c r="I219" s="6" t="s">
        <v>29</v>
      </c>
      <c r="J219" s="17">
        <v>12.99</v>
      </c>
      <c r="K219" s="6" t="s">
        <v>29</v>
      </c>
      <c r="L219" s="5">
        <v>4</v>
      </c>
      <c r="M219" s="23">
        <f t="shared" si="21"/>
        <v>12.99</v>
      </c>
      <c r="N219" s="27">
        <f t="shared" si="24"/>
        <v>1</v>
      </c>
      <c r="O219" s="27">
        <f t="shared" si="22"/>
        <v>0</v>
      </c>
      <c r="P219" s="27">
        <f t="shared" si="23"/>
        <v>1</v>
      </c>
    </row>
    <row r="220" spans="1:16" ht="23" x14ac:dyDescent="0.25">
      <c r="A220" s="4">
        <v>219</v>
      </c>
      <c r="B220" s="5">
        <v>16</v>
      </c>
      <c r="C220" s="6" t="s">
        <v>13</v>
      </c>
      <c r="D220" s="6" t="s">
        <v>10</v>
      </c>
      <c r="E220" s="7">
        <v>44099</v>
      </c>
      <c r="F220" s="7" t="str">
        <f t="shared" si="19"/>
        <v>September</v>
      </c>
      <c r="G220" s="7" t="str">
        <f t="shared" si="20"/>
        <v>Fri</v>
      </c>
      <c r="H220" s="6" t="s">
        <v>217</v>
      </c>
      <c r="I220" s="6" t="s">
        <v>29</v>
      </c>
      <c r="J220" s="17">
        <v>5.99</v>
      </c>
      <c r="K220" s="6" t="s">
        <v>29</v>
      </c>
      <c r="L220" s="5">
        <v>2</v>
      </c>
      <c r="M220" s="23">
        <f t="shared" si="21"/>
        <v>5.99</v>
      </c>
      <c r="N220" s="27">
        <f t="shared" si="24"/>
        <v>1</v>
      </c>
      <c r="O220" s="27">
        <f t="shared" si="22"/>
        <v>0</v>
      </c>
      <c r="P220" s="27">
        <f t="shared" si="23"/>
        <v>0</v>
      </c>
    </row>
    <row r="221" spans="1:16" ht="23" x14ac:dyDescent="0.25">
      <c r="A221" s="4">
        <v>220</v>
      </c>
      <c r="B221" s="5">
        <v>75</v>
      </c>
      <c r="C221" s="6" t="s">
        <v>13</v>
      </c>
      <c r="D221" s="6" t="s">
        <v>20</v>
      </c>
      <c r="E221" s="7">
        <v>43855</v>
      </c>
      <c r="F221" s="7" t="str">
        <f t="shared" si="19"/>
        <v>January</v>
      </c>
      <c r="G221" s="7" t="str">
        <f t="shared" si="20"/>
        <v>Sat</v>
      </c>
      <c r="H221" s="6" t="s">
        <v>218</v>
      </c>
      <c r="I221" s="6" t="s">
        <v>30</v>
      </c>
      <c r="J221" s="17">
        <v>8.99</v>
      </c>
      <c r="K221" s="6" t="s">
        <v>29</v>
      </c>
      <c r="L221" s="5">
        <v>1</v>
      </c>
      <c r="M221" s="23">
        <f t="shared" si="21"/>
        <v>8.99</v>
      </c>
      <c r="N221" s="27">
        <f t="shared" si="24"/>
        <v>0</v>
      </c>
      <c r="O221" s="27">
        <f t="shared" si="22"/>
        <v>0</v>
      </c>
      <c r="P221" s="27">
        <f t="shared" si="23"/>
        <v>0</v>
      </c>
    </row>
    <row r="222" spans="1:16" ht="23" x14ac:dyDescent="0.25">
      <c r="A222" s="4">
        <v>221</v>
      </c>
      <c r="B222" s="5">
        <v>48</v>
      </c>
      <c r="C222" s="6" t="s">
        <v>15</v>
      </c>
      <c r="D222" s="6" t="s">
        <v>16</v>
      </c>
      <c r="E222" s="7">
        <v>43865</v>
      </c>
      <c r="F222" s="7" t="str">
        <f t="shared" si="19"/>
        <v>February</v>
      </c>
      <c r="G222" s="7" t="str">
        <f t="shared" si="20"/>
        <v>Tue</v>
      </c>
      <c r="H222" s="6" t="s">
        <v>219</v>
      </c>
      <c r="I222" s="6" t="s">
        <v>30</v>
      </c>
      <c r="J222" s="17">
        <v>8.99</v>
      </c>
      <c r="K222" s="6" t="s">
        <v>29</v>
      </c>
      <c r="L222" s="5">
        <v>3</v>
      </c>
      <c r="M222" s="23">
        <f t="shared" si="21"/>
        <v>8.99</v>
      </c>
      <c r="N222" s="27">
        <f t="shared" si="24"/>
        <v>0</v>
      </c>
      <c r="O222" s="27">
        <f t="shared" si="22"/>
        <v>0</v>
      </c>
      <c r="P222" s="27">
        <f t="shared" si="23"/>
        <v>0</v>
      </c>
    </row>
    <row r="223" spans="1:16" ht="23" x14ac:dyDescent="0.25">
      <c r="A223" s="4">
        <v>222</v>
      </c>
      <c r="B223" s="5">
        <v>17</v>
      </c>
      <c r="C223" s="6" t="s">
        <v>14</v>
      </c>
      <c r="D223" s="6" t="s">
        <v>18</v>
      </c>
      <c r="E223" s="7">
        <v>43843</v>
      </c>
      <c r="F223" s="7" t="str">
        <f t="shared" si="19"/>
        <v>January</v>
      </c>
      <c r="G223" s="7" t="str">
        <f t="shared" si="20"/>
        <v>Mon</v>
      </c>
      <c r="H223" s="6" t="s">
        <v>220</v>
      </c>
      <c r="I223" s="6" t="s">
        <v>30</v>
      </c>
      <c r="J223" s="17">
        <v>5.99</v>
      </c>
      <c r="K223" s="6" t="s">
        <v>29</v>
      </c>
      <c r="L223" s="5">
        <v>1</v>
      </c>
      <c r="M223" s="23">
        <f t="shared" si="21"/>
        <v>5.99</v>
      </c>
      <c r="N223" s="27">
        <f t="shared" si="24"/>
        <v>0</v>
      </c>
      <c r="O223" s="27">
        <f t="shared" si="22"/>
        <v>0</v>
      </c>
      <c r="P223" s="27">
        <f t="shared" si="23"/>
        <v>0</v>
      </c>
    </row>
    <row r="224" spans="1:16" ht="23" x14ac:dyDescent="0.25">
      <c r="A224" s="4">
        <v>223</v>
      </c>
      <c r="B224" s="5">
        <v>36</v>
      </c>
      <c r="C224" s="6" t="s">
        <v>15</v>
      </c>
      <c r="D224" s="6" t="s">
        <v>10</v>
      </c>
      <c r="E224" s="7">
        <v>44115</v>
      </c>
      <c r="F224" s="7" t="str">
        <f t="shared" si="19"/>
        <v>October</v>
      </c>
      <c r="G224" s="7" t="str">
        <f t="shared" si="20"/>
        <v>Sun</v>
      </c>
      <c r="H224" s="6" t="s">
        <v>148</v>
      </c>
      <c r="I224" s="6" t="s">
        <v>30</v>
      </c>
      <c r="J224" s="17">
        <v>12.99</v>
      </c>
      <c r="K224" s="6" t="s">
        <v>29</v>
      </c>
      <c r="L224" s="5">
        <v>5</v>
      </c>
      <c r="M224" s="23">
        <f t="shared" si="21"/>
        <v>12.99</v>
      </c>
      <c r="N224" s="27">
        <f t="shared" si="24"/>
        <v>0</v>
      </c>
      <c r="O224" s="27">
        <f t="shared" si="22"/>
        <v>1</v>
      </c>
      <c r="P224" s="27">
        <f t="shared" si="23"/>
        <v>0</v>
      </c>
    </row>
    <row r="225" spans="1:16" ht="23" x14ac:dyDescent="0.25">
      <c r="A225" s="4">
        <v>224</v>
      </c>
      <c r="B225" s="5">
        <v>11</v>
      </c>
      <c r="C225" s="6" t="s">
        <v>13</v>
      </c>
      <c r="D225" s="6" t="s">
        <v>11</v>
      </c>
      <c r="E225" s="7">
        <v>43907</v>
      </c>
      <c r="F225" s="7" t="str">
        <f t="shared" si="19"/>
        <v>March</v>
      </c>
      <c r="G225" s="7" t="str">
        <f t="shared" si="20"/>
        <v>Tue</v>
      </c>
      <c r="H225" s="6" t="s">
        <v>221</v>
      </c>
      <c r="I225" s="6" t="s">
        <v>30</v>
      </c>
      <c r="J225" s="17">
        <v>5.99</v>
      </c>
      <c r="K225" s="6" t="s">
        <v>29</v>
      </c>
      <c r="L225" s="5">
        <v>3</v>
      </c>
      <c r="M225" s="23">
        <f t="shared" si="21"/>
        <v>5.99</v>
      </c>
      <c r="N225" s="27">
        <f t="shared" si="24"/>
        <v>0</v>
      </c>
      <c r="O225" s="27">
        <f t="shared" si="22"/>
        <v>0</v>
      </c>
      <c r="P225" s="27">
        <f t="shared" si="23"/>
        <v>0</v>
      </c>
    </row>
    <row r="226" spans="1:16" ht="23" x14ac:dyDescent="0.25">
      <c r="A226" s="4">
        <v>225</v>
      </c>
      <c r="B226" s="5">
        <v>13</v>
      </c>
      <c r="C226" s="6" t="s">
        <v>13</v>
      </c>
      <c r="D226" s="6" t="s">
        <v>18</v>
      </c>
      <c r="E226" s="7">
        <v>44119</v>
      </c>
      <c r="F226" s="7" t="str">
        <f t="shared" si="19"/>
        <v>October</v>
      </c>
      <c r="G226" s="7" t="str">
        <f t="shared" si="20"/>
        <v>Thu</v>
      </c>
      <c r="H226" s="6" t="s">
        <v>125</v>
      </c>
      <c r="I226" s="6" t="s">
        <v>29</v>
      </c>
      <c r="J226" s="17">
        <v>12.99</v>
      </c>
      <c r="K226" s="6" t="s">
        <v>30</v>
      </c>
      <c r="L226" s="5">
        <v>5</v>
      </c>
      <c r="M226" s="23">
        <f t="shared" si="21"/>
        <v>0</v>
      </c>
      <c r="N226" s="27">
        <f t="shared" si="24"/>
        <v>1</v>
      </c>
      <c r="O226" s="27">
        <f t="shared" si="22"/>
        <v>1</v>
      </c>
      <c r="P226" s="27">
        <f t="shared" si="23"/>
        <v>0</v>
      </c>
    </row>
    <row r="227" spans="1:16" ht="23" x14ac:dyDescent="0.25">
      <c r="A227" s="4">
        <v>226</v>
      </c>
      <c r="B227" s="5">
        <v>59</v>
      </c>
      <c r="C227" s="6" t="s">
        <v>14</v>
      </c>
      <c r="D227" s="6" t="s">
        <v>11</v>
      </c>
      <c r="E227" s="7">
        <v>44054</v>
      </c>
      <c r="F227" s="7" t="str">
        <f t="shared" si="19"/>
        <v>August</v>
      </c>
      <c r="G227" s="7" t="str">
        <f t="shared" si="20"/>
        <v>Tue</v>
      </c>
      <c r="H227" s="6" t="s">
        <v>222</v>
      </c>
      <c r="I227" s="6" t="s">
        <v>29</v>
      </c>
      <c r="J227" s="17">
        <v>12.99</v>
      </c>
      <c r="K227" s="6" t="s">
        <v>29</v>
      </c>
      <c r="L227" s="5">
        <v>3</v>
      </c>
      <c r="M227" s="23">
        <f t="shared" si="21"/>
        <v>12.99</v>
      </c>
      <c r="N227" s="27">
        <f t="shared" si="24"/>
        <v>1</v>
      </c>
      <c r="O227" s="27">
        <f t="shared" si="22"/>
        <v>0</v>
      </c>
      <c r="P227" s="27">
        <f t="shared" si="23"/>
        <v>0</v>
      </c>
    </row>
    <row r="228" spans="1:16" ht="23" x14ac:dyDescent="0.25">
      <c r="A228" s="4">
        <v>227</v>
      </c>
      <c r="B228" s="5">
        <v>14</v>
      </c>
      <c r="C228" s="6" t="s">
        <v>13</v>
      </c>
      <c r="D228" s="6" t="s">
        <v>12</v>
      </c>
      <c r="E228" s="7">
        <v>44142</v>
      </c>
      <c r="F228" s="7" t="str">
        <f t="shared" si="19"/>
        <v>November</v>
      </c>
      <c r="G228" s="7" t="str">
        <f t="shared" si="20"/>
        <v>Sat</v>
      </c>
      <c r="H228" s="6" t="s">
        <v>157</v>
      </c>
      <c r="I228" s="6" t="s">
        <v>29</v>
      </c>
      <c r="J228" s="17">
        <v>5.99</v>
      </c>
      <c r="K228" s="6" t="s">
        <v>29</v>
      </c>
      <c r="L228" s="5">
        <v>5</v>
      </c>
      <c r="M228" s="23">
        <f t="shared" si="21"/>
        <v>5.99</v>
      </c>
      <c r="N228" s="27">
        <f t="shared" si="24"/>
        <v>1</v>
      </c>
      <c r="O228" s="27">
        <f t="shared" si="22"/>
        <v>1</v>
      </c>
      <c r="P228" s="27">
        <f t="shared" si="23"/>
        <v>0</v>
      </c>
    </row>
    <row r="229" spans="1:16" ht="23" x14ac:dyDescent="0.25">
      <c r="A229" s="4">
        <v>228</v>
      </c>
      <c r="B229" s="5">
        <v>68</v>
      </c>
      <c r="C229" s="6" t="s">
        <v>15</v>
      </c>
      <c r="D229" s="6" t="s">
        <v>17</v>
      </c>
      <c r="E229" s="7">
        <v>44160</v>
      </c>
      <c r="F229" s="7" t="str">
        <f t="shared" si="19"/>
        <v>November</v>
      </c>
      <c r="G229" s="7" t="str">
        <f t="shared" si="20"/>
        <v>Wed</v>
      </c>
      <c r="H229" s="6" t="s">
        <v>119</v>
      </c>
      <c r="I229" s="6" t="s">
        <v>30</v>
      </c>
      <c r="J229" s="17">
        <v>5.99</v>
      </c>
      <c r="K229" s="6" t="s">
        <v>30</v>
      </c>
      <c r="L229" s="5">
        <v>4</v>
      </c>
      <c r="M229" s="23">
        <f t="shared" si="21"/>
        <v>0</v>
      </c>
      <c r="N229" s="27">
        <f t="shared" si="24"/>
        <v>0</v>
      </c>
      <c r="O229" s="27">
        <f t="shared" si="22"/>
        <v>0</v>
      </c>
      <c r="P229" s="27">
        <f t="shared" si="23"/>
        <v>1</v>
      </c>
    </row>
    <row r="230" spans="1:16" ht="23" x14ac:dyDescent="0.25">
      <c r="A230" s="4">
        <v>229</v>
      </c>
      <c r="B230" s="5">
        <v>41</v>
      </c>
      <c r="C230" s="6" t="s">
        <v>14</v>
      </c>
      <c r="D230" s="6" t="s">
        <v>11</v>
      </c>
      <c r="E230" s="7">
        <v>44133</v>
      </c>
      <c r="F230" s="7" t="str">
        <f t="shared" si="19"/>
        <v>October</v>
      </c>
      <c r="G230" s="7" t="str">
        <f t="shared" si="20"/>
        <v>Thu</v>
      </c>
      <c r="H230" s="6" t="s">
        <v>223</v>
      </c>
      <c r="I230" s="6" t="s">
        <v>29</v>
      </c>
      <c r="J230" s="17">
        <v>5.99</v>
      </c>
      <c r="K230" s="6" t="s">
        <v>30</v>
      </c>
      <c r="L230" s="5">
        <v>5</v>
      </c>
      <c r="M230" s="23">
        <f t="shared" si="21"/>
        <v>0</v>
      </c>
      <c r="N230" s="27">
        <f t="shared" si="24"/>
        <v>1</v>
      </c>
      <c r="O230" s="27">
        <f t="shared" si="22"/>
        <v>1</v>
      </c>
      <c r="P230" s="27">
        <f t="shared" si="23"/>
        <v>0</v>
      </c>
    </row>
    <row r="231" spans="1:16" ht="23" x14ac:dyDescent="0.25">
      <c r="A231" s="4">
        <v>230</v>
      </c>
      <c r="B231" s="5">
        <v>10</v>
      </c>
      <c r="C231" s="6" t="s">
        <v>15</v>
      </c>
      <c r="D231" s="6" t="s">
        <v>12</v>
      </c>
      <c r="E231" s="7">
        <v>43831</v>
      </c>
      <c r="F231" s="7" t="str">
        <f t="shared" si="19"/>
        <v>January</v>
      </c>
      <c r="G231" s="7" t="str">
        <f t="shared" si="20"/>
        <v>Wed</v>
      </c>
      <c r="H231" s="6" t="s">
        <v>178</v>
      </c>
      <c r="I231" s="6" t="s">
        <v>30</v>
      </c>
      <c r="J231" s="17">
        <v>12.99</v>
      </c>
      <c r="K231" s="6" t="s">
        <v>30</v>
      </c>
      <c r="L231" s="5">
        <v>4</v>
      </c>
      <c r="M231" s="23">
        <f t="shared" si="21"/>
        <v>0</v>
      </c>
      <c r="N231" s="27">
        <f t="shared" si="24"/>
        <v>0</v>
      </c>
      <c r="O231" s="27">
        <f t="shared" si="22"/>
        <v>0</v>
      </c>
      <c r="P231" s="27">
        <f t="shared" si="23"/>
        <v>1</v>
      </c>
    </row>
    <row r="232" spans="1:16" ht="23" x14ac:dyDescent="0.25">
      <c r="A232" s="4">
        <v>231</v>
      </c>
      <c r="B232" s="5">
        <v>18</v>
      </c>
      <c r="C232" s="6" t="s">
        <v>14</v>
      </c>
      <c r="D232" s="6" t="s">
        <v>10</v>
      </c>
      <c r="E232" s="7">
        <v>43962</v>
      </c>
      <c r="F232" s="7" t="str">
        <f t="shared" si="19"/>
        <v>May</v>
      </c>
      <c r="G232" s="7" t="str">
        <f t="shared" si="20"/>
        <v>Mon</v>
      </c>
      <c r="H232" s="6" t="s">
        <v>224</v>
      </c>
      <c r="I232" s="6" t="s">
        <v>30</v>
      </c>
      <c r="J232" s="17">
        <v>12.99</v>
      </c>
      <c r="K232" s="6" t="s">
        <v>29</v>
      </c>
      <c r="L232" s="5">
        <v>2</v>
      </c>
      <c r="M232" s="23">
        <f t="shared" si="21"/>
        <v>12.99</v>
      </c>
      <c r="N232" s="27">
        <f t="shared" si="24"/>
        <v>0</v>
      </c>
      <c r="O232" s="27">
        <f t="shared" si="22"/>
        <v>0</v>
      </c>
      <c r="P232" s="27">
        <f t="shared" si="23"/>
        <v>0</v>
      </c>
    </row>
    <row r="233" spans="1:16" ht="23" x14ac:dyDescent="0.25">
      <c r="A233" s="4">
        <v>232</v>
      </c>
      <c r="B233" s="5">
        <v>52</v>
      </c>
      <c r="C233" s="6" t="s">
        <v>15</v>
      </c>
      <c r="D233" s="6" t="s">
        <v>11</v>
      </c>
      <c r="E233" s="7">
        <v>44158</v>
      </c>
      <c r="F233" s="7" t="str">
        <f t="shared" si="19"/>
        <v>November</v>
      </c>
      <c r="G233" s="7" t="str">
        <f t="shared" si="20"/>
        <v>Mon</v>
      </c>
      <c r="H233" s="6" t="s">
        <v>175</v>
      </c>
      <c r="I233" s="6" t="s">
        <v>29</v>
      </c>
      <c r="J233" s="17">
        <v>5.99</v>
      </c>
      <c r="K233" s="6" t="s">
        <v>29</v>
      </c>
      <c r="L233" s="5">
        <v>3</v>
      </c>
      <c r="M233" s="23">
        <f t="shared" si="21"/>
        <v>5.99</v>
      </c>
      <c r="N233" s="27">
        <f t="shared" si="24"/>
        <v>1</v>
      </c>
      <c r="O233" s="27">
        <f t="shared" si="22"/>
        <v>0</v>
      </c>
      <c r="P233" s="27">
        <f t="shared" si="23"/>
        <v>0</v>
      </c>
    </row>
    <row r="234" spans="1:16" ht="23" x14ac:dyDescent="0.25">
      <c r="A234" s="4">
        <v>233</v>
      </c>
      <c r="B234" s="5">
        <v>55</v>
      </c>
      <c r="C234" s="6" t="s">
        <v>15</v>
      </c>
      <c r="D234" s="6" t="s">
        <v>17</v>
      </c>
      <c r="E234" s="7">
        <v>43837</v>
      </c>
      <c r="F234" s="7" t="str">
        <f t="shared" si="19"/>
        <v>January</v>
      </c>
      <c r="G234" s="7" t="str">
        <f t="shared" si="20"/>
        <v>Tue</v>
      </c>
      <c r="H234" s="6" t="s">
        <v>225</v>
      </c>
      <c r="I234" s="6" t="s">
        <v>29</v>
      </c>
      <c r="J234" s="17">
        <v>5.99</v>
      </c>
      <c r="K234" s="6" t="s">
        <v>29</v>
      </c>
      <c r="L234" s="5">
        <v>2</v>
      </c>
      <c r="M234" s="23">
        <f t="shared" si="21"/>
        <v>5.99</v>
      </c>
      <c r="N234" s="27">
        <f t="shared" si="24"/>
        <v>1</v>
      </c>
      <c r="O234" s="27">
        <f t="shared" si="22"/>
        <v>0</v>
      </c>
      <c r="P234" s="27">
        <f t="shared" si="23"/>
        <v>0</v>
      </c>
    </row>
    <row r="235" spans="1:16" ht="23" x14ac:dyDescent="0.25">
      <c r="A235" s="4">
        <v>234</v>
      </c>
      <c r="B235" s="5">
        <v>32</v>
      </c>
      <c r="C235" s="6" t="s">
        <v>15</v>
      </c>
      <c r="D235" s="6" t="s">
        <v>16</v>
      </c>
      <c r="E235" s="7">
        <v>44022</v>
      </c>
      <c r="F235" s="7" t="str">
        <f t="shared" si="19"/>
        <v>July</v>
      </c>
      <c r="G235" s="7" t="str">
        <f t="shared" si="20"/>
        <v>Fri</v>
      </c>
      <c r="H235" s="6" t="s">
        <v>43</v>
      </c>
      <c r="I235" s="6" t="s">
        <v>30</v>
      </c>
      <c r="J235" s="17">
        <v>12.99</v>
      </c>
      <c r="K235" s="6" t="s">
        <v>29</v>
      </c>
      <c r="L235" s="5">
        <v>5</v>
      </c>
      <c r="M235" s="23">
        <f t="shared" si="21"/>
        <v>12.99</v>
      </c>
      <c r="N235" s="27">
        <f t="shared" si="24"/>
        <v>0</v>
      </c>
      <c r="O235" s="27">
        <f t="shared" si="22"/>
        <v>1</v>
      </c>
      <c r="P235" s="27">
        <f t="shared" si="23"/>
        <v>0</v>
      </c>
    </row>
    <row r="236" spans="1:16" ht="23" x14ac:dyDescent="0.25">
      <c r="A236" s="4">
        <v>235</v>
      </c>
      <c r="B236" s="5">
        <v>34</v>
      </c>
      <c r="C236" s="6" t="s">
        <v>14</v>
      </c>
      <c r="D236" s="6" t="s">
        <v>10</v>
      </c>
      <c r="E236" s="7">
        <v>44057</v>
      </c>
      <c r="F236" s="7" t="str">
        <f t="shared" si="19"/>
        <v>August</v>
      </c>
      <c r="G236" s="7" t="str">
        <f t="shared" si="20"/>
        <v>Fri</v>
      </c>
      <c r="H236" s="6" t="s">
        <v>226</v>
      </c>
      <c r="I236" s="6" t="s">
        <v>30</v>
      </c>
      <c r="J236" s="17">
        <v>5.99</v>
      </c>
      <c r="K236" s="6" t="s">
        <v>30</v>
      </c>
      <c r="L236" s="5">
        <v>3</v>
      </c>
      <c r="M236" s="23">
        <f t="shared" si="21"/>
        <v>0</v>
      </c>
      <c r="N236" s="27">
        <f t="shared" si="24"/>
        <v>0</v>
      </c>
      <c r="O236" s="27">
        <f t="shared" si="22"/>
        <v>0</v>
      </c>
      <c r="P236" s="27">
        <f t="shared" si="23"/>
        <v>0</v>
      </c>
    </row>
    <row r="237" spans="1:16" ht="23" x14ac:dyDescent="0.25">
      <c r="A237" s="4">
        <v>236</v>
      </c>
      <c r="B237" s="5">
        <v>65</v>
      </c>
      <c r="C237" s="6" t="s">
        <v>15</v>
      </c>
      <c r="D237" s="6" t="s">
        <v>19</v>
      </c>
      <c r="E237" s="7">
        <v>44193</v>
      </c>
      <c r="F237" s="7" t="str">
        <f t="shared" si="19"/>
        <v>December</v>
      </c>
      <c r="G237" s="7" t="str">
        <f t="shared" si="20"/>
        <v>Mon</v>
      </c>
      <c r="H237" s="6" t="s">
        <v>227</v>
      </c>
      <c r="I237" s="6" t="s">
        <v>29</v>
      </c>
      <c r="J237" s="17">
        <v>8.99</v>
      </c>
      <c r="K237" s="6" t="s">
        <v>30</v>
      </c>
      <c r="L237" s="5">
        <v>1</v>
      </c>
      <c r="M237" s="23">
        <f t="shared" si="21"/>
        <v>0</v>
      </c>
      <c r="N237" s="27">
        <f t="shared" si="24"/>
        <v>1</v>
      </c>
      <c r="O237" s="27">
        <f t="shared" si="22"/>
        <v>0</v>
      </c>
      <c r="P237" s="27">
        <f t="shared" si="23"/>
        <v>0</v>
      </c>
    </row>
    <row r="238" spans="1:16" ht="23" x14ac:dyDescent="0.25">
      <c r="A238" s="4">
        <v>237</v>
      </c>
      <c r="B238" s="5">
        <v>45</v>
      </c>
      <c r="C238" s="6" t="s">
        <v>15</v>
      </c>
      <c r="D238" s="6" t="s">
        <v>17</v>
      </c>
      <c r="E238" s="7">
        <v>44062</v>
      </c>
      <c r="F238" s="7" t="str">
        <f t="shared" si="19"/>
        <v>August</v>
      </c>
      <c r="G238" s="7" t="str">
        <f t="shared" si="20"/>
        <v>Wed</v>
      </c>
      <c r="H238" s="6" t="s">
        <v>161</v>
      </c>
      <c r="I238" s="6" t="s">
        <v>30</v>
      </c>
      <c r="J238" s="17">
        <v>5.99</v>
      </c>
      <c r="K238" s="6" t="s">
        <v>29</v>
      </c>
      <c r="L238" s="5">
        <v>2</v>
      </c>
      <c r="M238" s="23">
        <f t="shared" si="21"/>
        <v>5.99</v>
      </c>
      <c r="N238" s="27">
        <f t="shared" si="24"/>
        <v>0</v>
      </c>
      <c r="O238" s="27">
        <f t="shared" si="22"/>
        <v>0</v>
      </c>
      <c r="P238" s="27">
        <f t="shared" si="23"/>
        <v>0</v>
      </c>
    </row>
    <row r="239" spans="1:16" ht="23" x14ac:dyDescent="0.25">
      <c r="A239" s="4">
        <v>238</v>
      </c>
      <c r="B239" s="5">
        <v>34</v>
      </c>
      <c r="C239" s="6" t="s">
        <v>15</v>
      </c>
      <c r="D239" s="6" t="s">
        <v>12</v>
      </c>
      <c r="E239" s="7">
        <v>43869</v>
      </c>
      <c r="F239" s="7" t="str">
        <f t="shared" si="19"/>
        <v>February</v>
      </c>
      <c r="G239" s="7" t="str">
        <f t="shared" si="20"/>
        <v>Sat</v>
      </c>
      <c r="H239" s="6" t="s">
        <v>228</v>
      </c>
      <c r="I239" s="6" t="s">
        <v>30</v>
      </c>
      <c r="J239" s="17">
        <v>5.99</v>
      </c>
      <c r="K239" s="6" t="s">
        <v>30</v>
      </c>
      <c r="L239" s="5">
        <v>5</v>
      </c>
      <c r="M239" s="23">
        <f t="shared" si="21"/>
        <v>0</v>
      </c>
      <c r="N239" s="27">
        <f t="shared" si="24"/>
        <v>0</v>
      </c>
      <c r="O239" s="27">
        <f t="shared" si="22"/>
        <v>1</v>
      </c>
      <c r="P239" s="27">
        <f t="shared" si="23"/>
        <v>0</v>
      </c>
    </row>
    <row r="240" spans="1:16" ht="23" x14ac:dyDescent="0.25">
      <c r="A240" s="4">
        <v>239</v>
      </c>
      <c r="B240" s="5">
        <v>26</v>
      </c>
      <c r="C240" s="6" t="s">
        <v>13</v>
      </c>
      <c r="D240" s="6" t="s">
        <v>17</v>
      </c>
      <c r="E240" s="7">
        <v>43941</v>
      </c>
      <c r="F240" s="7" t="str">
        <f t="shared" si="19"/>
        <v>April</v>
      </c>
      <c r="G240" s="7" t="str">
        <f t="shared" si="20"/>
        <v>Mon</v>
      </c>
      <c r="H240" s="6" t="s">
        <v>61</v>
      </c>
      <c r="I240" s="6" t="s">
        <v>30</v>
      </c>
      <c r="J240" s="17">
        <v>12.99</v>
      </c>
      <c r="K240" s="6" t="s">
        <v>30</v>
      </c>
      <c r="L240" s="5">
        <v>2</v>
      </c>
      <c r="M240" s="23">
        <f t="shared" si="21"/>
        <v>0</v>
      </c>
      <c r="N240" s="27">
        <f t="shared" si="24"/>
        <v>0</v>
      </c>
      <c r="O240" s="27">
        <f t="shared" si="22"/>
        <v>0</v>
      </c>
      <c r="P240" s="27">
        <f t="shared" si="23"/>
        <v>0</v>
      </c>
    </row>
    <row r="241" spans="1:16" ht="23" x14ac:dyDescent="0.25">
      <c r="A241" s="4">
        <v>240</v>
      </c>
      <c r="B241" s="5">
        <v>26</v>
      </c>
      <c r="C241" s="6" t="s">
        <v>14</v>
      </c>
      <c r="D241" s="6" t="s">
        <v>19</v>
      </c>
      <c r="E241" s="7">
        <v>43935</v>
      </c>
      <c r="F241" s="7" t="str">
        <f t="shared" si="19"/>
        <v>April</v>
      </c>
      <c r="G241" s="7" t="str">
        <f t="shared" si="20"/>
        <v>Tue</v>
      </c>
      <c r="H241" s="6" t="s">
        <v>229</v>
      </c>
      <c r="I241" s="6" t="s">
        <v>30</v>
      </c>
      <c r="J241" s="17">
        <v>12.99</v>
      </c>
      <c r="K241" s="6" t="s">
        <v>29</v>
      </c>
      <c r="L241" s="5">
        <v>1</v>
      </c>
      <c r="M241" s="23">
        <f t="shared" si="21"/>
        <v>12.99</v>
      </c>
      <c r="N241" s="27">
        <f t="shared" si="24"/>
        <v>0</v>
      </c>
      <c r="O241" s="27">
        <f t="shared" si="22"/>
        <v>0</v>
      </c>
      <c r="P241" s="27">
        <f t="shared" si="23"/>
        <v>0</v>
      </c>
    </row>
    <row r="242" spans="1:16" ht="23" x14ac:dyDescent="0.25">
      <c r="A242" s="4">
        <v>241</v>
      </c>
      <c r="B242" s="5">
        <v>40</v>
      </c>
      <c r="C242" s="6" t="s">
        <v>13</v>
      </c>
      <c r="D242" s="6" t="s">
        <v>20</v>
      </c>
      <c r="E242" s="7">
        <v>43875</v>
      </c>
      <c r="F242" s="7" t="str">
        <f t="shared" si="19"/>
        <v>February</v>
      </c>
      <c r="G242" s="7" t="str">
        <f t="shared" si="20"/>
        <v>Fri</v>
      </c>
      <c r="H242" s="6" t="s">
        <v>156</v>
      </c>
      <c r="I242" s="6" t="s">
        <v>30</v>
      </c>
      <c r="J242" s="17">
        <v>8.99</v>
      </c>
      <c r="K242" s="6" t="s">
        <v>30</v>
      </c>
      <c r="L242" s="5">
        <v>1</v>
      </c>
      <c r="M242" s="23">
        <f t="shared" si="21"/>
        <v>0</v>
      </c>
      <c r="N242" s="27">
        <f t="shared" si="24"/>
        <v>0</v>
      </c>
      <c r="O242" s="27">
        <f t="shared" si="22"/>
        <v>0</v>
      </c>
      <c r="P242" s="27">
        <f t="shared" si="23"/>
        <v>0</v>
      </c>
    </row>
    <row r="243" spans="1:16" ht="23" x14ac:dyDescent="0.25">
      <c r="A243" s="4">
        <v>242</v>
      </c>
      <c r="B243" s="5">
        <v>28</v>
      </c>
      <c r="C243" s="6" t="s">
        <v>14</v>
      </c>
      <c r="D243" s="6" t="s">
        <v>16</v>
      </c>
      <c r="E243" s="7">
        <v>44131</v>
      </c>
      <c r="F243" s="7" t="str">
        <f t="shared" si="19"/>
        <v>October</v>
      </c>
      <c r="G243" s="7" t="str">
        <f t="shared" si="20"/>
        <v>Tue</v>
      </c>
      <c r="H243" s="6" t="s">
        <v>230</v>
      </c>
      <c r="I243" s="6" t="s">
        <v>30</v>
      </c>
      <c r="J243" s="17">
        <v>12.99</v>
      </c>
      <c r="K243" s="6" t="s">
        <v>30</v>
      </c>
      <c r="L243" s="5">
        <v>5</v>
      </c>
      <c r="M243" s="23">
        <f t="shared" si="21"/>
        <v>0</v>
      </c>
      <c r="N243" s="27">
        <f t="shared" si="24"/>
        <v>0</v>
      </c>
      <c r="O243" s="27">
        <f t="shared" si="22"/>
        <v>1</v>
      </c>
      <c r="P243" s="27">
        <f t="shared" si="23"/>
        <v>0</v>
      </c>
    </row>
    <row r="244" spans="1:16" ht="23" x14ac:dyDescent="0.25">
      <c r="A244" s="4">
        <v>243</v>
      </c>
      <c r="B244" s="5">
        <v>71</v>
      </c>
      <c r="C244" s="6" t="s">
        <v>14</v>
      </c>
      <c r="D244" s="6" t="s">
        <v>20</v>
      </c>
      <c r="E244" s="7">
        <v>44085</v>
      </c>
      <c r="F244" s="7" t="str">
        <f t="shared" si="19"/>
        <v>September</v>
      </c>
      <c r="G244" s="7" t="str">
        <f t="shared" si="20"/>
        <v>Fri</v>
      </c>
      <c r="H244" s="6" t="s">
        <v>231</v>
      </c>
      <c r="I244" s="6" t="s">
        <v>29</v>
      </c>
      <c r="J244" s="17">
        <v>12.99</v>
      </c>
      <c r="K244" s="6" t="s">
        <v>29</v>
      </c>
      <c r="L244" s="5">
        <v>5</v>
      </c>
      <c r="M244" s="23">
        <f t="shared" si="21"/>
        <v>12.99</v>
      </c>
      <c r="N244" s="27">
        <f t="shared" si="24"/>
        <v>1</v>
      </c>
      <c r="O244" s="27">
        <f t="shared" si="22"/>
        <v>1</v>
      </c>
      <c r="P244" s="27">
        <f t="shared" si="23"/>
        <v>0</v>
      </c>
    </row>
    <row r="245" spans="1:16" ht="23" x14ac:dyDescent="0.25">
      <c r="A245" s="4">
        <v>244</v>
      </c>
      <c r="B245" s="5">
        <v>35</v>
      </c>
      <c r="C245" s="6" t="s">
        <v>14</v>
      </c>
      <c r="D245" s="6" t="s">
        <v>20</v>
      </c>
      <c r="E245" s="7">
        <v>44065</v>
      </c>
      <c r="F245" s="7" t="str">
        <f t="shared" si="19"/>
        <v>August</v>
      </c>
      <c r="G245" s="7" t="str">
        <f t="shared" si="20"/>
        <v>Sat</v>
      </c>
      <c r="H245" s="6" t="s">
        <v>232</v>
      </c>
      <c r="I245" s="6" t="s">
        <v>30</v>
      </c>
      <c r="J245" s="17">
        <v>5.99</v>
      </c>
      <c r="K245" s="6" t="s">
        <v>30</v>
      </c>
      <c r="L245" s="5">
        <v>2</v>
      </c>
      <c r="M245" s="23">
        <f t="shared" si="21"/>
        <v>0</v>
      </c>
      <c r="N245" s="27">
        <f t="shared" si="24"/>
        <v>0</v>
      </c>
      <c r="O245" s="27">
        <f t="shared" si="22"/>
        <v>0</v>
      </c>
      <c r="P245" s="27">
        <f t="shared" si="23"/>
        <v>0</v>
      </c>
    </row>
    <row r="246" spans="1:16" ht="23" x14ac:dyDescent="0.25">
      <c r="A246" s="4">
        <v>245</v>
      </c>
      <c r="B246" s="5">
        <v>46</v>
      </c>
      <c r="C246" s="6" t="s">
        <v>15</v>
      </c>
      <c r="D246" s="6" t="s">
        <v>17</v>
      </c>
      <c r="E246" s="7">
        <v>44151</v>
      </c>
      <c r="F246" s="7" t="str">
        <f t="shared" si="19"/>
        <v>November</v>
      </c>
      <c r="G246" s="7" t="str">
        <f t="shared" si="20"/>
        <v>Mon</v>
      </c>
      <c r="H246" s="6" t="s">
        <v>233</v>
      </c>
      <c r="I246" s="6" t="s">
        <v>30</v>
      </c>
      <c r="J246" s="17">
        <v>12.99</v>
      </c>
      <c r="K246" s="6" t="s">
        <v>30</v>
      </c>
      <c r="L246" s="5">
        <v>1</v>
      </c>
      <c r="M246" s="23">
        <f t="shared" si="21"/>
        <v>0</v>
      </c>
      <c r="N246" s="27">
        <f t="shared" si="24"/>
        <v>0</v>
      </c>
      <c r="O246" s="27">
        <f t="shared" si="22"/>
        <v>0</v>
      </c>
      <c r="P246" s="27">
        <f t="shared" si="23"/>
        <v>0</v>
      </c>
    </row>
    <row r="247" spans="1:16" ht="23" x14ac:dyDescent="0.25">
      <c r="A247" s="4">
        <v>246</v>
      </c>
      <c r="B247" s="5">
        <v>53</v>
      </c>
      <c r="C247" s="6" t="s">
        <v>15</v>
      </c>
      <c r="D247" s="6" t="s">
        <v>20</v>
      </c>
      <c r="E247" s="7">
        <v>43972</v>
      </c>
      <c r="F247" s="7" t="str">
        <f t="shared" si="19"/>
        <v>May</v>
      </c>
      <c r="G247" s="7" t="str">
        <f t="shared" si="20"/>
        <v>Thu</v>
      </c>
      <c r="H247" s="6" t="s">
        <v>234</v>
      </c>
      <c r="I247" s="6" t="s">
        <v>30</v>
      </c>
      <c r="J247" s="17">
        <v>8.99</v>
      </c>
      <c r="K247" s="6" t="s">
        <v>29</v>
      </c>
      <c r="L247" s="5">
        <v>2</v>
      </c>
      <c r="M247" s="23">
        <f t="shared" si="21"/>
        <v>8.99</v>
      </c>
      <c r="N247" s="27">
        <f t="shared" si="24"/>
        <v>0</v>
      </c>
      <c r="O247" s="27">
        <f t="shared" si="22"/>
        <v>0</v>
      </c>
      <c r="P247" s="27">
        <f t="shared" si="23"/>
        <v>0</v>
      </c>
    </row>
    <row r="248" spans="1:16" ht="23" x14ac:dyDescent="0.25">
      <c r="A248" s="4">
        <v>247</v>
      </c>
      <c r="B248" s="5">
        <v>71</v>
      </c>
      <c r="C248" s="6" t="s">
        <v>13</v>
      </c>
      <c r="D248" s="6" t="s">
        <v>18</v>
      </c>
      <c r="E248" s="7">
        <v>43968</v>
      </c>
      <c r="F248" s="7" t="str">
        <f t="shared" si="19"/>
        <v>May</v>
      </c>
      <c r="G248" s="7" t="str">
        <f t="shared" si="20"/>
        <v>Sun</v>
      </c>
      <c r="H248" s="6" t="s">
        <v>235</v>
      </c>
      <c r="I248" s="6" t="s">
        <v>30</v>
      </c>
      <c r="J248" s="17">
        <v>8.99</v>
      </c>
      <c r="K248" s="6" t="s">
        <v>29</v>
      </c>
      <c r="L248" s="5">
        <v>3</v>
      </c>
      <c r="M248" s="23">
        <f t="shared" si="21"/>
        <v>8.99</v>
      </c>
      <c r="N248" s="27">
        <f t="shared" si="24"/>
        <v>0</v>
      </c>
      <c r="O248" s="27">
        <f t="shared" si="22"/>
        <v>0</v>
      </c>
      <c r="P248" s="27">
        <f t="shared" si="23"/>
        <v>0</v>
      </c>
    </row>
    <row r="249" spans="1:16" ht="23" x14ac:dyDescent="0.25">
      <c r="A249" s="4">
        <v>248</v>
      </c>
      <c r="B249" s="5">
        <v>66</v>
      </c>
      <c r="C249" s="6" t="s">
        <v>13</v>
      </c>
      <c r="D249" s="6" t="s">
        <v>18</v>
      </c>
      <c r="E249" s="7">
        <v>44010</v>
      </c>
      <c r="F249" s="7" t="str">
        <f t="shared" si="19"/>
        <v>June</v>
      </c>
      <c r="G249" s="7" t="str">
        <f t="shared" si="20"/>
        <v>Sun</v>
      </c>
      <c r="H249" s="6" t="s">
        <v>175</v>
      </c>
      <c r="I249" s="6" t="s">
        <v>30</v>
      </c>
      <c r="J249" s="17">
        <v>8.99</v>
      </c>
      <c r="K249" s="6" t="s">
        <v>30</v>
      </c>
      <c r="L249" s="5">
        <v>4</v>
      </c>
      <c r="M249" s="23">
        <f t="shared" si="21"/>
        <v>0</v>
      </c>
      <c r="N249" s="27">
        <f t="shared" si="24"/>
        <v>0</v>
      </c>
      <c r="O249" s="27">
        <f t="shared" si="22"/>
        <v>0</v>
      </c>
      <c r="P249" s="27">
        <f t="shared" si="23"/>
        <v>1</v>
      </c>
    </row>
    <row r="250" spans="1:16" ht="23" x14ac:dyDescent="0.25">
      <c r="A250" s="4">
        <v>249</v>
      </c>
      <c r="B250" s="5">
        <v>29</v>
      </c>
      <c r="C250" s="6" t="s">
        <v>13</v>
      </c>
      <c r="D250" s="6" t="s">
        <v>19</v>
      </c>
      <c r="E250" s="7">
        <v>43907</v>
      </c>
      <c r="F250" s="7" t="str">
        <f t="shared" si="19"/>
        <v>March</v>
      </c>
      <c r="G250" s="7" t="str">
        <f t="shared" si="20"/>
        <v>Tue</v>
      </c>
      <c r="H250" s="6" t="s">
        <v>236</v>
      </c>
      <c r="I250" s="6" t="s">
        <v>29</v>
      </c>
      <c r="J250" s="17">
        <v>12.99</v>
      </c>
      <c r="K250" s="6" t="s">
        <v>30</v>
      </c>
      <c r="L250" s="5">
        <v>3</v>
      </c>
      <c r="M250" s="23">
        <f t="shared" si="21"/>
        <v>0</v>
      </c>
      <c r="N250" s="27">
        <f t="shared" si="24"/>
        <v>1</v>
      </c>
      <c r="O250" s="27">
        <f t="shared" si="22"/>
        <v>0</v>
      </c>
      <c r="P250" s="27">
        <f t="shared" si="23"/>
        <v>0</v>
      </c>
    </row>
    <row r="251" spans="1:16" ht="23" x14ac:dyDescent="0.25">
      <c r="A251" s="4">
        <v>250</v>
      </c>
      <c r="B251" s="5">
        <v>34</v>
      </c>
      <c r="C251" s="6" t="s">
        <v>15</v>
      </c>
      <c r="D251" s="6" t="s">
        <v>12</v>
      </c>
      <c r="E251" s="7">
        <v>44176</v>
      </c>
      <c r="F251" s="7" t="str">
        <f t="shared" si="19"/>
        <v>December</v>
      </c>
      <c r="G251" s="7" t="str">
        <f t="shared" si="20"/>
        <v>Fri</v>
      </c>
      <c r="H251" s="6" t="s">
        <v>237</v>
      </c>
      <c r="I251" s="6" t="s">
        <v>30</v>
      </c>
      <c r="J251" s="17">
        <v>5.99</v>
      </c>
      <c r="K251" s="6" t="s">
        <v>29</v>
      </c>
      <c r="L251" s="5">
        <v>1</v>
      </c>
      <c r="M251" s="23">
        <f t="shared" si="21"/>
        <v>5.99</v>
      </c>
      <c r="N251" s="27">
        <f t="shared" si="24"/>
        <v>0</v>
      </c>
      <c r="O251" s="27">
        <f t="shared" si="22"/>
        <v>0</v>
      </c>
      <c r="P251" s="27">
        <f t="shared" si="23"/>
        <v>0</v>
      </c>
    </row>
    <row r="252" spans="1:16" ht="23" x14ac:dyDescent="0.25">
      <c r="A252" s="4">
        <v>251</v>
      </c>
      <c r="B252" s="5">
        <v>47</v>
      </c>
      <c r="C252" s="6" t="s">
        <v>15</v>
      </c>
      <c r="D252" s="6" t="s">
        <v>19</v>
      </c>
      <c r="E252" s="7">
        <v>43926</v>
      </c>
      <c r="F252" s="7" t="str">
        <f t="shared" si="19"/>
        <v>April</v>
      </c>
      <c r="G252" s="7" t="str">
        <f t="shared" si="20"/>
        <v>Sun</v>
      </c>
      <c r="H252" s="6" t="s">
        <v>46</v>
      </c>
      <c r="I252" s="6" t="s">
        <v>29</v>
      </c>
      <c r="J252" s="17">
        <v>8.99</v>
      </c>
      <c r="K252" s="6" t="s">
        <v>30</v>
      </c>
      <c r="L252" s="5">
        <v>2</v>
      </c>
      <c r="M252" s="23">
        <f t="shared" si="21"/>
        <v>0</v>
      </c>
      <c r="N252" s="27">
        <f t="shared" si="24"/>
        <v>1</v>
      </c>
      <c r="O252" s="27">
        <f t="shared" si="22"/>
        <v>0</v>
      </c>
      <c r="P252" s="27">
        <f t="shared" si="23"/>
        <v>0</v>
      </c>
    </row>
    <row r="253" spans="1:16" ht="23" x14ac:dyDescent="0.25">
      <c r="A253" s="4">
        <v>252</v>
      </c>
      <c r="B253" s="5">
        <v>62</v>
      </c>
      <c r="C253" s="6" t="s">
        <v>13</v>
      </c>
      <c r="D253" s="6" t="s">
        <v>18</v>
      </c>
      <c r="E253" s="7">
        <v>44035</v>
      </c>
      <c r="F253" s="7" t="str">
        <f t="shared" si="19"/>
        <v>July</v>
      </c>
      <c r="G253" s="7" t="str">
        <f t="shared" si="20"/>
        <v>Thu</v>
      </c>
      <c r="H253" s="6" t="s">
        <v>98</v>
      </c>
      <c r="I253" s="6" t="s">
        <v>29</v>
      </c>
      <c r="J253" s="17">
        <v>12.99</v>
      </c>
      <c r="K253" s="6" t="s">
        <v>30</v>
      </c>
      <c r="L253" s="5">
        <v>2</v>
      </c>
      <c r="M253" s="23">
        <f t="shared" si="21"/>
        <v>0</v>
      </c>
      <c r="N253" s="27">
        <f t="shared" si="24"/>
        <v>1</v>
      </c>
      <c r="O253" s="27">
        <f t="shared" si="22"/>
        <v>0</v>
      </c>
      <c r="P253" s="27">
        <f t="shared" si="23"/>
        <v>0</v>
      </c>
    </row>
    <row r="254" spans="1:16" ht="23" x14ac:dyDescent="0.25">
      <c r="A254" s="4">
        <v>253</v>
      </c>
      <c r="B254" s="5">
        <v>67</v>
      </c>
      <c r="C254" s="6" t="s">
        <v>13</v>
      </c>
      <c r="D254" s="6" t="s">
        <v>20</v>
      </c>
      <c r="E254" s="7">
        <v>44106</v>
      </c>
      <c r="F254" s="7" t="str">
        <f t="shared" si="19"/>
        <v>October</v>
      </c>
      <c r="G254" s="7" t="str">
        <f t="shared" si="20"/>
        <v>Fri</v>
      </c>
      <c r="H254" s="6" t="s">
        <v>238</v>
      </c>
      <c r="I254" s="6" t="s">
        <v>30</v>
      </c>
      <c r="J254" s="17">
        <v>12.99</v>
      </c>
      <c r="K254" s="6" t="s">
        <v>30</v>
      </c>
      <c r="L254" s="5">
        <v>1</v>
      </c>
      <c r="M254" s="23">
        <f t="shared" si="21"/>
        <v>0</v>
      </c>
      <c r="N254" s="27">
        <f t="shared" si="24"/>
        <v>0</v>
      </c>
      <c r="O254" s="27">
        <f t="shared" si="22"/>
        <v>0</v>
      </c>
      <c r="P254" s="27">
        <f t="shared" si="23"/>
        <v>0</v>
      </c>
    </row>
    <row r="255" spans="1:16" ht="23" x14ac:dyDescent="0.25">
      <c r="A255" s="4">
        <v>254</v>
      </c>
      <c r="B255" s="5">
        <v>59</v>
      </c>
      <c r="C255" s="6" t="s">
        <v>14</v>
      </c>
      <c r="D255" s="6" t="s">
        <v>10</v>
      </c>
      <c r="E255" s="7">
        <v>43995</v>
      </c>
      <c r="F255" s="7" t="str">
        <f t="shared" si="19"/>
        <v>June</v>
      </c>
      <c r="G255" s="7" t="str">
        <f t="shared" si="20"/>
        <v>Sat</v>
      </c>
      <c r="H255" s="6" t="s">
        <v>239</v>
      </c>
      <c r="I255" s="6" t="s">
        <v>29</v>
      </c>
      <c r="J255" s="17">
        <v>8.99</v>
      </c>
      <c r="K255" s="6" t="s">
        <v>29</v>
      </c>
      <c r="L255" s="5">
        <v>5</v>
      </c>
      <c r="M255" s="23">
        <f t="shared" si="21"/>
        <v>8.99</v>
      </c>
      <c r="N255" s="27">
        <f t="shared" si="24"/>
        <v>1</v>
      </c>
      <c r="O255" s="27">
        <f t="shared" si="22"/>
        <v>1</v>
      </c>
      <c r="P255" s="27">
        <f t="shared" si="23"/>
        <v>0</v>
      </c>
    </row>
    <row r="256" spans="1:16" ht="23" x14ac:dyDescent="0.25">
      <c r="A256" s="4">
        <v>255</v>
      </c>
      <c r="B256" s="5">
        <v>65</v>
      </c>
      <c r="C256" s="6" t="s">
        <v>13</v>
      </c>
      <c r="D256" s="6" t="s">
        <v>11</v>
      </c>
      <c r="E256" s="7">
        <v>44134</v>
      </c>
      <c r="F256" s="7" t="str">
        <f t="shared" si="19"/>
        <v>October</v>
      </c>
      <c r="G256" s="7" t="str">
        <f t="shared" si="20"/>
        <v>Fri</v>
      </c>
      <c r="H256" s="6" t="s">
        <v>240</v>
      </c>
      <c r="I256" s="6" t="s">
        <v>29</v>
      </c>
      <c r="J256" s="17">
        <v>12.99</v>
      </c>
      <c r="K256" s="6" t="s">
        <v>29</v>
      </c>
      <c r="L256" s="5">
        <v>1</v>
      </c>
      <c r="M256" s="23">
        <f t="shared" si="21"/>
        <v>12.99</v>
      </c>
      <c r="N256" s="27">
        <f t="shared" si="24"/>
        <v>1</v>
      </c>
      <c r="O256" s="27">
        <f t="shared" si="22"/>
        <v>0</v>
      </c>
      <c r="P256" s="27">
        <f t="shared" si="23"/>
        <v>0</v>
      </c>
    </row>
    <row r="257" spans="1:16" ht="23" x14ac:dyDescent="0.25">
      <c r="A257" s="4">
        <v>256</v>
      </c>
      <c r="B257" s="5">
        <v>40</v>
      </c>
      <c r="C257" s="6" t="s">
        <v>14</v>
      </c>
      <c r="D257" s="6" t="s">
        <v>18</v>
      </c>
      <c r="E257" s="7">
        <v>44012</v>
      </c>
      <c r="F257" s="7" t="str">
        <f t="shared" si="19"/>
        <v>June</v>
      </c>
      <c r="G257" s="7" t="str">
        <f t="shared" si="20"/>
        <v>Tue</v>
      </c>
      <c r="H257" s="6" t="s">
        <v>241</v>
      </c>
      <c r="I257" s="6" t="s">
        <v>30</v>
      </c>
      <c r="J257" s="17">
        <v>8.99</v>
      </c>
      <c r="K257" s="6" t="s">
        <v>29</v>
      </c>
      <c r="L257" s="5">
        <v>4</v>
      </c>
      <c r="M257" s="23">
        <f t="shared" si="21"/>
        <v>8.99</v>
      </c>
      <c r="N257" s="27">
        <f t="shared" si="24"/>
        <v>0</v>
      </c>
      <c r="O257" s="27">
        <f t="shared" si="22"/>
        <v>0</v>
      </c>
      <c r="P257" s="27">
        <f t="shared" si="23"/>
        <v>1</v>
      </c>
    </row>
    <row r="258" spans="1:16" ht="23" x14ac:dyDescent="0.25">
      <c r="A258" s="4">
        <v>257</v>
      </c>
      <c r="B258" s="5">
        <v>37</v>
      </c>
      <c r="C258" s="6" t="s">
        <v>14</v>
      </c>
      <c r="D258" s="6" t="s">
        <v>12</v>
      </c>
      <c r="E258" s="7">
        <v>44062</v>
      </c>
      <c r="F258" s="7" t="str">
        <f t="shared" ref="F258:F301" si="25">TEXT(E258, "mmmmmmmmm")</f>
        <v>August</v>
      </c>
      <c r="G258" s="7" t="str">
        <f t="shared" ref="G258:G301" si="26">CHOOSE(WEEKDAY($E258),"Sun","Mon","Tue","Wed","Thu","Fri","Sat","Sun")</f>
        <v>Wed</v>
      </c>
      <c r="H258" s="6" t="s">
        <v>242</v>
      </c>
      <c r="I258" s="6" t="s">
        <v>29</v>
      </c>
      <c r="J258" s="17">
        <v>5.99</v>
      </c>
      <c r="K258" s="6" t="s">
        <v>30</v>
      </c>
      <c r="L258" s="5">
        <v>1</v>
      </c>
      <c r="M258" s="23">
        <f t="shared" ref="M258:M301" si="27">IF($K258="Y", $J258,0)</f>
        <v>0</v>
      </c>
      <c r="N258" s="27">
        <f t="shared" si="24"/>
        <v>1</v>
      </c>
      <c r="O258" s="27">
        <f t="shared" si="22"/>
        <v>0</v>
      </c>
      <c r="P258" s="27">
        <f t="shared" si="23"/>
        <v>0</v>
      </c>
    </row>
    <row r="259" spans="1:16" ht="23" x14ac:dyDescent="0.25">
      <c r="A259" s="4">
        <v>258</v>
      </c>
      <c r="B259" s="5">
        <v>63</v>
      </c>
      <c r="C259" s="6" t="s">
        <v>13</v>
      </c>
      <c r="D259" s="6" t="s">
        <v>10</v>
      </c>
      <c r="E259" s="7">
        <v>44137</v>
      </c>
      <c r="F259" s="7" t="str">
        <f t="shared" si="25"/>
        <v>November</v>
      </c>
      <c r="G259" s="7" t="str">
        <f t="shared" si="26"/>
        <v>Mon</v>
      </c>
      <c r="H259" s="6" t="s">
        <v>119</v>
      </c>
      <c r="I259" s="6" t="s">
        <v>29</v>
      </c>
      <c r="J259" s="17">
        <v>12.99</v>
      </c>
      <c r="K259" s="6" t="s">
        <v>29</v>
      </c>
      <c r="L259" s="5">
        <v>4</v>
      </c>
      <c r="M259" s="23">
        <f t="shared" si="27"/>
        <v>12.99</v>
      </c>
      <c r="N259" s="27">
        <f t="shared" si="24"/>
        <v>1</v>
      </c>
      <c r="O259" s="27">
        <f t="shared" ref="O259:O301" si="28">IF($L259=5,1,0)</f>
        <v>0</v>
      </c>
      <c r="P259" s="27">
        <f t="shared" ref="P259:P301" si="29">IF($L259=4,1,0)</f>
        <v>1</v>
      </c>
    </row>
    <row r="260" spans="1:16" ht="23" x14ac:dyDescent="0.25">
      <c r="A260" s="4">
        <v>259</v>
      </c>
      <c r="B260" s="5">
        <v>75</v>
      </c>
      <c r="C260" s="6" t="s">
        <v>14</v>
      </c>
      <c r="D260" s="6" t="s">
        <v>10</v>
      </c>
      <c r="E260" s="7">
        <v>44038</v>
      </c>
      <c r="F260" s="7" t="str">
        <f t="shared" si="25"/>
        <v>July</v>
      </c>
      <c r="G260" s="7" t="str">
        <f t="shared" si="26"/>
        <v>Sun</v>
      </c>
      <c r="H260" s="6" t="s">
        <v>243</v>
      </c>
      <c r="I260" s="6" t="s">
        <v>30</v>
      </c>
      <c r="J260" s="17">
        <v>5.99</v>
      </c>
      <c r="K260" s="6" t="s">
        <v>29</v>
      </c>
      <c r="L260" s="5">
        <v>4</v>
      </c>
      <c r="M260" s="23">
        <f t="shared" si="27"/>
        <v>5.99</v>
      </c>
      <c r="N260" s="27">
        <f t="shared" si="24"/>
        <v>0</v>
      </c>
      <c r="O260" s="27">
        <f t="shared" si="28"/>
        <v>0</v>
      </c>
      <c r="P260" s="27">
        <f t="shared" si="29"/>
        <v>1</v>
      </c>
    </row>
    <row r="261" spans="1:16" ht="23" x14ac:dyDescent="0.25">
      <c r="A261" s="4">
        <v>260</v>
      </c>
      <c r="B261" s="5">
        <v>30</v>
      </c>
      <c r="C261" s="6" t="s">
        <v>13</v>
      </c>
      <c r="D261" s="6" t="s">
        <v>20</v>
      </c>
      <c r="E261" s="7">
        <v>44127</v>
      </c>
      <c r="F261" s="7" t="str">
        <f t="shared" si="25"/>
        <v>October</v>
      </c>
      <c r="G261" s="7" t="str">
        <f t="shared" si="26"/>
        <v>Fri</v>
      </c>
      <c r="H261" s="6" t="s">
        <v>220</v>
      </c>
      <c r="I261" s="6" t="s">
        <v>30</v>
      </c>
      <c r="J261" s="17">
        <v>8.99</v>
      </c>
      <c r="K261" s="6" t="s">
        <v>30</v>
      </c>
      <c r="L261" s="5">
        <v>5</v>
      </c>
      <c r="M261" s="23">
        <f t="shared" si="27"/>
        <v>0</v>
      </c>
      <c r="N261" s="27">
        <f t="shared" si="24"/>
        <v>0</v>
      </c>
      <c r="O261" s="27">
        <f t="shared" si="28"/>
        <v>1</v>
      </c>
      <c r="P261" s="27">
        <f t="shared" si="29"/>
        <v>0</v>
      </c>
    </row>
    <row r="262" spans="1:16" ht="23" x14ac:dyDescent="0.25">
      <c r="A262" s="4">
        <v>261</v>
      </c>
      <c r="B262" s="5">
        <v>47</v>
      </c>
      <c r="C262" s="6" t="s">
        <v>15</v>
      </c>
      <c r="D262" s="6" t="s">
        <v>12</v>
      </c>
      <c r="E262" s="7">
        <v>44007</v>
      </c>
      <c r="F262" s="7" t="str">
        <f t="shared" si="25"/>
        <v>June</v>
      </c>
      <c r="G262" s="7" t="str">
        <f t="shared" si="26"/>
        <v>Thu</v>
      </c>
      <c r="H262" s="6" t="s">
        <v>244</v>
      </c>
      <c r="I262" s="6" t="s">
        <v>30</v>
      </c>
      <c r="J262" s="17">
        <v>12.99</v>
      </c>
      <c r="K262" s="6" t="s">
        <v>30</v>
      </c>
      <c r="L262" s="5">
        <v>3</v>
      </c>
      <c r="M262" s="23">
        <f t="shared" si="27"/>
        <v>0</v>
      </c>
      <c r="N262" s="27">
        <f t="shared" si="24"/>
        <v>0</v>
      </c>
      <c r="O262" s="27">
        <f t="shared" si="28"/>
        <v>0</v>
      </c>
      <c r="P262" s="27">
        <f t="shared" si="29"/>
        <v>0</v>
      </c>
    </row>
    <row r="263" spans="1:16" ht="23" x14ac:dyDescent="0.25">
      <c r="A263" s="4">
        <v>262</v>
      </c>
      <c r="B263" s="5">
        <v>39</v>
      </c>
      <c r="C263" s="6" t="s">
        <v>14</v>
      </c>
      <c r="D263" s="6" t="s">
        <v>18</v>
      </c>
      <c r="E263" s="7">
        <v>44109</v>
      </c>
      <c r="F263" s="7" t="str">
        <f t="shared" si="25"/>
        <v>October</v>
      </c>
      <c r="G263" s="7" t="str">
        <f t="shared" si="26"/>
        <v>Mon</v>
      </c>
      <c r="H263" s="6" t="s">
        <v>245</v>
      </c>
      <c r="I263" s="6" t="s">
        <v>29</v>
      </c>
      <c r="J263" s="17">
        <v>8.99</v>
      </c>
      <c r="K263" s="6" t="s">
        <v>29</v>
      </c>
      <c r="L263" s="5">
        <v>5</v>
      </c>
      <c r="M263" s="23">
        <f t="shared" si="27"/>
        <v>8.99</v>
      </c>
      <c r="N263" s="27">
        <f t="shared" si="24"/>
        <v>1</v>
      </c>
      <c r="O263" s="27">
        <f t="shared" si="28"/>
        <v>1</v>
      </c>
      <c r="P263" s="27">
        <f t="shared" si="29"/>
        <v>0</v>
      </c>
    </row>
    <row r="264" spans="1:16" ht="23" x14ac:dyDescent="0.25">
      <c r="A264" s="4">
        <v>263</v>
      </c>
      <c r="B264" s="5">
        <v>28</v>
      </c>
      <c r="C264" s="6" t="s">
        <v>15</v>
      </c>
      <c r="D264" s="6" t="s">
        <v>10</v>
      </c>
      <c r="E264" s="7">
        <v>43946</v>
      </c>
      <c r="F264" s="7" t="str">
        <f t="shared" si="25"/>
        <v>April</v>
      </c>
      <c r="G264" s="7" t="str">
        <f t="shared" si="26"/>
        <v>Sat</v>
      </c>
      <c r="H264" s="6" t="s">
        <v>246</v>
      </c>
      <c r="I264" s="6" t="s">
        <v>30</v>
      </c>
      <c r="J264" s="17">
        <v>12.99</v>
      </c>
      <c r="K264" s="6" t="s">
        <v>29</v>
      </c>
      <c r="L264" s="5">
        <v>5</v>
      </c>
      <c r="M264" s="23">
        <f t="shared" si="27"/>
        <v>12.99</v>
      </c>
      <c r="N264" s="27">
        <f t="shared" si="24"/>
        <v>0</v>
      </c>
      <c r="O264" s="27">
        <f t="shared" si="28"/>
        <v>1</v>
      </c>
      <c r="P264" s="27">
        <f t="shared" si="29"/>
        <v>0</v>
      </c>
    </row>
    <row r="265" spans="1:16" ht="23" x14ac:dyDescent="0.25">
      <c r="A265" s="4">
        <v>264</v>
      </c>
      <c r="B265" s="5">
        <v>35</v>
      </c>
      <c r="C265" s="6" t="s">
        <v>15</v>
      </c>
      <c r="D265" s="6" t="s">
        <v>10</v>
      </c>
      <c r="E265" s="7">
        <v>44110</v>
      </c>
      <c r="F265" s="7" t="str">
        <f t="shared" si="25"/>
        <v>October</v>
      </c>
      <c r="G265" s="7" t="str">
        <f t="shared" si="26"/>
        <v>Tue</v>
      </c>
      <c r="H265" s="6" t="s">
        <v>93</v>
      </c>
      <c r="I265" s="6" t="s">
        <v>29</v>
      </c>
      <c r="J265" s="17">
        <v>5.99</v>
      </c>
      <c r="K265" s="6" t="s">
        <v>29</v>
      </c>
      <c r="L265" s="5">
        <v>3</v>
      </c>
      <c r="M265" s="23">
        <f t="shared" si="27"/>
        <v>5.99</v>
      </c>
      <c r="N265" s="27">
        <f t="shared" si="24"/>
        <v>1</v>
      </c>
      <c r="O265" s="27">
        <f t="shared" si="28"/>
        <v>0</v>
      </c>
      <c r="P265" s="27">
        <f t="shared" si="29"/>
        <v>0</v>
      </c>
    </row>
    <row r="266" spans="1:16" ht="23" x14ac:dyDescent="0.25">
      <c r="A266" s="4">
        <v>265</v>
      </c>
      <c r="B266" s="5">
        <v>73</v>
      </c>
      <c r="C266" s="6" t="s">
        <v>14</v>
      </c>
      <c r="D266" s="6" t="s">
        <v>16</v>
      </c>
      <c r="E266" s="7">
        <v>43929</v>
      </c>
      <c r="F266" s="7" t="str">
        <f t="shared" si="25"/>
        <v>April</v>
      </c>
      <c r="G266" s="7" t="str">
        <f t="shared" si="26"/>
        <v>Wed</v>
      </c>
      <c r="H266" s="6" t="s">
        <v>220</v>
      </c>
      <c r="I266" s="6" t="s">
        <v>30</v>
      </c>
      <c r="J266" s="17">
        <v>5.99</v>
      </c>
      <c r="K266" s="6" t="s">
        <v>29</v>
      </c>
      <c r="L266" s="5">
        <v>3</v>
      </c>
      <c r="M266" s="23">
        <f t="shared" si="27"/>
        <v>5.99</v>
      </c>
      <c r="N266" s="27">
        <f t="shared" si="24"/>
        <v>0</v>
      </c>
      <c r="O266" s="27">
        <f t="shared" si="28"/>
        <v>0</v>
      </c>
      <c r="P266" s="27">
        <f t="shared" si="29"/>
        <v>0</v>
      </c>
    </row>
    <row r="267" spans="1:16" ht="23" x14ac:dyDescent="0.25">
      <c r="A267" s="4">
        <v>266</v>
      </c>
      <c r="B267" s="5">
        <v>40</v>
      </c>
      <c r="C267" s="6" t="s">
        <v>14</v>
      </c>
      <c r="D267" s="6" t="s">
        <v>20</v>
      </c>
      <c r="E267" s="7">
        <v>44149</v>
      </c>
      <c r="F267" s="7" t="str">
        <f t="shared" si="25"/>
        <v>November</v>
      </c>
      <c r="G267" s="7" t="str">
        <f t="shared" si="26"/>
        <v>Sat</v>
      </c>
      <c r="H267" s="6" t="s">
        <v>247</v>
      </c>
      <c r="I267" s="6" t="s">
        <v>30</v>
      </c>
      <c r="J267" s="17">
        <v>12.99</v>
      </c>
      <c r="K267" s="6" t="s">
        <v>29</v>
      </c>
      <c r="L267" s="5">
        <v>5</v>
      </c>
      <c r="M267" s="23">
        <f t="shared" si="27"/>
        <v>12.99</v>
      </c>
      <c r="N267" s="27">
        <f t="shared" si="24"/>
        <v>0</v>
      </c>
      <c r="O267" s="27">
        <f t="shared" si="28"/>
        <v>1</v>
      </c>
      <c r="P267" s="27">
        <f t="shared" si="29"/>
        <v>0</v>
      </c>
    </row>
    <row r="268" spans="1:16" ht="23" x14ac:dyDescent="0.25">
      <c r="A268" s="4">
        <v>267</v>
      </c>
      <c r="B268" s="5">
        <v>22</v>
      </c>
      <c r="C268" s="6" t="s">
        <v>13</v>
      </c>
      <c r="D268" s="6" t="s">
        <v>10</v>
      </c>
      <c r="E268" s="7">
        <v>44151</v>
      </c>
      <c r="F268" s="7" t="str">
        <f t="shared" si="25"/>
        <v>November</v>
      </c>
      <c r="G268" s="7" t="str">
        <f t="shared" si="26"/>
        <v>Mon</v>
      </c>
      <c r="H268" s="6" t="s">
        <v>146</v>
      </c>
      <c r="I268" s="6" t="s">
        <v>30</v>
      </c>
      <c r="J268" s="17">
        <v>8.99</v>
      </c>
      <c r="K268" s="6" t="s">
        <v>29</v>
      </c>
      <c r="L268" s="5">
        <v>1</v>
      </c>
      <c r="M268" s="23">
        <f t="shared" si="27"/>
        <v>8.99</v>
      </c>
      <c r="N268" s="27">
        <f t="shared" si="24"/>
        <v>0</v>
      </c>
      <c r="O268" s="27">
        <f t="shared" si="28"/>
        <v>0</v>
      </c>
      <c r="P268" s="27">
        <f t="shared" si="29"/>
        <v>0</v>
      </c>
    </row>
    <row r="269" spans="1:16" ht="23" x14ac:dyDescent="0.25">
      <c r="A269" s="4">
        <v>268</v>
      </c>
      <c r="B269" s="5">
        <v>80</v>
      </c>
      <c r="C269" s="6" t="s">
        <v>13</v>
      </c>
      <c r="D269" s="6" t="s">
        <v>16</v>
      </c>
      <c r="E269" s="7">
        <v>43855</v>
      </c>
      <c r="F269" s="7" t="str">
        <f t="shared" si="25"/>
        <v>January</v>
      </c>
      <c r="G269" s="7" t="str">
        <f t="shared" si="26"/>
        <v>Sat</v>
      </c>
      <c r="H269" s="6" t="s">
        <v>248</v>
      </c>
      <c r="I269" s="6" t="s">
        <v>29</v>
      </c>
      <c r="J269" s="17">
        <v>8.99</v>
      </c>
      <c r="K269" s="6" t="s">
        <v>30</v>
      </c>
      <c r="L269" s="5">
        <v>1</v>
      </c>
      <c r="M269" s="23">
        <f t="shared" si="27"/>
        <v>0</v>
      </c>
      <c r="N269" s="27">
        <f t="shared" si="24"/>
        <v>1</v>
      </c>
      <c r="O269" s="27">
        <f t="shared" si="28"/>
        <v>0</v>
      </c>
      <c r="P269" s="27">
        <f t="shared" si="29"/>
        <v>0</v>
      </c>
    </row>
    <row r="270" spans="1:16" ht="23" x14ac:dyDescent="0.25">
      <c r="A270" s="4">
        <v>269</v>
      </c>
      <c r="B270" s="5">
        <v>35</v>
      </c>
      <c r="C270" s="6" t="s">
        <v>13</v>
      </c>
      <c r="D270" s="6" t="s">
        <v>12</v>
      </c>
      <c r="E270" s="7">
        <v>44030</v>
      </c>
      <c r="F270" s="7" t="str">
        <f t="shared" si="25"/>
        <v>July</v>
      </c>
      <c r="G270" s="7" t="str">
        <f t="shared" si="26"/>
        <v>Sat</v>
      </c>
      <c r="H270" s="6" t="s">
        <v>233</v>
      </c>
      <c r="I270" s="6" t="s">
        <v>30</v>
      </c>
      <c r="J270" s="17">
        <v>12.99</v>
      </c>
      <c r="K270" s="6" t="s">
        <v>29</v>
      </c>
      <c r="L270" s="5">
        <v>5</v>
      </c>
      <c r="M270" s="23">
        <f t="shared" si="27"/>
        <v>12.99</v>
      </c>
      <c r="N270" s="27">
        <f t="shared" si="24"/>
        <v>0</v>
      </c>
      <c r="O270" s="27">
        <f t="shared" si="28"/>
        <v>1</v>
      </c>
      <c r="P270" s="27">
        <f t="shared" si="29"/>
        <v>0</v>
      </c>
    </row>
    <row r="271" spans="1:16" ht="23" x14ac:dyDescent="0.25">
      <c r="A271" s="4">
        <v>270</v>
      </c>
      <c r="B271" s="5">
        <v>38</v>
      </c>
      <c r="C271" s="6" t="s">
        <v>14</v>
      </c>
      <c r="D271" s="6" t="s">
        <v>19</v>
      </c>
      <c r="E271" s="7">
        <v>43979</v>
      </c>
      <c r="F271" s="7" t="str">
        <f t="shared" si="25"/>
        <v>May</v>
      </c>
      <c r="G271" s="7" t="str">
        <f t="shared" si="26"/>
        <v>Thu</v>
      </c>
      <c r="H271" s="6" t="s">
        <v>249</v>
      </c>
      <c r="I271" s="6" t="s">
        <v>29</v>
      </c>
      <c r="J271" s="17">
        <v>8.99</v>
      </c>
      <c r="K271" s="6" t="s">
        <v>29</v>
      </c>
      <c r="L271" s="5">
        <v>3</v>
      </c>
      <c r="M271" s="23">
        <f t="shared" si="27"/>
        <v>8.99</v>
      </c>
      <c r="N271" s="27">
        <f t="shared" si="24"/>
        <v>1</v>
      </c>
      <c r="O271" s="27">
        <f t="shared" si="28"/>
        <v>0</v>
      </c>
      <c r="P271" s="27">
        <f t="shared" si="29"/>
        <v>0</v>
      </c>
    </row>
    <row r="272" spans="1:16" ht="23" x14ac:dyDescent="0.25">
      <c r="A272" s="4">
        <v>271</v>
      </c>
      <c r="B272" s="5">
        <v>10</v>
      </c>
      <c r="C272" s="6" t="s">
        <v>14</v>
      </c>
      <c r="D272" s="6" t="s">
        <v>16</v>
      </c>
      <c r="E272" s="7">
        <v>44101</v>
      </c>
      <c r="F272" s="7" t="str">
        <f t="shared" si="25"/>
        <v>September</v>
      </c>
      <c r="G272" s="7" t="str">
        <f t="shared" si="26"/>
        <v>Sun</v>
      </c>
      <c r="H272" s="6" t="s">
        <v>250</v>
      </c>
      <c r="I272" s="6" t="s">
        <v>29</v>
      </c>
      <c r="J272" s="17">
        <v>5.99</v>
      </c>
      <c r="K272" s="6" t="s">
        <v>29</v>
      </c>
      <c r="L272" s="5">
        <v>2</v>
      </c>
      <c r="M272" s="23">
        <f t="shared" si="27"/>
        <v>5.99</v>
      </c>
      <c r="N272" s="27">
        <f t="shared" si="24"/>
        <v>1</v>
      </c>
      <c r="O272" s="27">
        <f t="shared" si="28"/>
        <v>0</v>
      </c>
      <c r="P272" s="27">
        <f t="shared" si="29"/>
        <v>0</v>
      </c>
    </row>
    <row r="273" spans="1:16" ht="23" x14ac:dyDescent="0.25">
      <c r="A273" s="4">
        <v>272</v>
      </c>
      <c r="B273" s="5">
        <v>41</v>
      </c>
      <c r="C273" s="6" t="s">
        <v>13</v>
      </c>
      <c r="D273" s="6" t="s">
        <v>18</v>
      </c>
      <c r="E273" s="7">
        <v>44131</v>
      </c>
      <c r="F273" s="7" t="str">
        <f t="shared" si="25"/>
        <v>October</v>
      </c>
      <c r="G273" s="7" t="str">
        <f t="shared" si="26"/>
        <v>Tue</v>
      </c>
      <c r="H273" s="6" t="s">
        <v>251</v>
      </c>
      <c r="I273" s="6" t="s">
        <v>29</v>
      </c>
      <c r="J273" s="17">
        <v>8.99</v>
      </c>
      <c r="K273" s="6" t="s">
        <v>30</v>
      </c>
      <c r="L273" s="5">
        <v>4</v>
      </c>
      <c r="M273" s="23">
        <f t="shared" si="27"/>
        <v>0</v>
      </c>
      <c r="N273" s="27">
        <f t="shared" si="24"/>
        <v>1</v>
      </c>
      <c r="O273" s="27">
        <f t="shared" si="28"/>
        <v>0</v>
      </c>
      <c r="P273" s="27">
        <f t="shared" si="29"/>
        <v>1</v>
      </c>
    </row>
    <row r="274" spans="1:16" ht="23" x14ac:dyDescent="0.25">
      <c r="A274" s="4">
        <v>273</v>
      </c>
      <c r="B274" s="5">
        <v>42</v>
      </c>
      <c r="C274" s="6" t="s">
        <v>14</v>
      </c>
      <c r="D274" s="6" t="s">
        <v>16</v>
      </c>
      <c r="E274" s="7">
        <v>43912</v>
      </c>
      <c r="F274" s="7" t="str">
        <f t="shared" si="25"/>
        <v>March</v>
      </c>
      <c r="G274" s="7" t="str">
        <f t="shared" si="26"/>
        <v>Sun</v>
      </c>
      <c r="H274" s="6" t="s">
        <v>252</v>
      </c>
      <c r="I274" s="6" t="s">
        <v>30</v>
      </c>
      <c r="J274" s="17">
        <v>12.99</v>
      </c>
      <c r="K274" s="6" t="s">
        <v>29</v>
      </c>
      <c r="L274" s="5">
        <v>1</v>
      </c>
      <c r="M274" s="23">
        <f t="shared" si="27"/>
        <v>12.99</v>
      </c>
      <c r="N274" s="27">
        <f t="shared" si="24"/>
        <v>0</v>
      </c>
      <c r="O274" s="27">
        <f t="shared" si="28"/>
        <v>0</v>
      </c>
      <c r="P274" s="27">
        <f t="shared" si="29"/>
        <v>0</v>
      </c>
    </row>
    <row r="275" spans="1:16" ht="23" x14ac:dyDescent="0.25">
      <c r="A275" s="4">
        <v>274</v>
      </c>
      <c r="B275" s="5">
        <v>48</v>
      </c>
      <c r="C275" s="6" t="s">
        <v>13</v>
      </c>
      <c r="D275" s="6" t="s">
        <v>12</v>
      </c>
      <c r="E275" s="7">
        <v>44145</v>
      </c>
      <c r="F275" s="7" t="str">
        <f t="shared" si="25"/>
        <v>November</v>
      </c>
      <c r="G275" s="7" t="str">
        <f t="shared" si="26"/>
        <v>Tue</v>
      </c>
      <c r="H275" s="6" t="s">
        <v>49</v>
      </c>
      <c r="I275" s="6" t="s">
        <v>29</v>
      </c>
      <c r="J275" s="17">
        <v>5.99</v>
      </c>
      <c r="K275" s="6" t="s">
        <v>29</v>
      </c>
      <c r="L275" s="5">
        <v>1</v>
      </c>
      <c r="M275" s="23">
        <f t="shared" si="27"/>
        <v>5.99</v>
      </c>
      <c r="N275" s="27">
        <f t="shared" ref="N275:N301" si="30">IF($I275="Y",1,0)</f>
        <v>1</v>
      </c>
      <c r="O275" s="27">
        <f t="shared" si="28"/>
        <v>0</v>
      </c>
      <c r="P275" s="27">
        <f t="shared" si="29"/>
        <v>0</v>
      </c>
    </row>
    <row r="276" spans="1:16" ht="23" x14ac:dyDescent="0.25">
      <c r="A276" s="4">
        <v>275</v>
      </c>
      <c r="B276" s="5">
        <v>28</v>
      </c>
      <c r="C276" s="6" t="s">
        <v>15</v>
      </c>
      <c r="D276" s="6" t="s">
        <v>10</v>
      </c>
      <c r="E276" s="7">
        <v>43995</v>
      </c>
      <c r="F276" s="7" t="str">
        <f t="shared" si="25"/>
        <v>June</v>
      </c>
      <c r="G276" s="7" t="str">
        <f t="shared" si="26"/>
        <v>Sat</v>
      </c>
      <c r="H276" s="6" t="s">
        <v>253</v>
      </c>
      <c r="I276" s="6" t="s">
        <v>30</v>
      </c>
      <c r="J276" s="17">
        <v>12.99</v>
      </c>
      <c r="K276" s="6" t="s">
        <v>29</v>
      </c>
      <c r="L276" s="5">
        <v>3</v>
      </c>
      <c r="M276" s="23">
        <f t="shared" si="27"/>
        <v>12.99</v>
      </c>
      <c r="N276" s="27">
        <f t="shared" si="30"/>
        <v>0</v>
      </c>
      <c r="O276" s="27">
        <f t="shared" si="28"/>
        <v>0</v>
      </c>
      <c r="P276" s="27">
        <f t="shared" si="29"/>
        <v>0</v>
      </c>
    </row>
    <row r="277" spans="1:16" ht="23" x14ac:dyDescent="0.25">
      <c r="A277" s="4">
        <v>276</v>
      </c>
      <c r="B277" s="5">
        <v>15</v>
      </c>
      <c r="C277" s="6" t="s">
        <v>14</v>
      </c>
      <c r="D277" s="6" t="s">
        <v>11</v>
      </c>
      <c r="E277" s="7">
        <v>44009</v>
      </c>
      <c r="F277" s="7" t="str">
        <f t="shared" si="25"/>
        <v>June</v>
      </c>
      <c r="G277" s="7" t="str">
        <f t="shared" si="26"/>
        <v>Sat</v>
      </c>
      <c r="H277" s="6" t="s">
        <v>254</v>
      </c>
      <c r="I277" s="6" t="s">
        <v>29</v>
      </c>
      <c r="J277" s="17">
        <v>12.99</v>
      </c>
      <c r="K277" s="6" t="s">
        <v>30</v>
      </c>
      <c r="L277" s="5">
        <v>1</v>
      </c>
      <c r="M277" s="23">
        <f t="shared" si="27"/>
        <v>0</v>
      </c>
      <c r="N277" s="27">
        <f t="shared" si="30"/>
        <v>1</v>
      </c>
      <c r="O277" s="27">
        <f t="shared" si="28"/>
        <v>0</v>
      </c>
      <c r="P277" s="27">
        <f t="shared" si="29"/>
        <v>0</v>
      </c>
    </row>
    <row r="278" spans="1:16" ht="23" x14ac:dyDescent="0.25">
      <c r="A278" s="4">
        <v>277</v>
      </c>
      <c r="B278" s="5">
        <v>68</v>
      </c>
      <c r="C278" s="6" t="s">
        <v>13</v>
      </c>
      <c r="D278" s="6" t="s">
        <v>17</v>
      </c>
      <c r="E278" s="7">
        <v>44148</v>
      </c>
      <c r="F278" s="7" t="str">
        <f t="shared" si="25"/>
        <v>November</v>
      </c>
      <c r="G278" s="7" t="str">
        <f t="shared" si="26"/>
        <v>Fri</v>
      </c>
      <c r="H278" s="6" t="s">
        <v>255</v>
      </c>
      <c r="I278" s="6" t="s">
        <v>30</v>
      </c>
      <c r="J278" s="17">
        <v>12.99</v>
      </c>
      <c r="K278" s="6" t="s">
        <v>30</v>
      </c>
      <c r="L278" s="5">
        <v>1</v>
      </c>
      <c r="M278" s="23">
        <f t="shared" si="27"/>
        <v>0</v>
      </c>
      <c r="N278" s="27">
        <f t="shared" si="30"/>
        <v>0</v>
      </c>
      <c r="O278" s="27">
        <f t="shared" si="28"/>
        <v>0</v>
      </c>
      <c r="P278" s="27">
        <f t="shared" si="29"/>
        <v>0</v>
      </c>
    </row>
    <row r="279" spans="1:16" ht="23" x14ac:dyDescent="0.25">
      <c r="A279" s="4">
        <v>278</v>
      </c>
      <c r="B279" s="5">
        <v>79</v>
      </c>
      <c r="C279" s="6" t="s">
        <v>13</v>
      </c>
      <c r="D279" s="6" t="s">
        <v>20</v>
      </c>
      <c r="E279" s="7">
        <v>44101</v>
      </c>
      <c r="F279" s="7" t="str">
        <f t="shared" si="25"/>
        <v>September</v>
      </c>
      <c r="G279" s="7" t="str">
        <f t="shared" si="26"/>
        <v>Sun</v>
      </c>
      <c r="H279" s="6" t="s">
        <v>111</v>
      </c>
      <c r="I279" s="6" t="s">
        <v>29</v>
      </c>
      <c r="J279" s="17">
        <v>12.99</v>
      </c>
      <c r="K279" s="6" t="s">
        <v>29</v>
      </c>
      <c r="L279" s="5">
        <v>2</v>
      </c>
      <c r="M279" s="23">
        <f t="shared" si="27"/>
        <v>12.99</v>
      </c>
      <c r="N279" s="27">
        <f t="shared" si="30"/>
        <v>1</v>
      </c>
      <c r="O279" s="27">
        <f t="shared" si="28"/>
        <v>0</v>
      </c>
      <c r="P279" s="27">
        <f t="shared" si="29"/>
        <v>0</v>
      </c>
    </row>
    <row r="280" spans="1:16" ht="23" x14ac:dyDescent="0.25">
      <c r="A280" s="4">
        <v>279</v>
      </c>
      <c r="B280" s="5">
        <v>47</v>
      </c>
      <c r="C280" s="6" t="s">
        <v>14</v>
      </c>
      <c r="D280" s="6" t="s">
        <v>12</v>
      </c>
      <c r="E280" s="7">
        <v>43999</v>
      </c>
      <c r="F280" s="7" t="str">
        <f t="shared" si="25"/>
        <v>June</v>
      </c>
      <c r="G280" s="7" t="str">
        <f t="shared" si="26"/>
        <v>Wed</v>
      </c>
      <c r="H280" s="6" t="s">
        <v>256</v>
      </c>
      <c r="I280" s="6" t="s">
        <v>29</v>
      </c>
      <c r="J280" s="17">
        <v>8.99</v>
      </c>
      <c r="K280" s="6" t="s">
        <v>30</v>
      </c>
      <c r="L280" s="5">
        <v>5</v>
      </c>
      <c r="M280" s="23">
        <f t="shared" si="27"/>
        <v>0</v>
      </c>
      <c r="N280" s="27">
        <f t="shared" si="30"/>
        <v>1</v>
      </c>
      <c r="O280" s="27">
        <f t="shared" si="28"/>
        <v>1</v>
      </c>
      <c r="P280" s="27">
        <f t="shared" si="29"/>
        <v>0</v>
      </c>
    </row>
    <row r="281" spans="1:16" ht="23" x14ac:dyDescent="0.25">
      <c r="A281" s="4">
        <v>280</v>
      </c>
      <c r="B281" s="5">
        <v>69</v>
      </c>
      <c r="C281" s="6" t="s">
        <v>14</v>
      </c>
      <c r="D281" s="6" t="s">
        <v>12</v>
      </c>
      <c r="E281" s="7">
        <v>44116</v>
      </c>
      <c r="F281" s="7" t="str">
        <f t="shared" si="25"/>
        <v>October</v>
      </c>
      <c r="G281" s="7" t="str">
        <f t="shared" si="26"/>
        <v>Mon</v>
      </c>
      <c r="H281" s="6" t="s">
        <v>257</v>
      </c>
      <c r="I281" s="6" t="s">
        <v>29</v>
      </c>
      <c r="J281" s="17">
        <v>8.99</v>
      </c>
      <c r="K281" s="6" t="s">
        <v>29</v>
      </c>
      <c r="L281" s="5">
        <v>4</v>
      </c>
      <c r="M281" s="23">
        <f t="shared" si="27"/>
        <v>8.99</v>
      </c>
      <c r="N281" s="27">
        <f t="shared" si="30"/>
        <v>1</v>
      </c>
      <c r="O281" s="27">
        <f t="shared" si="28"/>
        <v>0</v>
      </c>
      <c r="P281" s="27">
        <f t="shared" si="29"/>
        <v>1</v>
      </c>
    </row>
    <row r="282" spans="1:16" ht="23" x14ac:dyDescent="0.25">
      <c r="A282" s="4">
        <v>281</v>
      </c>
      <c r="B282" s="5">
        <v>27</v>
      </c>
      <c r="C282" s="6" t="s">
        <v>14</v>
      </c>
      <c r="D282" s="6" t="s">
        <v>18</v>
      </c>
      <c r="E282" s="7">
        <v>44074</v>
      </c>
      <c r="F282" s="7" t="str">
        <f t="shared" si="25"/>
        <v>August</v>
      </c>
      <c r="G282" s="7" t="str">
        <f t="shared" si="26"/>
        <v>Mon</v>
      </c>
      <c r="H282" s="6" t="s">
        <v>258</v>
      </c>
      <c r="I282" s="6" t="s">
        <v>30</v>
      </c>
      <c r="J282" s="17">
        <v>8.99</v>
      </c>
      <c r="K282" s="6" t="s">
        <v>29</v>
      </c>
      <c r="L282" s="5">
        <v>1</v>
      </c>
      <c r="M282" s="23">
        <f t="shared" si="27"/>
        <v>8.99</v>
      </c>
      <c r="N282" s="27">
        <f t="shared" si="30"/>
        <v>0</v>
      </c>
      <c r="O282" s="27">
        <f t="shared" si="28"/>
        <v>0</v>
      </c>
      <c r="P282" s="27">
        <f t="shared" si="29"/>
        <v>0</v>
      </c>
    </row>
    <row r="283" spans="1:16" ht="23" x14ac:dyDescent="0.25">
      <c r="A283" s="4">
        <v>282</v>
      </c>
      <c r="B283" s="5">
        <v>23</v>
      </c>
      <c r="C283" s="6" t="s">
        <v>14</v>
      </c>
      <c r="D283" s="6" t="s">
        <v>12</v>
      </c>
      <c r="E283" s="7">
        <v>44186</v>
      </c>
      <c r="F283" s="7" t="str">
        <f t="shared" si="25"/>
        <v>December</v>
      </c>
      <c r="G283" s="7" t="str">
        <f t="shared" si="26"/>
        <v>Mon</v>
      </c>
      <c r="H283" s="6" t="s">
        <v>259</v>
      </c>
      <c r="I283" s="6" t="s">
        <v>30</v>
      </c>
      <c r="J283" s="17">
        <v>8.99</v>
      </c>
      <c r="K283" s="6" t="s">
        <v>30</v>
      </c>
      <c r="L283" s="5">
        <v>5</v>
      </c>
      <c r="M283" s="23">
        <f t="shared" si="27"/>
        <v>0</v>
      </c>
      <c r="N283" s="27">
        <f t="shared" si="30"/>
        <v>0</v>
      </c>
      <c r="O283" s="27">
        <f t="shared" si="28"/>
        <v>1</v>
      </c>
      <c r="P283" s="27">
        <f t="shared" si="29"/>
        <v>0</v>
      </c>
    </row>
    <row r="284" spans="1:16" ht="23" x14ac:dyDescent="0.25">
      <c r="A284" s="4">
        <v>283</v>
      </c>
      <c r="B284" s="5">
        <v>58</v>
      </c>
      <c r="C284" s="6" t="s">
        <v>15</v>
      </c>
      <c r="D284" s="6" t="s">
        <v>20</v>
      </c>
      <c r="E284" s="7">
        <v>44035</v>
      </c>
      <c r="F284" s="7" t="str">
        <f t="shared" si="25"/>
        <v>July</v>
      </c>
      <c r="G284" s="7" t="str">
        <f t="shared" si="26"/>
        <v>Thu</v>
      </c>
      <c r="H284" s="6" t="s">
        <v>119</v>
      </c>
      <c r="I284" s="6" t="s">
        <v>30</v>
      </c>
      <c r="J284" s="17">
        <v>8.99</v>
      </c>
      <c r="K284" s="6" t="s">
        <v>30</v>
      </c>
      <c r="L284" s="5">
        <v>2</v>
      </c>
      <c r="M284" s="23">
        <f t="shared" si="27"/>
        <v>0</v>
      </c>
      <c r="N284" s="27">
        <f t="shared" si="30"/>
        <v>0</v>
      </c>
      <c r="O284" s="27">
        <f t="shared" si="28"/>
        <v>0</v>
      </c>
      <c r="P284" s="27">
        <f t="shared" si="29"/>
        <v>0</v>
      </c>
    </row>
    <row r="285" spans="1:16" ht="23" x14ac:dyDescent="0.25">
      <c r="A285" s="4">
        <v>284</v>
      </c>
      <c r="B285" s="5">
        <v>67</v>
      </c>
      <c r="C285" s="6" t="s">
        <v>14</v>
      </c>
      <c r="D285" s="6" t="s">
        <v>17</v>
      </c>
      <c r="E285" s="7">
        <v>43895</v>
      </c>
      <c r="F285" s="7" t="str">
        <f t="shared" si="25"/>
        <v>March</v>
      </c>
      <c r="G285" s="7" t="str">
        <f t="shared" si="26"/>
        <v>Thu</v>
      </c>
      <c r="H285" s="6" t="s">
        <v>260</v>
      </c>
      <c r="I285" s="6" t="s">
        <v>30</v>
      </c>
      <c r="J285" s="17">
        <v>5.99</v>
      </c>
      <c r="K285" s="6" t="s">
        <v>30</v>
      </c>
      <c r="L285" s="5">
        <v>1</v>
      </c>
      <c r="M285" s="23">
        <f t="shared" si="27"/>
        <v>0</v>
      </c>
      <c r="N285" s="27">
        <f t="shared" si="30"/>
        <v>0</v>
      </c>
      <c r="O285" s="27">
        <f t="shared" si="28"/>
        <v>0</v>
      </c>
      <c r="P285" s="27">
        <f t="shared" si="29"/>
        <v>0</v>
      </c>
    </row>
    <row r="286" spans="1:16" ht="23" x14ac:dyDescent="0.25">
      <c r="A286" s="4">
        <v>285</v>
      </c>
      <c r="B286" s="5">
        <v>65</v>
      </c>
      <c r="C286" s="6" t="s">
        <v>13</v>
      </c>
      <c r="D286" s="6" t="s">
        <v>12</v>
      </c>
      <c r="E286" s="7">
        <v>44152</v>
      </c>
      <c r="F286" s="7" t="str">
        <f t="shared" si="25"/>
        <v>November</v>
      </c>
      <c r="G286" s="7" t="str">
        <f t="shared" si="26"/>
        <v>Tue</v>
      </c>
      <c r="H286" s="6" t="s">
        <v>155</v>
      </c>
      <c r="I286" s="6" t="s">
        <v>29</v>
      </c>
      <c r="J286" s="17">
        <v>12.99</v>
      </c>
      <c r="K286" s="6" t="s">
        <v>29</v>
      </c>
      <c r="L286" s="5">
        <v>5</v>
      </c>
      <c r="M286" s="23">
        <f t="shared" si="27"/>
        <v>12.99</v>
      </c>
      <c r="N286" s="27">
        <f t="shared" si="30"/>
        <v>1</v>
      </c>
      <c r="O286" s="27">
        <f t="shared" si="28"/>
        <v>1</v>
      </c>
      <c r="P286" s="27">
        <f t="shared" si="29"/>
        <v>0</v>
      </c>
    </row>
    <row r="287" spans="1:16" ht="23" x14ac:dyDescent="0.25">
      <c r="A287" s="4">
        <v>286</v>
      </c>
      <c r="B287" s="5">
        <v>75</v>
      </c>
      <c r="C287" s="6" t="s">
        <v>14</v>
      </c>
      <c r="D287" s="6" t="s">
        <v>19</v>
      </c>
      <c r="E287" s="7">
        <v>43914</v>
      </c>
      <c r="F287" s="7" t="str">
        <f t="shared" si="25"/>
        <v>March</v>
      </c>
      <c r="G287" s="7" t="str">
        <f t="shared" si="26"/>
        <v>Tue</v>
      </c>
      <c r="H287" s="6" t="s">
        <v>261</v>
      </c>
      <c r="I287" s="6" t="s">
        <v>29</v>
      </c>
      <c r="J287" s="17">
        <v>5.99</v>
      </c>
      <c r="K287" s="6" t="s">
        <v>30</v>
      </c>
      <c r="L287" s="5">
        <v>3</v>
      </c>
      <c r="M287" s="23">
        <f t="shared" si="27"/>
        <v>0</v>
      </c>
      <c r="N287" s="27">
        <f t="shared" si="30"/>
        <v>1</v>
      </c>
      <c r="O287" s="27">
        <f t="shared" si="28"/>
        <v>0</v>
      </c>
      <c r="P287" s="27">
        <f t="shared" si="29"/>
        <v>0</v>
      </c>
    </row>
    <row r="288" spans="1:16" ht="23" x14ac:dyDescent="0.25">
      <c r="A288" s="4">
        <v>287</v>
      </c>
      <c r="B288" s="5">
        <v>48</v>
      </c>
      <c r="C288" s="6" t="s">
        <v>15</v>
      </c>
      <c r="D288" s="6" t="s">
        <v>20</v>
      </c>
      <c r="E288" s="7">
        <v>44009</v>
      </c>
      <c r="F288" s="7" t="str">
        <f t="shared" si="25"/>
        <v>June</v>
      </c>
      <c r="G288" s="7" t="str">
        <f t="shared" si="26"/>
        <v>Sat</v>
      </c>
      <c r="H288" s="6" t="s">
        <v>262</v>
      </c>
      <c r="I288" s="6" t="s">
        <v>29</v>
      </c>
      <c r="J288" s="17">
        <v>12.99</v>
      </c>
      <c r="K288" s="6" t="s">
        <v>30</v>
      </c>
      <c r="L288" s="5">
        <v>1</v>
      </c>
      <c r="M288" s="23">
        <f t="shared" si="27"/>
        <v>0</v>
      </c>
      <c r="N288" s="27">
        <f t="shared" si="30"/>
        <v>1</v>
      </c>
      <c r="O288" s="27">
        <f t="shared" si="28"/>
        <v>0</v>
      </c>
      <c r="P288" s="27">
        <f t="shared" si="29"/>
        <v>0</v>
      </c>
    </row>
    <row r="289" spans="1:92" ht="23" x14ac:dyDescent="0.25">
      <c r="A289" s="4">
        <v>288</v>
      </c>
      <c r="B289" s="5">
        <v>50</v>
      </c>
      <c r="C289" s="6" t="s">
        <v>14</v>
      </c>
      <c r="D289" s="6" t="s">
        <v>11</v>
      </c>
      <c r="E289" s="7">
        <v>44188</v>
      </c>
      <c r="F289" s="7" t="str">
        <f t="shared" si="25"/>
        <v>December</v>
      </c>
      <c r="G289" s="7" t="str">
        <f t="shared" si="26"/>
        <v>Wed</v>
      </c>
      <c r="H289" s="6" t="s">
        <v>263</v>
      </c>
      <c r="I289" s="6" t="s">
        <v>30</v>
      </c>
      <c r="J289" s="17">
        <v>12.99</v>
      </c>
      <c r="K289" s="6" t="s">
        <v>30</v>
      </c>
      <c r="L289" s="5">
        <v>4</v>
      </c>
      <c r="M289" s="23">
        <f t="shared" si="27"/>
        <v>0</v>
      </c>
      <c r="N289" s="27">
        <f t="shared" si="30"/>
        <v>0</v>
      </c>
      <c r="O289" s="27">
        <f t="shared" si="28"/>
        <v>0</v>
      </c>
      <c r="P289" s="27">
        <f t="shared" si="29"/>
        <v>1</v>
      </c>
    </row>
    <row r="290" spans="1:92" ht="23" x14ac:dyDescent="0.25">
      <c r="A290" s="4">
        <v>289</v>
      </c>
      <c r="B290" s="5">
        <v>54</v>
      </c>
      <c r="C290" s="6" t="s">
        <v>13</v>
      </c>
      <c r="D290" s="6" t="s">
        <v>18</v>
      </c>
      <c r="E290" s="7">
        <v>44095</v>
      </c>
      <c r="F290" s="7" t="str">
        <f t="shared" si="25"/>
        <v>September</v>
      </c>
      <c r="G290" s="7" t="str">
        <f t="shared" si="26"/>
        <v>Mon</v>
      </c>
      <c r="H290" s="6" t="s">
        <v>68</v>
      </c>
      <c r="I290" s="6" t="s">
        <v>29</v>
      </c>
      <c r="J290" s="17">
        <v>5.99</v>
      </c>
      <c r="K290" s="6" t="s">
        <v>29</v>
      </c>
      <c r="L290" s="5">
        <v>5</v>
      </c>
      <c r="M290" s="23">
        <f t="shared" si="27"/>
        <v>5.99</v>
      </c>
      <c r="N290" s="27">
        <f t="shared" si="30"/>
        <v>1</v>
      </c>
      <c r="O290" s="27">
        <f t="shared" si="28"/>
        <v>1</v>
      </c>
      <c r="P290" s="27">
        <f t="shared" si="29"/>
        <v>0</v>
      </c>
    </row>
    <row r="291" spans="1:92" ht="23" x14ac:dyDescent="0.25">
      <c r="A291" s="4">
        <v>290</v>
      </c>
      <c r="B291" s="5">
        <v>38</v>
      </c>
      <c r="C291" s="6" t="s">
        <v>14</v>
      </c>
      <c r="D291" s="6" t="s">
        <v>16</v>
      </c>
      <c r="E291" s="7">
        <v>43978</v>
      </c>
      <c r="F291" s="7" t="str">
        <f t="shared" si="25"/>
        <v>May</v>
      </c>
      <c r="G291" s="7" t="str">
        <f t="shared" si="26"/>
        <v>Wed</v>
      </c>
      <c r="H291" s="6" t="s">
        <v>264</v>
      </c>
      <c r="I291" s="6" t="s">
        <v>29</v>
      </c>
      <c r="J291" s="17">
        <v>8.99</v>
      </c>
      <c r="K291" s="6" t="s">
        <v>30</v>
      </c>
      <c r="L291" s="5">
        <v>3</v>
      </c>
      <c r="M291" s="23">
        <f t="shared" si="27"/>
        <v>0</v>
      </c>
      <c r="N291" s="27">
        <f t="shared" si="30"/>
        <v>1</v>
      </c>
      <c r="O291" s="27">
        <f t="shared" si="28"/>
        <v>0</v>
      </c>
      <c r="P291" s="27">
        <f t="shared" si="29"/>
        <v>0</v>
      </c>
    </row>
    <row r="292" spans="1:92" ht="23" x14ac:dyDescent="0.25">
      <c r="A292" s="4">
        <v>291</v>
      </c>
      <c r="B292" s="5">
        <v>75</v>
      </c>
      <c r="C292" s="6" t="s">
        <v>15</v>
      </c>
      <c r="D292" s="6" t="s">
        <v>12</v>
      </c>
      <c r="E292" s="7">
        <v>43837</v>
      </c>
      <c r="F292" s="7" t="str">
        <f t="shared" si="25"/>
        <v>January</v>
      </c>
      <c r="G292" s="7" t="str">
        <f t="shared" si="26"/>
        <v>Tue</v>
      </c>
      <c r="H292" s="6" t="s">
        <v>265</v>
      </c>
      <c r="I292" s="6" t="s">
        <v>29</v>
      </c>
      <c r="J292" s="17">
        <v>5.99</v>
      </c>
      <c r="K292" s="6" t="s">
        <v>30</v>
      </c>
      <c r="L292" s="5">
        <v>3</v>
      </c>
      <c r="M292" s="23">
        <f t="shared" si="27"/>
        <v>0</v>
      </c>
      <c r="N292" s="27">
        <f t="shared" si="30"/>
        <v>1</v>
      </c>
      <c r="O292" s="27">
        <f t="shared" si="28"/>
        <v>0</v>
      </c>
      <c r="P292" s="27">
        <f t="shared" si="29"/>
        <v>0</v>
      </c>
    </row>
    <row r="293" spans="1:92" ht="23" x14ac:dyDescent="0.25">
      <c r="A293" s="4">
        <v>292</v>
      </c>
      <c r="B293" s="5">
        <v>37</v>
      </c>
      <c r="C293" s="6" t="s">
        <v>15</v>
      </c>
      <c r="D293" s="6" t="s">
        <v>16</v>
      </c>
      <c r="E293" s="7">
        <v>43929</v>
      </c>
      <c r="F293" s="7" t="str">
        <f t="shared" si="25"/>
        <v>April</v>
      </c>
      <c r="G293" s="7" t="str">
        <f t="shared" si="26"/>
        <v>Wed</v>
      </c>
      <c r="H293" s="6" t="s">
        <v>266</v>
      </c>
      <c r="I293" s="6" t="s">
        <v>29</v>
      </c>
      <c r="J293" s="17">
        <v>8.99</v>
      </c>
      <c r="K293" s="6" t="s">
        <v>29</v>
      </c>
      <c r="L293" s="5">
        <v>1</v>
      </c>
      <c r="M293" s="23">
        <f t="shared" si="27"/>
        <v>8.99</v>
      </c>
      <c r="N293" s="27">
        <f t="shared" si="30"/>
        <v>1</v>
      </c>
      <c r="O293" s="27">
        <f t="shared" si="28"/>
        <v>0</v>
      </c>
      <c r="P293" s="27">
        <f t="shared" si="29"/>
        <v>0</v>
      </c>
    </row>
    <row r="294" spans="1:92" ht="23" x14ac:dyDescent="0.25">
      <c r="A294" s="4">
        <v>293</v>
      </c>
      <c r="B294" s="5">
        <v>49</v>
      </c>
      <c r="C294" s="6" t="s">
        <v>14</v>
      </c>
      <c r="D294" s="6" t="s">
        <v>18</v>
      </c>
      <c r="E294" s="7">
        <v>43885</v>
      </c>
      <c r="F294" s="7" t="str">
        <f t="shared" si="25"/>
        <v>February</v>
      </c>
      <c r="G294" s="7" t="str">
        <f t="shared" si="26"/>
        <v>Mon</v>
      </c>
      <c r="H294" s="6" t="s">
        <v>178</v>
      </c>
      <c r="I294" s="6" t="s">
        <v>29</v>
      </c>
      <c r="J294" s="17">
        <v>8.99</v>
      </c>
      <c r="K294" s="6" t="s">
        <v>29</v>
      </c>
      <c r="L294" s="5">
        <v>4</v>
      </c>
      <c r="M294" s="23">
        <f t="shared" si="27"/>
        <v>8.99</v>
      </c>
      <c r="N294" s="27">
        <f t="shared" si="30"/>
        <v>1</v>
      </c>
      <c r="O294" s="27">
        <f t="shared" si="28"/>
        <v>0</v>
      </c>
      <c r="P294" s="27">
        <f t="shared" si="29"/>
        <v>1</v>
      </c>
    </row>
    <row r="295" spans="1:92" ht="23" x14ac:dyDescent="0.25">
      <c r="A295" s="4">
        <v>294</v>
      </c>
      <c r="B295" s="5">
        <v>27</v>
      </c>
      <c r="C295" s="6" t="s">
        <v>14</v>
      </c>
      <c r="D295" s="6" t="s">
        <v>12</v>
      </c>
      <c r="E295" s="7">
        <v>44013</v>
      </c>
      <c r="F295" s="7" t="str">
        <f t="shared" si="25"/>
        <v>July</v>
      </c>
      <c r="G295" s="7" t="str">
        <f t="shared" si="26"/>
        <v>Wed</v>
      </c>
      <c r="H295" s="6" t="s">
        <v>267</v>
      </c>
      <c r="I295" s="6" t="s">
        <v>30</v>
      </c>
      <c r="J295" s="17">
        <v>8.99</v>
      </c>
      <c r="K295" s="6" t="s">
        <v>29</v>
      </c>
      <c r="L295" s="5">
        <v>1</v>
      </c>
      <c r="M295" s="23">
        <f t="shared" si="27"/>
        <v>8.99</v>
      </c>
      <c r="N295" s="27">
        <f t="shared" si="30"/>
        <v>0</v>
      </c>
      <c r="O295" s="27">
        <f t="shared" si="28"/>
        <v>0</v>
      </c>
      <c r="P295" s="27">
        <f t="shared" si="29"/>
        <v>0</v>
      </c>
    </row>
    <row r="296" spans="1:92" ht="23" x14ac:dyDescent="0.25">
      <c r="A296" s="4">
        <v>295</v>
      </c>
      <c r="B296" s="5">
        <v>36</v>
      </c>
      <c r="C296" s="6" t="s">
        <v>14</v>
      </c>
      <c r="D296" s="6" t="s">
        <v>17</v>
      </c>
      <c r="E296" s="7">
        <v>44062</v>
      </c>
      <c r="F296" s="7" t="str">
        <f t="shared" si="25"/>
        <v>August</v>
      </c>
      <c r="G296" s="7" t="str">
        <f t="shared" si="26"/>
        <v>Wed</v>
      </c>
      <c r="H296" s="6" t="s">
        <v>268</v>
      </c>
      <c r="I296" s="6" t="s">
        <v>29</v>
      </c>
      <c r="J296" s="17">
        <v>8.99</v>
      </c>
      <c r="K296" s="6" t="s">
        <v>30</v>
      </c>
      <c r="L296" s="5">
        <v>1</v>
      </c>
      <c r="M296" s="23">
        <f t="shared" si="27"/>
        <v>0</v>
      </c>
      <c r="N296" s="27">
        <f t="shared" si="30"/>
        <v>1</v>
      </c>
      <c r="O296" s="27">
        <f t="shared" si="28"/>
        <v>0</v>
      </c>
      <c r="P296" s="27">
        <f t="shared" si="29"/>
        <v>0</v>
      </c>
    </row>
    <row r="297" spans="1:92" ht="23" x14ac:dyDescent="0.25">
      <c r="A297" s="4">
        <v>296</v>
      </c>
      <c r="B297" s="5">
        <v>31</v>
      </c>
      <c r="C297" s="6" t="s">
        <v>15</v>
      </c>
      <c r="D297" s="6" t="s">
        <v>16</v>
      </c>
      <c r="E297" s="7">
        <v>43871</v>
      </c>
      <c r="F297" s="7" t="str">
        <f t="shared" si="25"/>
        <v>February</v>
      </c>
      <c r="G297" s="7" t="str">
        <f t="shared" si="26"/>
        <v>Mon</v>
      </c>
      <c r="H297" s="6" t="s">
        <v>137</v>
      </c>
      <c r="I297" s="6" t="s">
        <v>30</v>
      </c>
      <c r="J297" s="17">
        <v>12.99</v>
      </c>
      <c r="K297" s="6" t="s">
        <v>29</v>
      </c>
      <c r="L297" s="5">
        <v>3</v>
      </c>
      <c r="M297" s="23">
        <f t="shared" si="27"/>
        <v>12.99</v>
      </c>
      <c r="N297" s="27">
        <f t="shared" si="30"/>
        <v>0</v>
      </c>
      <c r="O297" s="27">
        <f t="shared" si="28"/>
        <v>0</v>
      </c>
      <c r="P297" s="27">
        <f t="shared" si="29"/>
        <v>0</v>
      </c>
    </row>
    <row r="298" spans="1:92" ht="23" x14ac:dyDescent="0.25">
      <c r="A298" s="4">
        <v>297</v>
      </c>
      <c r="B298" s="5">
        <v>49</v>
      </c>
      <c r="C298" s="6" t="s">
        <v>15</v>
      </c>
      <c r="D298" s="6" t="s">
        <v>19</v>
      </c>
      <c r="E298" s="7">
        <v>43948</v>
      </c>
      <c r="F298" s="7" t="str">
        <f t="shared" si="25"/>
        <v>April</v>
      </c>
      <c r="G298" s="7" t="str">
        <f t="shared" si="26"/>
        <v>Mon</v>
      </c>
      <c r="H298" s="6" t="s">
        <v>269</v>
      </c>
      <c r="I298" s="6" t="s">
        <v>30</v>
      </c>
      <c r="J298" s="17">
        <v>5.99</v>
      </c>
      <c r="K298" s="6" t="s">
        <v>29</v>
      </c>
      <c r="L298" s="5">
        <v>4</v>
      </c>
      <c r="M298" s="23">
        <f t="shared" si="27"/>
        <v>5.99</v>
      </c>
      <c r="N298" s="27">
        <f t="shared" si="30"/>
        <v>0</v>
      </c>
      <c r="O298" s="27">
        <f t="shared" si="28"/>
        <v>0</v>
      </c>
      <c r="P298" s="27">
        <f t="shared" si="29"/>
        <v>1</v>
      </c>
    </row>
    <row r="299" spans="1:92" ht="23" x14ac:dyDescent="0.25">
      <c r="A299" s="4">
        <v>298</v>
      </c>
      <c r="B299" s="5">
        <v>68</v>
      </c>
      <c r="C299" s="6" t="s">
        <v>15</v>
      </c>
      <c r="D299" s="6" t="s">
        <v>19</v>
      </c>
      <c r="E299" s="7">
        <v>44083</v>
      </c>
      <c r="F299" s="7" t="str">
        <f t="shared" si="25"/>
        <v>September</v>
      </c>
      <c r="G299" s="7" t="str">
        <f t="shared" si="26"/>
        <v>Wed</v>
      </c>
      <c r="H299" s="6" t="s">
        <v>270</v>
      </c>
      <c r="I299" s="6" t="s">
        <v>29</v>
      </c>
      <c r="J299" s="17">
        <v>5.99</v>
      </c>
      <c r="K299" s="6" t="s">
        <v>30</v>
      </c>
      <c r="L299" s="5">
        <v>3</v>
      </c>
      <c r="M299" s="23">
        <f t="shared" si="27"/>
        <v>0</v>
      </c>
      <c r="N299" s="27">
        <f t="shared" si="30"/>
        <v>1</v>
      </c>
      <c r="O299" s="27">
        <f t="shared" si="28"/>
        <v>0</v>
      </c>
      <c r="P299" s="27">
        <f t="shared" si="29"/>
        <v>0</v>
      </c>
    </row>
    <row r="300" spans="1:92" ht="23" x14ac:dyDescent="0.25">
      <c r="A300" s="4">
        <v>299</v>
      </c>
      <c r="B300" s="5">
        <v>13</v>
      </c>
      <c r="C300" s="6" t="s">
        <v>14</v>
      </c>
      <c r="D300" s="6" t="s">
        <v>12</v>
      </c>
      <c r="E300" s="7">
        <v>44130</v>
      </c>
      <c r="F300" s="7" t="str">
        <f t="shared" si="25"/>
        <v>October</v>
      </c>
      <c r="G300" s="7" t="str">
        <f t="shared" si="26"/>
        <v>Mon</v>
      </c>
      <c r="H300" s="6" t="s">
        <v>242</v>
      </c>
      <c r="I300" s="6" t="s">
        <v>30</v>
      </c>
      <c r="J300" s="17">
        <v>8.99</v>
      </c>
      <c r="K300" s="6" t="s">
        <v>29</v>
      </c>
      <c r="L300" s="5">
        <v>1</v>
      </c>
      <c r="M300" s="23">
        <f t="shared" si="27"/>
        <v>8.99</v>
      </c>
      <c r="N300" s="27">
        <f t="shared" si="30"/>
        <v>0</v>
      </c>
      <c r="O300" s="27">
        <f t="shared" si="28"/>
        <v>0</v>
      </c>
      <c r="P300" s="27">
        <f t="shared" si="29"/>
        <v>0</v>
      </c>
      <c r="AC300" s="24"/>
      <c r="AD300" s="24"/>
      <c r="AE300" s="24"/>
      <c r="AF300" s="24"/>
      <c r="AG300" s="24"/>
      <c r="AH300" s="24"/>
      <c r="AI300" s="24"/>
      <c r="AJ300" s="24"/>
      <c r="AK300" s="24"/>
      <c r="AL300" s="24"/>
      <c r="AM300" s="24"/>
      <c r="AN300" s="24"/>
      <c r="AO300" s="24"/>
      <c r="AP300" s="24"/>
      <c r="AQ300" s="24"/>
      <c r="AR300" s="24"/>
      <c r="AS300" s="24"/>
      <c r="AT300" s="24"/>
      <c r="AU300" s="24"/>
      <c r="AV300" s="24"/>
      <c r="AW300" s="24"/>
      <c r="AX300" s="24"/>
      <c r="AY300" s="24"/>
      <c r="AZ300" s="24"/>
      <c r="BA300" s="24"/>
      <c r="BB300" s="24"/>
      <c r="BC300" s="24"/>
      <c r="BD300" s="24"/>
      <c r="BE300" s="24"/>
      <c r="BF300" s="24"/>
      <c r="BG300" s="24"/>
      <c r="BH300" s="24"/>
      <c r="BI300" s="24"/>
      <c r="BJ300" s="24"/>
      <c r="BK300" s="24"/>
      <c r="BL300" s="24"/>
      <c r="BM300" s="24"/>
      <c r="BN300" s="24"/>
      <c r="BO300" s="24"/>
      <c r="BP300" s="24"/>
      <c r="BQ300" s="24"/>
      <c r="BR300" s="24"/>
      <c r="BS300" s="24"/>
      <c r="BT300" s="24"/>
      <c r="BU300" s="24"/>
      <c r="BV300" s="24"/>
      <c r="BW300" s="24"/>
      <c r="BX300" s="24"/>
      <c r="BY300" s="24"/>
      <c r="BZ300" s="24"/>
      <c r="CA300" s="24"/>
      <c r="CB300" s="24"/>
      <c r="CC300" s="24"/>
      <c r="CD300" s="24"/>
      <c r="CE300" s="24"/>
      <c r="CF300" s="24"/>
      <c r="CG300" s="24"/>
      <c r="CH300" s="24"/>
      <c r="CI300" s="24"/>
      <c r="CJ300" s="24"/>
      <c r="CK300" s="24"/>
      <c r="CL300" s="24"/>
      <c r="CM300" s="24"/>
      <c r="CN300" s="24"/>
    </row>
    <row r="301" spans="1:92" ht="23" x14ac:dyDescent="0.25">
      <c r="A301" s="4">
        <v>300</v>
      </c>
      <c r="B301" s="5">
        <v>55</v>
      </c>
      <c r="C301" s="6" t="s">
        <v>14</v>
      </c>
      <c r="D301" s="6" t="s">
        <v>20</v>
      </c>
      <c r="E301" s="7">
        <v>43951</v>
      </c>
      <c r="F301" s="7" t="str">
        <f t="shared" si="25"/>
        <v>April</v>
      </c>
      <c r="G301" s="7" t="str">
        <f t="shared" si="26"/>
        <v>Thu</v>
      </c>
      <c r="H301" s="6" t="s">
        <v>271</v>
      </c>
      <c r="I301" s="6" t="s">
        <v>30</v>
      </c>
      <c r="J301" s="17">
        <v>8.99</v>
      </c>
      <c r="K301" s="6" t="s">
        <v>29</v>
      </c>
      <c r="L301" s="5">
        <v>2</v>
      </c>
      <c r="M301" s="23">
        <f t="shared" si="27"/>
        <v>8.99</v>
      </c>
      <c r="N301" s="27">
        <f t="shared" si="30"/>
        <v>0</v>
      </c>
      <c r="O301" s="27">
        <f t="shared" si="28"/>
        <v>0</v>
      </c>
      <c r="P301" s="27">
        <f t="shared" si="29"/>
        <v>0</v>
      </c>
      <c r="AC301" s="24"/>
      <c r="AD301" s="24"/>
      <c r="AE301" s="24"/>
      <c r="AF301" s="24"/>
      <c r="AG301" s="24"/>
      <c r="AH301" s="24"/>
      <c r="AI301" s="24"/>
      <c r="AJ301" s="24"/>
      <c r="AK301" s="24"/>
      <c r="AL301" s="24"/>
      <c r="AM301" s="24"/>
      <c r="AN301" s="24"/>
      <c r="AO301" s="24"/>
      <c r="AP301" s="24"/>
      <c r="AQ301" s="24"/>
      <c r="AR301" s="24"/>
      <c r="AS301" s="24"/>
      <c r="AT301" s="24"/>
      <c r="AU301" s="24"/>
      <c r="AV301" s="24"/>
      <c r="AW301" s="24"/>
      <c r="AX301" s="24"/>
      <c r="AY301" s="24"/>
      <c r="AZ301" s="24"/>
      <c r="BA301" s="24"/>
      <c r="BB301" s="24"/>
      <c r="BC301" s="24"/>
      <c r="BD301" s="24"/>
      <c r="BE301" s="24"/>
      <c r="BF301" s="24"/>
      <c r="BG301" s="24"/>
      <c r="BH301" s="24"/>
      <c r="BI301" s="24"/>
      <c r="BJ301" s="24"/>
      <c r="BK301" s="24"/>
      <c r="BL301" s="24"/>
      <c r="BM301" s="24"/>
      <c r="BN301" s="24"/>
      <c r="BO301" s="24"/>
      <c r="BP301" s="24"/>
      <c r="BQ301" s="24"/>
      <c r="BR301" s="24"/>
      <c r="BS301" s="24"/>
      <c r="BT301" s="24"/>
      <c r="BU301" s="24"/>
      <c r="BV301" s="24"/>
      <c r="BW301" s="24"/>
      <c r="BX301" s="24"/>
      <c r="BY301" s="24"/>
      <c r="BZ301" s="24"/>
      <c r="CA301" s="24"/>
      <c r="CB301" s="24"/>
      <c r="CC301" s="24"/>
      <c r="CD301" s="24"/>
      <c r="CE301" s="24"/>
      <c r="CF301" s="24"/>
      <c r="CG301" s="24"/>
      <c r="CH301" s="24"/>
      <c r="CI301" s="24"/>
      <c r="CJ301" s="24"/>
      <c r="CK301" s="24"/>
      <c r="CL301" s="24"/>
      <c r="CM301" s="24"/>
      <c r="CN301" s="24"/>
    </row>
    <row r="302" spans="1:92" ht="23" x14ac:dyDescent="0.25">
      <c r="C302" s="6"/>
      <c r="D302" s="6"/>
      <c r="E302" s="7"/>
      <c r="F302" s="7"/>
      <c r="G302" s="7"/>
      <c r="H302" s="6"/>
      <c r="I302" s="6"/>
      <c r="J302" s="17"/>
      <c r="K302" s="6"/>
    </row>
  </sheetData>
  <sheetProtection algorithmName="SHA-512" hashValue="t/K+Bv/AUcBGv0XZumllg/Usy6aQCNNeyRxqTJjl+HOZNe/ANhF2XQdsyxAdbud5hnvQO8Sj0kDzsKVdoAU6vA==" saltValue="Jnu/t9m8b2nhOVLQ+VCHuw==" spinCount="100000" sheet="1" objects="1" scenarios="1"/>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891D4-5950-3245-A489-4C2A618A01E9}">
  <dimension ref="A1:T301"/>
  <sheetViews>
    <sheetView topLeftCell="J1" workbookViewId="0">
      <selection activeCell="D140" sqref="D140"/>
    </sheetView>
  </sheetViews>
  <sheetFormatPr baseColWidth="10" defaultRowHeight="16" x14ac:dyDescent="0.2"/>
  <cols>
    <col min="1" max="1" width="18.6640625" customWidth="1"/>
    <col min="2" max="2" width="16" style="2" bestFit="1" customWidth="1"/>
    <col min="3" max="3" width="19.83203125" style="1" bestFit="1" customWidth="1"/>
    <col min="4" max="4" width="23.6640625" bestFit="1" customWidth="1"/>
    <col min="5" max="5" width="48.1640625" style="8" bestFit="1" customWidth="1"/>
    <col min="6" max="7" width="48.1640625" style="8" customWidth="1"/>
    <col min="8" max="8" width="33.83203125" bestFit="1" customWidth="1"/>
    <col min="9" max="9" width="32.83203125" customWidth="1"/>
    <col min="10" max="10" width="18.5" style="3" bestFit="1" customWidth="1"/>
    <col min="11" max="11" width="27.5" bestFit="1" customWidth="1"/>
    <col min="12" max="12" width="16.83203125" style="2" bestFit="1" customWidth="1"/>
    <col min="13" max="13" width="39" bestFit="1" customWidth="1"/>
    <col min="14" max="16" width="39" customWidth="1"/>
  </cols>
  <sheetData>
    <row r="1" spans="1:20" ht="31" x14ac:dyDescent="0.2">
      <c r="A1" s="15" t="s">
        <v>273</v>
      </c>
      <c r="B1" s="10" t="s">
        <v>0</v>
      </c>
      <c r="C1" s="11" t="s">
        <v>1</v>
      </c>
      <c r="D1" s="9" t="s">
        <v>2</v>
      </c>
      <c r="E1" s="12" t="s">
        <v>3</v>
      </c>
      <c r="F1" s="12" t="s">
        <v>280</v>
      </c>
      <c r="G1" s="12" t="s">
        <v>300</v>
      </c>
      <c r="H1" s="9" t="s">
        <v>5</v>
      </c>
      <c r="I1" s="9" t="s">
        <v>6</v>
      </c>
      <c r="J1" s="13" t="s">
        <v>272</v>
      </c>
      <c r="K1" s="9" t="s">
        <v>8</v>
      </c>
      <c r="L1" s="10" t="s">
        <v>9</v>
      </c>
      <c r="M1" s="9" t="s">
        <v>296</v>
      </c>
      <c r="N1" s="9" t="s">
        <v>310</v>
      </c>
      <c r="O1" s="9" t="s">
        <v>314</v>
      </c>
      <c r="P1" s="9" t="s">
        <v>315</v>
      </c>
    </row>
    <row r="2" spans="1:20" ht="23" x14ac:dyDescent="0.25">
      <c r="A2" s="4">
        <v>8</v>
      </c>
      <c r="B2" s="5">
        <v>63</v>
      </c>
      <c r="C2" s="6" t="s">
        <v>15</v>
      </c>
      <c r="D2" s="6" t="s">
        <v>10</v>
      </c>
      <c r="E2" s="7">
        <v>43852</v>
      </c>
      <c r="F2" s="7" t="str">
        <f t="shared" ref="F2:F65" si="0">TEXT(E2, "mmmmmmmmm")</f>
        <v>January</v>
      </c>
      <c r="G2" s="7" t="str">
        <f t="shared" ref="G2:G65" si="1">CHOOSE(WEEKDAY($E2),"Sun","Mon","Tue","Wed","Thu","Fri","Sat","Sun")</f>
        <v>Wed</v>
      </c>
      <c r="H2" s="6" t="s">
        <v>38</v>
      </c>
      <c r="I2" s="6" t="s">
        <v>29</v>
      </c>
      <c r="J2" s="17">
        <v>12.99</v>
      </c>
      <c r="K2" s="6" t="s">
        <v>29</v>
      </c>
      <c r="L2" s="5">
        <v>1</v>
      </c>
      <c r="M2" s="23">
        <f t="shared" ref="M2:M65" si="2">IF($K2="Y", $J2,0)</f>
        <v>12.99</v>
      </c>
      <c r="N2" s="27">
        <f t="shared" ref="N2:N65" si="3">IF($I2="Y",1,0)</f>
        <v>1</v>
      </c>
      <c r="O2" s="27">
        <f t="shared" ref="O2:O65" si="4">IF($L2=5,1,0)</f>
        <v>0</v>
      </c>
      <c r="P2" s="27">
        <f t="shared" ref="P2:P65" si="5">IF($L2=4,1,0)</f>
        <v>0</v>
      </c>
    </row>
    <row r="3" spans="1:20" ht="23" x14ac:dyDescent="0.25">
      <c r="A3" s="4">
        <v>31</v>
      </c>
      <c r="B3" s="5">
        <v>34</v>
      </c>
      <c r="C3" s="6" t="s">
        <v>15</v>
      </c>
      <c r="D3" s="6" t="s">
        <v>12</v>
      </c>
      <c r="E3" s="7">
        <v>43852</v>
      </c>
      <c r="F3" s="7" t="str">
        <f t="shared" si="0"/>
        <v>January</v>
      </c>
      <c r="G3" s="7" t="str">
        <f t="shared" si="1"/>
        <v>Wed</v>
      </c>
      <c r="H3" s="6" t="s">
        <v>60</v>
      </c>
      <c r="I3" s="6" t="s">
        <v>29</v>
      </c>
      <c r="J3" s="17">
        <v>5.99</v>
      </c>
      <c r="K3" s="6" t="s">
        <v>29</v>
      </c>
      <c r="L3" s="5">
        <v>3</v>
      </c>
      <c r="M3" s="23">
        <f t="shared" si="2"/>
        <v>5.99</v>
      </c>
      <c r="N3" s="27">
        <f t="shared" si="3"/>
        <v>1</v>
      </c>
      <c r="O3" s="27">
        <f t="shared" si="4"/>
        <v>0</v>
      </c>
      <c r="P3" s="27">
        <f t="shared" si="5"/>
        <v>0</v>
      </c>
    </row>
    <row r="4" spans="1:20" ht="23" x14ac:dyDescent="0.25">
      <c r="A4" s="4">
        <v>42</v>
      </c>
      <c r="B4" s="5">
        <v>71</v>
      </c>
      <c r="C4" s="6" t="s">
        <v>14</v>
      </c>
      <c r="D4" s="6" t="s">
        <v>19</v>
      </c>
      <c r="E4" s="7">
        <v>43861</v>
      </c>
      <c r="F4" s="7" t="str">
        <f t="shared" si="0"/>
        <v>January</v>
      </c>
      <c r="G4" s="7" t="str">
        <f t="shared" si="1"/>
        <v>Fri</v>
      </c>
      <c r="H4" s="6" t="s">
        <v>58</v>
      </c>
      <c r="I4" s="6" t="s">
        <v>29</v>
      </c>
      <c r="J4" s="17">
        <v>5.99</v>
      </c>
      <c r="K4" s="6" t="s">
        <v>30</v>
      </c>
      <c r="L4" s="5">
        <v>1</v>
      </c>
      <c r="M4" s="23">
        <f t="shared" si="2"/>
        <v>0</v>
      </c>
      <c r="N4" s="27">
        <f t="shared" si="3"/>
        <v>1</v>
      </c>
      <c r="O4" s="27">
        <f t="shared" si="4"/>
        <v>0</v>
      </c>
      <c r="P4" s="27">
        <f t="shared" si="5"/>
        <v>0</v>
      </c>
    </row>
    <row r="5" spans="1:20" ht="23" x14ac:dyDescent="0.25">
      <c r="A5" s="4">
        <v>59</v>
      </c>
      <c r="B5" s="5">
        <v>72</v>
      </c>
      <c r="C5" s="6" t="s">
        <v>15</v>
      </c>
      <c r="D5" s="6" t="s">
        <v>10</v>
      </c>
      <c r="E5" s="7">
        <v>43835</v>
      </c>
      <c r="F5" s="7" t="str">
        <f t="shared" si="0"/>
        <v>January</v>
      </c>
      <c r="G5" s="7" t="str">
        <f t="shared" si="1"/>
        <v>Sun</v>
      </c>
      <c r="H5" s="6" t="s">
        <v>84</v>
      </c>
      <c r="I5" s="6" t="s">
        <v>29</v>
      </c>
      <c r="J5" s="17">
        <v>8.99</v>
      </c>
      <c r="K5" s="6" t="s">
        <v>30</v>
      </c>
      <c r="L5" s="5">
        <v>1</v>
      </c>
      <c r="M5" s="23">
        <f t="shared" si="2"/>
        <v>0</v>
      </c>
      <c r="N5" s="27">
        <f t="shared" si="3"/>
        <v>1</v>
      </c>
      <c r="O5" s="27">
        <f t="shared" si="4"/>
        <v>0</v>
      </c>
      <c r="P5" s="27">
        <f t="shared" si="5"/>
        <v>0</v>
      </c>
    </row>
    <row r="6" spans="1:20" ht="23" x14ac:dyDescent="0.25">
      <c r="A6" s="4">
        <v>85</v>
      </c>
      <c r="B6" s="5">
        <v>11</v>
      </c>
      <c r="C6" s="6" t="s">
        <v>15</v>
      </c>
      <c r="D6" s="6" t="s">
        <v>11</v>
      </c>
      <c r="E6" s="7">
        <v>43844</v>
      </c>
      <c r="F6" s="7" t="str">
        <f t="shared" si="0"/>
        <v>January</v>
      </c>
      <c r="G6" s="7" t="str">
        <f t="shared" si="1"/>
        <v>Tue</v>
      </c>
      <c r="H6" s="6" t="s">
        <v>106</v>
      </c>
      <c r="I6" s="6" t="s">
        <v>29</v>
      </c>
      <c r="J6" s="17">
        <v>5.99</v>
      </c>
      <c r="K6" s="6" t="s">
        <v>30</v>
      </c>
      <c r="L6" s="5">
        <v>2</v>
      </c>
      <c r="M6" s="23">
        <f t="shared" si="2"/>
        <v>0</v>
      </c>
      <c r="N6" s="27">
        <f t="shared" si="3"/>
        <v>1</v>
      </c>
      <c r="O6" s="27">
        <f t="shared" si="4"/>
        <v>0</v>
      </c>
      <c r="P6" s="27">
        <f t="shared" si="5"/>
        <v>0</v>
      </c>
    </row>
    <row r="7" spans="1:20" ht="23" x14ac:dyDescent="0.25">
      <c r="A7" s="4">
        <v>121</v>
      </c>
      <c r="B7" s="5">
        <v>60</v>
      </c>
      <c r="C7" s="6" t="s">
        <v>15</v>
      </c>
      <c r="D7" s="6" t="s">
        <v>12</v>
      </c>
      <c r="E7" s="7">
        <v>43850</v>
      </c>
      <c r="F7" s="7" t="str">
        <f t="shared" si="0"/>
        <v>January</v>
      </c>
      <c r="G7" s="7" t="str">
        <f t="shared" si="1"/>
        <v>Mon</v>
      </c>
      <c r="H7" s="6" t="s">
        <v>139</v>
      </c>
      <c r="I7" s="6" t="s">
        <v>30</v>
      </c>
      <c r="J7" s="17">
        <v>5.99</v>
      </c>
      <c r="K7" s="6" t="s">
        <v>30</v>
      </c>
      <c r="L7" s="5">
        <v>1</v>
      </c>
      <c r="M7" s="23">
        <f t="shared" si="2"/>
        <v>0</v>
      </c>
      <c r="N7" s="27">
        <f t="shared" si="3"/>
        <v>0</v>
      </c>
      <c r="O7" s="27">
        <f t="shared" si="4"/>
        <v>0</v>
      </c>
      <c r="P7" s="27">
        <f t="shared" si="5"/>
        <v>0</v>
      </c>
    </row>
    <row r="8" spans="1:20" ht="23" x14ac:dyDescent="0.25">
      <c r="A8" s="4">
        <v>127</v>
      </c>
      <c r="B8" s="5">
        <v>65</v>
      </c>
      <c r="C8" s="6" t="s">
        <v>15</v>
      </c>
      <c r="D8" s="6" t="s">
        <v>20</v>
      </c>
      <c r="E8" s="7">
        <v>43837</v>
      </c>
      <c r="F8" s="7" t="str">
        <f t="shared" si="0"/>
        <v>January</v>
      </c>
      <c r="G8" s="7" t="str">
        <f t="shared" si="1"/>
        <v>Tue</v>
      </c>
      <c r="H8" s="6" t="s">
        <v>67</v>
      </c>
      <c r="I8" s="6" t="s">
        <v>30</v>
      </c>
      <c r="J8" s="17">
        <v>12.99</v>
      </c>
      <c r="K8" s="6" t="s">
        <v>30</v>
      </c>
      <c r="L8" s="5">
        <v>3</v>
      </c>
      <c r="M8" s="23">
        <f t="shared" si="2"/>
        <v>0</v>
      </c>
      <c r="N8" s="27">
        <f t="shared" si="3"/>
        <v>0</v>
      </c>
      <c r="O8" s="27">
        <f t="shared" si="4"/>
        <v>0</v>
      </c>
      <c r="P8" s="27">
        <f t="shared" si="5"/>
        <v>0</v>
      </c>
    </row>
    <row r="9" spans="1:20" ht="23" x14ac:dyDescent="0.25">
      <c r="A9" s="4">
        <v>138</v>
      </c>
      <c r="B9" s="5">
        <v>75</v>
      </c>
      <c r="C9" s="6" t="s">
        <v>13</v>
      </c>
      <c r="D9" s="6" t="s">
        <v>10</v>
      </c>
      <c r="E9" s="7">
        <v>43833</v>
      </c>
      <c r="F9" s="7" t="str">
        <f t="shared" si="0"/>
        <v>January</v>
      </c>
      <c r="G9" s="7" t="str">
        <f t="shared" si="1"/>
        <v>Fri</v>
      </c>
      <c r="H9" s="6" t="s">
        <v>152</v>
      </c>
      <c r="I9" s="6" t="s">
        <v>29</v>
      </c>
      <c r="J9" s="17">
        <v>8.99</v>
      </c>
      <c r="K9" s="6" t="s">
        <v>30</v>
      </c>
      <c r="L9" s="5">
        <v>2</v>
      </c>
      <c r="M9" s="23">
        <f t="shared" si="2"/>
        <v>0</v>
      </c>
      <c r="N9" s="27">
        <f t="shared" si="3"/>
        <v>1</v>
      </c>
      <c r="O9" s="27">
        <f t="shared" si="4"/>
        <v>0</v>
      </c>
      <c r="P9" s="27">
        <f t="shared" si="5"/>
        <v>0</v>
      </c>
      <c r="T9" t="str" cm="1">
        <f t="array" aca="1" ref="T9" ca="1">F2 &amp; "  to" &amp; OFFSET(F2, COUNTA(F2:F349 - 2),6)</f>
        <v>January  to</v>
      </c>
    </row>
    <row r="10" spans="1:20" ht="23" x14ac:dyDescent="0.25">
      <c r="A10" s="4">
        <v>139</v>
      </c>
      <c r="B10" s="5">
        <v>63</v>
      </c>
      <c r="C10" s="6" t="s">
        <v>14</v>
      </c>
      <c r="D10" s="6" t="s">
        <v>18</v>
      </c>
      <c r="E10" s="7">
        <v>43833</v>
      </c>
      <c r="F10" s="7" t="str">
        <f t="shared" si="0"/>
        <v>January</v>
      </c>
      <c r="G10" s="7" t="str">
        <f t="shared" si="1"/>
        <v>Fri</v>
      </c>
      <c r="H10" s="6" t="s">
        <v>153</v>
      </c>
      <c r="I10" s="6" t="s">
        <v>29</v>
      </c>
      <c r="J10" s="17">
        <v>8.99</v>
      </c>
      <c r="K10" s="6" t="s">
        <v>29</v>
      </c>
      <c r="L10" s="5">
        <v>5</v>
      </c>
      <c r="M10" s="23">
        <f t="shared" si="2"/>
        <v>8.99</v>
      </c>
      <c r="N10" s="27">
        <f t="shared" si="3"/>
        <v>1</v>
      </c>
      <c r="O10" s="27">
        <f t="shared" si="4"/>
        <v>1</v>
      </c>
      <c r="P10" s="27">
        <f t="shared" si="5"/>
        <v>0</v>
      </c>
    </row>
    <row r="11" spans="1:20" ht="23" x14ac:dyDescent="0.25">
      <c r="A11" s="4">
        <v>180</v>
      </c>
      <c r="B11" s="5">
        <v>78</v>
      </c>
      <c r="C11" s="6" t="s">
        <v>13</v>
      </c>
      <c r="D11" s="6" t="s">
        <v>16</v>
      </c>
      <c r="E11" s="7">
        <v>43841</v>
      </c>
      <c r="F11" s="7" t="str">
        <f t="shared" si="0"/>
        <v>January</v>
      </c>
      <c r="G11" s="7" t="str">
        <f t="shared" si="1"/>
        <v>Sat</v>
      </c>
      <c r="H11" s="6" t="s">
        <v>185</v>
      </c>
      <c r="I11" s="6" t="s">
        <v>30</v>
      </c>
      <c r="J11" s="17">
        <v>12.99</v>
      </c>
      <c r="K11" s="6" t="s">
        <v>29</v>
      </c>
      <c r="L11" s="5">
        <v>3</v>
      </c>
      <c r="M11" s="23">
        <f t="shared" si="2"/>
        <v>12.99</v>
      </c>
      <c r="N11" s="27">
        <f t="shared" si="3"/>
        <v>0</v>
      </c>
      <c r="O11" s="27">
        <f t="shared" si="4"/>
        <v>0</v>
      </c>
      <c r="P11" s="27">
        <f t="shared" si="5"/>
        <v>0</v>
      </c>
    </row>
    <row r="12" spans="1:20" ht="23" x14ac:dyDescent="0.25">
      <c r="A12" s="4">
        <v>191</v>
      </c>
      <c r="B12" s="5">
        <v>11</v>
      </c>
      <c r="C12" s="6" t="s">
        <v>15</v>
      </c>
      <c r="D12" s="6" t="s">
        <v>18</v>
      </c>
      <c r="E12" s="7">
        <v>43850</v>
      </c>
      <c r="F12" s="7" t="str">
        <f t="shared" si="0"/>
        <v>January</v>
      </c>
      <c r="G12" s="7" t="str">
        <f t="shared" si="1"/>
        <v>Mon</v>
      </c>
      <c r="H12" s="6" t="s">
        <v>144</v>
      </c>
      <c r="I12" s="6" t="s">
        <v>29</v>
      </c>
      <c r="J12" s="17">
        <v>12.99</v>
      </c>
      <c r="K12" s="6" t="s">
        <v>29</v>
      </c>
      <c r="L12" s="5">
        <v>2</v>
      </c>
      <c r="M12" s="23">
        <f t="shared" si="2"/>
        <v>12.99</v>
      </c>
      <c r="N12" s="27">
        <f t="shared" si="3"/>
        <v>1</v>
      </c>
      <c r="O12" s="27">
        <f t="shared" si="4"/>
        <v>0</v>
      </c>
      <c r="P12" s="27">
        <f t="shared" si="5"/>
        <v>0</v>
      </c>
    </row>
    <row r="13" spans="1:20" ht="23" x14ac:dyDescent="0.25">
      <c r="A13" s="4">
        <v>220</v>
      </c>
      <c r="B13" s="5">
        <v>75</v>
      </c>
      <c r="C13" s="6" t="s">
        <v>13</v>
      </c>
      <c r="D13" s="6" t="s">
        <v>20</v>
      </c>
      <c r="E13" s="7">
        <v>43855</v>
      </c>
      <c r="F13" s="7" t="str">
        <f t="shared" si="0"/>
        <v>January</v>
      </c>
      <c r="G13" s="7" t="str">
        <f t="shared" si="1"/>
        <v>Sat</v>
      </c>
      <c r="H13" s="6" t="s">
        <v>218</v>
      </c>
      <c r="I13" s="6" t="s">
        <v>30</v>
      </c>
      <c r="J13" s="17">
        <v>8.99</v>
      </c>
      <c r="K13" s="6" t="s">
        <v>29</v>
      </c>
      <c r="L13" s="5">
        <v>1</v>
      </c>
      <c r="M13" s="23">
        <f t="shared" si="2"/>
        <v>8.99</v>
      </c>
      <c r="N13" s="27">
        <f t="shared" si="3"/>
        <v>0</v>
      </c>
      <c r="O13" s="27">
        <f t="shared" si="4"/>
        <v>0</v>
      </c>
      <c r="P13" s="27">
        <f t="shared" si="5"/>
        <v>0</v>
      </c>
    </row>
    <row r="14" spans="1:20" ht="23" x14ac:dyDescent="0.25">
      <c r="A14" s="4">
        <v>222</v>
      </c>
      <c r="B14" s="5">
        <v>17</v>
      </c>
      <c r="C14" s="6" t="s">
        <v>14</v>
      </c>
      <c r="D14" s="6" t="s">
        <v>18</v>
      </c>
      <c r="E14" s="7">
        <v>43843</v>
      </c>
      <c r="F14" s="7" t="str">
        <f t="shared" si="0"/>
        <v>January</v>
      </c>
      <c r="G14" s="7" t="str">
        <f t="shared" si="1"/>
        <v>Mon</v>
      </c>
      <c r="H14" s="6" t="s">
        <v>220</v>
      </c>
      <c r="I14" s="6" t="s">
        <v>30</v>
      </c>
      <c r="J14" s="17">
        <v>5.99</v>
      </c>
      <c r="K14" s="6" t="s">
        <v>29</v>
      </c>
      <c r="L14" s="5">
        <v>1</v>
      </c>
      <c r="M14" s="23">
        <f t="shared" si="2"/>
        <v>5.99</v>
      </c>
      <c r="N14" s="27">
        <f t="shared" si="3"/>
        <v>0</v>
      </c>
      <c r="O14" s="27">
        <f t="shared" si="4"/>
        <v>0</v>
      </c>
      <c r="P14" s="27">
        <f t="shared" si="5"/>
        <v>0</v>
      </c>
    </row>
    <row r="15" spans="1:20" ht="23" x14ac:dyDescent="0.25">
      <c r="A15" s="4">
        <v>230</v>
      </c>
      <c r="B15" s="5">
        <v>10</v>
      </c>
      <c r="C15" s="6" t="s">
        <v>15</v>
      </c>
      <c r="D15" s="6" t="s">
        <v>12</v>
      </c>
      <c r="E15" s="7">
        <v>43831</v>
      </c>
      <c r="F15" s="7" t="str">
        <f t="shared" si="0"/>
        <v>January</v>
      </c>
      <c r="G15" s="7" t="str">
        <f t="shared" si="1"/>
        <v>Wed</v>
      </c>
      <c r="H15" s="6" t="s">
        <v>178</v>
      </c>
      <c r="I15" s="6" t="s">
        <v>30</v>
      </c>
      <c r="J15" s="17">
        <v>12.99</v>
      </c>
      <c r="K15" s="6" t="s">
        <v>30</v>
      </c>
      <c r="L15" s="5">
        <v>4</v>
      </c>
      <c r="M15" s="23">
        <f t="shared" si="2"/>
        <v>0</v>
      </c>
      <c r="N15" s="27">
        <f t="shared" si="3"/>
        <v>0</v>
      </c>
      <c r="O15" s="27">
        <f t="shared" si="4"/>
        <v>0</v>
      </c>
      <c r="P15" s="27">
        <f t="shared" si="5"/>
        <v>1</v>
      </c>
    </row>
    <row r="16" spans="1:20" ht="23" x14ac:dyDescent="0.25">
      <c r="A16" s="4">
        <v>233</v>
      </c>
      <c r="B16" s="5">
        <v>55</v>
      </c>
      <c r="C16" s="6" t="s">
        <v>15</v>
      </c>
      <c r="D16" s="6" t="s">
        <v>17</v>
      </c>
      <c r="E16" s="7">
        <v>43837</v>
      </c>
      <c r="F16" s="7" t="str">
        <f t="shared" si="0"/>
        <v>January</v>
      </c>
      <c r="G16" s="7" t="str">
        <f t="shared" si="1"/>
        <v>Tue</v>
      </c>
      <c r="H16" s="6" t="s">
        <v>225</v>
      </c>
      <c r="I16" s="6" t="s">
        <v>29</v>
      </c>
      <c r="J16" s="17">
        <v>5.99</v>
      </c>
      <c r="K16" s="6" t="s">
        <v>29</v>
      </c>
      <c r="L16" s="5">
        <v>2</v>
      </c>
      <c r="M16" s="23">
        <f t="shared" si="2"/>
        <v>5.99</v>
      </c>
      <c r="N16" s="27">
        <f t="shared" si="3"/>
        <v>1</v>
      </c>
      <c r="O16" s="27">
        <f t="shared" si="4"/>
        <v>0</v>
      </c>
      <c r="P16" s="27">
        <f t="shared" si="5"/>
        <v>0</v>
      </c>
    </row>
    <row r="17" spans="1:16" ht="23" x14ac:dyDescent="0.25">
      <c r="A17" s="4">
        <v>268</v>
      </c>
      <c r="B17" s="5">
        <v>80</v>
      </c>
      <c r="C17" s="6" t="s">
        <v>13</v>
      </c>
      <c r="D17" s="6" t="s">
        <v>16</v>
      </c>
      <c r="E17" s="7">
        <v>43855</v>
      </c>
      <c r="F17" s="7" t="str">
        <f t="shared" si="0"/>
        <v>January</v>
      </c>
      <c r="G17" s="7" t="str">
        <f t="shared" si="1"/>
        <v>Sat</v>
      </c>
      <c r="H17" s="6" t="s">
        <v>248</v>
      </c>
      <c r="I17" s="6" t="s">
        <v>29</v>
      </c>
      <c r="J17" s="17">
        <v>8.99</v>
      </c>
      <c r="K17" s="6" t="s">
        <v>30</v>
      </c>
      <c r="L17" s="5">
        <v>1</v>
      </c>
      <c r="M17" s="23">
        <f t="shared" si="2"/>
        <v>0</v>
      </c>
      <c r="N17" s="27">
        <f t="shared" si="3"/>
        <v>1</v>
      </c>
      <c r="O17" s="27">
        <f t="shared" si="4"/>
        <v>0</v>
      </c>
      <c r="P17" s="27">
        <f t="shared" si="5"/>
        <v>0</v>
      </c>
    </row>
    <row r="18" spans="1:16" ht="23" x14ac:dyDescent="0.25">
      <c r="A18" s="4">
        <v>291</v>
      </c>
      <c r="B18" s="5">
        <v>75</v>
      </c>
      <c r="C18" s="6" t="s">
        <v>15</v>
      </c>
      <c r="D18" s="6" t="s">
        <v>12</v>
      </c>
      <c r="E18" s="7">
        <v>43837</v>
      </c>
      <c r="F18" s="7" t="str">
        <f t="shared" si="0"/>
        <v>January</v>
      </c>
      <c r="G18" s="7" t="str">
        <f t="shared" si="1"/>
        <v>Tue</v>
      </c>
      <c r="H18" s="6" t="s">
        <v>265</v>
      </c>
      <c r="I18" s="6" t="s">
        <v>29</v>
      </c>
      <c r="J18" s="17">
        <v>5.99</v>
      </c>
      <c r="K18" s="6" t="s">
        <v>30</v>
      </c>
      <c r="L18" s="5">
        <v>3</v>
      </c>
      <c r="M18" s="23">
        <f t="shared" si="2"/>
        <v>0</v>
      </c>
      <c r="N18" s="27">
        <f t="shared" si="3"/>
        <v>1</v>
      </c>
      <c r="O18" s="27">
        <f t="shared" si="4"/>
        <v>0</v>
      </c>
      <c r="P18" s="27">
        <f t="shared" si="5"/>
        <v>0</v>
      </c>
    </row>
    <row r="19" spans="1:16" ht="23" x14ac:dyDescent="0.25">
      <c r="A19" s="4">
        <v>11</v>
      </c>
      <c r="B19" s="5">
        <v>80</v>
      </c>
      <c r="C19" s="6" t="s">
        <v>15</v>
      </c>
      <c r="D19" s="6" t="s">
        <v>17</v>
      </c>
      <c r="E19" s="7">
        <v>43874</v>
      </c>
      <c r="F19" s="7" t="str">
        <f t="shared" si="0"/>
        <v>February</v>
      </c>
      <c r="G19" s="7" t="str">
        <f t="shared" si="1"/>
        <v>Thu</v>
      </c>
      <c r="H19" s="6" t="s">
        <v>41</v>
      </c>
      <c r="I19" s="6" t="s">
        <v>29</v>
      </c>
      <c r="J19" s="17">
        <v>5.99</v>
      </c>
      <c r="K19" s="6" t="s">
        <v>30</v>
      </c>
      <c r="L19" s="5">
        <v>3</v>
      </c>
      <c r="M19" s="23">
        <f t="shared" si="2"/>
        <v>0</v>
      </c>
      <c r="N19" s="27">
        <f t="shared" si="3"/>
        <v>1</v>
      </c>
      <c r="O19" s="27">
        <f t="shared" si="4"/>
        <v>0</v>
      </c>
      <c r="P19" s="27">
        <f t="shared" si="5"/>
        <v>0</v>
      </c>
    </row>
    <row r="20" spans="1:16" ht="23" x14ac:dyDescent="0.25">
      <c r="A20" s="4">
        <v>37</v>
      </c>
      <c r="B20" s="5">
        <v>70</v>
      </c>
      <c r="C20" s="6" t="s">
        <v>13</v>
      </c>
      <c r="D20" s="6" t="s">
        <v>19</v>
      </c>
      <c r="E20" s="7">
        <v>43884</v>
      </c>
      <c r="F20" s="7" t="str">
        <f t="shared" si="0"/>
        <v>February</v>
      </c>
      <c r="G20" s="7" t="str">
        <f t="shared" si="1"/>
        <v>Sun</v>
      </c>
      <c r="H20" s="6" t="s">
        <v>59</v>
      </c>
      <c r="I20" s="6" t="s">
        <v>30</v>
      </c>
      <c r="J20" s="17">
        <v>12.99</v>
      </c>
      <c r="K20" s="6" t="s">
        <v>30</v>
      </c>
      <c r="L20" s="5">
        <v>2</v>
      </c>
      <c r="M20" s="23">
        <f t="shared" si="2"/>
        <v>0</v>
      </c>
      <c r="N20" s="27">
        <f t="shared" si="3"/>
        <v>0</v>
      </c>
      <c r="O20" s="27">
        <f t="shared" si="4"/>
        <v>0</v>
      </c>
      <c r="P20" s="27">
        <f t="shared" si="5"/>
        <v>0</v>
      </c>
    </row>
    <row r="21" spans="1:16" ht="23" x14ac:dyDescent="0.25">
      <c r="A21" s="4">
        <v>40</v>
      </c>
      <c r="B21" s="5">
        <v>49</v>
      </c>
      <c r="C21" s="6" t="s">
        <v>15</v>
      </c>
      <c r="D21" s="6" t="s">
        <v>18</v>
      </c>
      <c r="E21" s="7">
        <v>43875</v>
      </c>
      <c r="F21" s="7" t="str">
        <f t="shared" si="0"/>
        <v>February</v>
      </c>
      <c r="G21" s="7" t="str">
        <f t="shared" si="1"/>
        <v>Fri</v>
      </c>
      <c r="H21" s="6" t="s">
        <v>67</v>
      </c>
      <c r="I21" s="6" t="s">
        <v>29</v>
      </c>
      <c r="J21" s="17">
        <v>12.99</v>
      </c>
      <c r="K21" s="6" t="s">
        <v>29</v>
      </c>
      <c r="L21" s="5">
        <v>2</v>
      </c>
      <c r="M21" s="23">
        <f t="shared" si="2"/>
        <v>12.99</v>
      </c>
      <c r="N21" s="27">
        <f t="shared" si="3"/>
        <v>1</v>
      </c>
      <c r="O21" s="27">
        <f t="shared" si="4"/>
        <v>0</v>
      </c>
      <c r="P21" s="27">
        <f t="shared" si="5"/>
        <v>0</v>
      </c>
    </row>
    <row r="22" spans="1:16" ht="23" x14ac:dyDescent="0.25">
      <c r="A22" s="4">
        <v>55</v>
      </c>
      <c r="B22" s="5">
        <v>57</v>
      </c>
      <c r="C22" s="6" t="s">
        <v>14</v>
      </c>
      <c r="D22" s="6" t="s">
        <v>17</v>
      </c>
      <c r="E22" s="7">
        <v>43882</v>
      </c>
      <c r="F22" s="7" t="str">
        <f t="shared" si="0"/>
        <v>February</v>
      </c>
      <c r="G22" s="7" t="str">
        <f t="shared" si="1"/>
        <v>Fri</v>
      </c>
      <c r="H22" s="6" t="s">
        <v>81</v>
      </c>
      <c r="I22" s="6" t="s">
        <v>29</v>
      </c>
      <c r="J22" s="17">
        <v>12.99</v>
      </c>
      <c r="K22" s="6" t="s">
        <v>29</v>
      </c>
      <c r="L22" s="5">
        <v>3</v>
      </c>
      <c r="M22" s="23">
        <f t="shared" si="2"/>
        <v>12.99</v>
      </c>
      <c r="N22" s="27">
        <f t="shared" si="3"/>
        <v>1</v>
      </c>
      <c r="O22" s="27">
        <f t="shared" si="4"/>
        <v>0</v>
      </c>
      <c r="P22" s="27">
        <f t="shared" si="5"/>
        <v>0</v>
      </c>
    </row>
    <row r="23" spans="1:16" ht="23" x14ac:dyDescent="0.25">
      <c r="A23" s="4">
        <v>62</v>
      </c>
      <c r="B23" s="5">
        <v>78</v>
      </c>
      <c r="C23" s="6" t="s">
        <v>15</v>
      </c>
      <c r="D23" s="6" t="s">
        <v>17</v>
      </c>
      <c r="E23" s="7">
        <v>43889</v>
      </c>
      <c r="F23" s="7" t="str">
        <f t="shared" si="0"/>
        <v>February</v>
      </c>
      <c r="G23" s="7" t="str">
        <f t="shared" si="1"/>
        <v>Fri</v>
      </c>
      <c r="H23" s="6" t="s">
        <v>87</v>
      </c>
      <c r="I23" s="6" t="s">
        <v>29</v>
      </c>
      <c r="J23" s="17">
        <v>8.99</v>
      </c>
      <c r="K23" s="6" t="s">
        <v>30</v>
      </c>
      <c r="L23" s="5">
        <v>2</v>
      </c>
      <c r="M23" s="23">
        <f t="shared" si="2"/>
        <v>0</v>
      </c>
      <c r="N23" s="27">
        <f t="shared" si="3"/>
        <v>1</v>
      </c>
      <c r="O23" s="27">
        <f t="shared" si="4"/>
        <v>0</v>
      </c>
      <c r="P23" s="27">
        <f t="shared" si="5"/>
        <v>0</v>
      </c>
    </row>
    <row r="24" spans="1:16" ht="23" x14ac:dyDescent="0.25">
      <c r="A24" s="4">
        <v>68</v>
      </c>
      <c r="B24" s="5">
        <v>37</v>
      </c>
      <c r="C24" s="6" t="s">
        <v>13</v>
      </c>
      <c r="D24" s="6" t="s">
        <v>11</v>
      </c>
      <c r="E24" s="7">
        <v>43882</v>
      </c>
      <c r="F24" s="7" t="str">
        <f t="shared" si="0"/>
        <v>February</v>
      </c>
      <c r="G24" s="7" t="str">
        <f t="shared" si="1"/>
        <v>Fri</v>
      </c>
      <c r="H24" s="6" t="s">
        <v>93</v>
      </c>
      <c r="I24" s="6" t="s">
        <v>29</v>
      </c>
      <c r="J24" s="17">
        <v>8.99</v>
      </c>
      <c r="K24" s="6" t="s">
        <v>29</v>
      </c>
      <c r="L24" s="5">
        <v>4</v>
      </c>
      <c r="M24" s="23">
        <f t="shared" si="2"/>
        <v>8.99</v>
      </c>
      <c r="N24" s="27">
        <f t="shared" si="3"/>
        <v>1</v>
      </c>
      <c r="O24" s="27">
        <f t="shared" si="4"/>
        <v>0</v>
      </c>
      <c r="P24" s="27">
        <f t="shared" si="5"/>
        <v>1</v>
      </c>
    </row>
    <row r="25" spans="1:16" ht="23" x14ac:dyDescent="0.25">
      <c r="A25" s="4">
        <v>70</v>
      </c>
      <c r="B25" s="5">
        <v>35</v>
      </c>
      <c r="C25" s="6" t="s">
        <v>15</v>
      </c>
      <c r="D25" s="6" t="s">
        <v>16</v>
      </c>
      <c r="E25" s="7">
        <v>43885</v>
      </c>
      <c r="F25" s="7" t="str">
        <f t="shared" si="0"/>
        <v>February</v>
      </c>
      <c r="G25" s="7" t="str">
        <f t="shared" si="1"/>
        <v>Mon</v>
      </c>
      <c r="H25" s="6" t="s">
        <v>94</v>
      </c>
      <c r="I25" s="6" t="s">
        <v>29</v>
      </c>
      <c r="J25" s="17">
        <v>5.99</v>
      </c>
      <c r="K25" s="6" t="s">
        <v>30</v>
      </c>
      <c r="L25" s="5">
        <v>2</v>
      </c>
      <c r="M25" s="23">
        <f t="shared" si="2"/>
        <v>0</v>
      </c>
      <c r="N25" s="27">
        <f t="shared" si="3"/>
        <v>1</v>
      </c>
      <c r="O25" s="27">
        <f t="shared" si="4"/>
        <v>0</v>
      </c>
      <c r="P25" s="27">
        <f t="shared" si="5"/>
        <v>0</v>
      </c>
    </row>
    <row r="26" spans="1:16" ht="23" x14ac:dyDescent="0.25">
      <c r="A26" s="4">
        <v>71</v>
      </c>
      <c r="B26" s="5">
        <v>80</v>
      </c>
      <c r="C26" s="6" t="s">
        <v>14</v>
      </c>
      <c r="D26" s="6" t="s">
        <v>16</v>
      </c>
      <c r="E26" s="7">
        <v>43882</v>
      </c>
      <c r="F26" s="7" t="str">
        <f t="shared" si="0"/>
        <v>February</v>
      </c>
      <c r="G26" s="7" t="str">
        <f t="shared" si="1"/>
        <v>Fri</v>
      </c>
      <c r="H26" s="6" t="s">
        <v>95</v>
      </c>
      <c r="I26" s="6" t="s">
        <v>30</v>
      </c>
      <c r="J26" s="17">
        <v>12.99</v>
      </c>
      <c r="K26" s="6" t="s">
        <v>30</v>
      </c>
      <c r="L26" s="5">
        <v>5</v>
      </c>
      <c r="M26" s="23">
        <f t="shared" si="2"/>
        <v>0</v>
      </c>
      <c r="N26" s="27">
        <f t="shared" si="3"/>
        <v>0</v>
      </c>
      <c r="O26" s="27">
        <f t="shared" si="4"/>
        <v>1</v>
      </c>
      <c r="P26" s="27">
        <f t="shared" si="5"/>
        <v>0</v>
      </c>
    </row>
    <row r="27" spans="1:16" ht="23" x14ac:dyDescent="0.25">
      <c r="A27" s="4">
        <v>90</v>
      </c>
      <c r="B27" s="5">
        <v>77</v>
      </c>
      <c r="C27" s="6" t="s">
        <v>14</v>
      </c>
      <c r="D27" s="6" t="s">
        <v>17</v>
      </c>
      <c r="E27" s="7">
        <v>43878</v>
      </c>
      <c r="F27" s="7" t="str">
        <f t="shared" si="0"/>
        <v>February</v>
      </c>
      <c r="G27" s="7" t="str">
        <f t="shared" si="1"/>
        <v>Mon</v>
      </c>
      <c r="H27" s="6" t="s">
        <v>111</v>
      </c>
      <c r="I27" s="6" t="s">
        <v>29</v>
      </c>
      <c r="J27" s="17">
        <v>8.99</v>
      </c>
      <c r="K27" s="6" t="s">
        <v>29</v>
      </c>
      <c r="L27" s="5">
        <v>2</v>
      </c>
      <c r="M27" s="23">
        <f t="shared" si="2"/>
        <v>8.99</v>
      </c>
      <c r="N27" s="27">
        <f t="shared" si="3"/>
        <v>1</v>
      </c>
      <c r="O27" s="27">
        <f t="shared" si="4"/>
        <v>0</v>
      </c>
      <c r="P27" s="27">
        <f t="shared" si="5"/>
        <v>0</v>
      </c>
    </row>
    <row r="28" spans="1:16" ht="23" x14ac:dyDescent="0.25">
      <c r="A28" s="4">
        <v>91</v>
      </c>
      <c r="B28" s="5">
        <v>75</v>
      </c>
      <c r="C28" s="6" t="s">
        <v>14</v>
      </c>
      <c r="D28" s="6" t="s">
        <v>18</v>
      </c>
      <c r="E28" s="7">
        <v>43880</v>
      </c>
      <c r="F28" s="7" t="str">
        <f t="shared" si="0"/>
        <v>February</v>
      </c>
      <c r="G28" s="7" t="str">
        <f t="shared" si="1"/>
        <v>Wed</v>
      </c>
      <c r="H28" s="6" t="s">
        <v>112</v>
      </c>
      <c r="I28" s="6" t="s">
        <v>30</v>
      </c>
      <c r="J28" s="17">
        <v>5.99</v>
      </c>
      <c r="K28" s="6" t="s">
        <v>29</v>
      </c>
      <c r="L28" s="5">
        <v>5</v>
      </c>
      <c r="M28" s="23">
        <f t="shared" si="2"/>
        <v>5.99</v>
      </c>
      <c r="N28" s="27">
        <f t="shared" si="3"/>
        <v>0</v>
      </c>
      <c r="O28" s="27">
        <f t="shared" si="4"/>
        <v>1</v>
      </c>
      <c r="P28" s="27">
        <f t="shared" si="5"/>
        <v>0</v>
      </c>
    </row>
    <row r="29" spans="1:16" ht="23" x14ac:dyDescent="0.25">
      <c r="A29" s="4">
        <v>99</v>
      </c>
      <c r="B29" s="5">
        <v>66</v>
      </c>
      <c r="C29" s="6" t="s">
        <v>13</v>
      </c>
      <c r="D29" s="6" t="s">
        <v>10</v>
      </c>
      <c r="E29" s="7">
        <v>43880</v>
      </c>
      <c r="F29" s="7" t="str">
        <f t="shared" si="0"/>
        <v>February</v>
      </c>
      <c r="G29" s="7" t="str">
        <f t="shared" si="1"/>
        <v>Wed</v>
      </c>
      <c r="H29" s="6" t="s">
        <v>50</v>
      </c>
      <c r="I29" s="6" t="s">
        <v>30</v>
      </c>
      <c r="J29" s="17">
        <v>12.99</v>
      </c>
      <c r="K29" s="6" t="s">
        <v>29</v>
      </c>
      <c r="L29" s="5">
        <v>2</v>
      </c>
      <c r="M29" s="23">
        <f t="shared" si="2"/>
        <v>12.99</v>
      </c>
      <c r="N29" s="27">
        <f t="shared" si="3"/>
        <v>0</v>
      </c>
      <c r="O29" s="27">
        <f t="shared" si="4"/>
        <v>0</v>
      </c>
      <c r="P29" s="27">
        <f t="shared" si="5"/>
        <v>0</v>
      </c>
    </row>
    <row r="30" spans="1:16" ht="23" x14ac:dyDescent="0.25">
      <c r="A30" s="4">
        <v>100</v>
      </c>
      <c r="B30" s="5">
        <v>73</v>
      </c>
      <c r="C30" s="6" t="s">
        <v>14</v>
      </c>
      <c r="D30" s="6" t="s">
        <v>20</v>
      </c>
      <c r="E30" s="7">
        <v>43869</v>
      </c>
      <c r="F30" s="7" t="str">
        <f t="shared" si="0"/>
        <v>February</v>
      </c>
      <c r="G30" s="7" t="str">
        <f t="shared" si="1"/>
        <v>Sat</v>
      </c>
      <c r="H30" s="6" t="s">
        <v>119</v>
      </c>
      <c r="I30" s="6" t="s">
        <v>29</v>
      </c>
      <c r="J30" s="17">
        <v>5.99</v>
      </c>
      <c r="K30" s="6" t="s">
        <v>29</v>
      </c>
      <c r="L30" s="5">
        <v>4</v>
      </c>
      <c r="M30" s="23">
        <f t="shared" si="2"/>
        <v>5.99</v>
      </c>
      <c r="N30" s="27">
        <f t="shared" si="3"/>
        <v>1</v>
      </c>
      <c r="O30" s="27">
        <f t="shared" si="4"/>
        <v>0</v>
      </c>
      <c r="P30" s="27">
        <f t="shared" si="5"/>
        <v>1</v>
      </c>
    </row>
    <row r="31" spans="1:16" ht="23" x14ac:dyDescent="0.25">
      <c r="A31" s="4">
        <v>118</v>
      </c>
      <c r="B31" s="5">
        <v>42</v>
      </c>
      <c r="C31" s="6" t="s">
        <v>13</v>
      </c>
      <c r="D31" s="6" t="s">
        <v>10</v>
      </c>
      <c r="E31" s="7">
        <v>43869</v>
      </c>
      <c r="F31" s="7" t="str">
        <f t="shared" si="0"/>
        <v>February</v>
      </c>
      <c r="G31" s="7" t="str">
        <f t="shared" si="1"/>
        <v>Sat</v>
      </c>
      <c r="H31" s="6" t="s">
        <v>136</v>
      </c>
      <c r="I31" s="6" t="s">
        <v>29</v>
      </c>
      <c r="J31" s="17">
        <v>8.99</v>
      </c>
      <c r="K31" s="6" t="s">
        <v>30</v>
      </c>
      <c r="L31" s="5">
        <v>5</v>
      </c>
      <c r="M31" s="23">
        <f t="shared" si="2"/>
        <v>0</v>
      </c>
      <c r="N31" s="27">
        <f t="shared" si="3"/>
        <v>1</v>
      </c>
      <c r="O31" s="27">
        <f t="shared" si="4"/>
        <v>1</v>
      </c>
      <c r="P31" s="27">
        <f t="shared" si="5"/>
        <v>0</v>
      </c>
    </row>
    <row r="32" spans="1:16" ht="23" x14ac:dyDescent="0.25">
      <c r="A32" s="4">
        <v>142</v>
      </c>
      <c r="B32" s="5">
        <v>57</v>
      </c>
      <c r="C32" s="6" t="s">
        <v>15</v>
      </c>
      <c r="D32" s="6" t="s">
        <v>10</v>
      </c>
      <c r="E32" s="7">
        <v>43867</v>
      </c>
      <c r="F32" s="7" t="str">
        <f t="shared" si="0"/>
        <v>February</v>
      </c>
      <c r="G32" s="7" t="str">
        <f t="shared" si="1"/>
        <v>Thu</v>
      </c>
      <c r="H32" s="6" t="s">
        <v>156</v>
      </c>
      <c r="I32" s="6" t="s">
        <v>30</v>
      </c>
      <c r="J32" s="17">
        <v>5.99</v>
      </c>
      <c r="K32" s="6" t="s">
        <v>30</v>
      </c>
      <c r="L32" s="5">
        <v>5</v>
      </c>
      <c r="M32" s="23">
        <f t="shared" si="2"/>
        <v>0</v>
      </c>
      <c r="N32" s="27">
        <f t="shared" si="3"/>
        <v>0</v>
      </c>
      <c r="O32" s="27">
        <f t="shared" si="4"/>
        <v>1</v>
      </c>
      <c r="P32" s="27">
        <f t="shared" si="5"/>
        <v>0</v>
      </c>
    </row>
    <row r="33" spans="1:16" ht="23" x14ac:dyDescent="0.25">
      <c r="A33" s="4">
        <v>195</v>
      </c>
      <c r="B33" s="5">
        <v>52</v>
      </c>
      <c r="C33" s="6" t="s">
        <v>14</v>
      </c>
      <c r="D33" s="6" t="s">
        <v>19</v>
      </c>
      <c r="E33" s="7">
        <v>43862</v>
      </c>
      <c r="F33" s="7" t="str">
        <f t="shared" si="0"/>
        <v>February</v>
      </c>
      <c r="G33" s="7" t="str">
        <f t="shared" si="1"/>
        <v>Sat</v>
      </c>
      <c r="H33" s="6" t="s">
        <v>199</v>
      </c>
      <c r="I33" s="6" t="s">
        <v>29</v>
      </c>
      <c r="J33" s="17">
        <v>8.99</v>
      </c>
      <c r="K33" s="6" t="s">
        <v>30</v>
      </c>
      <c r="L33" s="5">
        <v>2</v>
      </c>
      <c r="M33" s="23">
        <f t="shared" si="2"/>
        <v>0</v>
      </c>
      <c r="N33" s="27">
        <f t="shared" si="3"/>
        <v>1</v>
      </c>
      <c r="O33" s="27">
        <f t="shared" si="4"/>
        <v>0</v>
      </c>
      <c r="P33" s="27">
        <f t="shared" si="5"/>
        <v>0</v>
      </c>
    </row>
    <row r="34" spans="1:16" ht="23" x14ac:dyDescent="0.25">
      <c r="A34" s="4">
        <v>206</v>
      </c>
      <c r="B34" s="5">
        <v>17</v>
      </c>
      <c r="C34" s="6" t="s">
        <v>14</v>
      </c>
      <c r="D34" s="6" t="s">
        <v>10</v>
      </c>
      <c r="E34" s="7">
        <v>43883</v>
      </c>
      <c r="F34" s="7" t="str">
        <f t="shared" si="0"/>
        <v>February</v>
      </c>
      <c r="G34" s="7" t="str">
        <f t="shared" si="1"/>
        <v>Sat</v>
      </c>
      <c r="H34" s="6" t="s">
        <v>208</v>
      </c>
      <c r="I34" s="6" t="s">
        <v>30</v>
      </c>
      <c r="J34" s="17">
        <v>5.99</v>
      </c>
      <c r="K34" s="6" t="s">
        <v>29</v>
      </c>
      <c r="L34" s="5">
        <v>3</v>
      </c>
      <c r="M34" s="23">
        <f t="shared" si="2"/>
        <v>5.99</v>
      </c>
      <c r="N34" s="27">
        <f t="shared" si="3"/>
        <v>0</v>
      </c>
      <c r="O34" s="27">
        <f t="shared" si="4"/>
        <v>0</v>
      </c>
      <c r="P34" s="27">
        <f t="shared" si="5"/>
        <v>0</v>
      </c>
    </row>
    <row r="35" spans="1:16" ht="23" x14ac:dyDescent="0.25">
      <c r="A35" s="4">
        <v>213</v>
      </c>
      <c r="B35" s="5">
        <v>29</v>
      </c>
      <c r="C35" s="6" t="s">
        <v>13</v>
      </c>
      <c r="D35" s="6" t="s">
        <v>16</v>
      </c>
      <c r="E35" s="7">
        <v>43875</v>
      </c>
      <c r="F35" s="7" t="str">
        <f t="shared" si="0"/>
        <v>February</v>
      </c>
      <c r="G35" s="7" t="str">
        <f t="shared" si="1"/>
        <v>Fri</v>
      </c>
      <c r="H35" s="6" t="s">
        <v>213</v>
      </c>
      <c r="I35" s="6" t="s">
        <v>29</v>
      </c>
      <c r="J35" s="17">
        <v>5.99</v>
      </c>
      <c r="K35" s="6" t="s">
        <v>29</v>
      </c>
      <c r="L35" s="5">
        <v>5</v>
      </c>
      <c r="M35" s="23">
        <f t="shared" si="2"/>
        <v>5.99</v>
      </c>
      <c r="N35" s="27">
        <f t="shared" si="3"/>
        <v>1</v>
      </c>
      <c r="O35" s="27">
        <f t="shared" si="4"/>
        <v>1</v>
      </c>
      <c r="P35" s="27">
        <f t="shared" si="5"/>
        <v>0</v>
      </c>
    </row>
    <row r="36" spans="1:16" ht="23" x14ac:dyDescent="0.25">
      <c r="A36" s="4">
        <v>221</v>
      </c>
      <c r="B36" s="5">
        <v>48</v>
      </c>
      <c r="C36" s="6" t="s">
        <v>15</v>
      </c>
      <c r="D36" s="6" t="s">
        <v>16</v>
      </c>
      <c r="E36" s="7">
        <v>43865</v>
      </c>
      <c r="F36" s="7" t="str">
        <f t="shared" si="0"/>
        <v>February</v>
      </c>
      <c r="G36" s="7" t="str">
        <f t="shared" si="1"/>
        <v>Tue</v>
      </c>
      <c r="H36" s="6" t="s">
        <v>219</v>
      </c>
      <c r="I36" s="6" t="s">
        <v>30</v>
      </c>
      <c r="J36" s="17">
        <v>8.99</v>
      </c>
      <c r="K36" s="6" t="s">
        <v>29</v>
      </c>
      <c r="L36" s="5">
        <v>3</v>
      </c>
      <c r="M36" s="23">
        <f t="shared" si="2"/>
        <v>8.99</v>
      </c>
      <c r="N36" s="27">
        <f t="shared" si="3"/>
        <v>0</v>
      </c>
      <c r="O36" s="27">
        <f t="shared" si="4"/>
        <v>0</v>
      </c>
      <c r="P36" s="27">
        <f t="shared" si="5"/>
        <v>0</v>
      </c>
    </row>
    <row r="37" spans="1:16" ht="23" x14ac:dyDescent="0.25">
      <c r="A37" s="4">
        <v>238</v>
      </c>
      <c r="B37" s="5">
        <v>34</v>
      </c>
      <c r="C37" s="6" t="s">
        <v>15</v>
      </c>
      <c r="D37" s="6" t="s">
        <v>12</v>
      </c>
      <c r="E37" s="7">
        <v>43869</v>
      </c>
      <c r="F37" s="7" t="str">
        <f t="shared" si="0"/>
        <v>February</v>
      </c>
      <c r="G37" s="7" t="str">
        <f t="shared" si="1"/>
        <v>Sat</v>
      </c>
      <c r="H37" s="6" t="s">
        <v>228</v>
      </c>
      <c r="I37" s="6" t="s">
        <v>30</v>
      </c>
      <c r="J37" s="17">
        <v>5.99</v>
      </c>
      <c r="K37" s="6" t="s">
        <v>30</v>
      </c>
      <c r="L37" s="5">
        <v>5</v>
      </c>
      <c r="M37" s="23">
        <f t="shared" si="2"/>
        <v>0</v>
      </c>
      <c r="N37" s="27">
        <f t="shared" si="3"/>
        <v>0</v>
      </c>
      <c r="O37" s="27">
        <f t="shared" si="4"/>
        <v>1</v>
      </c>
      <c r="P37" s="27">
        <f t="shared" si="5"/>
        <v>0</v>
      </c>
    </row>
    <row r="38" spans="1:16" ht="23" x14ac:dyDescent="0.25">
      <c r="A38" s="4">
        <v>241</v>
      </c>
      <c r="B38" s="5">
        <v>40</v>
      </c>
      <c r="C38" s="6" t="s">
        <v>13</v>
      </c>
      <c r="D38" s="6" t="s">
        <v>20</v>
      </c>
      <c r="E38" s="7">
        <v>43875</v>
      </c>
      <c r="F38" s="7" t="str">
        <f t="shared" si="0"/>
        <v>February</v>
      </c>
      <c r="G38" s="7" t="str">
        <f t="shared" si="1"/>
        <v>Fri</v>
      </c>
      <c r="H38" s="6" t="s">
        <v>156</v>
      </c>
      <c r="I38" s="6" t="s">
        <v>30</v>
      </c>
      <c r="J38" s="17">
        <v>8.99</v>
      </c>
      <c r="K38" s="6" t="s">
        <v>30</v>
      </c>
      <c r="L38" s="5">
        <v>1</v>
      </c>
      <c r="M38" s="23">
        <f t="shared" si="2"/>
        <v>0</v>
      </c>
      <c r="N38" s="27">
        <f t="shared" si="3"/>
        <v>0</v>
      </c>
      <c r="O38" s="27">
        <f t="shared" si="4"/>
        <v>0</v>
      </c>
      <c r="P38" s="27">
        <f t="shared" si="5"/>
        <v>0</v>
      </c>
    </row>
    <row r="39" spans="1:16" ht="23" x14ac:dyDescent="0.25">
      <c r="A39" s="4">
        <v>293</v>
      </c>
      <c r="B39" s="5">
        <v>49</v>
      </c>
      <c r="C39" s="6" t="s">
        <v>14</v>
      </c>
      <c r="D39" s="6" t="s">
        <v>18</v>
      </c>
      <c r="E39" s="7">
        <v>43885</v>
      </c>
      <c r="F39" s="7" t="str">
        <f t="shared" si="0"/>
        <v>February</v>
      </c>
      <c r="G39" s="7" t="str">
        <f t="shared" si="1"/>
        <v>Mon</v>
      </c>
      <c r="H39" s="6" t="s">
        <v>178</v>
      </c>
      <c r="I39" s="6" t="s">
        <v>29</v>
      </c>
      <c r="J39" s="17">
        <v>8.99</v>
      </c>
      <c r="K39" s="6" t="s">
        <v>29</v>
      </c>
      <c r="L39" s="5">
        <v>4</v>
      </c>
      <c r="M39" s="23">
        <f t="shared" si="2"/>
        <v>8.99</v>
      </c>
      <c r="N39" s="27">
        <f t="shared" si="3"/>
        <v>1</v>
      </c>
      <c r="O39" s="27">
        <f t="shared" si="4"/>
        <v>0</v>
      </c>
      <c r="P39" s="27">
        <f t="shared" si="5"/>
        <v>1</v>
      </c>
    </row>
    <row r="40" spans="1:16" ht="23" x14ac:dyDescent="0.25">
      <c r="A40" s="4">
        <v>296</v>
      </c>
      <c r="B40" s="5">
        <v>31</v>
      </c>
      <c r="C40" s="6" t="s">
        <v>15</v>
      </c>
      <c r="D40" s="6" t="s">
        <v>16</v>
      </c>
      <c r="E40" s="7">
        <v>43871</v>
      </c>
      <c r="F40" s="7" t="str">
        <f t="shared" si="0"/>
        <v>February</v>
      </c>
      <c r="G40" s="7" t="str">
        <f t="shared" si="1"/>
        <v>Mon</v>
      </c>
      <c r="H40" s="6" t="s">
        <v>137</v>
      </c>
      <c r="I40" s="6" t="s">
        <v>30</v>
      </c>
      <c r="J40" s="17">
        <v>12.99</v>
      </c>
      <c r="K40" s="6" t="s">
        <v>29</v>
      </c>
      <c r="L40" s="5">
        <v>3</v>
      </c>
      <c r="M40" s="23">
        <f t="shared" si="2"/>
        <v>12.99</v>
      </c>
      <c r="N40" s="27">
        <f t="shared" si="3"/>
        <v>0</v>
      </c>
      <c r="O40" s="27">
        <f t="shared" si="4"/>
        <v>0</v>
      </c>
      <c r="P40" s="27">
        <f t="shared" si="5"/>
        <v>0</v>
      </c>
    </row>
    <row r="41" spans="1:16" ht="23" x14ac:dyDescent="0.25">
      <c r="A41" s="4">
        <v>35</v>
      </c>
      <c r="B41" s="5">
        <v>79</v>
      </c>
      <c r="C41" s="6" t="s">
        <v>13</v>
      </c>
      <c r="D41" s="6" t="s">
        <v>16</v>
      </c>
      <c r="E41" s="7">
        <v>43915</v>
      </c>
      <c r="F41" s="7" t="str">
        <f t="shared" si="0"/>
        <v>March</v>
      </c>
      <c r="G41" s="7" t="str">
        <f t="shared" si="1"/>
        <v>Wed</v>
      </c>
      <c r="H41" s="6" t="s">
        <v>60</v>
      </c>
      <c r="I41" s="6" t="s">
        <v>29</v>
      </c>
      <c r="J41" s="17">
        <v>5.99</v>
      </c>
      <c r="K41" s="6" t="s">
        <v>30</v>
      </c>
      <c r="L41" s="5">
        <v>5</v>
      </c>
      <c r="M41" s="23">
        <f t="shared" si="2"/>
        <v>0</v>
      </c>
      <c r="N41" s="27">
        <f t="shared" si="3"/>
        <v>1</v>
      </c>
      <c r="O41" s="27">
        <f t="shared" si="4"/>
        <v>1</v>
      </c>
      <c r="P41" s="27">
        <f t="shared" si="5"/>
        <v>0</v>
      </c>
    </row>
    <row r="42" spans="1:16" ht="23" x14ac:dyDescent="0.25">
      <c r="A42" s="4">
        <v>38</v>
      </c>
      <c r="B42" s="5">
        <v>49</v>
      </c>
      <c r="C42" s="6" t="s">
        <v>13</v>
      </c>
      <c r="D42" s="6" t="s">
        <v>17</v>
      </c>
      <c r="E42" s="7">
        <v>43915</v>
      </c>
      <c r="F42" s="7" t="str">
        <f t="shared" si="0"/>
        <v>March</v>
      </c>
      <c r="G42" s="7" t="str">
        <f t="shared" si="1"/>
        <v>Wed</v>
      </c>
      <c r="H42" s="6" t="s">
        <v>65</v>
      </c>
      <c r="I42" s="6" t="s">
        <v>30</v>
      </c>
      <c r="J42" s="17">
        <v>12.99</v>
      </c>
      <c r="K42" s="6" t="s">
        <v>30</v>
      </c>
      <c r="L42" s="5">
        <v>5</v>
      </c>
      <c r="M42" s="23">
        <f t="shared" si="2"/>
        <v>0</v>
      </c>
      <c r="N42" s="27">
        <f t="shared" si="3"/>
        <v>0</v>
      </c>
      <c r="O42" s="27">
        <f t="shared" si="4"/>
        <v>1</v>
      </c>
      <c r="P42" s="27">
        <f t="shared" si="5"/>
        <v>0</v>
      </c>
    </row>
    <row r="43" spans="1:16" ht="23" x14ac:dyDescent="0.25">
      <c r="A43" s="4">
        <v>44</v>
      </c>
      <c r="B43" s="5">
        <v>69</v>
      </c>
      <c r="C43" s="6" t="s">
        <v>14</v>
      </c>
      <c r="D43" s="6" t="s">
        <v>10</v>
      </c>
      <c r="E43" s="7">
        <v>43904</v>
      </c>
      <c r="F43" s="7" t="str">
        <f t="shared" si="0"/>
        <v>March</v>
      </c>
      <c r="G43" s="7" t="str">
        <f t="shared" si="1"/>
        <v>Sat</v>
      </c>
      <c r="H43" s="6" t="s">
        <v>70</v>
      </c>
      <c r="I43" s="6" t="s">
        <v>29</v>
      </c>
      <c r="J43" s="17">
        <v>12.99</v>
      </c>
      <c r="K43" s="6" t="s">
        <v>29</v>
      </c>
      <c r="L43" s="5">
        <v>1</v>
      </c>
      <c r="M43" s="23">
        <f t="shared" si="2"/>
        <v>12.99</v>
      </c>
      <c r="N43" s="27">
        <f t="shared" si="3"/>
        <v>1</v>
      </c>
      <c r="O43" s="27">
        <f t="shared" si="4"/>
        <v>0</v>
      </c>
      <c r="P43" s="27">
        <f t="shared" si="5"/>
        <v>0</v>
      </c>
    </row>
    <row r="44" spans="1:16" ht="23" x14ac:dyDescent="0.25">
      <c r="A44" s="4">
        <v>49</v>
      </c>
      <c r="B44" s="5">
        <v>69</v>
      </c>
      <c r="C44" s="6" t="s">
        <v>15</v>
      </c>
      <c r="D44" s="6" t="s">
        <v>16</v>
      </c>
      <c r="E44" s="7">
        <v>43891</v>
      </c>
      <c r="F44" s="7" t="str">
        <f t="shared" si="0"/>
        <v>March</v>
      </c>
      <c r="G44" s="7" t="str">
        <f t="shared" si="1"/>
        <v>Sun</v>
      </c>
      <c r="H44" s="6" t="s">
        <v>75</v>
      </c>
      <c r="I44" s="6" t="s">
        <v>29</v>
      </c>
      <c r="J44" s="17">
        <v>8.99</v>
      </c>
      <c r="K44" s="6" t="s">
        <v>29</v>
      </c>
      <c r="L44" s="5">
        <v>3</v>
      </c>
      <c r="M44" s="23">
        <f t="shared" si="2"/>
        <v>8.99</v>
      </c>
      <c r="N44" s="27">
        <f t="shared" si="3"/>
        <v>1</v>
      </c>
      <c r="O44" s="27">
        <f t="shared" si="4"/>
        <v>0</v>
      </c>
      <c r="P44" s="27">
        <f t="shared" si="5"/>
        <v>0</v>
      </c>
    </row>
    <row r="45" spans="1:16" ht="23" x14ac:dyDescent="0.25">
      <c r="A45" s="4">
        <v>60</v>
      </c>
      <c r="B45" s="5">
        <v>26</v>
      </c>
      <c r="C45" s="6" t="s">
        <v>14</v>
      </c>
      <c r="D45" s="6" t="s">
        <v>11</v>
      </c>
      <c r="E45" s="7">
        <v>43898</v>
      </c>
      <c r="F45" s="7" t="str">
        <f t="shared" si="0"/>
        <v>March</v>
      </c>
      <c r="G45" s="7" t="str">
        <f t="shared" si="1"/>
        <v>Sun</v>
      </c>
      <c r="H45" s="6" t="s">
        <v>85</v>
      </c>
      <c r="I45" s="6" t="s">
        <v>30</v>
      </c>
      <c r="J45" s="17">
        <v>8.99</v>
      </c>
      <c r="K45" s="6" t="s">
        <v>30</v>
      </c>
      <c r="L45" s="5">
        <v>1</v>
      </c>
      <c r="M45" s="23">
        <f t="shared" si="2"/>
        <v>0</v>
      </c>
      <c r="N45" s="27">
        <f t="shared" si="3"/>
        <v>0</v>
      </c>
      <c r="O45" s="27">
        <f t="shared" si="4"/>
        <v>0</v>
      </c>
      <c r="P45" s="27">
        <f t="shared" si="5"/>
        <v>0</v>
      </c>
    </row>
    <row r="46" spans="1:16" ht="23" x14ac:dyDescent="0.25">
      <c r="A46" s="4">
        <v>64</v>
      </c>
      <c r="B46" s="5">
        <v>66</v>
      </c>
      <c r="C46" s="6" t="s">
        <v>14</v>
      </c>
      <c r="D46" s="6" t="s">
        <v>20</v>
      </c>
      <c r="E46" s="7">
        <v>43892</v>
      </c>
      <c r="F46" s="7" t="str">
        <f t="shared" si="0"/>
        <v>March</v>
      </c>
      <c r="G46" s="7" t="str">
        <f t="shared" si="1"/>
        <v>Mon</v>
      </c>
      <c r="H46" s="6" t="s">
        <v>89</v>
      </c>
      <c r="I46" s="6" t="s">
        <v>29</v>
      </c>
      <c r="J46" s="17">
        <v>8.99</v>
      </c>
      <c r="K46" s="6" t="s">
        <v>30</v>
      </c>
      <c r="L46" s="5">
        <v>5</v>
      </c>
      <c r="M46" s="23">
        <f t="shared" si="2"/>
        <v>0</v>
      </c>
      <c r="N46" s="27">
        <f t="shared" si="3"/>
        <v>1</v>
      </c>
      <c r="O46" s="27">
        <f t="shared" si="4"/>
        <v>1</v>
      </c>
      <c r="P46" s="27">
        <f t="shared" si="5"/>
        <v>0</v>
      </c>
    </row>
    <row r="47" spans="1:16" ht="23" x14ac:dyDescent="0.25">
      <c r="A47" s="4">
        <v>65</v>
      </c>
      <c r="B47" s="5">
        <v>35</v>
      </c>
      <c r="C47" s="6" t="s">
        <v>14</v>
      </c>
      <c r="D47" s="6" t="s">
        <v>11</v>
      </c>
      <c r="E47" s="7">
        <v>43899</v>
      </c>
      <c r="F47" s="7" t="str">
        <f t="shared" si="0"/>
        <v>March</v>
      </c>
      <c r="G47" s="7" t="str">
        <f t="shared" si="1"/>
        <v>Mon</v>
      </c>
      <c r="H47" s="6" t="s">
        <v>90</v>
      </c>
      <c r="I47" s="6" t="s">
        <v>30</v>
      </c>
      <c r="J47" s="17">
        <v>8.99</v>
      </c>
      <c r="K47" s="6" t="s">
        <v>29</v>
      </c>
      <c r="L47" s="5">
        <v>1</v>
      </c>
      <c r="M47" s="23">
        <f t="shared" si="2"/>
        <v>8.99</v>
      </c>
      <c r="N47" s="27">
        <f t="shared" si="3"/>
        <v>0</v>
      </c>
      <c r="O47" s="27">
        <f t="shared" si="4"/>
        <v>0</v>
      </c>
      <c r="P47" s="27">
        <f t="shared" si="5"/>
        <v>0</v>
      </c>
    </row>
    <row r="48" spans="1:16" ht="23" x14ac:dyDescent="0.25">
      <c r="A48" s="4">
        <v>74</v>
      </c>
      <c r="B48" s="5">
        <v>22</v>
      </c>
      <c r="C48" s="6" t="s">
        <v>13</v>
      </c>
      <c r="D48" s="6" t="s">
        <v>16</v>
      </c>
      <c r="E48" s="7">
        <v>43905</v>
      </c>
      <c r="F48" s="7" t="str">
        <f t="shared" si="0"/>
        <v>March</v>
      </c>
      <c r="G48" s="7" t="str">
        <f t="shared" si="1"/>
        <v>Sun</v>
      </c>
      <c r="H48" s="6" t="s">
        <v>97</v>
      </c>
      <c r="I48" s="6" t="s">
        <v>30</v>
      </c>
      <c r="J48" s="17">
        <v>12.99</v>
      </c>
      <c r="K48" s="6" t="s">
        <v>29</v>
      </c>
      <c r="L48" s="5">
        <v>1</v>
      </c>
      <c r="M48" s="23">
        <f t="shared" si="2"/>
        <v>12.99</v>
      </c>
      <c r="N48" s="27">
        <f t="shared" si="3"/>
        <v>0</v>
      </c>
      <c r="O48" s="27">
        <f t="shared" si="4"/>
        <v>0</v>
      </c>
      <c r="P48" s="27">
        <f t="shared" si="5"/>
        <v>0</v>
      </c>
    </row>
    <row r="49" spans="1:16" ht="23" x14ac:dyDescent="0.25">
      <c r="A49" s="4">
        <v>76</v>
      </c>
      <c r="B49" s="5">
        <v>31</v>
      </c>
      <c r="C49" s="6" t="s">
        <v>15</v>
      </c>
      <c r="D49" s="6" t="s">
        <v>19</v>
      </c>
      <c r="E49" s="7">
        <v>43908</v>
      </c>
      <c r="F49" s="7" t="str">
        <f t="shared" si="0"/>
        <v>March</v>
      </c>
      <c r="G49" s="7" t="str">
        <f t="shared" si="1"/>
        <v>Wed</v>
      </c>
      <c r="H49" s="6" t="s">
        <v>99</v>
      </c>
      <c r="I49" s="6" t="s">
        <v>29</v>
      </c>
      <c r="J49" s="17">
        <v>8.99</v>
      </c>
      <c r="K49" s="6" t="s">
        <v>30</v>
      </c>
      <c r="L49" s="5">
        <v>3</v>
      </c>
      <c r="M49" s="23">
        <f t="shared" si="2"/>
        <v>0</v>
      </c>
      <c r="N49" s="27">
        <f t="shared" si="3"/>
        <v>1</v>
      </c>
      <c r="O49" s="27">
        <f t="shared" si="4"/>
        <v>0</v>
      </c>
      <c r="P49" s="27">
        <f t="shared" si="5"/>
        <v>0</v>
      </c>
    </row>
    <row r="50" spans="1:16" ht="23" x14ac:dyDescent="0.25">
      <c r="A50" s="4">
        <v>80</v>
      </c>
      <c r="B50" s="5">
        <v>55</v>
      </c>
      <c r="C50" s="6" t="s">
        <v>13</v>
      </c>
      <c r="D50" s="6" t="s">
        <v>20</v>
      </c>
      <c r="E50" s="7">
        <v>43903</v>
      </c>
      <c r="F50" s="7" t="str">
        <f t="shared" si="0"/>
        <v>March</v>
      </c>
      <c r="G50" s="7" t="str">
        <f t="shared" si="1"/>
        <v>Fri</v>
      </c>
      <c r="H50" s="6" t="s">
        <v>42</v>
      </c>
      <c r="I50" s="6" t="s">
        <v>29</v>
      </c>
      <c r="J50" s="17">
        <v>8.99</v>
      </c>
      <c r="K50" s="6" t="s">
        <v>29</v>
      </c>
      <c r="L50" s="5">
        <v>3</v>
      </c>
      <c r="M50" s="23">
        <f t="shared" si="2"/>
        <v>8.99</v>
      </c>
      <c r="N50" s="27">
        <f t="shared" si="3"/>
        <v>1</v>
      </c>
      <c r="O50" s="27">
        <f t="shared" si="4"/>
        <v>0</v>
      </c>
      <c r="P50" s="27">
        <f t="shared" si="5"/>
        <v>0</v>
      </c>
    </row>
    <row r="51" spans="1:16" ht="23" x14ac:dyDescent="0.25">
      <c r="A51" s="4">
        <v>89</v>
      </c>
      <c r="B51" s="5">
        <v>48</v>
      </c>
      <c r="C51" s="6" t="s">
        <v>14</v>
      </c>
      <c r="D51" s="6" t="s">
        <v>10</v>
      </c>
      <c r="E51" s="7">
        <v>43899</v>
      </c>
      <c r="F51" s="7" t="str">
        <f t="shared" si="0"/>
        <v>March</v>
      </c>
      <c r="G51" s="7" t="str">
        <f t="shared" si="1"/>
        <v>Mon</v>
      </c>
      <c r="H51" s="6" t="s">
        <v>110</v>
      </c>
      <c r="I51" s="6" t="s">
        <v>30</v>
      </c>
      <c r="J51" s="17">
        <v>5.99</v>
      </c>
      <c r="K51" s="6" t="s">
        <v>29</v>
      </c>
      <c r="L51" s="5">
        <v>2</v>
      </c>
      <c r="M51" s="23">
        <f t="shared" si="2"/>
        <v>5.99</v>
      </c>
      <c r="N51" s="27">
        <f t="shared" si="3"/>
        <v>0</v>
      </c>
      <c r="O51" s="27">
        <f t="shared" si="4"/>
        <v>0</v>
      </c>
      <c r="P51" s="27">
        <f t="shared" si="5"/>
        <v>0</v>
      </c>
    </row>
    <row r="52" spans="1:16" ht="23" x14ac:dyDescent="0.25">
      <c r="A52" s="4">
        <v>95</v>
      </c>
      <c r="B52" s="5">
        <v>15</v>
      </c>
      <c r="C52" s="6" t="s">
        <v>14</v>
      </c>
      <c r="D52" s="6" t="s">
        <v>16</v>
      </c>
      <c r="E52" s="7">
        <v>43897</v>
      </c>
      <c r="F52" s="7" t="str">
        <f t="shared" si="0"/>
        <v>March</v>
      </c>
      <c r="G52" s="7" t="str">
        <f t="shared" si="1"/>
        <v>Sat</v>
      </c>
      <c r="H52" s="6" t="s">
        <v>115</v>
      </c>
      <c r="I52" s="6" t="s">
        <v>29</v>
      </c>
      <c r="J52" s="17">
        <v>8.99</v>
      </c>
      <c r="K52" s="6" t="s">
        <v>29</v>
      </c>
      <c r="L52" s="5">
        <v>1</v>
      </c>
      <c r="M52" s="23">
        <f t="shared" si="2"/>
        <v>8.99</v>
      </c>
      <c r="N52" s="27">
        <f t="shared" si="3"/>
        <v>1</v>
      </c>
      <c r="O52" s="27">
        <f t="shared" si="4"/>
        <v>0</v>
      </c>
      <c r="P52" s="27">
        <f t="shared" si="5"/>
        <v>0</v>
      </c>
    </row>
    <row r="53" spans="1:16" ht="23" x14ac:dyDescent="0.25">
      <c r="A53" s="4">
        <v>97</v>
      </c>
      <c r="B53" s="5">
        <v>36</v>
      </c>
      <c r="C53" s="6" t="s">
        <v>13</v>
      </c>
      <c r="D53" s="6" t="s">
        <v>16</v>
      </c>
      <c r="E53" s="7">
        <v>43908</v>
      </c>
      <c r="F53" s="7" t="str">
        <f t="shared" si="0"/>
        <v>March</v>
      </c>
      <c r="G53" s="7" t="str">
        <f t="shared" si="1"/>
        <v>Wed</v>
      </c>
      <c r="H53" s="6" t="s">
        <v>117</v>
      </c>
      <c r="I53" s="6" t="s">
        <v>30</v>
      </c>
      <c r="J53" s="17">
        <v>12.99</v>
      </c>
      <c r="K53" s="6" t="s">
        <v>30</v>
      </c>
      <c r="L53" s="5">
        <v>3</v>
      </c>
      <c r="M53" s="23">
        <f t="shared" si="2"/>
        <v>0</v>
      </c>
      <c r="N53" s="27">
        <f t="shared" si="3"/>
        <v>0</v>
      </c>
      <c r="O53" s="27">
        <f t="shared" si="4"/>
        <v>0</v>
      </c>
      <c r="P53" s="27">
        <f t="shared" si="5"/>
        <v>0</v>
      </c>
    </row>
    <row r="54" spans="1:16" ht="23" x14ac:dyDescent="0.25">
      <c r="A54" s="4">
        <v>133</v>
      </c>
      <c r="B54" s="5">
        <v>50</v>
      </c>
      <c r="C54" s="6" t="s">
        <v>15</v>
      </c>
      <c r="D54" s="6" t="s">
        <v>12</v>
      </c>
      <c r="E54" s="7">
        <v>43903</v>
      </c>
      <c r="F54" s="7" t="str">
        <f t="shared" si="0"/>
        <v>March</v>
      </c>
      <c r="G54" s="7" t="str">
        <f t="shared" si="1"/>
        <v>Fri</v>
      </c>
      <c r="H54" s="6" t="s">
        <v>124</v>
      </c>
      <c r="I54" s="6" t="s">
        <v>29</v>
      </c>
      <c r="J54" s="17">
        <v>8.99</v>
      </c>
      <c r="K54" s="6" t="s">
        <v>29</v>
      </c>
      <c r="L54" s="5">
        <v>2</v>
      </c>
      <c r="M54" s="23">
        <f t="shared" si="2"/>
        <v>8.99</v>
      </c>
      <c r="N54" s="27">
        <f t="shared" si="3"/>
        <v>1</v>
      </c>
      <c r="O54" s="27">
        <f t="shared" si="4"/>
        <v>0</v>
      </c>
      <c r="P54" s="27">
        <f t="shared" si="5"/>
        <v>0</v>
      </c>
    </row>
    <row r="55" spans="1:16" ht="23" x14ac:dyDescent="0.25">
      <c r="A55" s="4">
        <v>135</v>
      </c>
      <c r="B55" s="5">
        <v>18</v>
      </c>
      <c r="C55" s="6" t="s">
        <v>13</v>
      </c>
      <c r="D55" s="6" t="s">
        <v>19</v>
      </c>
      <c r="E55" s="7">
        <v>43900</v>
      </c>
      <c r="F55" s="7" t="str">
        <f t="shared" si="0"/>
        <v>March</v>
      </c>
      <c r="G55" s="7" t="str">
        <f t="shared" si="1"/>
        <v>Tue</v>
      </c>
      <c r="H55" s="6" t="s">
        <v>32</v>
      </c>
      <c r="I55" s="6" t="s">
        <v>30</v>
      </c>
      <c r="J55" s="17">
        <v>12.99</v>
      </c>
      <c r="K55" s="6" t="s">
        <v>30</v>
      </c>
      <c r="L55" s="5">
        <v>1</v>
      </c>
      <c r="M55" s="23">
        <f t="shared" si="2"/>
        <v>0</v>
      </c>
      <c r="N55" s="27">
        <f t="shared" si="3"/>
        <v>0</v>
      </c>
      <c r="O55" s="27">
        <f t="shared" si="4"/>
        <v>0</v>
      </c>
      <c r="P55" s="27">
        <f t="shared" si="5"/>
        <v>0</v>
      </c>
    </row>
    <row r="56" spans="1:16" ht="23" x14ac:dyDescent="0.25">
      <c r="A56" s="4">
        <v>136</v>
      </c>
      <c r="B56" s="5">
        <v>12</v>
      </c>
      <c r="C56" s="6" t="s">
        <v>13</v>
      </c>
      <c r="D56" s="6" t="s">
        <v>20</v>
      </c>
      <c r="E56" s="7">
        <v>43900</v>
      </c>
      <c r="F56" s="7" t="str">
        <f t="shared" si="0"/>
        <v>March</v>
      </c>
      <c r="G56" s="7" t="str">
        <f t="shared" si="1"/>
        <v>Tue</v>
      </c>
      <c r="H56" s="6" t="s">
        <v>150</v>
      </c>
      <c r="I56" s="6" t="s">
        <v>30</v>
      </c>
      <c r="J56" s="17">
        <v>12.99</v>
      </c>
      <c r="K56" s="6" t="s">
        <v>29</v>
      </c>
      <c r="L56" s="5">
        <v>1</v>
      </c>
      <c r="M56" s="23">
        <f t="shared" si="2"/>
        <v>12.99</v>
      </c>
      <c r="N56" s="27">
        <f t="shared" si="3"/>
        <v>0</v>
      </c>
      <c r="O56" s="27">
        <f t="shared" si="4"/>
        <v>0</v>
      </c>
      <c r="P56" s="27">
        <f t="shared" si="5"/>
        <v>0</v>
      </c>
    </row>
    <row r="57" spans="1:16" ht="23" x14ac:dyDescent="0.25">
      <c r="A57" s="4">
        <v>148</v>
      </c>
      <c r="B57" s="5">
        <v>24</v>
      </c>
      <c r="C57" s="6" t="s">
        <v>13</v>
      </c>
      <c r="D57" s="6" t="s">
        <v>16</v>
      </c>
      <c r="E57" s="7">
        <v>43891</v>
      </c>
      <c r="F57" s="7" t="str">
        <f t="shared" si="0"/>
        <v>March</v>
      </c>
      <c r="G57" s="7" t="str">
        <f t="shared" si="1"/>
        <v>Sun</v>
      </c>
      <c r="H57" s="6" t="s">
        <v>161</v>
      </c>
      <c r="I57" s="6" t="s">
        <v>29</v>
      </c>
      <c r="J57" s="17">
        <v>12.99</v>
      </c>
      <c r="K57" s="6" t="s">
        <v>29</v>
      </c>
      <c r="L57" s="5">
        <v>2</v>
      </c>
      <c r="M57" s="23">
        <f t="shared" si="2"/>
        <v>12.99</v>
      </c>
      <c r="N57" s="27">
        <f t="shared" si="3"/>
        <v>1</v>
      </c>
      <c r="O57" s="27">
        <f t="shared" si="4"/>
        <v>0</v>
      </c>
      <c r="P57" s="27">
        <f t="shared" si="5"/>
        <v>0</v>
      </c>
    </row>
    <row r="58" spans="1:16" ht="23" x14ac:dyDescent="0.25">
      <c r="A58" s="4">
        <v>172</v>
      </c>
      <c r="B58" s="5">
        <v>43</v>
      </c>
      <c r="C58" s="6" t="s">
        <v>15</v>
      </c>
      <c r="D58" s="6" t="s">
        <v>16</v>
      </c>
      <c r="E58" s="7">
        <v>43914</v>
      </c>
      <c r="F58" s="7" t="str">
        <f t="shared" si="0"/>
        <v>March</v>
      </c>
      <c r="G58" s="7" t="str">
        <f t="shared" si="1"/>
        <v>Tue</v>
      </c>
      <c r="H58" s="6" t="s">
        <v>180</v>
      </c>
      <c r="I58" s="6" t="s">
        <v>30</v>
      </c>
      <c r="J58" s="17">
        <v>5.99</v>
      </c>
      <c r="K58" s="6" t="s">
        <v>30</v>
      </c>
      <c r="L58" s="5">
        <v>4</v>
      </c>
      <c r="M58" s="23">
        <f t="shared" si="2"/>
        <v>0</v>
      </c>
      <c r="N58" s="27">
        <f t="shared" si="3"/>
        <v>0</v>
      </c>
      <c r="O58" s="27">
        <f t="shared" si="4"/>
        <v>0</v>
      </c>
      <c r="P58" s="27">
        <f t="shared" si="5"/>
        <v>1</v>
      </c>
    </row>
    <row r="59" spans="1:16" ht="23" x14ac:dyDescent="0.25">
      <c r="A59" s="4">
        <v>173</v>
      </c>
      <c r="B59" s="5">
        <v>19</v>
      </c>
      <c r="C59" s="6" t="s">
        <v>14</v>
      </c>
      <c r="D59" s="6" t="s">
        <v>16</v>
      </c>
      <c r="E59" s="7">
        <v>43909</v>
      </c>
      <c r="F59" s="7" t="str">
        <f t="shared" si="0"/>
        <v>March</v>
      </c>
      <c r="G59" s="7" t="str">
        <f t="shared" si="1"/>
        <v>Thu</v>
      </c>
      <c r="H59" s="6" t="s">
        <v>181</v>
      </c>
      <c r="I59" s="6" t="s">
        <v>29</v>
      </c>
      <c r="J59" s="17">
        <v>5.99</v>
      </c>
      <c r="K59" s="6" t="s">
        <v>29</v>
      </c>
      <c r="L59" s="5">
        <v>1</v>
      </c>
      <c r="M59" s="23">
        <f t="shared" si="2"/>
        <v>5.99</v>
      </c>
      <c r="N59" s="27">
        <f t="shared" si="3"/>
        <v>1</v>
      </c>
      <c r="O59" s="27">
        <f t="shared" si="4"/>
        <v>0</v>
      </c>
      <c r="P59" s="27">
        <f t="shared" si="5"/>
        <v>0</v>
      </c>
    </row>
    <row r="60" spans="1:16" ht="23" x14ac:dyDescent="0.25">
      <c r="A60" s="4">
        <v>216</v>
      </c>
      <c r="B60" s="5">
        <v>13</v>
      </c>
      <c r="C60" s="6" t="s">
        <v>15</v>
      </c>
      <c r="D60" s="6" t="s">
        <v>16</v>
      </c>
      <c r="E60" s="7">
        <v>43907</v>
      </c>
      <c r="F60" s="7" t="str">
        <f t="shared" si="0"/>
        <v>March</v>
      </c>
      <c r="G60" s="7" t="str">
        <f t="shared" si="1"/>
        <v>Tue</v>
      </c>
      <c r="H60" s="6" t="s">
        <v>176</v>
      </c>
      <c r="I60" s="6" t="s">
        <v>29</v>
      </c>
      <c r="J60" s="17">
        <v>5.99</v>
      </c>
      <c r="K60" s="6" t="s">
        <v>29</v>
      </c>
      <c r="L60" s="5">
        <v>5</v>
      </c>
      <c r="M60" s="23">
        <f t="shared" si="2"/>
        <v>5.99</v>
      </c>
      <c r="N60" s="27">
        <f t="shared" si="3"/>
        <v>1</v>
      </c>
      <c r="O60" s="27">
        <f t="shared" si="4"/>
        <v>1</v>
      </c>
      <c r="P60" s="27">
        <f t="shared" si="5"/>
        <v>0</v>
      </c>
    </row>
    <row r="61" spans="1:16" ht="23" x14ac:dyDescent="0.25">
      <c r="A61" s="4">
        <v>224</v>
      </c>
      <c r="B61" s="5">
        <v>11</v>
      </c>
      <c r="C61" s="6" t="s">
        <v>13</v>
      </c>
      <c r="D61" s="6" t="s">
        <v>11</v>
      </c>
      <c r="E61" s="7">
        <v>43907</v>
      </c>
      <c r="F61" s="7" t="str">
        <f t="shared" si="0"/>
        <v>March</v>
      </c>
      <c r="G61" s="7" t="str">
        <f t="shared" si="1"/>
        <v>Tue</v>
      </c>
      <c r="H61" s="6" t="s">
        <v>221</v>
      </c>
      <c r="I61" s="6" t="s">
        <v>30</v>
      </c>
      <c r="J61" s="17">
        <v>5.99</v>
      </c>
      <c r="K61" s="6" t="s">
        <v>29</v>
      </c>
      <c r="L61" s="5">
        <v>3</v>
      </c>
      <c r="M61" s="23">
        <f t="shared" si="2"/>
        <v>5.99</v>
      </c>
      <c r="N61" s="27">
        <f t="shared" si="3"/>
        <v>0</v>
      </c>
      <c r="O61" s="27">
        <f t="shared" si="4"/>
        <v>0</v>
      </c>
      <c r="P61" s="27">
        <f t="shared" si="5"/>
        <v>0</v>
      </c>
    </row>
    <row r="62" spans="1:16" ht="23" x14ac:dyDescent="0.25">
      <c r="A62" s="4">
        <v>249</v>
      </c>
      <c r="B62" s="5">
        <v>29</v>
      </c>
      <c r="C62" s="6" t="s">
        <v>13</v>
      </c>
      <c r="D62" s="6" t="s">
        <v>19</v>
      </c>
      <c r="E62" s="7">
        <v>43907</v>
      </c>
      <c r="F62" s="7" t="str">
        <f t="shared" si="0"/>
        <v>March</v>
      </c>
      <c r="G62" s="7" t="str">
        <f t="shared" si="1"/>
        <v>Tue</v>
      </c>
      <c r="H62" s="6" t="s">
        <v>236</v>
      </c>
      <c r="I62" s="6" t="s">
        <v>29</v>
      </c>
      <c r="J62" s="17">
        <v>12.99</v>
      </c>
      <c r="K62" s="6" t="s">
        <v>30</v>
      </c>
      <c r="L62" s="5">
        <v>3</v>
      </c>
      <c r="M62" s="23">
        <f t="shared" si="2"/>
        <v>0</v>
      </c>
      <c r="N62" s="27">
        <f t="shared" si="3"/>
        <v>1</v>
      </c>
      <c r="O62" s="27">
        <f t="shared" si="4"/>
        <v>0</v>
      </c>
      <c r="P62" s="27">
        <f t="shared" si="5"/>
        <v>0</v>
      </c>
    </row>
    <row r="63" spans="1:16" ht="23" x14ac:dyDescent="0.25">
      <c r="A63" s="4">
        <v>273</v>
      </c>
      <c r="B63" s="5">
        <v>42</v>
      </c>
      <c r="C63" s="6" t="s">
        <v>14</v>
      </c>
      <c r="D63" s="6" t="s">
        <v>16</v>
      </c>
      <c r="E63" s="7">
        <v>43912</v>
      </c>
      <c r="F63" s="7" t="str">
        <f t="shared" si="0"/>
        <v>March</v>
      </c>
      <c r="G63" s="7" t="str">
        <f t="shared" si="1"/>
        <v>Sun</v>
      </c>
      <c r="H63" s="6" t="s">
        <v>252</v>
      </c>
      <c r="I63" s="6" t="s">
        <v>30</v>
      </c>
      <c r="J63" s="17">
        <v>12.99</v>
      </c>
      <c r="K63" s="6" t="s">
        <v>29</v>
      </c>
      <c r="L63" s="5">
        <v>1</v>
      </c>
      <c r="M63" s="23">
        <f t="shared" si="2"/>
        <v>12.99</v>
      </c>
      <c r="N63" s="27">
        <f t="shared" si="3"/>
        <v>0</v>
      </c>
      <c r="O63" s="27">
        <f t="shared" si="4"/>
        <v>0</v>
      </c>
      <c r="P63" s="27">
        <f t="shared" si="5"/>
        <v>0</v>
      </c>
    </row>
    <row r="64" spans="1:16" ht="23" x14ac:dyDescent="0.25">
      <c r="A64" s="4">
        <v>284</v>
      </c>
      <c r="B64" s="5">
        <v>67</v>
      </c>
      <c r="C64" s="6" t="s">
        <v>14</v>
      </c>
      <c r="D64" s="6" t="s">
        <v>17</v>
      </c>
      <c r="E64" s="7">
        <v>43895</v>
      </c>
      <c r="F64" s="7" t="str">
        <f t="shared" si="0"/>
        <v>March</v>
      </c>
      <c r="G64" s="7" t="str">
        <f t="shared" si="1"/>
        <v>Thu</v>
      </c>
      <c r="H64" s="6" t="s">
        <v>260</v>
      </c>
      <c r="I64" s="6" t="s">
        <v>30</v>
      </c>
      <c r="J64" s="17">
        <v>5.99</v>
      </c>
      <c r="K64" s="6" t="s">
        <v>30</v>
      </c>
      <c r="L64" s="5">
        <v>1</v>
      </c>
      <c r="M64" s="23">
        <f t="shared" si="2"/>
        <v>0</v>
      </c>
      <c r="N64" s="27">
        <f t="shared" si="3"/>
        <v>0</v>
      </c>
      <c r="O64" s="27">
        <f t="shared" si="4"/>
        <v>0</v>
      </c>
      <c r="P64" s="27">
        <f t="shared" si="5"/>
        <v>0</v>
      </c>
    </row>
    <row r="65" spans="1:16" ht="23" x14ac:dyDescent="0.25">
      <c r="A65" s="4">
        <v>286</v>
      </c>
      <c r="B65" s="5">
        <v>75</v>
      </c>
      <c r="C65" s="6" t="s">
        <v>14</v>
      </c>
      <c r="D65" s="6" t="s">
        <v>19</v>
      </c>
      <c r="E65" s="7">
        <v>43914</v>
      </c>
      <c r="F65" s="7" t="str">
        <f t="shared" si="0"/>
        <v>March</v>
      </c>
      <c r="G65" s="7" t="str">
        <f t="shared" si="1"/>
        <v>Tue</v>
      </c>
      <c r="H65" s="6" t="s">
        <v>261</v>
      </c>
      <c r="I65" s="6" t="s">
        <v>29</v>
      </c>
      <c r="J65" s="17">
        <v>5.99</v>
      </c>
      <c r="K65" s="6" t="s">
        <v>30</v>
      </c>
      <c r="L65" s="5">
        <v>3</v>
      </c>
      <c r="M65" s="23">
        <f t="shared" si="2"/>
        <v>0</v>
      </c>
      <c r="N65" s="27">
        <f t="shared" si="3"/>
        <v>1</v>
      </c>
      <c r="O65" s="27">
        <f t="shared" si="4"/>
        <v>0</v>
      </c>
      <c r="P65" s="27">
        <f t="shared" si="5"/>
        <v>0</v>
      </c>
    </row>
    <row r="66" spans="1:16" ht="23" x14ac:dyDescent="0.25">
      <c r="A66" s="4">
        <v>4</v>
      </c>
      <c r="B66" s="5">
        <v>55</v>
      </c>
      <c r="C66" s="6" t="s">
        <v>14</v>
      </c>
      <c r="D66" s="6" t="s">
        <v>20</v>
      </c>
      <c r="E66" s="7">
        <v>43926</v>
      </c>
      <c r="F66" s="7" t="str">
        <f t="shared" ref="F66:F129" si="6">TEXT(E66, "mmmmmmmmm")</f>
        <v>April</v>
      </c>
      <c r="G66" s="7" t="str">
        <f t="shared" ref="G66:G129" si="7">CHOOSE(WEEKDAY($E66),"Sun","Mon","Tue","Wed","Thu","Fri","Sat","Sun")</f>
        <v>Sun</v>
      </c>
      <c r="H66" s="6" t="s">
        <v>34</v>
      </c>
      <c r="I66" s="6" t="s">
        <v>30</v>
      </c>
      <c r="J66" s="17">
        <v>5.99</v>
      </c>
      <c r="K66" s="6" t="s">
        <v>30</v>
      </c>
      <c r="L66" s="5">
        <v>4</v>
      </c>
      <c r="M66" s="23">
        <f t="shared" ref="M66:M129" si="8">IF($K66="Y", $J66,0)</f>
        <v>0</v>
      </c>
      <c r="N66" s="27">
        <f t="shared" ref="N66:N129" si="9">IF($I66="Y",1,0)</f>
        <v>0</v>
      </c>
      <c r="O66" s="27">
        <f t="shared" ref="O66:O129" si="10">IF($L66=5,1,0)</f>
        <v>0</v>
      </c>
      <c r="P66" s="27">
        <f t="shared" ref="P66:P129" si="11">IF($L66=4,1,0)</f>
        <v>1</v>
      </c>
    </row>
    <row r="67" spans="1:16" ht="23" x14ac:dyDescent="0.25">
      <c r="A67" s="4">
        <v>6</v>
      </c>
      <c r="B67" s="5">
        <v>25</v>
      </c>
      <c r="C67" s="6" t="s">
        <v>14</v>
      </c>
      <c r="D67" s="6" t="s">
        <v>17</v>
      </c>
      <c r="E67" s="7">
        <v>43934</v>
      </c>
      <c r="F67" s="7" t="str">
        <f t="shared" si="6"/>
        <v>April</v>
      </c>
      <c r="G67" s="7" t="str">
        <f t="shared" si="7"/>
        <v>Mon</v>
      </c>
      <c r="H67" s="6" t="s">
        <v>36</v>
      </c>
      <c r="I67" s="6" t="s">
        <v>30</v>
      </c>
      <c r="J67" s="17">
        <v>12.99</v>
      </c>
      <c r="K67" s="6" t="s">
        <v>30</v>
      </c>
      <c r="L67" s="5">
        <v>2</v>
      </c>
      <c r="M67" s="23">
        <f t="shared" si="8"/>
        <v>0</v>
      </c>
      <c r="N67" s="27">
        <f t="shared" si="9"/>
        <v>0</v>
      </c>
      <c r="O67" s="27">
        <f t="shared" si="10"/>
        <v>0</v>
      </c>
      <c r="P67" s="27">
        <f t="shared" si="11"/>
        <v>0</v>
      </c>
    </row>
    <row r="68" spans="1:16" ht="23" x14ac:dyDescent="0.25">
      <c r="A68" s="4">
        <v>7</v>
      </c>
      <c r="B68" s="5">
        <v>53</v>
      </c>
      <c r="C68" s="6" t="s">
        <v>15</v>
      </c>
      <c r="D68" s="6" t="s">
        <v>11</v>
      </c>
      <c r="E68" s="7">
        <v>43923</v>
      </c>
      <c r="F68" s="7" t="str">
        <f t="shared" si="6"/>
        <v>April</v>
      </c>
      <c r="G68" s="7" t="str">
        <f t="shared" si="7"/>
        <v>Thu</v>
      </c>
      <c r="H68" s="6" t="s">
        <v>37</v>
      </c>
      <c r="I68" s="6" t="s">
        <v>30</v>
      </c>
      <c r="J68" s="17">
        <v>5.99</v>
      </c>
      <c r="K68" s="6" t="s">
        <v>29</v>
      </c>
      <c r="L68" s="5">
        <v>5</v>
      </c>
      <c r="M68" s="23">
        <f t="shared" si="8"/>
        <v>5.99</v>
      </c>
      <c r="N68" s="27">
        <f t="shared" si="9"/>
        <v>0</v>
      </c>
      <c r="O68" s="27">
        <f t="shared" si="10"/>
        <v>1</v>
      </c>
      <c r="P68" s="27">
        <f t="shared" si="11"/>
        <v>0</v>
      </c>
    </row>
    <row r="69" spans="1:16" ht="23" x14ac:dyDescent="0.25">
      <c r="A69" s="4">
        <v>10</v>
      </c>
      <c r="B69" s="5">
        <v>69</v>
      </c>
      <c r="C69" s="6" t="s">
        <v>13</v>
      </c>
      <c r="D69" s="6" t="s">
        <v>16</v>
      </c>
      <c r="E69" s="7">
        <v>43947</v>
      </c>
      <c r="F69" s="7" t="str">
        <f t="shared" si="6"/>
        <v>April</v>
      </c>
      <c r="G69" s="7" t="str">
        <f t="shared" si="7"/>
        <v>Sun</v>
      </c>
      <c r="H69" s="6" t="s">
        <v>40</v>
      </c>
      <c r="I69" s="6" t="s">
        <v>30</v>
      </c>
      <c r="J69" s="17">
        <v>5.99</v>
      </c>
      <c r="K69" s="6" t="s">
        <v>29</v>
      </c>
      <c r="L69" s="5">
        <v>5</v>
      </c>
      <c r="M69" s="23">
        <f t="shared" si="8"/>
        <v>5.99</v>
      </c>
      <c r="N69" s="27">
        <f t="shared" si="9"/>
        <v>0</v>
      </c>
      <c r="O69" s="27">
        <f t="shared" si="10"/>
        <v>1</v>
      </c>
      <c r="P69" s="27">
        <f t="shared" si="11"/>
        <v>0</v>
      </c>
    </row>
    <row r="70" spans="1:16" ht="23" x14ac:dyDescent="0.25">
      <c r="A70" s="4">
        <v>14</v>
      </c>
      <c r="B70" s="5">
        <v>35</v>
      </c>
      <c r="C70" s="6" t="s">
        <v>14</v>
      </c>
      <c r="D70" s="6" t="s">
        <v>19</v>
      </c>
      <c r="E70" s="7">
        <v>43942</v>
      </c>
      <c r="F70" s="7" t="str">
        <f t="shared" si="6"/>
        <v>April</v>
      </c>
      <c r="G70" s="7" t="str">
        <f t="shared" si="7"/>
        <v>Tue</v>
      </c>
      <c r="H70" s="6" t="s">
        <v>44</v>
      </c>
      <c r="I70" s="6" t="s">
        <v>30</v>
      </c>
      <c r="J70" s="17">
        <v>5.99</v>
      </c>
      <c r="K70" s="6" t="s">
        <v>30</v>
      </c>
      <c r="L70" s="5">
        <v>5</v>
      </c>
      <c r="M70" s="23">
        <f t="shared" si="8"/>
        <v>0</v>
      </c>
      <c r="N70" s="27">
        <f t="shared" si="9"/>
        <v>0</v>
      </c>
      <c r="O70" s="27">
        <f t="shared" si="10"/>
        <v>1</v>
      </c>
      <c r="P70" s="27">
        <f t="shared" si="11"/>
        <v>0</v>
      </c>
    </row>
    <row r="71" spans="1:16" ht="23" x14ac:dyDescent="0.25">
      <c r="A71" s="4">
        <v>16</v>
      </c>
      <c r="B71" s="5">
        <v>27</v>
      </c>
      <c r="C71" s="6" t="s">
        <v>14</v>
      </c>
      <c r="D71" s="6" t="s">
        <v>10</v>
      </c>
      <c r="E71" s="7">
        <v>43934</v>
      </c>
      <c r="F71" s="7" t="str">
        <f t="shared" si="6"/>
        <v>April</v>
      </c>
      <c r="G71" s="7" t="str">
        <f t="shared" si="7"/>
        <v>Mon</v>
      </c>
      <c r="H71" s="6" t="s">
        <v>46</v>
      </c>
      <c r="I71" s="6" t="s">
        <v>30</v>
      </c>
      <c r="J71" s="17">
        <v>12.99</v>
      </c>
      <c r="K71" s="6" t="s">
        <v>30</v>
      </c>
      <c r="L71" s="5">
        <v>4</v>
      </c>
      <c r="M71" s="23">
        <f t="shared" si="8"/>
        <v>0</v>
      </c>
      <c r="N71" s="27">
        <f t="shared" si="9"/>
        <v>0</v>
      </c>
      <c r="O71" s="27">
        <f t="shared" si="10"/>
        <v>0</v>
      </c>
      <c r="P71" s="27">
        <f t="shared" si="11"/>
        <v>1</v>
      </c>
    </row>
    <row r="72" spans="1:16" ht="23" x14ac:dyDescent="0.25">
      <c r="A72" s="4">
        <v>20</v>
      </c>
      <c r="B72" s="5">
        <v>24</v>
      </c>
      <c r="C72" s="6" t="s">
        <v>15</v>
      </c>
      <c r="D72" s="6" t="s">
        <v>16</v>
      </c>
      <c r="E72" s="7">
        <v>43939</v>
      </c>
      <c r="F72" s="7" t="str">
        <f t="shared" si="6"/>
        <v>April</v>
      </c>
      <c r="G72" s="7" t="str">
        <f t="shared" si="7"/>
        <v>Sat</v>
      </c>
      <c r="H72" s="6" t="s">
        <v>50</v>
      </c>
      <c r="I72" s="6" t="s">
        <v>30</v>
      </c>
      <c r="J72" s="17">
        <v>5.99</v>
      </c>
      <c r="K72" s="6" t="s">
        <v>29</v>
      </c>
      <c r="L72" s="5">
        <v>5</v>
      </c>
      <c r="M72" s="23">
        <f t="shared" si="8"/>
        <v>5.99</v>
      </c>
      <c r="N72" s="27">
        <f t="shared" si="9"/>
        <v>0</v>
      </c>
      <c r="O72" s="27">
        <f t="shared" si="10"/>
        <v>1</v>
      </c>
      <c r="P72" s="27">
        <f t="shared" si="11"/>
        <v>0</v>
      </c>
    </row>
    <row r="73" spans="1:16" ht="23" x14ac:dyDescent="0.25">
      <c r="A73" s="4">
        <v>21</v>
      </c>
      <c r="B73" s="5">
        <v>10</v>
      </c>
      <c r="C73" s="6" t="s">
        <v>13</v>
      </c>
      <c r="D73" s="6" t="s">
        <v>20</v>
      </c>
      <c r="E73" s="7">
        <v>43942</v>
      </c>
      <c r="F73" s="7" t="str">
        <f t="shared" si="6"/>
        <v>April</v>
      </c>
      <c r="G73" s="7" t="str">
        <f t="shared" si="7"/>
        <v>Tue</v>
      </c>
      <c r="H73" s="6" t="s">
        <v>51</v>
      </c>
      <c r="I73" s="6" t="s">
        <v>29</v>
      </c>
      <c r="J73" s="17">
        <v>8.99</v>
      </c>
      <c r="K73" s="6" t="s">
        <v>29</v>
      </c>
      <c r="L73" s="5">
        <v>2</v>
      </c>
      <c r="M73" s="23">
        <f t="shared" si="8"/>
        <v>8.99</v>
      </c>
      <c r="N73" s="27">
        <f t="shared" si="9"/>
        <v>1</v>
      </c>
      <c r="O73" s="27">
        <f t="shared" si="10"/>
        <v>0</v>
      </c>
      <c r="P73" s="27">
        <f t="shared" si="11"/>
        <v>0</v>
      </c>
    </row>
    <row r="74" spans="1:16" ht="23" x14ac:dyDescent="0.25">
      <c r="A74" s="4">
        <v>29</v>
      </c>
      <c r="B74" s="5">
        <v>56</v>
      </c>
      <c r="C74" s="6" t="s">
        <v>13</v>
      </c>
      <c r="D74" s="6" t="s">
        <v>19</v>
      </c>
      <c r="E74" s="7">
        <v>43947</v>
      </c>
      <c r="F74" s="7" t="str">
        <f t="shared" si="6"/>
        <v>April</v>
      </c>
      <c r="G74" s="7" t="str">
        <f t="shared" si="7"/>
        <v>Sun</v>
      </c>
      <c r="H74" s="6" t="s">
        <v>59</v>
      </c>
      <c r="I74" s="6" t="s">
        <v>30</v>
      </c>
      <c r="J74" s="17">
        <v>8.99</v>
      </c>
      <c r="K74" s="6" t="s">
        <v>30</v>
      </c>
      <c r="L74" s="5">
        <v>5</v>
      </c>
      <c r="M74" s="23">
        <f t="shared" si="8"/>
        <v>0</v>
      </c>
      <c r="N74" s="27">
        <f t="shared" si="9"/>
        <v>0</v>
      </c>
      <c r="O74" s="27">
        <f t="shared" si="10"/>
        <v>1</v>
      </c>
      <c r="P74" s="27">
        <f t="shared" si="11"/>
        <v>0</v>
      </c>
    </row>
    <row r="75" spans="1:16" ht="23" x14ac:dyDescent="0.25">
      <c r="A75" s="4">
        <v>41</v>
      </c>
      <c r="B75" s="5">
        <v>44</v>
      </c>
      <c r="C75" s="6" t="s">
        <v>15</v>
      </c>
      <c r="D75" s="6" t="s">
        <v>20</v>
      </c>
      <c r="E75" s="7">
        <v>43930</v>
      </c>
      <c r="F75" s="7" t="str">
        <f t="shared" si="6"/>
        <v>April</v>
      </c>
      <c r="G75" s="7" t="str">
        <f t="shared" si="7"/>
        <v>Thu</v>
      </c>
      <c r="H75" s="6" t="s">
        <v>68</v>
      </c>
      <c r="I75" s="6" t="s">
        <v>30</v>
      </c>
      <c r="J75" s="17">
        <v>12.99</v>
      </c>
      <c r="K75" s="6" t="s">
        <v>30</v>
      </c>
      <c r="L75" s="5">
        <v>1</v>
      </c>
      <c r="M75" s="23">
        <f t="shared" si="8"/>
        <v>0</v>
      </c>
      <c r="N75" s="27">
        <f t="shared" si="9"/>
        <v>0</v>
      </c>
      <c r="O75" s="27">
        <f t="shared" si="10"/>
        <v>0</v>
      </c>
      <c r="P75" s="27">
        <f t="shared" si="11"/>
        <v>0</v>
      </c>
    </row>
    <row r="76" spans="1:16" ht="23" x14ac:dyDescent="0.25">
      <c r="A76" s="4">
        <v>50</v>
      </c>
      <c r="B76" s="5">
        <v>49</v>
      </c>
      <c r="C76" s="6" t="s">
        <v>13</v>
      </c>
      <c r="D76" s="6" t="s">
        <v>16</v>
      </c>
      <c r="E76" s="7">
        <v>43940</v>
      </c>
      <c r="F76" s="7" t="str">
        <f t="shared" si="6"/>
        <v>April</v>
      </c>
      <c r="G76" s="7" t="str">
        <f t="shared" si="7"/>
        <v>Sun</v>
      </c>
      <c r="H76" s="6" t="s">
        <v>76</v>
      </c>
      <c r="I76" s="6" t="s">
        <v>30</v>
      </c>
      <c r="J76" s="17">
        <v>12.99</v>
      </c>
      <c r="K76" s="6" t="s">
        <v>30</v>
      </c>
      <c r="L76" s="5">
        <v>1</v>
      </c>
      <c r="M76" s="23">
        <f t="shared" si="8"/>
        <v>0</v>
      </c>
      <c r="N76" s="27">
        <f t="shared" si="9"/>
        <v>0</v>
      </c>
      <c r="O76" s="27">
        <f t="shared" si="10"/>
        <v>0</v>
      </c>
      <c r="P76" s="27">
        <f t="shared" si="11"/>
        <v>0</v>
      </c>
    </row>
    <row r="77" spans="1:16" ht="23" x14ac:dyDescent="0.25">
      <c r="A77" s="4">
        <v>53</v>
      </c>
      <c r="B77" s="5">
        <v>64</v>
      </c>
      <c r="C77" s="6" t="s">
        <v>15</v>
      </c>
      <c r="D77" s="6" t="s">
        <v>20</v>
      </c>
      <c r="E77" s="7">
        <v>43945</v>
      </c>
      <c r="F77" s="7" t="str">
        <f t="shared" si="6"/>
        <v>April</v>
      </c>
      <c r="G77" s="7" t="str">
        <f t="shared" si="7"/>
        <v>Fri</v>
      </c>
      <c r="H77" s="6" t="s">
        <v>79</v>
      </c>
      <c r="I77" s="6" t="s">
        <v>30</v>
      </c>
      <c r="J77" s="17">
        <v>5.99</v>
      </c>
      <c r="K77" s="6" t="s">
        <v>30</v>
      </c>
      <c r="L77" s="5">
        <v>2</v>
      </c>
      <c r="M77" s="23">
        <f t="shared" si="8"/>
        <v>0</v>
      </c>
      <c r="N77" s="27">
        <f t="shared" si="9"/>
        <v>0</v>
      </c>
      <c r="O77" s="27">
        <f t="shared" si="10"/>
        <v>0</v>
      </c>
      <c r="P77" s="27">
        <f t="shared" si="11"/>
        <v>0</v>
      </c>
    </row>
    <row r="78" spans="1:16" ht="23" x14ac:dyDescent="0.25">
      <c r="A78" s="4">
        <v>66</v>
      </c>
      <c r="B78" s="5">
        <v>70</v>
      </c>
      <c r="C78" s="6" t="s">
        <v>15</v>
      </c>
      <c r="D78" s="6" t="s">
        <v>20</v>
      </c>
      <c r="E78" s="7">
        <v>43935</v>
      </c>
      <c r="F78" s="7" t="str">
        <f t="shared" si="6"/>
        <v>April</v>
      </c>
      <c r="G78" s="7" t="str">
        <f t="shared" si="7"/>
        <v>Tue</v>
      </c>
      <c r="H78" s="6" t="s">
        <v>91</v>
      </c>
      <c r="I78" s="6" t="s">
        <v>30</v>
      </c>
      <c r="J78" s="17">
        <v>8.99</v>
      </c>
      <c r="K78" s="6" t="s">
        <v>30</v>
      </c>
      <c r="L78" s="5">
        <v>5</v>
      </c>
      <c r="M78" s="23">
        <f t="shared" si="8"/>
        <v>0</v>
      </c>
      <c r="N78" s="27">
        <f t="shared" si="9"/>
        <v>0</v>
      </c>
      <c r="O78" s="27">
        <f t="shared" si="10"/>
        <v>1</v>
      </c>
      <c r="P78" s="27">
        <f t="shared" si="11"/>
        <v>0</v>
      </c>
    </row>
    <row r="79" spans="1:16" ht="23" x14ac:dyDescent="0.25">
      <c r="A79" s="4">
        <v>75</v>
      </c>
      <c r="B79" s="5">
        <v>43</v>
      </c>
      <c r="C79" s="6" t="s">
        <v>15</v>
      </c>
      <c r="D79" s="6" t="s">
        <v>16</v>
      </c>
      <c r="E79" s="7">
        <v>43929</v>
      </c>
      <c r="F79" s="7" t="str">
        <f t="shared" si="6"/>
        <v>April</v>
      </c>
      <c r="G79" s="7" t="str">
        <f t="shared" si="7"/>
        <v>Wed</v>
      </c>
      <c r="H79" s="6" t="s">
        <v>98</v>
      </c>
      <c r="I79" s="6" t="s">
        <v>30</v>
      </c>
      <c r="J79" s="17">
        <v>8.99</v>
      </c>
      <c r="K79" s="6" t="s">
        <v>29</v>
      </c>
      <c r="L79" s="5">
        <v>2</v>
      </c>
      <c r="M79" s="23">
        <f t="shared" si="8"/>
        <v>8.99</v>
      </c>
      <c r="N79" s="27">
        <f t="shared" si="9"/>
        <v>0</v>
      </c>
      <c r="O79" s="27">
        <f t="shared" si="10"/>
        <v>0</v>
      </c>
      <c r="P79" s="27">
        <f t="shared" si="11"/>
        <v>0</v>
      </c>
    </row>
    <row r="80" spans="1:16" ht="23" x14ac:dyDescent="0.25">
      <c r="A80" s="4">
        <v>79</v>
      </c>
      <c r="B80" s="5">
        <v>74</v>
      </c>
      <c r="C80" s="6" t="s">
        <v>14</v>
      </c>
      <c r="D80" s="6" t="s">
        <v>11</v>
      </c>
      <c r="E80" s="7">
        <v>43929</v>
      </c>
      <c r="F80" s="7" t="str">
        <f t="shared" si="6"/>
        <v>April</v>
      </c>
      <c r="G80" s="7" t="str">
        <f t="shared" si="7"/>
        <v>Wed</v>
      </c>
      <c r="H80" s="6" t="s">
        <v>102</v>
      </c>
      <c r="I80" s="6" t="s">
        <v>30</v>
      </c>
      <c r="J80" s="17">
        <v>12.99</v>
      </c>
      <c r="K80" s="6" t="s">
        <v>30</v>
      </c>
      <c r="L80" s="5">
        <v>2</v>
      </c>
      <c r="M80" s="23">
        <f t="shared" si="8"/>
        <v>0</v>
      </c>
      <c r="N80" s="27">
        <f t="shared" si="9"/>
        <v>0</v>
      </c>
      <c r="O80" s="27">
        <f t="shared" si="10"/>
        <v>0</v>
      </c>
      <c r="P80" s="27">
        <f t="shared" si="11"/>
        <v>0</v>
      </c>
    </row>
    <row r="81" spans="1:16" ht="23" x14ac:dyDescent="0.25">
      <c r="A81" s="4">
        <v>81</v>
      </c>
      <c r="B81" s="5">
        <v>15</v>
      </c>
      <c r="C81" s="6" t="s">
        <v>13</v>
      </c>
      <c r="D81" s="6" t="s">
        <v>11</v>
      </c>
      <c r="E81" s="7">
        <v>43928</v>
      </c>
      <c r="F81" s="7" t="str">
        <f t="shared" si="6"/>
        <v>April</v>
      </c>
      <c r="G81" s="7" t="str">
        <f t="shared" si="7"/>
        <v>Tue</v>
      </c>
      <c r="H81" s="6" t="s">
        <v>103</v>
      </c>
      <c r="I81" s="6" t="s">
        <v>29</v>
      </c>
      <c r="J81" s="17">
        <v>5.99</v>
      </c>
      <c r="K81" s="6" t="s">
        <v>30</v>
      </c>
      <c r="L81" s="5">
        <v>3</v>
      </c>
      <c r="M81" s="23">
        <f t="shared" si="8"/>
        <v>0</v>
      </c>
      <c r="N81" s="27">
        <f t="shared" si="9"/>
        <v>1</v>
      </c>
      <c r="O81" s="27">
        <f t="shared" si="10"/>
        <v>0</v>
      </c>
      <c r="P81" s="27">
        <f t="shared" si="11"/>
        <v>0</v>
      </c>
    </row>
    <row r="82" spans="1:16" ht="23" x14ac:dyDescent="0.25">
      <c r="A82" s="4">
        <v>83</v>
      </c>
      <c r="B82" s="5">
        <v>66</v>
      </c>
      <c r="C82" s="6" t="s">
        <v>14</v>
      </c>
      <c r="D82" s="6" t="s">
        <v>19</v>
      </c>
      <c r="E82" s="7">
        <v>43926</v>
      </c>
      <c r="F82" s="7" t="str">
        <f t="shared" si="6"/>
        <v>April</v>
      </c>
      <c r="G82" s="7" t="str">
        <f t="shared" si="7"/>
        <v>Sun</v>
      </c>
      <c r="H82" s="6" t="s">
        <v>76</v>
      </c>
      <c r="I82" s="6" t="s">
        <v>30</v>
      </c>
      <c r="J82" s="17">
        <v>12.99</v>
      </c>
      <c r="K82" s="6" t="s">
        <v>30</v>
      </c>
      <c r="L82" s="5">
        <v>2</v>
      </c>
      <c r="M82" s="23">
        <f t="shared" si="8"/>
        <v>0</v>
      </c>
      <c r="N82" s="27">
        <f t="shared" si="9"/>
        <v>0</v>
      </c>
      <c r="O82" s="27">
        <f t="shared" si="10"/>
        <v>0</v>
      </c>
      <c r="P82" s="27">
        <f t="shared" si="11"/>
        <v>0</v>
      </c>
    </row>
    <row r="83" spans="1:16" ht="23" x14ac:dyDescent="0.25">
      <c r="A83" s="4">
        <v>86</v>
      </c>
      <c r="B83" s="5">
        <v>77</v>
      </c>
      <c r="C83" s="6" t="s">
        <v>13</v>
      </c>
      <c r="D83" s="6" t="s">
        <v>16</v>
      </c>
      <c r="E83" s="7">
        <v>43939</v>
      </c>
      <c r="F83" s="7" t="str">
        <f t="shared" si="6"/>
        <v>April</v>
      </c>
      <c r="G83" s="7" t="str">
        <f t="shared" si="7"/>
        <v>Sat</v>
      </c>
      <c r="H83" s="6" t="s">
        <v>107</v>
      </c>
      <c r="I83" s="6" t="s">
        <v>30</v>
      </c>
      <c r="J83" s="17">
        <v>8.99</v>
      </c>
      <c r="K83" s="6" t="s">
        <v>30</v>
      </c>
      <c r="L83" s="5">
        <v>2</v>
      </c>
      <c r="M83" s="23">
        <f t="shared" si="8"/>
        <v>0</v>
      </c>
      <c r="N83" s="27">
        <f t="shared" si="9"/>
        <v>0</v>
      </c>
      <c r="O83" s="27">
        <f t="shared" si="10"/>
        <v>0</v>
      </c>
      <c r="P83" s="27">
        <f t="shared" si="11"/>
        <v>0</v>
      </c>
    </row>
    <row r="84" spans="1:16" ht="23" x14ac:dyDescent="0.25">
      <c r="A84" s="4">
        <v>101</v>
      </c>
      <c r="B84" s="5">
        <v>60</v>
      </c>
      <c r="C84" s="6" t="s">
        <v>14</v>
      </c>
      <c r="D84" s="6" t="s">
        <v>10</v>
      </c>
      <c r="E84" s="7">
        <v>43933</v>
      </c>
      <c r="F84" s="7" t="str">
        <f t="shared" si="6"/>
        <v>April</v>
      </c>
      <c r="G84" s="7" t="str">
        <f t="shared" si="7"/>
        <v>Sun</v>
      </c>
      <c r="H84" s="6" t="s">
        <v>120</v>
      </c>
      <c r="I84" s="6" t="s">
        <v>29</v>
      </c>
      <c r="J84" s="17">
        <v>5.99</v>
      </c>
      <c r="K84" s="6" t="s">
        <v>29</v>
      </c>
      <c r="L84" s="5">
        <v>2</v>
      </c>
      <c r="M84" s="23">
        <f t="shared" si="8"/>
        <v>5.99</v>
      </c>
      <c r="N84" s="27">
        <f t="shared" si="9"/>
        <v>1</v>
      </c>
      <c r="O84" s="27">
        <f t="shared" si="10"/>
        <v>0</v>
      </c>
      <c r="P84" s="27">
        <f t="shared" si="11"/>
        <v>0</v>
      </c>
    </row>
    <row r="85" spans="1:16" ht="23" x14ac:dyDescent="0.25">
      <c r="A85" s="4">
        <v>132</v>
      </c>
      <c r="B85" s="5">
        <v>61</v>
      </c>
      <c r="C85" s="6" t="s">
        <v>15</v>
      </c>
      <c r="D85" s="6" t="s">
        <v>20</v>
      </c>
      <c r="E85" s="7">
        <v>43936</v>
      </c>
      <c r="F85" s="7" t="str">
        <f t="shared" si="6"/>
        <v>April</v>
      </c>
      <c r="G85" s="7" t="str">
        <f t="shared" si="7"/>
        <v>Wed</v>
      </c>
      <c r="H85" s="6" t="s">
        <v>149</v>
      </c>
      <c r="I85" s="6" t="s">
        <v>29</v>
      </c>
      <c r="J85" s="17">
        <v>12.99</v>
      </c>
      <c r="K85" s="6" t="s">
        <v>29</v>
      </c>
      <c r="L85" s="5">
        <v>2</v>
      </c>
      <c r="M85" s="23">
        <f t="shared" si="8"/>
        <v>12.99</v>
      </c>
      <c r="N85" s="27">
        <f t="shared" si="9"/>
        <v>1</v>
      </c>
      <c r="O85" s="27">
        <f t="shared" si="10"/>
        <v>0</v>
      </c>
      <c r="P85" s="27">
        <f t="shared" si="11"/>
        <v>0</v>
      </c>
    </row>
    <row r="86" spans="1:16" ht="23" x14ac:dyDescent="0.25">
      <c r="A86" s="4">
        <v>150</v>
      </c>
      <c r="B86" s="5">
        <v>68</v>
      </c>
      <c r="C86" s="6" t="s">
        <v>14</v>
      </c>
      <c r="D86" s="6" t="s">
        <v>18</v>
      </c>
      <c r="E86" s="7">
        <v>43925</v>
      </c>
      <c r="F86" s="7" t="str">
        <f t="shared" si="6"/>
        <v>April</v>
      </c>
      <c r="G86" s="7" t="str">
        <f t="shared" si="7"/>
        <v>Sat</v>
      </c>
      <c r="H86" s="6" t="s">
        <v>163</v>
      </c>
      <c r="I86" s="6" t="s">
        <v>29</v>
      </c>
      <c r="J86" s="17">
        <v>5.99</v>
      </c>
      <c r="K86" s="6" t="s">
        <v>30</v>
      </c>
      <c r="L86" s="5">
        <v>5</v>
      </c>
      <c r="M86" s="23">
        <f t="shared" si="8"/>
        <v>0</v>
      </c>
      <c r="N86" s="27">
        <f t="shared" si="9"/>
        <v>1</v>
      </c>
      <c r="O86" s="27">
        <f t="shared" si="10"/>
        <v>1</v>
      </c>
      <c r="P86" s="27">
        <f t="shared" si="11"/>
        <v>0</v>
      </c>
    </row>
    <row r="87" spans="1:16" ht="23" x14ac:dyDescent="0.25">
      <c r="A87" s="4">
        <v>157</v>
      </c>
      <c r="B87" s="5">
        <v>10</v>
      </c>
      <c r="C87" s="6" t="s">
        <v>13</v>
      </c>
      <c r="D87" s="6" t="s">
        <v>17</v>
      </c>
      <c r="E87" s="7">
        <v>43929</v>
      </c>
      <c r="F87" s="7" t="str">
        <f t="shared" si="6"/>
        <v>April</v>
      </c>
      <c r="G87" s="7" t="str">
        <f t="shared" si="7"/>
        <v>Wed</v>
      </c>
      <c r="H87" s="6" t="s">
        <v>169</v>
      </c>
      <c r="I87" s="6" t="s">
        <v>29</v>
      </c>
      <c r="J87" s="17">
        <v>8.99</v>
      </c>
      <c r="K87" s="6" t="s">
        <v>30</v>
      </c>
      <c r="L87" s="5">
        <v>3</v>
      </c>
      <c r="M87" s="23">
        <f t="shared" si="8"/>
        <v>0</v>
      </c>
      <c r="N87" s="27">
        <f t="shared" si="9"/>
        <v>1</v>
      </c>
      <c r="O87" s="27">
        <f t="shared" si="10"/>
        <v>0</v>
      </c>
      <c r="P87" s="27">
        <f t="shared" si="11"/>
        <v>0</v>
      </c>
    </row>
    <row r="88" spans="1:16" ht="23" x14ac:dyDescent="0.25">
      <c r="A88" s="4">
        <v>169</v>
      </c>
      <c r="B88" s="5">
        <v>30</v>
      </c>
      <c r="C88" s="6" t="s">
        <v>15</v>
      </c>
      <c r="D88" s="6" t="s">
        <v>18</v>
      </c>
      <c r="E88" s="7">
        <v>43938</v>
      </c>
      <c r="F88" s="7" t="str">
        <f t="shared" si="6"/>
        <v>April</v>
      </c>
      <c r="G88" s="7" t="str">
        <f t="shared" si="7"/>
        <v>Fri</v>
      </c>
      <c r="H88" s="6" t="s">
        <v>177</v>
      </c>
      <c r="I88" s="6" t="s">
        <v>30</v>
      </c>
      <c r="J88" s="17">
        <v>8.99</v>
      </c>
      <c r="K88" s="6" t="s">
        <v>30</v>
      </c>
      <c r="L88" s="5">
        <v>2</v>
      </c>
      <c r="M88" s="23">
        <f t="shared" si="8"/>
        <v>0</v>
      </c>
      <c r="N88" s="27">
        <f t="shared" si="9"/>
        <v>0</v>
      </c>
      <c r="O88" s="27">
        <f t="shared" si="10"/>
        <v>0</v>
      </c>
      <c r="P88" s="27">
        <f t="shared" si="11"/>
        <v>0</v>
      </c>
    </row>
    <row r="89" spans="1:16" ht="23" x14ac:dyDescent="0.25">
      <c r="A89" s="4">
        <v>170</v>
      </c>
      <c r="B89" s="5">
        <v>17</v>
      </c>
      <c r="C89" s="6" t="s">
        <v>15</v>
      </c>
      <c r="D89" s="6" t="s">
        <v>11</v>
      </c>
      <c r="E89" s="7">
        <v>43924</v>
      </c>
      <c r="F89" s="7" t="str">
        <f t="shared" si="6"/>
        <v>April</v>
      </c>
      <c r="G89" s="7" t="str">
        <f t="shared" si="7"/>
        <v>Fri</v>
      </c>
      <c r="H89" s="6" t="s">
        <v>178</v>
      </c>
      <c r="I89" s="6" t="s">
        <v>30</v>
      </c>
      <c r="J89" s="17">
        <v>12.99</v>
      </c>
      <c r="K89" s="6" t="s">
        <v>29</v>
      </c>
      <c r="L89" s="5">
        <v>5</v>
      </c>
      <c r="M89" s="23">
        <f t="shared" si="8"/>
        <v>12.99</v>
      </c>
      <c r="N89" s="27">
        <f t="shared" si="9"/>
        <v>0</v>
      </c>
      <c r="O89" s="27">
        <f t="shared" si="10"/>
        <v>1</v>
      </c>
      <c r="P89" s="27">
        <f t="shared" si="11"/>
        <v>0</v>
      </c>
    </row>
    <row r="90" spans="1:16" ht="23" x14ac:dyDescent="0.25">
      <c r="A90" s="4">
        <v>179</v>
      </c>
      <c r="B90" s="5">
        <v>19</v>
      </c>
      <c r="C90" s="6" t="s">
        <v>14</v>
      </c>
      <c r="D90" s="6" t="s">
        <v>18</v>
      </c>
      <c r="E90" s="7">
        <v>43937</v>
      </c>
      <c r="F90" s="7" t="str">
        <f t="shared" si="6"/>
        <v>April</v>
      </c>
      <c r="G90" s="7" t="str">
        <f t="shared" si="7"/>
        <v>Thu</v>
      </c>
      <c r="H90" s="6" t="s">
        <v>184</v>
      </c>
      <c r="I90" s="6" t="s">
        <v>29</v>
      </c>
      <c r="J90" s="17">
        <v>8.99</v>
      </c>
      <c r="K90" s="6" t="s">
        <v>30</v>
      </c>
      <c r="L90" s="5">
        <v>3</v>
      </c>
      <c r="M90" s="23">
        <f t="shared" si="8"/>
        <v>0</v>
      </c>
      <c r="N90" s="27">
        <f t="shared" si="9"/>
        <v>1</v>
      </c>
      <c r="O90" s="27">
        <f t="shared" si="10"/>
        <v>0</v>
      </c>
      <c r="P90" s="27">
        <f t="shared" si="11"/>
        <v>0</v>
      </c>
    </row>
    <row r="91" spans="1:16" ht="23" x14ac:dyDescent="0.25">
      <c r="A91" s="4">
        <v>205</v>
      </c>
      <c r="B91" s="5">
        <v>44</v>
      </c>
      <c r="C91" s="6" t="s">
        <v>13</v>
      </c>
      <c r="D91" s="6" t="s">
        <v>19</v>
      </c>
      <c r="E91" s="7">
        <v>43942</v>
      </c>
      <c r="F91" s="7" t="str">
        <f t="shared" si="6"/>
        <v>April</v>
      </c>
      <c r="G91" s="7" t="str">
        <f t="shared" si="7"/>
        <v>Tue</v>
      </c>
      <c r="H91" s="6" t="s">
        <v>207</v>
      </c>
      <c r="I91" s="6" t="s">
        <v>29</v>
      </c>
      <c r="J91" s="17">
        <v>12.99</v>
      </c>
      <c r="K91" s="6" t="s">
        <v>29</v>
      </c>
      <c r="L91" s="5">
        <v>5</v>
      </c>
      <c r="M91" s="23">
        <f t="shared" si="8"/>
        <v>12.99</v>
      </c>
      <c r="N91" s="27">
        <f t="shared" si="9"/>
        <v>1</v>
      </c>
      <c r="O91" s="27">
        <f t="shared" si="10"/>
        <v>1</v>
      </c>
      <c r="P91" s="27">
        <f t="shared" si="11"/>
        <v>0</v>
      </c>
    </row>
    <row r="92" spans="1:16" ht="23" x14ac:dyDescent="0.25">
      <c r="A92" s="4">
        <v>207</v>
      </c>
      <c r="B92" s="5">
        <v>60</v>
      </c>
      <c r="C92" s="6" t="s">
        <v>14</v>
      </c>
      <c r="D92" s="6" t="s">
        <v>12</v>
      </c>
      <c r="E92" s="7">
        <v>43924</v>
      </c>
      <c r="F92" s="7" t="str">
        <f t="shared" si="6"/>
        <v>April</v>
      </c>
      <c r="G92" s="7" t="str">
        <f t="shared" si="7"/>
        <v>Fri</v>
      </c>
      <c r="H92" s="6" t="s">
        <v>209</v>
      </c>
      <c r="I92" s="6" t="s">
        <v>29</v>
      </c>
      <c r="J92" s="17">
        <v>5.99</v>
      </c>
      <c r="K92" s="6" t="s">
        <v>30</v>
      </c>
      <c r="L92" s="5">
        <v>3</v>
      </c>
      <c r="M92" s="23">
        <f t="shared" si="8"/>
        <v>0</v>
      </c>
      <c r="N92" s="27">
        <f t="shared" si="9"/>
        <v>1</v>
      </c>
      <c r="O92" s="27">
        <f t="shared" si="10"/>
        <v>0</v>
      </c>
      <c r="P92" s="27">
        <f t="shared" si="11"/>
        <v>0</v>
      </c>
    </row>
    <row r="93" spans="1:16" ht="23" x14ac:dyDescent="0.25">
      <c r="A93" s="4">
        <v>239</v>
      </c>
      <c r="B93" s="5">
        <v>26</v>
      </c>
      <c r="C93" s="6" t="s">
        <v>13</v>
      </c>
      <c r="D93" s="6" t="s">
        <v>17</v>
      </c>
      <c r="E93" s="7">
        <v>43941</v>
      </c>
      <c r="F93" s="7" t="str">
        <f t="shared" si="6"/>
        <v>April</v>
      </c>
      <c r="G93" s="7" t="str">
        <f t="shared" si="7"/>
        <v>Mon</v>
      </c>
      <c r="H93" s="6" t="s">
        <v>61</v>
      </c>
      <c r="I93" s="6" t="s">
        <v>30</v>
      </c>
      <c r="J93" s="17">
        <v>12.99</v>
      </c>
      <c r="K93" s="6" t="s">
        <v>30</v>
      </c>
      <c r="L93" s="5">
        <v>2</v>
      </c>
      <c r="M93" s="23">
        <f t="shared" si="8"/>
        <v>0</v>
      </c>
      <c r="N93" s="27">
        <f t="shared" si="9"/>
        <v>0</v>
      </c>
      <c r="O93" s="27">
        <f t="shared" si="10"/>
        <v>0</v>
      </c>
      <c r="P93" s="27">
        <f t="shared" si="11"/>
        <v>0</v>
      </c>
    </row>
    <row r="94" spans="1:16" ht="23" x14ac:dyDescent="0.25">
      <c r="A94" s="4">
        <v>240</v>
      </c>
      <c r="B94" s="5">
        <v>26</v>
      </c>
      <c r="C94" s="6" t="s">
        <v>14</v>
      </c>
      <c r="D94" s="6" t="s">
        <v>19</v>
      </c>
      <c r="E94" s="7">
        <v>43935</v>
      </c>
      <c r="F94" s="7" t="str">
        <f t="shared" si="6"/>
        <v>April</v>
      </c>
      <c r="G94" s="7" t="str">
        <f t="shared" si="7"/>
        <v>Tue</v>
      </c>
      <c r="H94" s="6" t="s">
        <v>229</v>
      </c>
      <c r="I94" s="6" t="s">
        <v>30</v>
      </c>
      <c r="J94" s="17">
        <v>12.99</v>
      </c>
      <c r="K94" s="6" t="s">
        <v>29</v>
      </c>
      <c r="L94" s="5">
        <v>1</v>
      </c>
      <c r="M94" s="23">
        <f t="shared" si="8"/>
        <v>12.99</v>
      </c>
      <c r="N94" s="27">
        <f t="shared" si="9"/>
        <v>0</v>
      </c>
      <c r="O94" s="27">
        <f t="shared" si="10"/>
        <v>0</v>
      </c>
      <c r="P94" s="27">
        <f t="shared" si="11"/>
        <v>0</v>
      </c>
    </row>
    <row r="95" spans="1:16" ht="23" x14ac:dyDescent="0.25">
      <c r="A95" s="4">
        <v>251</v>
      </c>
      <c r="B95" s="5">
        <v>47</v>
      </c>
      <c r="C95" s="6" t="s">
        <v>15</v>
      </c>
      <c r="D95" s="6" t="s">
        <v>19</v>
      </c>
      <c r="E95" s="7">
        <v>43926</v>
      </c>
      <c r="F95" s="7" t="str">
        <f t="shared" si="6"/>
        <v>April</v>
      </c>
      <c r="G95" s="7" t="str">
        <f t="shared" si="7"/>
        <v>Sun</v>
      </c>
      <c r="H95" s="6" t="s">
        <v>46</v>
      </c>
      <c r="I95" s="6" t="s">
        <v>29</v>
      </c>
      <c r="J95" s="17">
        <v>8.99</v>
      </c>
      <c r="K95" s="6" t="s">
        <v>30</v>
      </c>
      <c r="L95" s="5">
        <v>2</v>
      </c>
      <c r="M95" s="23">
        <f t="shared" si="8"/>
        <v>0</v>
      </c>
      <c r="N95" s="27">
        <f t="shared" si="9"/>
        <v>1</v>
      </c>
      <c r="O95" s="27">
        <f t="shared" si="10"/>
        <v>0</v>
      </c>
      <c r="P95" s="27">
        <f t="shared" si="11"/>
        <v>0</v>
      </c>
    </row>
    <row r="96" spans="1:16" ht="23" x14ac:dyDescent="0.25">
      <c r="A96" s="4">
        <v>263</v>
      </c>
      <c r="B96" s="5">
        <v>28</v>
      </c>
      <c r="C96" s="6" t="s">
        <v>15</v>
      </c>
      <c r="D96" s="6" t="s">
        <v>10</v>
      </c>
      <c r="E96" s="7">
        <v>43946</v>
      </c>
      <c r="F96" s="7" t="str">
        <f t="shared" si="6"/>
        <v>April</v>
      </c>
      <c r="G96" s="7" t="str">
        <f t="shared" si="7"/>
        <v>Sat</v>
      </c>
      <c r="H96" s="6" t="s">
        <v>246</v>
      </c>
      <c r="I96" s="6" t="s">
        <v>30</v>
      </c>
      <c r="J96" s="17">
        <v>12.99</v>
      </c>
      <c r="K96" s="6" t="s">
        <v>29</v>
      </c>
      <c r="L96" s="5">
        <v>5</v>
      </c>
      <c r="M96" s="23">
        <f t="shared" si="8"/>
        <v>12.99</v>
      </c>
      <c r="N96" s="27">
        <f t="shared" si="9"/>
        <v>0</v>
      </c>
      <c r="O96" s="27">
        <f t="shared" si="10"/>
        <v>1</v>
      </c>
      <c r="P96" s="27">
        <f t="shared" si="11"/>
        <v>0</v>
      </c>
    </row>
    <row r="97" spans="1:16" ht="23" x14ac:dyDescent="0.25">
      <c r="A97" s="4">
        <v>265</v>
      </c>
      <c r="B97" s="5">
        <v>73</v>
      </c>
      <c r="C97" s="6" t="s">
        <v>14</v>
      </c>
      <c r="D97" s="6" t="s">
        <v>16</v>
      </c>
      <c r="E97" s="7">
        <v>43929</v>
      </c>
      <c r="F97" s="7" t="str">
        <f t="shared" si="6"/>
        <v>April</v>
      </c>
      <c r="G97" s="7" t="str">
        <f t="shared" si="7"/>
        <v>Wed</v>
      </c>
      <c r="H97" s="6" t="s">
        <v>220</v>
      </c>
      <c r="I97" s="6" t="s">
        <v>30</v>
      </c>
      <c r="J97" s="17">
        <v>5.99</v>
      </c>
      <c r="K97" s="6" t="s">
        <v>29</v>
      </c>
      <c r="L97" s="5">
        <v>3</v>
      </c>
      <c r="M97" s="23">
        <f t="shared" si="8"/>
        <v>5.99</v>
      </c>
      <c r="N97" s="27">
        <f t="shared" si="9"/>
        <v>0</v>
      </c>
      <c r="O97" s="27">
        <f t="shared" si="10"/>
        <v>0</v>
      </c>
      <c r="P97" s="27">
        <f t="shared" si="11"/>
        <v>0</v>
      </c>
    </row>
    <row r="98" spans="1:16" ht="23" x14ac:dyDescent="0.25">
      <c r="A98" s="4">
        <v>292</v>
      </c>
      <c r="B98" s="5">
        <v>37</v>
      </c>
      <c r="C98" s="6" t="s">
        <v>15</v>
      </c>
      <c r="D98" s="6" t="s">
        <v>16</v>
      </c>
      <c r="E98" s="7">
        <v>43929</v>
      </c>
      <c r="F98" s="7" t="str">
        <f t="shared" si="6"/>
        <v>April</v>
      </c>
      <c r="G98" s="7" t="str">
        <f t="shared" si="7"/>
        <v>Wed</v>
      </c>
      <c r="H98" s="6" t="s">
        <v>266</v>
      </c>
      <c r="I98" s="6" t="s">
        <v>29</v>
      </c>
      <c r="J98" s="17">
        <v>8.99</v>
      </c>
      <c r="K98" s="6" t="s">
        <v>29</v>
      </c>
      <c r="L98" s="5">
        <v>1</v>
      </c>
      <c r="M98" s="23">
        <f t="shared" si="8"/>
        <v>8.99</v>
      </c>
      <c r="N98" s="27">
        <f t="shared" si="9"/>
        <v>1</v>
      </c>
      <c r="O98" s="27">
        <f t="shared" si="10"/>
        <v>0</v>
      </c>
      <c r="P98" s="27">
        <f t="shared" si="11"/>
        <v>0</v>
      </c>
    </row>
    <row r="99" spans="1:16" ht="23" x14ac:dyDescent="0.25">
      <c r="A99" s="4">
        <v>297</v>
      </c>
      <c r="B99" s="5">
        <v>49</v>
      </c>
      <c r="C99" s="6" t="s">
        <v>15</v>
      </c>
      <c r="D99" s="6" t="s">
        <v>19</v>
      </c>
      <c r="E99" s="7">
        <v>43948</v>
      </c>
      <c r="F99" s="7" t="str">
        <f t="shared" si="6"/>
        <v>April</v>
      </c>
      <c r="G99" s="7" t="str">
        <f t="shared" si="7"/>
        <v>Mon</v>
      </c>
      <c r="H99" s="6" t="s">
        <v>269</v>
      </c>
      <c r="I99" s="6" t="s">
        <v>30</v>
      </c>
      <c r="J99" s="17">
        <v>5.99</v>
      </c>
      <c r="K99" s="6" t="s">
        <v>29</v>
      </c>
      <c r="L99" s="5">
        <v>4</v>
      </c>
      <c r="M99" s="23">
        <f t="shared" si="8"/>
        <v>5.99</v>
      </c>
      <c r="N99" s="27">
        <f t="shared" si="9"/>
        <v>0</v>
      </c>
      <c r="O99" s="27">
        <f t="shared" si="10"/>
        <v>0</v>
      </c>
      <c r="P99" s="27">
        <f t="shared" si="11"/>
        <v>1</v>
      </c>
    </row>
    <row r="100" spans="1:16" ht="23" x14ac:dyDescent="0.25">
      <c r="A100" s="4">
        <v>300</v>
      </c>
      <c r="B100" s="5">
        <v>55</v>
      </c>
      <c r="C100" s="6" t="s">
        <v>14</v>
      </c>
      <c r="D100" s="6" t="s">
        <v>20</v>
      </c>
      <c r="E100" s="7">
        <v>43951</v>
      </c>
      <c r="F100" s="7" t="str">
        <f t="shared" si="6"/>
        <v>April</v>
      </c>
      <c r="G100" s="7" t="str">
        <f t="shared" si="7"/>
        <v>Thu</v>
      </c>
      <c r="H100" s="6" t="s">
        <v>271</v>
      </c>
      <c r="I100" s="6" t="s">
        <v>30</v>
      </c>
      <c r="J100" s="17">
        <v>8.99</v>
      </c>
      <c r="K100" s="6" t="s">
        <v>29</v>
      </c>
      <c r="L100" s="5">
        <v>2</v>
      </c>
      <c r="M100" s="23">
        <f t="shared" si="8"/>
        <v>8.99</v>
      </c>
      <c r="N100" s="27">
        <f t="shared" si="9"/>
        <v>0</v>
      </c>
      <c r="O100" s="27">
        <f t="shared" si="10"/>
        <v>0</v>
      </c>
      <c r="P100" s="27">
        <f t="shared" si="11"/>
        <v>0</v>
      </c>
    </row>
    <row r="101" spans="1:16" ht="23" x14ac:dyDescent="0.25">
      <c r="A101" s="4">
        <v>23</v>
      </c>
      <c r="B101" s="5">
        <v>27</v>
      </c>
      <c r="C101" s="6" t="s">
        <v>13</v>
      </c>
      <c r="D101" s="6" t="s">
        <v>17</v>
      </c>
      <c r="E101" s="7">
        <v>43970</v>
      </c>
      <c r="F101" s="7" t="str">
        <f t="shared" si="6"/>
        <v>May</v>
      </c>
      <c r="G101" s="7" t="str">
        <f t="shared" si="7"/>
        <v>Tue</v>
      </c>
      <c r="H101" s="6" t="s">
        <v>53</v>
      </c>
      <c r="I101" s="6" t="s">
        <v>29</v>
      </c>
      <c r="J101" s="17">
        <v>5.99</v>
      </c>
      <c r="K101" s="6" t="s">
        <v>30</v>
      </c>
      <c r="L101" s="5">
        <v>5</v>
      </c>
      <c r="M101" s="23">
        <f t="shared" si="8"/>
        <v>0</v>
      </c>
      <c r="N101" s="27">
        <f t="shared" si="9"/>
        <v>1</v>
      </c>
      <c r="O101" s="27">
        <f t="shared" si="10"/>
        <v>1</v>
      </c>
      <c r="P101" s="27">
        <f t="shared" si="11"/>
        <v>0</v>
      </c>
    </row>
    <row r="102" spans="1:16" ht="23" x14ac:dyDescent="0.25">
      <c r="A102" s="4">
        <v>39</v>
      </c>
      <c r="B102" s="5">
        <v>74</v>
      </c>
      <c r="C102" s="6" t="s">
        <v>13</v>
      </c>
      <c r="D102" s="6" t="s">
        <v>10</v>
      </c>
      <c r="E102" s="7">
        <v>43968</v>
      </c>
      <c r="F102" s="7" t="str">
        <f t="shared" si="6"/>
        <v>May</v>
      </c>
      <c r="G102" s="7" t="str">
        <f t="shared" si="7"/>
        <v>Sun</v>
      </c>
      <c r="H102" s="6" t="s">
        <v>66</v>
      </c>
      <c r="I102" s="6" t="s">
        <v>29</v>
      </c>
      <c r="J102" s="17">
        <v>12.99</v>
      </c>
      <c r="K102" s="6" t="s">
        <v>30</v>
      </c>
      <c r="L102" s="5">
        <v>4</v>
      </c>
      <c r="M102" s="23">
        <f t="shared" si="8"/>
        <v>0</v>
      </c>
      <c r="N102" s="27">
        <f t="shared" si="9"/>
        <v>1</v>
      </c>
      <c r="O102" s="27">
        <f t="shared" si="10"/>
        <v>0</v>
      </c>
      <c r="P102" s="27">
        <f t="shared" si="11"/>
        <v>1</v>
      </c>
    </row>
    <row r="103" spans="1:16" ht="23" x14ac:dyDescent="0.25">
      <c r="A103" s="4">
        <v>73</v>
      </c>
      <c r="B103" s="5">
        <v>49</v>
      </c>
      <c r="C103" s="6" t="s">
        <v>13</v>
      </c>
      <c r="D103" s="6" t="s">
        <v>16</v>
      </c>
      <c r="E103" s="7">
        <v>43961</v>
      </c>
      <c r="F103" s="7" t="str">
        <f t="shared" si="6"/>
        <v>May</v>
      </c>
      <c r="G103" s="7" t="str">
        <f t="shared" si="7"/>
        <v>Sun</v>
      </c>
      <c r="H103" s="6" t="s">
        <v>33</v>
      </c>
      <c r="I103" s="6" t="s">
        <v>30</v>
      </c>
      <c r="J103" s="17">
        <v>8.99</v>
      </c>
      <c r="K103" s="6" t="s">
        <v>30</v>
      </c>
      <c r="L103" s="5">
        <v>3</v>
      </c>
      <c r="M103" s="23">
        <f t="shared" si="8"/>
        <v>0</v>
      </c>
      <c r="N103" s="27">
        <f t="shared" si="9"/>
        <v>0</v>
      </c>
      <c r="O103" s="27">
        <f t="shared" si="10"/>
        <v>0</v>
      </c>
      <c r="P103" s="27">
        <f t="shared" si="11"/>
        <v>0</v>
      </c>
    </row>
    <row r="104" spans="1:16" ht="23" x14ac:dyDescent="0.25">
      <c r="A104" s="4">
        <v>82</v>
      </c>
      <c r="B104" s="5">
        <v>10</v>
      </c>
      <c r="C104" s="6" t="s">
        <v>13</v>
      </c>
      <c r="D104" s="6" t="s">
        <v>17</v>
      </c>
      <c r="E104" s="7">
        <v>43978</v>
      </c>
      <c r="F104" s="7" t="str">
        <f t="shared" si="6"/>
        <v>May</v>
      </c>
      <c r="G104" s="7" t="str">
        <f t="shared" si="7"/>
        <v>Wed</v>
      </c>
      <c r="H104" s="6" t="s">
        <v>104</v>
      </c>
      <c r="I104" s="6" t="s">
        <v>30</v>
      </c>
      <c r="J104" s="17">
        <v>8.99</v>
      </c>
      <c r="K104" s="6" t="s">
        <v>29</v>
      </c>
      <c r="L104" s="5">
        <v>4</v>
      </c>
      <c r="M104" s="23">
        <f t="shared" si="8"/>
        <v>8.99</v>
      </c>
      <c r="N104" s="27">
        <f t="shared" si="9"/>
        <v>0</v>
      </c>
      <c r="O104" s="27">
        <f t="shared" si="10"/>
        <v>0</v>
      </c>
      <c r="P104" s="27">
        <f t="shared" si="11"/>
        <v>1</v>
      </c>
    </row>
    <row r="105" spans="1:16" ht="23" x14ac:dyDescent="0.25">
      <c r="A105" s="4">
        <v>88</v>
      </c>
      <c r="B105" s="5">
        <v>48</v>
      </c>
      <c r="C105" s="6" t="s">
        <v>13</v>
      </c>
      <c r="D105" s="6" t="s">
        <v>19</v>
      </c>
      <c r="E105" s="7">
        <v>43954</v>
      </c>
      <c r="F105" s="7" t="str">
        <f t="shared" si="6"/>
        <v>May</v>
      </c>
      <c r="G105" s="7" t="str">
        <f t="shared" si="7"/>
        <v>Sun</v>
      </c>
      <c r="H105" s="6" t="s">
        <v>109</v>
      </c>
      <c r="I105" s="6" t="s">
        <v>30</v>
      </c>
      <c r="J105" s="17">
        <v>12.99</v>
      </c>
      <c r="K105" s="6" t="s">
        <v>29</v>
      </c>
      <c r="L105" s="5">
        <v>1</v>
      </c>
      <c r="M105" s="23">
        <f t="shared" si="8"/>
        <v>12.99</v>
      </c>
      <c r="N105" s="27">
        <f t="shared" si="9"/>
        <v>0</v>
      </c>
      <c r="O105" s="27">
        <f t="shared" si="10"/>
        <v>0</v>
      </c>
      <c r="P105" s="27">
        <f t="shared" si="11"/>
        <v>0</v>
      </c>
    </row>
    <row r="106" spans="1:16" ht="23" x14ac:dyDescent="0.25">
      <c r="A106" s="4">
        <v>98</v>
      </c>
      <c r="B106" s="5">
        <v>18</v>
      </c>
      <c r="C106" s="6" t="s">
        <v>14</v>
      </c>
      <c r="D106" s="6" t="s">
        <v>17</v>
      </c>
      <c r="E106" s="7">
        <v>43977</v>
      </c>
      <c r="F106" s="7" t="str">
        <f t="shared" si="6"/>
        <v>May</v>
      </c>
      <c r="G106" s="7" t="str">
        <f t="shared" si="7"/>
        <v>Tue</v>
      </c>
      <c r="H106" s="6" t="s">
        <v>118</v>
      </c>
      <c r="I106" s="6" t="s">
        <v>30</v>
      </c>
      <c r="J106" s="17">
        <v>12.99</v>
      </c>
      <c r="K106" s="6" t="s">
        <v>30</v>
      </c>
      <c r="L106" s="5">
        <v>4</v>
      </c>
      <c r="M106" s="23">
        <f t="shared" si="8"/>
        <v>0</v>
      </c>
      <c r="N106" s="27">
        <f t="shared" si="9"/>
        <v>0</v>
      </c>
      <c r="O106" s="27">
        <f t="shared" si="10"/>
        <v>0</v>
      </c>
      <c r="P106" s="27">
        <f t="shared" si="11"/>
        <v>1</v>
      </c>
    </row>
    <row r="107" spans="1:16" ht="23" x14ac:dyDescent="0.25">
      <c r="A107" s="4">
        <v>105</v>
      </c>
      <c r="B107" s="5">
        <v>10</v>
      </c>
      <c r="C107" s="6" t="s">
        <v>14</v>
      </c>
      <c r="D107" s="6" t="s">
        <v>19</v>
      </c>
      <c r="E107" s="7">
        <v>43960</v>
      </c>
      <c r="F107" s="7" t="str">
        <f t="shared" si="6"/>
        <v>May</v>
      </c>
      <c r="G107" s="7" t="str">
        <f t="shared" si="7"/>
        <v>Sat</v>
      </c>
      <c r="H107" s="6" t="s">
        <v>124</v>
      </c>
      <c r="I107" s="6" t="s">
        <v>30</v>
      </c>
      <c r="J107" s="17">
        <v>8.99</v>
      </c>
      <c r="K107" s="6" t="s">
        <v>30</v>
      </c>
      <c r="L107" s="5">
        <v>2</v>
      </c>
      <c r="M107" s="23">
        <f t="shared" si="8"/>
        <v>0</v>
      </c>
      <c r="N107" s="27">
        <f t="shared" si="9"/>
        <v>0</v>
      </c>
      <c r="O107" s="27">
        <f t="shared" si="10"/>
        <v>0</v>
      </c>
      <c r="P107" s="27">
        <f t="shared" si="11"/>
        <v>0</v>
      </c>
    </row>
    <row r="108" spans="1:16" ht="23" x14ac:dyDescent="0.25">
      <c r="A108" s="4">
        <v>113</v>
      </c>
      <c r="B108" s="5">
        <v>50</v>
      </c>
      <c r="C108" s="6" t="s">
        <v>15</v>
      </c>
      <c r="D108" s="6" t="s">
        <v>18</v>
      </c>
      <c r="E108" s="7">
        <v>43969</v>
      </c>
      <c r="F108" s="7" t="str">
        <f t="shared" si="6"/>
        <v>May</v>
      </c>
      <c r="G108" s="7" t="str">
        <f t="shared" si="7"/>
        <v>Mon</v>
      </c>
      <c r="H108" s="6" t="s">
        <v>131</v>
      </c>
      <c r="I108" s="6" t="s">
        <v>30</v>
      </c>
      <c r="J108" s="17">
        <v>12.99</v>
      </c>
      <c r="K108" s="6" t="s">
        <v>30</v>
      </c>
      <c r="L108" s="5">
        <v>1</v>
      </c>
      <c r="M108" s="23">
        <f t="shared" si="8"/>
        <v>0</v>
      </c>
      <c r="N108" s="27">
        <f t="shared" si="9"/>
        <v>0</v>
      </c>
      <c r="O108" s="27">
        <f t="shared" si="10"/>
        <v>0</v>
      </c>
      <c r="P108" s="27">
        <f t="shared" si="11"/>
        <v>0</v>
      </c>
    </row>
    <row r="109" spans="1:16" ht="23" x14ac:dyDescent="0.25">
      <c r="A109" s="4">
        <v>117</v>
      </c>
      <c r="B109" s="5">
        <v>12</v>
      </c>
      <c r="C109" s="6" t="s">
        <v>15</v>
      </c>
      <c r="D109" s="6" t="s">
        <v>16</v>
      </c>
      <c r="E109" s="7">
        <v>43980</v>
      </c>
      <c r="F109" s="7" t="str">
        <f t="shared" si="6"/>
        <v>May</v>
      </c>
      <c r="G109" s="7" t="str">
        <f t="shared" si="7"/>
        <v>Fri</v>
      </c>
      <c r="H109" s="6" t="s">
        <v>135</v>
      </c>
      <c r="I109" s="6" t="s">
        <v>30</v>
      </c>
      <c r="J109" s="17">
        <v>8.99</v>
      </c>
      <c r="K109" s="6" t="s">
        <v>30</v>
      </c>
      <c r="L109" s="5">
        <v>1</v>
      </c>
      <c r="M109" s="23">
        <f t="shared" si="8"/>
        <v>0</v>
      </c>
      <c r="N109" s="27">
        <f t="shared" si="9"/>
        <v>0</v>
      </c>
      <c r="O109" s="27">
        <f t="shared" si="10"/>
        <v>0</v>
      </c>
      <c r="P109" s="27">
        <f t="shared" si="11"/>
        <v>0</v>
      </c>
    </row>
    <row r="110" spans="1:16" ht="23" x14ac:dyDescent="0.25">
      <c r="A110" s="4">
        <v>123</v>
      </c>
      <c r="B110" s="5">
        <v>79</v>
      </c>
      <c r="C110" s="6" t="s">
        <v>13</v>
      </c>
      <c r="D110" s="6" t="s">
        <v>11</v>
      </c>
      <c r="E110" s="7">
        <v>43976</v>
      </c>
      <c r="F110" s="7" t="str">
        <f t="shared" si="6"/>
        <v>May</v>
      </c>
      <c r="G110" s="7" t="str">
        <f t="shared" si="7"/>
        <v>Mon</v>
      </c>
      <c r="H110" s="6" t="s">
        <v>141</v>
      </c>
      <c r="I110" s="6" t="s">
        <v>29</v>
      </c>
      <c r="J110" s="17">
        <v>5.99</v>
      </c>
      <c r="K110" s="6" t="s">
        <v>29</v>
      </c>
      <c r="L110" s="5">
        <v>4</v>
      </c>
      <c r="M110" s="23">
        <f t="shared" si="8"/>
        <v>5.99</v>
      </c>
      <c r="N110" s="27">
        <f t="shared" si="9"/>
        <v>1</v>
      </c>
      <c r="O110" s="27">
        <f t="shared" si="10"/>
        <v>0</v>
      </c>
      <c r="P110" s="27">
        <f t="shared" si="11"/>
        <v>1</v>
      </c>
    </row>
    <row r="111" spans="1:16" ht="23" x14ac:dyDescent="0.25">
      <c r="A111" s="4">
        <v>137</v>
      </c>
      <c r="B111" s="5">
        <v>21</v>
      </c>
      <c r="C111" s="6" t="s">
        <v>13</v>
      </c>
      <c r="D111" s="6" t="s">
        <v>12</v>
      </c>
      <c r="E111" s="7">
        <v>43952</v>
      </c>
      <c r="F111" s="7" t="str">
        <f t="shared" si="6"/>
        <v>May</v>
      </c>
      <c r="G111" s="7" t="str">
        <f t="shared" si="7"/>
        <v>Fri</v>
      </c>
      <c r="H111" s="6" t="s">
        <v>151</v>
      </c>
      <c r="I111" s="6" t="s">
        <v>30</v>
      </c>
      <c r="J111" s="17">
        <v>5.99</v>
      </c>
      <c r="K111" s="6" t="s">
        <v>29</v>
      </c>
      <c r="L111" s="5">
        <v>5</v>
      </c>
      <c r="M111" s="23">
        <f t="shared" si="8"/>
        <v>5.99</v>
      </c>
      <c r="N111" s="27">
        <f t="shared" si="9"/>
        <v>0</v>
      </c>
      <c r="O111" s="27">
        <f t="shared" si="10"/>
        <v>1</v>
      </c>
      <c r="P111" s="27">
        <f t="shared" si="11"/>
        <v>0</v>
      </c>
    </row>
    <row r="112" spans="1:16" ht="23" x14ac:dyDescent="0.25">
      <c r="A112" s="4">
        <v>153</v>
      </c>
      <c r="B112" s="5">
        <v>67</v>
      </c>
      <c r="C112" s="6" t="s">
        <v>13</v>
      </c>
      <c r="D112" s="6" t="s">
        <v>19</v>
      </c>
      <c r="E112" s="7">
        <v>43952</v>
      </c>
      <c r="F112" s="7" t="str">
        <f t="shared" si="6"/>
        <v>May</v>
      </c>
      <c r="G112" s="7" t="str">
        <f t="shared" si="7"/>
        <v>Fri</v>
      </c>
      <c r="H112" s="6" t="s">
        <v>166</v>
      </c>
      <c r="I112" s="6" t="s">
        <v>29</v>
      </c>
      <c r="J112" s="17">
        <v>5.99</v>
      </c>
      <c r="K112" s="6" t="s">
        <v>30</v>
      </c>
      <c r="L112" s="5">
        <v>4</v>
      </c>
      <c r="M112" s="23">
        <f t="shared" si="8"/>
        <v>0</v>
      </c>
      <c r="N112" s="27">
        <f t="shared" si="9"/>
        <v>1</v>
      </c>
      <c r="O112" s="27">
        <f t="shared" si="10"/>
        <v>0</v>
      </c>
      <c r="P112" s="27">
        <f t="shared" si="11"/>
        <v>1</v>
      </c>
    </row>
    <row r="113" spans="1:16" ht="23" x14ac:dyDescent="0.25">
      <c r="A113" s="4">
        <v>160</v>
      </c>
      <c r="B113" s="5">
        <v>40</v>
      </c>
      <c r="C113" s="6" t="s">
        <v>15</v>
      </c>
      <c r="D113" s="6" t="s">
        <v>11</v>
      </c>
      <c r="E113" s="7">
        <v>43966</v>
      </c>
      <c r="F113" s="7" t="str">
        <f t="shared" si="6"/>
        <v>May</v>
      </c>
      <c r="G113" s="7" t="str">
        <f t="shared" si="7"/>
        <v>Fri</v>
      </c>
      <c r="H113" s="6" t="s">
        <v>170</v>
      </c>
      <c r="I113" s="6" t="s">
        <v>30</v>
      </c>
      <c r="J113" s="17">
        <v>8.99</v>
      </c>
      <c r="K113" s="6" t="s">
        <v>29</v>
      </c>
      <c r="L113" s="5">
        <v>1</v>
      </c>
      <c r="M113" s="23">
        <f t="shared" si="8"/>
        <v>8.99</v>
      </c>
      <c r="N113" s="27">
        <f t="shared" si="9"/>
        <v>0</v>
      </c>
      <c r="O113" s="27">
        <f t="shared" si="10"/>
        <v>0</v>
      </c>
      <c r="P113" s="27">
        <f t="shared" si="11"/>
        <v>0</v>
      </c>
    </row>
    <row r="114" spans="1:16" ht="23" x14ac:dyDescent="0.25">
      <c r="A114" s="4">
        <v>175</v>
      </c>
      <c r="B114" s="5">
        <v>79</v>
      </c>
      <c r="C114" s="6" t="s">
        <v>13</v>
      </c>
      <c r="D114" s="6" t="s">
        <v>18</v>
      </c>
      <c r="E114" s="7">
        <v>43979</v>
      </c>
      <c r="F114" s="7" t="str">
        <f t="shared" si="6"/>
        <v>May</v>
      </c>
      <c r="G114" s="7" t="str">
        <f t="shared" si="7"/>
        <v>Thu</v>
      </c>
      <c r="H114" s="6" t="s">
        <v>183</v>
      </c>
      <c r="I114" s="6" t="s">
        <v>29</v>
      </c>
      <c r="J114" s="17">
        <v>5.99</v>
      </c>
      <c r="K114" s="6" t="s">
        <v>30</v>
      </c>
      <c r="L114" s="5">
        <v>2</v>
      </c>
      <c r="M114" s="23">
        <f t="shared" si="8"/>
        <v>0</v>
      </c>
      <c r="N114" s="27">
        <f t="shared" si="9"/>
        <v>1</v>
      </c>
      <c r="O114" s="27">
        <f t="shared" si="10"/>
        <v>0</v>
      </c>
      <c r="P114" s="27">
        <f t="shared" si="11"/>
        <v>0</v>
      </c>
    </row>
    <row r="115" spans="1:16" ht="23" x14ac:dyDescent="0.25">
      <c r="A115" s="4">
        <v>183</v>
      </c>
      <c r="B115" s="5">
        <v>36</v>
      </c>
      <c r="C115" s="6" t="s">
        <v>15</v>
      </c>
      <c r="D115" s="6" t="s">
        <v>19</v>
      </c>
      <c r="E115" s="7">
        <v>43975</v>
      </c>
      <c r="F115" s="7" t="str">
        <f t="shared" si="6"/>
        <v>May</v>
      </c>
      <c r="G115" s="7" t="str">
        <f t="shared" si="7"/>
        <v>Sun</v>
      </c>
      <c r="H115" s="6" t="s">
        <v>188</v>
      </c>
      <c r="I115" s="6" t="s">
        <v>30</v>
      </c>
      <c r="J115" s="17">
        <v>8.99</v>
      </c>
      <c r="K115" s="6" t="s">
        <v>29</v>
      </c>
      <c r="L115" s="5">
        <v>3</v>
      </c>
      <c r="M115" s="23">
        <f t="shared" si="8"/>
        <v>8.99</v>
      </c>
      <c r="N115" s="27">
        <f t="shared" si="9"/>
        <v>0</v>
      </c>
      <c r="O115" s="27">
        <f t="shared" si="10"/>
        <v>0</v>
      </c>
      <c r="P115" s="27">
        <f t="shared" si="11"/>
        <v>0</v>
      </c>
    </row>
    <row r="116" spans="1:16" ht="23" x14ac:dyDescent="0.25">
      <c r="A116" s="4">
        <v>184</v>
      </c>
      <c r="B116" s="5">
        <v>22</v>
      </c>
      <c r="C116" s="6" t="s">
        <v>15</v>
      </c>
      <c r="D116" s="6" t="s">
        <v>19</v>
      </c>
      <c r="E116" s="7">
        <v>43954</v>
      </c>
      <c r="F116" s="7" t="str">
        <f t="shared" si="6"/>
        <v>May</v>
      </c>
      <c r="G116" s="7" t="str">
        <f t="shared" si="7"/>
        <v>Sun</v>
      </c>
      <c r="H116" s="6" t="s">
        <v>189</v>
      </c>
      <c r="I116" s="6" t="s">
        <v>30</v>
      </c>
      <c r="J116" s="17">
        <v>5.99</v>
      </c>
      <c r="K116" s="6" t="s">
        <v>29</v>
      </c>
      <c r="L116" s="5">
        <v>4</v>
      </c>
      <c r="M116" s="23">
        <f t="shared" si="8"/>
        <v>5.99</v>
      </c>
      <c r="N116" s="27">
        <f t="shared" si="9"/>
        <v>0</v>
      </c>
      <c r="O116" s="27">
        <f t="shared" si="10"/>
        <v>0</v>
      </c>
      <c r="P116" s="27">
        <f t="shared" si="11"/>
        <v>1</v>
      </c>
    </row>
    <row r="117" spans="1:16" ht="23" x14ac:dyDescent="0.25">
      <c r="A117" s="4">
        <v>186</v>
      </c>
      <c r="B117" s="5">
        <v>10</v>
      </c>
      <c r="C117" s="6" t="s">
        <v>13</v>
      </c>
      <c r="D117" s="6" t="s">
        <v>17</v>
      </c>
      <c r="E117" s="7">
        <v>43969</v>
      </c>
      <c r="F117" s="7" t="str">
        <f t="shared" si="6"/>
        <v>May</v>
      </c>
      <c r="G117" s="7" t="str">
        <f t="shared" si="7"/>
        <v>Mon</v>
      </c>
      <c r="H117" s="6" t="s">
        <v>191</v>
      </c>
      <c r="I117" s="6" t="s">
        <v>30</v>
      </c>
      <c r="J117" s="17">
        <v>8.99</v>
      </c>
      <c r="K117" s="6" t="s">
        <v>29</v>
      </c>
      <c r="L117" s="5">
        <v>2</v>
      </c>
      <c r="M117" s="23">
        <f t="shared" si="8"/>
        <v>8.99</v>
      </c>
      <c r="N117" s="27">
        <f t="shared" si="9"/>
        <v>0</v>
      </c>
      <c r="O117" s="27">
        <f t="shared" si="10"/>
        <v>0</v>
      </c>
      <c r="P117" s="27">
        <f t="shared" si="11"/>
        <v>0</v>
      </c>
    </row>
    <row r="118" spans="1:16" ht="23" x14ac:dyDescent="0.25">
      <c r="A118" s="4">
        <v>199</v>
      </c>
      <c r="B118" s="5">
        <v>36</v>
      </c>
      <c r="C118" s="6" t="s">
        <v>15</v>
      </c>
      <c r="D118" s="6" t="s">
        <v>18</v>
      </c>
      <c r="E118" s="7">
        <v>43966</v>
      </c>
      <c r="F118" s="7" t="str">
        <f t="shared" si="6"/>
        <v>May</v>
      </c>
      <c r="G118" s="7" t="str">
        <f t="shared" si="7"/>
        <v>Fri</v>
      </c>
      <c r="H118" s="6" t="s">
        <v>38</v>
      </c>
      <c r="I118" s="6" t="s">
        <v>29</v>
      </c>
      <c r="J118" s="17">
        <v>8.99</v>
      </c>
      <c r="K118" s="6" t="s">
        <v>29</v>
      </c>
      <c r="L118" s="5">
        <v>3</v>
      </c>
      <c r="M118" s="23">
        <f t="shared" si="8"/>
        <v>8.99</v>
      </c>
      <c r="N118" s="27">
        <f t="shared" si="9"/>
        <v>1</v>
      </c>
      <c r="O118" s="27">
        <f t="shared" si="10"/>
        <v>0</v>
      </c>
      <c r="P118" s="27">
        <f t="shared" si="11"/>
        <v>0</v>
      </c>
    </row>
    <row r="119" spans="1:16" ht="23" x14ac:dyDescent="0.25">
      <c r="A119" s="4">
        <v>217</v>
      </c>
      <c r="B119" s="5">
        <v>74</v>
      </c>
      <c r="C119" s="6" t="s">
        <v>15</v>
      </c>
      <c r="D119" s="6" t="s">
        <v>18</v>
      </c>
      <c r="E119" s="7">
        <v>43978</v>
      </c>
      <c r="F119" s="7" t="str">
        <f t="shared" si="6"/>
        <v>May</v>
      </c>
      <c r="G119" s="7" t="str">
        <f t="shared" si="7"/>
        <v>Wed</v>
      </c>
      <c r="H119" s="6" t="s">
        <v>215</v>
      </c>
      <c r="I119" s="6" t="s">
        <v>29</v>
      </c>
      <c r="J119" s="17">
        <v>12.99</v>
      </c>
      <c r="K119" s="6" t="s">
        <v>30</v>
      </c>
      <c r="L119" s="5">
        <v>5</v>
      </c>
      <c r="M119" s="23">
        <f t="shared" si="8"/>
        <v>0</v>
      </c>
      <c r="N119" s="27">
        <f t="shared" si="9"/>
        <v>1</v>
      </c>
      <c r="O119" s="27">
        <f t="shared" si="10"/>
        <v>1</v>
      </c>
      <c r="P119" s="27">
        <f t="shared" si="11"/>
        <v>0</v>
      </c>
    </row>
    <row r="120" spans="1:16" ht="23" x14ac:dyDescent="0.25">
      <c r="A120" s="4">
        <v>231</v>
      </c>
      <c r="B120" s="5">
        <v>18</v>
      </c>
      <c r="C120" s="6" t="s">
        <v>14</v>
      </c>
      <c r="D120" s="6" t="s">
        <v>10</v>
      </c>
      <c r="E120" s="7">
        <v>43962</v>
      </c>
      <c r="F120" s="7" t="str">
        <f t="shared" si="6"/>
        <v>May</v>
      </c>
      <c r="G120" s="7" t="str">
        <f t="shared" si="7"/>
        <v>Mon</v>
      </c>
      <c r="H120" s="6" t="s">
        <v>224</v>
      </c>
      <c r="I120" s="6" t="s">
        <v>30</v>
      </c>
      <c r="J120" s="17">
        <v>12.99</v>
      </c>
      <c r="K120" s="6" t="s">
        <v>29</v>
      </c>
      <c r="L120" s="5">
        <v>2</v>
      </c>
      <c r="M120" s="23">
        <f t="shared" si="8"/>
        <v>12.99</v>
      </c>
      <c r="N120" s="27">
        <f t="shared" si="9"/>
        <v>0</v>
      </c>
      <c r="O120" s="27">
        <f t="shared" si="10"/>
        <v>0</v>
      </c>
      <c r="P120" s="27">
        <f t="shared" si="11"/>
        <v>0</v>
      </c>
    </row>
    <row r="121" spans="1:16" ht="23" x14ac:dyDescent="0.25">
      <c r="A121" s="4">
        <v>246</v>
      </c>
      <c r="B121" s="5">
        <v>53</v>
      </c>
      <c r="C121" s="6" t="s">
        <v>15</v>
      </c>
      <c r="D121" s="6" t="s">
        <v>20</v>
      </c>
      <c r="E121" s="7">
        <v>43972</v>
      </c>
      <c r="F121" s="7" t="str">
        <f t="shared" si="6"/>
        <v>May</v>
      </c>
      <c r="G121" s="7" t="str">
        <f t="shared" si="7"/>
        <v>Thu</v>
      </c>
      <c r="H121" s="6" t="s">
        <v>234</v>
      </c>
      <c r="I121" s="6" t="s">
        <v>30</v>
      </c>
      <c r="J121" s="17">
        <v>8.99</v>
      </c>
      <c r="K121" s="6" t="s">
        <v>29</v>
      </c>
      <c r="L121" s="5">
        <v>2</v>
      </c>
      <c r="M121" s="23">
        <f t="shared" si="8"/>
        <v>8.99</v>
      </c>
      <c r="N121" s="27">
        <f t="shared" si="9"/>
        <v>0</v>
      </c>
      <c r="O121" s="27">
        <f t="shared" si="10"/>
        <v>0</v>
      </c>
      <c r="P121" s="27">
        <f t="shared" si="11"/>
        <v>0</v>
      </c>
    </row>
    <row r="122" spans="1:16" ht="23" x14ac:dyDescent="0.25">
      <c r="A122" s="4">
        <v>247</v>
      </c>
      <c r="B122" s="5">
        <v>71</v>
      </c>
      <c r="C122" s="6" t="s">
        <v>13</v>
      </c>
      <c r="D122" s="6" t="s">
        <v>18</v>
      </c>
      <c r="E122" s="7">
        <v>43968</v>
      </c>
      <c r="F122" s="7" t="str">
        <f t="shared" si="6"/>
        <v>May</v>
      </c>
      <c r="G122" s="7" t="str">
        <f t="shared" si="7"/>
        <v>Sun</v>
      </c>
      <c r="H122" s="6" t="s">
        <v>235</v>
      </c>
      <c r="I122" s="6" t="s">
        <v>30</v>
      </c>
      <c r="J122" s="17">
        <v>8.99</v>
      </c>
      <c r="K122" s="6" t="s">
        <v>29</v>
      </c>
      <c r="L122" s="5">
        <v>3</v>
      </c>
      <c r="M122" s="23">
        <f t="shared" si="8"/>
        <v>8.99</v>
      </c>
      <c r="N122" s="27">
        <f t="shared" si="9"/>
        <v>0</v>
      </c>
      <c r="O122" s="27">
        <f t="shared" si="10"/>
        <v>0</v>
      </c>
      <c r="P122" s="27">
        <f t="shared" si="11"/>
        <v>0</v>
      </c>
    </row>
    <row r="123" spans="1:16" ht="23" x14ac:dyDescent="0.25">
      <c r="A123" s="4">
        <v>270</v>
      </c>
      <c r="B123" s="5">
        <v>38</v>
      </c>
      <c r="C123" s="6" t="s">
        <v>14</v>
      </c>
      <c r="D123" s="6" t="s">
        <v>19</v>
      </c>
      <c r="E123" s="7">
        <v>43979</v>
      </c>
      <c r="F123" s="7" t="str">
        <f t="shared" si="6"/>
        <v>May</v>
      </c>
      <c r="G123" s="7" t="str">
        <f t="shared" si="7"/>
        <v>Thu</v>
      </c>
      <c r="H123" s="6" t="s">
        <v>249</v>
      </c>
      <c r="I123" s="6" t="s">
        <v>29</v>
      </c>
      <c r="J123" s="17">
        <v>8.99</v>
      </c>
      <c r="K123" s="6" t="s">
        <v>29</v>
      </c>
      <c r="L123" s="5">
        <v>3</v>
      </c>
      <c r="M123" s="23">
        <f t="shared" si="8"/>
        <v>8.99</v>
      </c>
      <c r="N123" s="27">
        <f t="shared" si="9"/>
        <v>1</v>
      </c>
      <c r="O123" s="27">
        <f t="shared" si="10"/>
        <v>0</v>
      </c>
      <c r="P123" s="27">
        <f t="shared" si="11"/>
        <v>0</v>
      </c>
    </row>
    <row r="124" spans="1:16" ht="23" x14ac:dyDescent="0.25">
      <c r="A124" s="4">
        <v>290</v>
      </c>
      <c r="B124" s="5">
        <v>38</v>
      </c>
      <c r="C124" s="6" t="s">
        <v>14</v>
      </c>
      <c r="D124" s="6" t="s">
        <v>16</v>
      </c>
      <c r="E124" s="7">
        <v>43978</v>
      </c>
      <c r="F124" s="7" t="str">
        <f t="shared" si="6"/>
        <v>May</v>
      </c>
      <c r="G124" s="7" t="str">
        <f t="shared" si="7"/>
        <v>Wed</v>
      </c>
      <c r="H124" s="6" t="s">
        <v>264</v>
      </c>
      <c r="I124" s="6" t="s">
        <v>29</v>
      </c>
      <c r="J124" s="17">
        <v>8.99</v>
      </c>
      <c r="K124" s="6" t="s">
        <v>30</v>
      </c>
      <c r="L124" s="5">
        <v>3</v>
      </c>
      <c r="M124" s="23">
        <f t="shared" si="8"/>
        <v>0</v>
      </c>
      <c r="N124" s="27">
        <f t="shared" si="9"/>
        <v>1</v>
      </c>
      <c r="O124" s="27">
        <f t="shared" si="10"/>
        <v>0</v>
      </c>
      <c r="P124" s="27">
        <f t="shared" si="11"/>
        <v>0</v>
      </c>
    </row>
    <row r="125" spans="1:16" ht="23" x14ac:dyDescent="0.25">
      <c r="A125" s="4">
        <v>32</v>
      </c>
      <c r="B125" s="5">
        <v>25</v>
      </c>
      <c r="C125" s="6" t="s">
        <v>13</v>
      </c>
      <c r="D125" s="6" t="s">
        <v>19</v>
      </c>
      <c r="E125" s="7">
        <v>43983</v>
      </c>
      <c r="F125" s="7" t="str">
        <f t="shared" si="6"/>
        <v>June</v>
      </c>
      <c r="G125" s="7" t="str">
        <f t="shared" si="7"/>
        <v>Mon</v>
      </c>
      <c r="H125" s="6" t="s">
        <v>61</v>
      </c>
      <c r="I125" s="6" t="s">
        <v>30</v>
      </c>
      <c r="J125" s="17">
        <v>5.99</v>
      </c>
      <c r="K125" s="6" t="s">
        <v>29</v>
      </c>
      <c r="L125" s="5">
        <v>4</v>
      </c>
      <c r="M125" s="23">
        <f t="shared" si="8"/>
        <v>5.99</v>
      </c>
      <c r="N125" s="27">
        <f t="shared" si="9"/>
        <v>0</v>
      </c>
      <c r="O125" s="27">
        <f t="shared" si="10"/>
        <v>0</v>
      </c>
      <c r="P125" s="27">
        <f t="shared" si="11"/>
        <v>1</v>
      </c>
    </row>
    <row r="126" spans="1:16" ht="23" x14ac:dyDescent="0.25">
      <c r="A126" s="4">
        <v>36</v>
      </c>
      <c r="B126" s="5">
        <v>73</v>
      </c>
      <c r="C126" s="6" t="s">
        <v>14</v>
      </c>
      <c r="D126" s="6" t="s">
        <v>18</v>
      </c>
      <c r="E126" s="7">
        <v>43996</v>
      </c>
      <c r="F126" s="7" t="str">
        <f t="shared" si="6"/>
        <v>June</v>
      </c>
      <c r="G126" s="7" t="str">
        <f t="shared" si="7"/>
        <v>Sun</v>
      </c>
      <c r="H126" s="6" t="s">
        <v>64</v>
      </c>
      <c r="I126" s="6" t="s">
        <v>30</v>
      </c>
      <c r="J126" s="17">
        <v>8.99</v>
      </c>
      <c r="K126" s="6" t="s">
        <v>29</v>
      </c>
      <c r="L126" s="5">
        <v>4</v>
      </c>
      <c r="M126" s="23">
        <f t="shared" si="8"/>
        <v>8.99</v>
      </c>
      <c r="N126" s="27">
        <f t="shared" si="9"/>
        <v>0</v>
      </c>
      <c r="O126" s="27">
        <f t="shared" si="10"/>
        <v>0</v>
      </c>
      <c r="P126" s="27">
        <f t="shared" si="11"/>
        <v>1</v>
      </c>
    </row>
    <row r="127" spans="1:16" ht="23" x14ac:dyDescent="0.25">
      <c r="A127" s="4">
        <v>45</v>
      </c>
      <c r="B127" s="5">
        <v>69</v>
      </c>
      <c r="C127" s="6" t="s">
        <v>15</v>
      </c>
      <c r="D127" s="6" t="s">
        <v>16</v>
      </c>
      <c r="E127" s="7">
        <v>44003</v>
      </c>
      <c r="F127" s="7" t="str">
        <f t="shared" si="6"/>
        <v>June</v>
      </c>
      <c r="G127" s="7" t="str">
        <f t="shared" si="7"/>
        <v>Sun</v>
      </c>
      <c r="H127" s="6" t="s">
        <v>71</v>
      </c>
      <c r="I127" s="6" t="s">
        <v>29</v>
      </c>
      <c r="J127" s="17">
        <v>5.99</v>
      </c>
      <c r="K127" s="6" t="s">
        <v>30</v>
      </c>
      <c r="L127" s="5">
        <v>1</v>
      </c>
      <c r="M127" s="23">
        <f t="shared" si="8"/>
        <v>0</v>
      </c>
      <c r="N127" s="27">
        <f t="shared" si="9"/>
        <v>1</v>
      </c>
      <c r="O127" s="27">
        <f t="shared" si="10"/>
        <v>0</v>
      </c>
      <c r="P127" s="27">
        <f t="shared" si="11"/>
        <v>0</v>
      </c>
    </row>
    <row r="128" spans="1:16" ht="23" x14ac:dyDescent="0.25">
      <c r="A128" s="4">
        <v>48</v>
      </c>
      <c r="B128" s="5">
        <v>14</v>
      </c>
      <c r="C128" s="6" t="s">
        <v>13</v>
      </c>
      <c r="D128" s="6" t="s">
        <v>12</v>
      </c>
      <c r="E128" s="7">
        <v>43988</v>
      </c>
      <c r="F128" s="7" t="str">
        <f t="shared" si="6"/>
        <v>June</v>
      </c>
      <c r="G128" s="7" t="str">
        <f t="shared" si="7"/>
        <v>Sat</v>
      </c>
      <c r="H128" s="6" t="s">
        <v>74</v>
      </c>
      <c r="I128" s="6" t="s">
        <v>30</v>
      </c>
      <c r="J128" s="17">
        <v>8.99</v>
      </c>
      <c r="K128" s="6" t="s">
        <v>30</v>
      </c>
      <c r="L128" s="5">
        <v>2</v>
      </c>
      <c r="M128" s="23">
        <f t="shared" si="8"/>
        <v>0</v>
      </c>
      <c r="N128" s="27">
        <f t="shared" si="9"/>
        <v>0</v>
      </c>
      <c r="O128" s="27">
        <f t="shared" si="10"/>
        <v>0</v>
      </c>
      <c r="P128" s="27">
        <f t="shared" si="11"/>
        <v>0</v>
      </c>
    </row>
    <row r="129" spans="1:16" ht="23" x14ac:dyDescent="0.25">
      <c r="A129" s="4">
        <v>52</v>
      </c>
      <c r="B129" s="5">
        <v>61</v>
      </c>
      <c r="C129" s="6" t="s">
        <v>15</v>
      </c>
      <c r="D129" s="6" t="s">
        <v>19</v>
      </c>
      <c r="E129" s="7">
        <v>44002</v>
      </c>
      <c r="F129" s="7" t="str">
        <f t="shared" si="6"/>
        <v>June</v>
      </c>
      <c r="G129" s="7" t="str">
        <f t="shared" si="7"/>
        <v>Sat</v>
      </c>
      <c r="H129" s="6" t="s">
        <v>78</v>
      </c>
      <c r="I129" s="6" t="s">
        <v>29</v>
      </c>
      <c r="J129" s="17">
        <v>5.99</v>
      </c>
      <c r="K129" s="6" t="s">
        <v>30</v>
      </c>
      <c r="L129" s="5">
        <v>5</v>
      </c>
      <c r="M129" s="23">
        <f t="shared" si="8"/>
        <v>0</v>
      </c>
      <c r="N129" s="27">
        <f t="shared" si="9"/>
        <v>1</v>
      </c>
      <c r="O129" s="27">
        <f t="shared" si="10"/>
        <v>1</v>
      </c>
      <c r="P129" s="27">
        <f t="shared" si="11"/>
        <v>0</v>
      </c>
    </row>
    <row r="130" spans="1:16" ht="23" x14ac:dyDescent="0.25">
      <c r="A130" s="4">
        <v>94</v>
      </c>
      <c r="B130" s="5">
        <v>46</v>
      </c>
      <c r="C130" s="6" t="s">
        <v>13</v>
      </c>
      <c r="D130" s="6" t="s">
        <v>18</v>
      </c>
      <c r="E130" s="7">
        <v>43989</v>
      </c>
      <c r="F130" s="7" t="str">
        <f t="shared" ref="F130:F193" si="12">TEXT(E130, "mmmmmmmmm")</f>
        <v>June</v>
      </c>
      <c r="G130" s="7" t="str">
        <f t="shared" ref="G130:G193" si="13">CHOOSE(WEEKDAY($E130),"Sun","Mon","Tue","Wed","Thu","Fri","Sat","Sun")</f>
        <v>Sun</v>
      </c>
      <c r="H130" s="6" t="s">
        <v>114</v>
      </c>
      <c r="I130" s="6" t="s">
        <v>29</v>
      </c>
      <c r="J130" s="17">
        <v>8.99</v>
      </c>
      <c r="K130" s="6" t="s">
        <v>29</v>
      </c>
      <c r="L130" s="5">
        <v>4</v>
      </c>
      <c r="M130" s="23">
        <f t="shared" ref="M130:M193" si="14">IF($K130="Y", $J130,0)</f>
        <v>8.99</v>
      </c>
      <c r="N130" s="27">
        <f t="shared" ref="N130:N193" si="15">IF($I130="Y",1,0)</f>
        <v>1</v>
      </c>
      <c r="O130" s="27">
        <f t="shared" ref="O130:O193" si="16">IF($L130=5,1,0)</f>
        <v>0</v>
      </c>
      <c r="P130" s="27">
        <f t="shared" ref="P130:P193" si="17">IF($L130=4,1,0)</f>
        <v>1</v>
      </c>
    </row>
    <row r="131" spans="1:16" ht="23" x14ac:dyDescent="0.25">
      <c r="A131" s="4">
        <v>103</v>
      </c>
      <c r="B131" s="5">
        <v>27</v>
      </c>
      <c r="C131" s="6" t="s">
        <v>13</v>
      </c>
      <c r="D131" s="6" t="s">
        <v>17</v>
      </c>
      <c r="E131" s="7">
        <v>43989</v>
      </c>
      <c r="F131" s="7" t="str">
        <f t="shared" si="12"/>
        <v>June</v>
      </c>
      <c r="G131" s="7" t="str">
        <f t="shared" si="13"/>
        <v>Sun</v>
      </c>
      <c r="H131" s="6" t="s">
        <v>122</v>
      </c>
      <c r="I131" s="6" t="s">
        <v>29</v>
      </c>
      <c r="J131" s="17">
        <v>12.99</v>
      </c>
      <c r="K131" s="6" t="s">
        <v>29</v>
      </c>
      <c r="L131" s="5">
        <v>3</v>
      </c>
      <c r="M131" s="23">
        <f t="shared" si="14"/>
        <v>12.99</v>
      </c>
      <c r="N131" s="27">
        <f t="shared" si="15"/>
        <v>1</v>
      </c>
      <c r="O131" s="27">
        <f t="shared" si="16"/>
        <v>0</v>
      </c>
      <c r="P131" s="27">
        <f t="shared" si="17"/>
        <v>0</v>
      </c>
    </row>
    <row r="132" spans="1:16" ht="23" x14ac:dyDescent="0.25">
      <c r="A132" s="4">
        <v>106</v>
      </c>
      <c r="B132" s="5">
        <v>11</v>
      </c>
      <c r="C132" s="6" t="s">
        <v>13</v>
      </c>
      <c r="D132" s="6" t="s">
        <v>12</v>
      </c>
      <c r="E132" s="7">
        <v>44003</v>
      </c>
      <c r="F132" s="7" t="str">
        <f t="shared" si="12"/>
        <v>June</v>
      </c>
      <c r="G132" s="7" t="str">
        <f t="shared" si="13"/>
        <v>Sun</v>
      </c>
      <c r="H132" s="6" t="s">
        <v>125</v>
      </c>
      <c r="I132" s="6" t="s">
        <v>30</v>
      </c>
      <c r="J132" s="17">
        <v>8.99</v>
      </c>
      <c r="K132" s="6" t="s">
        <v>29</v>
      </c>
      <c r="L132" s="5">
        <v>2</v>
      </c>
      <c r="M132" s="23">
        <f t="shared" si="14"/>
        <v>8.99</v>
      </c>
      <c r="N132" s="27">
        <f t="shared" si="15"/>
        <v>0</v>
      </c>
      <c r="O132" s="27">
        <f t="shared" si="16"/>
        <v>0</v>
      </c>
      <c r="P132" s="27">
        <f t="shared" si="17"/>
        <v>0</v>
      </c>
    </row>
    <row r="133" spans="1:16" ht="23" x14ac:dyDescent="0.25">
      <c r="A133" s="4">
        <v>108</v>
      </c>
      <c r="B133" s="5">
        <v>31</v>
      </c>
      <c r="C133" s="6" t="s">
        <v>13</v>
      </c>
      <c r="D133" s="6" t="s">
        <v>11</v>
      </c>
      <c r="E133" s="7">
        <v>43993</v>
      </c>
      <c r="F133" s="7" t="str">
        <f t="shared" si="12"/>
        <v>June</v>
      </c>
      <c r="G133" s="7" t="str">
        <f t="shared" si="13"/>
        <v>Thu</v>
      </c>
      <c r="H133" s="6" t="s">
        <v>127</v>
      </c>
      <c r="I133" s="6" t="s">
        <v>30</v>
      </c>
      <c r="J133" s="17">
        <v>5.99</v>
      </c>
      <c r="K133" s="6" t="s">
        <v>30</v>
      </c>
      <c r="L133" s="5">
        <v>3</v>
      </c>
      <c r="M133" s="23">
        <f t="shared" si="14"/>
        <v>0</v>
      </c>
      <c r="N133" s="27">
        <f t="shared" si="15"/>
        <v>0</v>
      </c>
      <c r="O133" s="27">
        <f t="shared" si="16"/>
        <v>0</v>
      </c>
      <c r="P133" s="27">
        <f t="shared" si="17"/>
        <v>0</v>
      </c>
    </row>
    <row r="134" spans="1:16" ht="23" x14ac:dyDescent="0.25">
      <c r="A134" s="4">
        <v>109</v>
      </c>
      <c r="B134" s="5">
        <v>17</v>
      </c>
      <c r="C134" s="6" t="s">
        <v>13</v>
      </c>
      <c r="D134" s="6" t="s">
        <v>12</v>
      </c>
      <c r="E134" s="7">
        <v>43987</v>
      </c>
      <c r="F134" s="7" t="str">
        <f t="shared" si="12"/>
        <v>June</v>
      </c>
      <c r="G134" s="7" t="str">
        <f t="shared" si="13"/>
        <v>Fri</v>
      </c>
      <c r="H134" s="6" t="s">
        <v>128</v>
      </c>
      <c r="I134" s="6" t="s">
        <v>30</v>
      </c>
      <c r="J134" s="17">
        <v>5.99</v>
      </c>
      <c r="K134" s="6" t="s">
        <v>29</v>
      </c>
      <c r="L134" s="5">
        <v>4</v>
      </c>
      <c r="M134" s="23">
        <f t="shared" si="14"/>
        <v>5.99</v>
      </c>
      <c r="N134" s="27">
        <f t="shared" si="15"/>
        <v>0</v>
      </c>
      <c r="O134" s="27">
        <f t="shared" si="16"/>
        <v>0</v>
      </c>
      <c r="P134" s="27">
        <f t="shared" si="17"/>
        <v>1</v>
      </c>
    </row>
    <row r="135" spans="1:16" ht="23" x14ac:dyDescent="0.25">
      <c r="A135" s="4">
        <v>111</v>
      </c>
      <c r="B135" s="5">
        <v>80</v>
      </c>
      <c r="C135" s="6" t="s">
        <v>13</v>
      </c>
      <c r="D135" s="6" t="s">
        <v>17</v>
      </c>
      <c r="E135" s="7">
        <v>43992</v>
      </c>
      <c r="F135" s="7" t="str">
        <f t="shared" si="12"/>
        <v>June</v>
      </c>
      <c r="G135" s="7" t="str">
        <f t="shared" si="13"/>
        <v>Wed</v>
      </c>
      <c r="H135" s="6" t="s">
        <v>130</v>
      </c>
      <c r="I135" s="6" t="s">
        <v>29</v>
      </c>
      <c r="J135" s="17">
        <v>8.99</v>
      </c>
      <c r="K135" s="6" t="s">
        <v>30</v>
      </c>
      <c r="L135" s="5">
        <v>2</v>
      </c>
      <c r="M135" s="23">
        <f t="shared" si="14"/>
        <v>0</v>
      </c>
      <c r="N135" s="27">
        <f t="shared" si="15"/>
        <v>1</v>
      </c>
      <c r="O135" s="27">
        <f t="shared" si="16"/>
        <v>0</v>
      </c>
      <c r="P135" s="27">
        <f t="shared" si="17"/>
        <v>0</v>
      </c>
    </row>
    <row r="136" spans="1:16" ht="23" x14ac:dyDescent="0.25">
      <c r="A136" s="4">
        <v>115</v>
      </c>
      <c r="B136" s="5">
        <v>28</v>
      </c>
      <c r="C136" s="6" t="s">
        <v>14</v>
      </c>
      <c r="D136" s="6" t="s">
        <v>19</v>
      </c>
      <c r="E136" s="7">
        <v>43988</v>
      </c>
      <c r="F136" s="7" t="str">
        <f t="shared" si="12"/>
        <v>June</v>
      </c>
      <c r="G136" s="7" t="str">
        <f t="shared" si="13"/>
        <v>Sat</v>
      </c>
      <c r="H136" s="6" t="s">
        <v>133</v>
      </c>
      <c r="I136" s="6" t="s">
        <v>29</v>
      </c>
      <c r="J136" s="17">
        <v>8.99</v>
      </c>
      <c r="K136" s="6" t="s">
        <v>29</v>
      </c>
      <c r="L136" s="5">
        <v>2</v>
      </c>
      <c r="M136" s="23">
        <f t="shared" si="14"/>
        <v>8.99</v>
      </c>
      <c r="N136" s="27">
        <f t="shared" si="15"/>
        <v>1</v>
      </c>
      <c r="O136" s="27">
        <f t="shared" si="16"/>
        <v>0</v>
      </c>
      <c r="P136" s="27">
        <f t="shared" si="17"/>
        <v>0</v>
      </c>
    </row>
    <row r="137" spans="1:16" ht="23" x14ac:dyDescent="0.25">
      <c r="A137" s="4">
        <v>125</v>
      </c>
      <c r="B137" s="5">
        <v>72</v>
      </c>
      <c r="C137" s="6" t="s">
        <v>15</v>
      </c>
      <c r="D137" s="6" t="s">
        <v>12</v>
      </c>
      <c r="E137" s="7">
        <v>43994</v>
      </c>
      <c r="F137" s="7" t="str">
        <f t="shared" si="12"/>
        <v>June</v>
      </c>
      <c r="G137" s="7" t="str">
        <f t="shared" si="13"/>
        <v>Fri</v>
      </c>
      <c r="H137" s="6" t="s">
        <v>143</v>
      </c>
      <c r="I137" s="6" t="s">
        <v>30</v>
      </c>
      <c r="J137" s="17">
        <v>8.99</v>
      </c>
      <c r="K137" s="6" t="s">
        <v>30</v>
      </c>
      <c r="L137" s="5">
        <v>4</v>
      </c>
      <c r="M137" s="23">
        <f t="shared" si="14"/>
        <v>0</v>
      </c>
      <c r="N137" s="27">
        <f t="shared" si="15"/>
        <v>0</v>
      </c>
      <c r="O137" s="27">
        <f t="shared" si="16"/>
        <v>0</v>
      </c>
      <c r="P137" s="27">
        <f t="shared" si="17"/>
        <v>1</v>
      </c>
    </row>
    <row r="138" spans="1:16" ht="23" x14ac:dyDescent="0.25">
      <c r="A138" s="4">
        <v>141</v>
      </c>
      <c r="B138" s="5">
        <v>74</v>
      </c>
      <c r="C138" s="6" t="s">
        <v>13</v>
      </c>
      <c r="D138" s="6" t="s">
        <v>17</v>
      </c>
      <c r="E138" s="7">
        <v>44004</v>
      </c>
      <c r="F138" s="7" t="str">
        <f t="shared" si="12"/>
        <v>June</v>
      </c>
      <c r="G138" s="7" t="str">
        <f t="shared" si="13"/>
        <v>Mon</v>
      </c>
      <c r="H138" s="6" t="s">
        <v>155</v>
      </c>
      <c r="I138" s="6" t="s">
        <v>30</v>
      </c>
      <c r="J138" s="17">
        <v>8.99</v>
      </c>
      <c r="K138" s="6" t="s">
        <v>29</v>
      </c>
      <c r="L138" s="5">
        <v>4</v>
      </c>
      <c r="M138" s="23">
        <f t="shared" si="14"/>
        <v>8.99</v>
      </c>
      <c r="N138" s="27">
        <f t="shared" si="15"/>
        <v>0</v>
      </c>
      <c r="O138" s="27">
        <f t="shared" si="16"/>
        <v>0</v>
      </c>
      <c r="P138" s="27">
        <f t="shared" si="17"/>
        <v>1</v>
      </c>
    </row>
    <row r="139" spans="1:16" ht="23" x14ac:dyDescent="0.25">
      <c r="A139" s="4">
        <v>145</v>
      </c>
      <c r="B139" s="5">
        <v>18</v>
      </c>
      <c r="C139" s="6" t="s">
        <v>15</v>
      </c>
      <c r="D139" s="6" t="s">
        <v>12</v>
      </c>
      <c r="E139" s="7">
        <v>43987</v>
      </c>
      <c r="F139" s="7" t="str">
        <f t="shared" si="12"/>
        <v>June</v>
      </c>
      <c r="G139" s="7" t="str">
        <f t="shared" si="13"/>
        <v>Fri</v>
      </c>
      <c r="H139" s="6" t="s">
        <v>158</v>
      </c>
      <c r="I139" s="6" t="s">
        <v>30</v>
      </c>
      <c r="J139" s="17">
        <v>8.99</v>
      </c>
      <c r="K139" s="6" t="s">
        <v>29</v>
      </c>
      <c r="L139" s="5">
        <v>1</v>
      </c>
      <c r="M139" s="23">
        <f t="shared" si="14"/>
        <v>8.99</v>
      </c>
      <c r="N139" s="27">
        <f t="shared" si="15"/>
        <v>0</v>
      </c>
      <c r="O139" s="27">
        <f t="shared" si="16"/>
        <v>0</v>
      </c>
      <c r="P139" s="27">
        <f t="shared" si="17"/>
        <v>0</v>
      </c>
    </row>
    <row r="140" spans="1:16" ht="23" x14ac:dyDescent="0.25">
      <c r="A140" s="4">
        <v>156</v>
      </c>
      <c r="B140" s="5">
        <v>69</v>
      </c>
      <c r="C140" s="6" t="s">
        <v>13</v>
      </c>
      <c r="D140" s="6" t="s">
        <v>19</v>
      </c>
      <c r="E140" s="7">
        <v>44001</v>
      </c>
      <c r="F140" s="7" t="str">
        <f t="shared" si="12"/>
        <v>June</v>
      </c>
      <c r="G140" s="7" t="str">
        <f t="shared" si="13"/>
        <v>Fri</v>
      </c>
      <c r="H140" s="6" t="s">
        <v>164</v>
      </c>
      <c r="I140" s="6" t="s">
        <v>29</v>
      </c>
      <c r="J140" s="17">
        <v>5.99</v>
      </c>
      <c r="K140" s="6" t="s">
        <v>29</v>
      </c>
      <c r="L140" s="5">
        <v>3</v>
      </c>
      <c r="M140" s="23">
        <f t="shared" si="14"/>
        <v>5.99</v>
      </c>
      <c r="N140" s="27">
        <f t="shared" si="15"/>
        <v>1</v>
      </c>
      <c r="O140" s="27">
        <f t="shared" si="16"/>
        <v>0</v>
      </c>
      <c r="P140" s="27">
        <f t="shared" si="17"/>
        <v>0</v>
      </c>
    </row>
    <row r="141" spans="1:16" ht="23" x14ac:dyDescent="0.25">
      <c r="A141" s="4">
        <v>176</v>
      </c>
      <c r="B141" s="5">
        <v>48</v>
      </c>
      <c r="C141" s="6" t="s">
        <v>15</v>
      </c>
      <c r="D141" s="6" t="s">
        <v>17</v>
      </c>
      <c r="E141" s="7">
        <v>43991</v>
      </c>
      <c r="F141" s="7" t="str">
        <f t="shared" si="12"/>
        <v>June</v>
      </c>
      <c r="G141" s="7" t="str">
        <f t="shared" si="13"/>
        <v>Tue</v>
      </c>
      <c r="H141" s="6" t="s">
        <v>46</v>
      </c>
      <c r="I141" s="6" t="s">
        <v>29</v>
      </c>
      <c r="J141" s="17">
        <v>5.99</v>
      </c>
      <c r="K141" s="6" t="s">
        <v>29</v>
      </c>
      <c r="L141" s="5">
        <v>1</v>
      </c>
      <c r="M141" s="23">
        <f t="shared" si="14"/>
        <v>5.99</v>
      </c>
      <c r="N141" s="27">
        <f t="shared" si="15"/>
        <v>1</v>
      </c>
      <c r="O141" s="27">
        <f t="shared" si="16"/>
        <v>0</v>
      </c>
      <c r="P141" s="27">
        <f t="shared" si="17"/>
        <v>0</v>
      </c>
    </row>
    <row r="142" spans="1:16" ht="23" x14ac:dyDescent="0.25">
      <c r="A142" s="4">
        <v>198</v>
      </c>
      <c r="B142" s="5">
        <v>75</v>
      </c>
      <c r="C142" s="6" t="s">
        <v>14</v>
      </c>
      <c r="D142" s="6" t="s">
        <v>17</v>
      </c>
      <c r="E142" s="7">
        <v>44003</v>
      </c>
      <c r="F142" s="7" t="str">
        <f t="shared" si="12"/>
        <v>June</v>
      </c>
      <c r="G142" s="7" t="str">
        <f t="shared" si="13"/>
        <v>Sun</v>
      </c>
      <c r="H142" s="6" t="s">
        <v>50</v>
      </c>
      <c r="I142" s="6" t="s">
        <v>29</v>
      </c>
      <c r="J142" s="17">
        <v>5.99</v>
      </c>
      <c r="K142" s="6" t="s">
        <v>29</v>
      </c>
      <c r="L142" s="5">
        <v>4</v>
      </c>
      <c r="M142" s="23">
        <f t="shared" si="14"/>
        <v>5.99</v>
      </c>
      <c r="N142" s="27">
        <f t="shared" si="15"/>
        <v>1</v>
      </c>
      <c r="O142" s="27">
        <f t="shared" si="16"/>
        <v>0</v>
      </c>
      <c r="P142" s="27">
        <f t="shared" si="17"/>
        <v>1</v>
      </c>
    </row>
    <row r="143" spans="1:16" ht="23" x14ac:dyDescent="0.25">
      <c r="A143" s="4">
        <v>200</v>
      </c>
      <c r="B143" s="5">
        <v>47</v>
      </c>
      <c r="C143" s="6" t="s">
        <v>15</v>
      </c>
      <c r="D143" s="6" t="s">
        <v>12</v>
      </c>
      <c r="E143" s="7">
        <v>43992</v>
      </c>
      <c r="F143" s="7" t="str">
        <f t="shared" si="12"/>
        <v>June</v>
      </c>
      <c r="G143" s="7" t="str">
        <f t="shared" si="13"/>
        <v>Wed</v>
      </c>
      <c r="H143" s="6" t="s">
        <v>202</v>
      </c>
      <c r="I143" s="6" t="s">
        <v>30</v>
      </c>
      <c r="J143" s="17">
        <v>5.99</v>
      </c>
      <c r="K143" s="6" t="s">
        <v>30</v>
      </c>
      <c r="L143" s="5">
        <v>2</v>
      </c>
      <c r="M143" s="23">
        <f t="shared" si="14"/>
        <v>0</v>
      </c>
      <c r="N143" s="27">
        <f t="shared" si="15"/>
        <v>0</v>
      </c>
      <c r="O143" s="27">
        <f t="shared" si="16"/>
        <v>0</v>
      </c>
      <c r="P143" s="27">
        <f t="shared" si="17"/>
        <v>0</v>
      </c>
    </row>
    <row r="144" spans="1:16" ht="23" x14ac:dyDescent="0.25">
      <c r="A144" s="4">
        <v>203</v>
      </c>
      <c r="B144" s="5">
        <v>27</v>
      </c>
      <c r="C144" s="6" t="s">
        <v>15</v>
      </c>
      <c r="D144" s="6" t="s">
        <v>17</v>
      </c>
      <c r="E144" s="7">
        <v>43993</v>
      </c>
      <c r="F144" s="7" t="str">
        <f t="shared" si="12"/>
        <v>June</v>
      </c>
      <c r="G144" s="7" t="str">
        <f t="shared" si="13"/>
        <v>Thu</v>
      </c>
      <c r="H144" s="6" t="s">
        <v>205</v>
      </c>
      <c r="I144" s="6" t="s">
        <v>29</v>
      </c>
      <c r="J144" s="17">
        <v>12.99</v>
      </c>
      <c r="K144" s="6" t="s">
        <v>29</v>
      </c>
      <c r="L144" s="5">
        <v>1</v>
      </c>
      <c r="M144" s="23">
        <f t="shared" si="14"/>
        <v>12.99</v>
      </c>
      <c r="N144" s="27">
        <f t="shared" si="15"/>
        <v>1</v>
      </c>
      <c r="O144" s="27">
        <f t="shared" si="16"/>
        <v>0</v>
      </c>
      <c r="P144" s="27">
        <f t="shared" si="17"/>
        <v>0</v>
      </c>
    </row>
    <row r="145" spans="1:16" ht="23" x14ac:dyDescent="0.25">
      <c r="A145" s="4">
        <v>214</v>
      </c>
      <c r="B145" s="5">
        <v>40</v>
      </c>
      <c r="C145" s="6" t="s">
        <v>15</v>
      </c>
      <c r="D145" s="6" t="s">
        <v>10</v>
      </c>
      <c r="E145" s="7">
        <v>43992</v>
      </c>
      <c r="F145" s="7" t="str">
        <f t="shared" si="12"/>
        <v>June</v>
      </c>
      <c r="G145" s="7" t="str">
        <f t="shared" si="13"/>
        <v>Wed</v>
      </c>
      <c r="H145" s="6" t="s">
        <v>214</v>
      </c>
      <c r="I145" s="6" t="s">
        <v>30</v>
      </c>
      <c r="J145" s="17">
        <v>5.99</v>
      </c>
      <c r="K145" s="6" t="s">
        <v>30</v>
      </c>
      <c r="L145" s="5">
        <v>4</v>
      </c>
      <c r="M145" s="23">
        <f t="shared" si="14"/>
        <v>0</v>
      </c>
      <c r="N145" s="27">
        <f t="shared" si="15"/>
        <v>0</v>
      </c>
      <c r="O145" s="27">
        <f t="shared" si="16"/>
        <v>0</v>
      </c>
      <c r="P145" s="27">
        <f t="shared" si="17"/>
        <v>1</v>
      </c>
    </row>
    <row r="146" spans="1:16" ht="23" x14ac:dyDescent="0.25">
      <c r="A146" s="4">
        <v>248</v>
      </c>
      <c r="B146" s="5">
        <v>66</v>
      </c>
      <c r="C146" s="6" t="s">
        <v>13</v>
      </c>
      <c r="D146" s="6" t="s">
        <v>18</v>
      </c>
      <c r="E146" s="7">
        <v>44010</v>
      </c>
      <c r="F146" s="7" t="str">
        <f t="shared" si="12"/>
        <v>June</v>
      </c>
      <c r="G146" s="7" t="str">
        <f t="shared" si="13"/>
        <v>Sun</v>
      </c>
      <c r="H146" s="6" t="s">
        <v>175</v>
      </c>
      <c r="I146" s="6" t="s">
        <v>30</v>
      </c>
      <c r="J146" s="17">
        <v>8.99</v>
      </c>
      <c r="K146" s="6" t="s">
        <v>30</v>
      </c>
      <c r="L146" s="5">
        <v>4</v>
      </c>
      <c r="M146" s="23">
        <f t="shared" si="14"/>
        <v>0</v>
      </c>
      <c r="N146" s="27">
        <f t="shared" si="15"/>
        <v>0</v>
      </c>
      <c r="O146" s="27">
        <f t="shared" si="16"/>
        <v>0</v>
      </c>
      <c r="P146" s="27">
        <f t="shared" si="17"/>
        <v>1</v>
      </c>
    </row>
    <row r="147" spans="1:16" ht="23" x14ac:dyDescent="0.25">
      <c r="A147" s="4">
        <v>254</v>
      </c>
      <c r="B147" s="5">
        <v>59</v>
      </c>
      <c r="C147" s="6" t="s">
        <v>14</v>
      </c>
      <c r="D147" s="6" t="s">
        <v>10</v>
      </c>
      <c r="E147" s="7">
        <v>43995</v>
      </c>
      <c r="F147" s="7" t="str">
        <f t="shared" si="12"/>
        <v>June</v>
      </c>
      <c r="G147" s="7" t="str">
        <f t="shared" si="13"/>
        <v>Sat</v>
      </c>
      <c r="H147" s="6" t="s">
        <v>239</v>
      </c>
      <c r="I147" s="6" t="s">
        <v>29</v>
      </c>
      <c r="J147" s="17">
        <v>8.99</v>
      </c>
      <c r="K147" s="6" t="s">
        <v>29</v>
      </c>
      <c r="L147" s="5">
        <v>5</v>
      </c>
      <c r="M147" s="23">
        <f t="shared" si="14"/>
        <v>8.99</v>
      </c>
      <c r="N147" s="27">
        <f t="shared" si="15"/>
        <v>1</v>
      </c>
      <c r="O147" s="27">
        <f t="shared" si="16"/>
        <v>1</v>
      </c>
      <c r="P147" s="27">
        <f t="shared" si="17"/>
        <v>0</v>
      </c>
    </row>
    <row r="148" spans="1:16" ht="23" x14ac:dyDescent="0.25">
      <c r="A148" s="4">
        <v>256</v>
      </c>
      <c r="B148" s="5">
        <v>40</v>
      </c>
      <c r="C148" s="6" t="s">
        <v>14</v>
      </c>
      <c r="D148" s="6" t="s">
        <v>18</v>
      </c>
      <c r="E148" s="7">
        <v>44012</v>
      </c>
      <c r="F148" s="7" t="str">
        <f t="shared" si="12"/>
        <v>June</v>
      </c>
      <c r="G148" s="7" t="str">
        <f t="shared" si="13"/>
        <v>Tue</v>
      </c>
      <c r="H148" s="6" t="s">
        <v>241</v>
      </c>
      <c r="I148" s="6" t="s">
        <v>30</v>
      </c>
      <c r="J148" s="17">
        <v>8.99</v>
      </c>
      <c r="K148" s="6" t="s">
        <v>29</v>
      </c>
      <c r="L148" s="5">
        <v>4</v>
      </c>
      <c r="M148" s="23">
        <f t="shared" si="14"/>
        <v>8.99</v>
      </c>
      <c r="N148" s="27">
        <f t="shared" si="15"/>
        <v>0</v>
      </c>
      <c r="O148" s="27">
        <f t="shared" si="16"/>
        <v>0</v>
      </c>
      <c r="P148" s="27">
        <f t="shared" si="17"/>
        <v>1</v>
      </c>
    </row>
    <row r="149" spans="1:16" ht="23" x14ac:dyDescent="0.25">
      <c r="A149" s="4">
        <v>261</v>
      </c>
      <c r="B149" s="5">
        <v>47</v>
      </c>
      <c r="C149" s="6" t="s">
        <v>15</v>
      </c>
      <c r="D149" s="6" t="s">
        <v>12</v>
      </c>
      <c r="E149" s="7">
        <v>44007</v>
      </c>
      <c r="F149" s="7" t="str">
        <f t="shared" si="12"/>
        <v>June</v>
      </c>
      <c r="G149" s="7" t="str">
        <f t="shared" si="13"/>
        <v>Thu</v>
      </c>
      <c r="H149" s="6" t="s">
        <v>244</v>
      </c>
      <c r="I149" s="6" t="s">
        <v>30</v>
      </c>
      <c r="J149" s="17">
        <v>12.99</v>
      </c>
      <c r="K149" s="6" t="s">
        <v>30</v>
      </c>
      <c r="L149" s="5">
        <v>3</v>
      </c>
      <c r="M149" s="23">
        <f t="shared" si="14"/>
        <v>0</v>
      </c>
      <c r="N149" s="27">
        <f t="shared" si="15"/>
        <v>0</v>
      </c>
      <c r="O149" s="27">
        <f t="shared" si="16"/>
        <v>0</v>
      </c>
      <c r="P149" s="27">
        <f t="shared" si="17"/>
        <v>0</v>
      </c>
    </row>
    <row r="150" spans="1:16" ht="23" x14ac:dyDescent="0.25">
      <c r="A150" s="4">
        <v>275</v>
      </c>
      <c r="B150" s="5">
        <v>28</v>
      </c>
      <c r="C150" s="6" t="s">
        <v>15</v>
      </c>
      <c r="D150" s="6" t="s">
        <v>10</v>
      </c>
      <c r="E150" s="7">
        <v>43995</v>
      </c>
      <c r="F150" s="7" t="str">
        <f t="shared" si="12"/>
        <v>June</v>
      </c>
      <c r="G150" s="7" t="str">
        <f t="shared" si="13"/>
        <v>Sat</v>
      </c>
      <c r="H150" s="6" t="s">
        <v>253</v>
      </c>
      <c r="I150" s="6" t="s">
        <v>30</v>
      </c>
      <c r="J150" s="17">
        <v>12.99</v>
      </c>
      <c r="K150" s="6" t="s">
        <v>29</v>
      </c>
      <c r="L150" s="5">
        <v>3</v>
      </c>
      <c r="M150" s="23">
        <f t="shared" si="14"/>
        <v>12.99</v>
      </c>
      <c r="N150" s="27">
        <f t="shared" si="15"/>
        <v>0</v>
      </c>
      <c r="O150" s="27">
        <f t="shared" si="16"/>
        <v>0</v>
      </c>
      <c r="P150" s="27">
        <f t="shared" si="17"/>
        <v>0</v>
      </c>
    </row>
    <row r="151" spans="1:16" ht="23" x14ac:dyDescent="0.25">
      <c r="A151" s="4">
        <v>276</v>
      </c>
      <c r="B151" s="5">
        <v>15</v>
      </c>
      <c r="C151" s="6" t="s">
        <v>14</v>
      </c>
      <c r="D151" s="6" t="s">
        <v>11</v>
      </c>
      <c r="E151" s="7">
        <v>44009</v>
      </c>
      <c r="F151" s="7" t="str">
        <f t="shared" si="12"/>
        <v>June</v>
      </c>
      <c r="G151" s="7" t="str">
        <f t="shared" si="13"/>
        <v>Sat</v>
      </c>
      <c r="H151" s="6" t="s">
        <v>254</v>
      </c>
      <c r="I151" s="6" t="s">
        <v>29</v>
      </c>
      <c r="J151" s="17">
        <v>12.99</v>
      </c>
      <c r="K151" s="6" t="s">
        <v>30</v>
      </c>
      <c r="L151" s="5">
        <v>1</v>
      </c>
      <c r="M151" s="23">
        <f t="shared" si="14"/>
        <v>0</v>
      </c>
      <c r="N151" s="27">
        <f t="shared" si="15"/>
        <v>1</v>
      </c>
      <c r="O151" s="27">
        <f t="shared" si="16"/>
        <v>0</v>
      </c>
      <c r="P151" s="27">
        <f t="shared" si="17"/>
        <v>0</v>
      </c>
    </row>
    <row r="152" spans="1:16" ht="23" x14ac:dyDescent="0.25">
      <c r="A152" s="4">
        <v>279</v>
      </c>
      <c r="B152" s="5">
        <v>47</v>
      </c>
      <c r="C152" s="6" t="s">
        <v>14</v>
      </c>
      <c r="D152" s="6" t="s">
        <v>12</v>
      </c>
      <c r="E152" s="7">
        <v>43999</v>
      </c>
      <c r="F152" s="7" t="str">
        <f t="shared" si="12"/>
        <v>June</v>
      </c>
      <c r="G152" s="7" t="str">
        <f t="shared" si="13"/>
        <v>Wed</v>
      </c>
      <c r="H152" s="6" t="s">
        <v>256</v>
      </c>
      <c r="I152" s="6" t="s">
        <v>29</v>
      </c>
      <c r="J152" s="17">
        <v>8.99</v>
      </c>
      <c r="K152" s="6" t="s">
        <v>30</v>
      </c>
      <c r="L152" s="5">
        <v>5</v>
      </c>
      <c r="M152" s="23">
        <f t="shared" si="14"/>
        <v>0</v>
      </c>
      <c r="N152" s="27">
        <f t="shared" si="15"/>
        <v>1</v>
      </c>
      <c r="O152" s="27">
        <f t="shared" si="16"/>
        <v>1</v>
      </c>
      <c r="P152" s="27">
        <f t="shared" si="17"/>
        <v>0</v>
      </c>
    </row>
    <row r="153" spans="1:16" ht="23" x14ac:dyDescent="0.25">
      <c r="A153" s="4">
        <v>287</v>
      </c>
      <c r="B153" s="5">
        <v>48</v>
      </c>
      <c r="C153" s="6" t="s">
        <v>15</v>
      </c>
      <c r="D153" s="6" t="s">
        <v>20</v>
      </c>
      <c r="E153" s="7">
        <v>44009</v>
      </c>
      <c r="F153" s="7" t="str">
        <f t="shared" si="12"/>
        <v>June</v>
      </c>
      <c r="G153" s="7" t="str">
        <f t="shared" si="13"/>
        <v>Sat</v>
      </c>
      <c r="H153" s="6" t="s">
        <v>262</v>
      </c>
      <c r="I153" s="6" t="s">
        <v>29</v>
      </c>
      <c r="J153" s="17">
        <v>12.99</v>
      </c>
      <c r="K153" s="6" t="s">
        <v>30</v>
      </c>
      <c r="L153" s="5">
        <v>1</v>
      </c>
      <c r="M153" s="23">
        <f t="shared" si="14"/>
        <v>0</v>
      </c>
      <c r="N153" s="27">
        <f t="shared" si="15"/>
        <v>1</v>
      </c>
      <c r="O153" s="27">
        <f t="shared" si="16"/>
        <v>0</v>
      </c>
      <c r="P153" s="27">
        <f t="shared" si="17"/>
        <v>0</v>
      </c>
    </row>
    <row r="154" spans="1:16" ht="23" x14ac:dyDescent="0.25">
      <c r="A154" s="4">
        <v>9</v>
      </c>
      <c r="B154" s="5">
        <v>45</v>
      </c>
      <c r="C154" s="6" t="s">
        <v>13</v>
      </c>
      <c r="D154" s="6" t="s">
        <v>16</v>
      </c>
      <c r="E154" s="7">
        <v>44032</v>
      </c>
      <c r="F154" s="7" t="str">
        <f t="shared" si="12"/>
        <v>July</v>
      </c>
      <c r="G154" s="7" t="str">
        <f t="shared" si="13"/>
        <v>Mon</v>
      </c>
      <c r="H154" s="6" t="s">
        <v>39</v>
      </c>
      <c r="I154" s="6" t="s">
        <v>30</v>
      </c>
      <c r="J154" s="17">
        <v>8.99</v>
      </c>
      <c r="K154" s="6" t="s">
        <v>30</v>
      </c>
      <c r="L154" s="5">
        <v>1</v>
      </c>
      <c r="M154" s="23">
        <f t="shared" si="14"/>
        <v>0</v>
      </c>
      <c r="N154" s="27">
        <f t="shared" si="15"/>
        <v>0</v>
      </c>
      <c r="O154" s="27">
        <f t="shared" si="16"/>
        <v>0</v>
      </c>
      <c r="P154" s="27">
        <f t="shared" si="17"/>
        <v>0</v>
      </c>
    </row>
    <row r="155" spans="1:16" ht="23" x14ac:dyDescent="0.25">
      <c r="A155" s="4">
        <v>12</v>
      </c>
      <c r="B155" s="5">
        <v>69</v>
      </c>
      <c r="C155" s="6" t="s">
        <v>15</v>
      </c>
      <c r="D155" s="6" t="s">
        <v>10</v>
      </c>
      <c r="E155" s="7">
        <v>44020</v>
      </c>
      <c r="F155" s="7" t="str">
        <f t="shared" si="12"/>
        <v>July</v>
      </c>
      <c r="G155" s="7" t="str">
        <f t="shared" si="13"/>
        <v>Wed</v>
      </c>
      <c r="H155" s="6" t="s">
        <v>42</v>
      </c>
      <c r="I155" s="6" t="s">
        <v>29</v>
      </c>
      <c r="J155" s="17">
        <v>12.99</v>
      </c>
      <c r="K155" s="6" t="s">
        <v>30</v>
      </c>
      <c r="L155" s="5">
        <v>2</v>
      </c>
      <c r="M155" s="23">
        <f t="shared" si="14"/>
        <v>0</v>
      </c>
      <c r="N155" s="27">
        <f t="shared" si="15"/>
        <v>1</v>
      </c>
      <c r="O155" s="27">
        <f t="shared" si="16"/>
        <v>0</v>
      </c>
      <c r="P155" s="27">
        <f t="shared" si="17"/>
        <v>0</v>
      </c>
    </row>
    <row r="156" spans="1:16" ht="23" x14ac:dyDescent="0.25">
      <c r="A156" s="4">
        <v>19</v>
      </c>
      <c r="B156" s="5">
        <v>62</v>
      </c>
      <c r="C156" s="6" t="s">
        <v>14</v>
      </c>
      <c r="D156" s="6" t="s">
        <v>18</v>
      </c>
      <c r="E156" s="7">
        <v>44025</v>
      </c>
      <c r="F156" s="7" t="str">
        <f t="shared" si="12"/>
        <v>July</v>
      </c>
      <c r="G156" s="7" t="str">
        <f t="shared" si="13"/>
        <v>Mon</v>
      </c>
      <c r="H156" s="6" t="s">
        <v>49</v>
      </c>
      <c r="I156" s="6" t="s">
        <v>29</v>
      </c>
      <c r="J156" s="17">
        <v>8.99</v>
      </c>
      <c r="K156" s="6" t="s">
        <v>30</v>
      </c>
      <c r="L156" s="5">
        <v>5</v>
      </c>
      <c r="M156" s="23">
        <f t="shared" si="14"/>
        <v>0</v>
      </c>
      <c r="N156" s="27">
        <f t="shared" si="15"/>
        <v>1</v>
      </c>
      <c r="O156" s="27">
        <f t="shared" si="16"/>
        <v>1</v>
      </c>
      <c r="P156" s="27">
        <f t="shared" si="17"/>
        <v>0</v>
      </c>
    </row>
    <row r="157" spans="1:16" ht="23" x14ac:dyDescent="0.25">
      <c r="A157" s="4">
        <v>22</v>
      </c>
      <c r="B157" s="5">
        <v>43</v>
      </c>
      <c r="C157" s="6" t="s">
        <v>14</v>
      </c>
      <c r="D157" s="6" t="s">
        <v>19</v>
      </c>
      <c r="E157" s="7">
        <v>44039</v>
      </c>
      <c r="F157" s="7" t="str">
        <f t="shared" si="12"/>
        <v>July</v>
      </c>
      <c r="G157" s="7" t="str">
        <f t="shared" si="13"/>
        <v>Mon</v>
      </c>
      <c r="H157" s="6" t="s">
        <v>52</v>
      </c>
      <c r="I157" s="6" t="s">
        <v>30</v>
      </c>
      <c r="J157" s="17">
        <v>5.99</v>
      </c>
      <c r="K157" s="6" t="s">
        <v>30</v>
      </c>
      <c r="L157" s="5">
        <v>3</v>
      </c>
      <c r="M157" s="23">
        <f t="shared" si="14"/>
        <v>0</v>
      </c>
      <c r="N157" s="27">
        <f t="shared" si="15"/>
        <v>0</v>
      </c>
      <c r="O157" s="27">
        <f t="shared" si="16"/>
        <v>0</v>
      </c>
      <c r="P157" s="27">
        <f t="shared" si="17"/>
        <v>0</v>
      </c>
    </row>
    <row r="158" spans="1:16" ht="23" x14ac:dyDescent="0.25">
      <c r="A158" s="4">
        <v>25</v>
      </c>
      <c r="B158" s="5">
        <v>51</v>
      </c>
      <c r="C158" s="6" t="s">
        <v>15</v>
      </c>
      <c r="D158" s="6" t="s">
        <v>18</v>
      </c>
      <c r="E158" s="7">
        <v>44036</v>
      </c>
      <c r="F158" s="7" t="str">
        <f t="shared" si="12"/>
        <v>July</v>
      </c>
      <c r="G158" s="7" t="str">
        <f t="shared" si="13"/>
        <v>Fri</v>
      </c>
      <c r="H158" s="6" t="s">
        <v>55</v>
      </c>
      <c r="I158" s="6" t="s">
        <v>30</v>
      </c>
      <c r="J158" s="17">
        <v>8.99</v>
      </c>
      <c r="K158" s="6" t="s">
        <v>30</v>
      </c>
      <c r="L158" s="5">
        <v>2</v>
      </c>
      <c r="M158" s="23">
        <f t="shared" si="14"/>
        <v>0</v>
      </c>
      <c r="N158" s="27">
        <f t="shared" si="15"/>
        <v>0</v>
      </c>
      <c r="O158" s="27">
        <f t="shared" si="16"/>
        <v>0</v>
      </c>
      <c r="P158" s="27">
        <f t="shared" si="17"/>
        <v>0</v>
      </c>
    </row>
    <row r="159" spans="1:16" ht="23" x14ac:dyDescent="0.25">
      <c r="A159" s="4">
        <v>57</v>
      </c>
      <c r="B159" s="5">
        <v>74</v>
      </c>
      <c r="C159" s="6" t="s">
        <v>13</v>
      </c>
      <c r="D159" s="6" t="s">
        <v>11</v>
      </c>
      <c r="E159" s="7">
        <v>44036</v>
      </c>
      <c r="F159" s="7" t="str">
        <f t="shared" si="12"/>
        <v>July</v>
      </c>
      <c r="G159" s="7" t="str">
        <f t="shared" si="13"/>
        <v>Fri</v>
      </c>
      <c r="H159" s="6" t="s">
        <v>82</v>
      </c>
      <c r="I159" s="6" t="s">
        <v>29</v>
      </c>
      <c r="J159" s="17">
        <v>8.99</v>
      </c>
      <c r="K159" s="6" t="s">
        <v>30</v>
      </c>
      <c r="L159" s="5">
        <v>2</v>
      </c>
      <c r="M159" s="23">
        <f t="shared" si="14"/>
        <v>0</v>
      </c>
      <c r="N159" s="27">
        <f t="shared" si="15"/>
        <v>1</v>
      </c>
      <c r="O159" s="27">
        <f t="shared" si="16"/>
        <v>0</v>
      </c>
      <c r="P159" s="27">
        <f t="shared" si="17"/>
        <v>0</v>
      </c>
    </row>
    <row r="160" spans="1:16" ht="23" x14ac:dyDescent="0.25">
      <c r="A160" s="4">
        <v>63</v>
      </c>
      <c r="B160" s="5">
        <v>39</v>
      </c>
      <c r="C160" s="6" t="s">
        <v>13</v>
      </c>
      <c r="D160" s="6" t="s">
        <v>12</v>
      </c>
      <c r="E160" s="7">
        <v>44014</v>
      </c>
      <c r="F160" s="7" t="str">
        <f t="shared" si="12"/>
        <v>July</v>
      </c>
      <c r="G160" s="7" t="str">
        <f t="shared" si="13"/>
        <v>Thu</v>
      </c>
      <c r="H160" s="6" t="s">
        <v>88</v>
      </c>
      <c r="I160" s="6" t="s">
        <v>29</v>
      </c>
      <c r="J160" s="17">
        <v>12.99</v>
      </c>
      <c r="K160" s="6" t="s">
        <v>30</v>
      </c>
      <c r="L160" s="5">
        <v>4</v>
      </c>
      <c r="M160" s="23">
        <f t="shared" si="14"/>
        <v>0</v>
      </c>
      <c r="N160" s="27">
        <f t="shared" si="15"/>
        <v>1</v>
      </c>
      <c r="O160" s="27">
        <f t="shared" si="16"/>
        <v>0</v>
      </c>
      <c r="P160" s="27">
        <f t="shared" si="17"/>
        <v>1</v>
      </c>
    </row>
    <row r="161" spans="1:16" ht="23" x14ac:dyDescent="0.25">
      <c r="A161" s="4">
        <v>96</v>
      </c>
      <c r="B161" s="5">
        <v>19</v>
      </c>
      <c r="C161" s="6" t="s">
        <v>14</v>
      </c>
      <c r="D161" s="6" t="s">
        <v>17</v>
      </c>
      <c r="E161" s="7">
        <v>44020</v>
      </c>
      <c r="F161" s="7" t="str">
        <f t="shared" si="12"/>
        <v>July</v>
      </c>
      <c r="G161" s="7" t="str">
        <f t="shared" si="13"/>
        <v>Wed</v>
      </c>
      <c r="H161" s="6" t="s">
        <v>116</v>
      </c>
      <c r="I161" s="6" t="s">
        <v>29</v>
      </c>
      <c r="J161" s="17">
        <v>12.99</v>
      </c>
      <c r="K161" s="6" t="s">
        <v>30</v>
      </c>
      <c r="L161" s="5">
        <v>3</v>
      </c>
      <c r="M161" s="23">
        <f t="shared" si="14"/>
        <v>0</v>
      </c>
      <c r="N161" s="27">
        <f t="shared" si="15"/>
        <v>1</v>
      </c>
      <c r="O161" s="27">
        <f t="shared" si="16"/>
        <v>0</v>
      </c>
      <c r="P161" s="27">
        <f t="shared" si="17"/>
        <v>0</v>
      </c>
    </row>
    <row r="162" spans="1:16" ht="23" x14ac:dyDescent="0.25">
      <c r="A162" s="4">
        <v>116</v>
      </c>
      <c r="B162" s="5">
        <v>12</v>
      </c>
      <c r="C162" s="6" t="s">
        <v>13</v>
      </c>
      <c r="D162" s="6" t="s">
        <v>20</v>
      </c>
      <c r="E162" s="7">
        <v>44015</v>
      </c>
      <c r="F162" s="7" t="str">
        <f t="shared" si="12"/>
        <v>July</v>
      </c>
      <c r="G162" s="7" t="str">
        <f t="shared" si="13"/>
        <v>Fri</v>
      </c>
      <c r="H162" s="6" t="s">
        <v>134</v>
      </c>
      <c r="I162" s="6" t="s">
        <v>29</v>
      </c>
      <c r="J162" s="17">
        <v>12.99</v>
      </c>
      <c r="K162" s="6" t="s">
        <v>30</v>
      </c>
      <c r="L162" s="5">
        <v>1</v>
      </c>
      <c r="M162" s="23">
        <f t="shared" si="14"/>
        <v>0</v>
      </c>
      <c r="N162" s="27">
        <f t="shared" si="15"/>
        <v>1</v>
      </c>
      <c r="O162" s="27">
        <f t="shared" si="16"/>
        <v>0</v>
      </c>
      <c r="P162" s="27">
        <f t="shared" si="17"/>
        <v>0</v>
      </c>
    </row>
    <row r="163" spans="1:16" ht="23" x14ac:dyDescent="0.25">
      <c r="A163" s="4">
        <v>120</v>
      </c>
      <c r="B163" s="5">
        <v>70</v>
      </c>
      <c r="C163" s="6" t="s">
        <v>15</v>
      </c>
      <c r="D163" s="6" t="s">
        <v>20</v>
      </c>
      <c r="E163" s="7">
        <v>44021</v>
      </c>
      <c r="F163" s="7" t="str">
        <f t="shared" si="12"/>
        <v>July</v>
      </c>
      <c r="G163" s="7" t="str">
        <f t="shared" si="13"/>
        <v>Thu</v>
      </c>
      <c r="H163" s="6" t="s">
        <v>138</v>
      </c>
      <c r="I163" s="6" t="s">
        <v>29</v>
      </c>
      <c r="J163" s="17">
        <v>12.99</v>
      </c>
      <c r="K163" s="6" t="s">
        <v>30</v>
      </c>
      <c r="L163" s="5">
        <v>3</v>
      </c>
      <c r="M163" s="23">
        <f t="shared" si="14"/>
        <v>0</v>
      </c>
      <c r="N163" s="27">
        <f t="shared" si="15"/>
        <v>1</v>
      </c>
      <c r="O163" s="27">
        <f t="shared" si="16"/>
        <v>0</v>
      </c>
      <c r="P163" s="27">
        <f t="shared" si="17"/>
        <v>0</v>
      </c>
    </row>
    <row r="164" spans="1:16" ht="23" x14ac:dyDescent="0.25">
      <c r="A164" s="4">
        <v>143</v>
      </c>
      <c r="B164" s="5">
        <v>15</v>
      </c>
      <c r="C164" s="6" t="s">
        <v>15</v>
      </c>
      <c r="D164" s="6" t="s">
        <v>18</v>
      </c>
      <c r="E164" s="7">
        <v>44023</v>
      </c>
      <c r="F164" s="7" t="str">
        <f t="shared" si="12"/>
        <v>July</v>
      </c>
      <c r="G164" s="7" t="str">
        <f t="shared" si="13"/>
        <v>Sat</v>
      </c>
      <c r="H164" s="6" t="s">
        <v>134</v>
      </c>
      <c r="I164" s="6" t="s">
        <v>29</v>
      </c>
      <c r="J164" s="17">
        <v>12.99</v>
      </c>
      <c r="K164" s="6" t="s">
        <v>29</v>
      </c>
      <c r="L164" s="5">
        <v>3</v>
      </c>
      <c r="M164" s="23">
        <f t="shared" si="14"/>
        <v>12.99</v>
      </c>
      <c r="N164" s="27">
        <f t="shared" si="15"/>
        <v>1</v>
      </c>
      <c r="O164" s="27">
        <f t="shared" si="16"/>
        <v>0</v>
      </c>
      <c r="P164" s="27">
        <f t="shared" si="17"/>
        <v>0</v>
      </c>
    </row>
    <row r="165" spans="1:16" ht="23" x14ac:dyDescent="0.25">
      <c r="A165" s="4">
        <v>147</v>
      </c>
      <c r="B165" s="5">
        <v>18</v>
      </c>
      <c r="C165" s="6" t="s">
        <v>15</v>
      </c>
      <c r="D165" s="6" t="s">
        <v>17</v>
      </c>
      <c r="E165" s="7">
        <v>44025</v>
      </c>
      <c r="F165" s="7" t="str">
        <f t="shared" si="12"/>
        <v>July</v>
      </c>
      <c r="G165" s="7" t="str">
        <f t="shared" si="13"/>
        <v>Mon</v>
      </c>
      <c r="H165" s="6" t="s">
        <v>160</v>
      </c>
      <c r="I165" s="6" t="s">
        <v>29</v>
      </c>
      <c r="J165" s="17">
        <v>8.99</v>
      </c>
      <c r="K165" s="6" t="s">
        <v>30</v>
      </c>
      <c r="L165" s="5">
        <v>1</v>
      </c>
      <c r="M165" s="23">
        <f t="shared" si="14"/>
        <v>0</v>
      </c>
      <c r="N165" s="27">
        <f t="shared" si="15"/>
        <v>1</v>
      </c>
      <c r="O165" s="27">
        <f t="shared" si="16"/>
        <v>0</v>
      </c>
      <c r="P165" s="27">
        <f t="shared" si="17"/>
        <v>0</v>
      </c>
    </row>
    <row r="166" spans="1:16" ht="23" x14ac:dyDescent="0.25">
      <c r="A166" s="4">
        <v>152</v>
      </c>
      <c r="B166" s="5">
        <v>51</v>
      </c>
      <c r="C166" s="6" t="s">
        <v>13</v>
      </c>
      <c r="D166" s="6" t="s">
        <v>20</v>
      </c>
      <c r="E166" s="7">
        <v>44019</v>
      </c>
      <c r="F166" s="7" t="str">
        <f t="shared" si="12"/>
        <v>July</v>
      </c>
      <c r="G166" s="7" t="str">
        <f t="shared" si="13"/>
        <v>Tue</v>
      </c>
      <c r="H166" s="6" t="s">
        <v>165</v>
      </c>
      <c r="I166" s="6" t="s">
        <v>30</v>
      </c>
      <c r="J166" s="17">
        <v>5.99</v>
      </c>
      <c r="K166" s="6" t="s">
        <v>30</v>
      </c>
      <c r="L166" s="5">
        <v>1</v>
      </c>
      <c r="M166" s="23">
        <f t="shared" si="14"/>
        <v>0</v>
      </c>
      <c r="N166" s="27">
        <f t="shared" si="15"/>
        <v>0</v>
      </c>
      <c r="O166" s="27">
        <f t="shared" si="16"/>
        <v>0</v>
      </c>
      <c r="P166" s="27">
        <f t="shared" si="17"/>
        <v>0</v>
      </c>
    </row>
    <row r="167" spans="1:16" ht="23" x14ac:dyDescent="0.25">
      <c r="A167" s="4">
        <v>165</v>
      </c>
      <c r="B167" s="5">
        <v>57</v>
      </c>
      <c r="C167" s="6" t="s">
        <v>14</v>
      </c>
      <c r="D167" s="6" t="s">
        <v>17</v>
      </c>
      <c r="E167" s="7">
        <v>44037</v>
      </c>
      <c r="F167" s="7" t="str">
        <f t="shared" si="12"/>
        <v>July</v>
      </c>
      <c r="G167" s="7" t="str">
        <f t="shared" si="13"/>
        <v>Sat</v>
      </c>
      <c r="H167" s="6" t="s">
        <v>174</v>
      </c>
      <c r="I167" s="6" t="s">
        <v>29</v>
      </c>
      <c r="J167" s="17">
        <v>12.99</v>
      </c>
      <c r="K167" s="6" t="s">
        <v>29</v>
      </c>
      <c r="L167" s="5">
        <v>4</v>
      </c>
      <c r="M167" s="23">
        <f t="shared" si="14"/>
        <v>12.99</v>
      </c>
      <c r="N167" s="27">
        <f t="shared" si="15"/>
        <v>1</v>
      </c>
      <c r="O167" s="27">
        <f t="shared" si="16"/>
        <v>0</v>
      </c>
      <c r="P167" s="27">
        <f t="shared" si="17"/>
        <v>1</v>
      </c>
    </row>
    <row r="168" spans="1:16" ht="23" x14ac:dyDescent="0.25">
      <c r="A168" s="4">
        <v>194</v>
      </c>
      <c r="B168" s="5">
        <v>76</v>
      </c>
      <c r="C168" s="6" t="s">
        <v>15</v>
      </c>
      <c r="D168" s="6" t="s">
        <v>12</v>
      </c>
      <c r="E168" s="7">
        <v>44029</v>
      </c>
      <c r="F168" s="7" t="str">
        <f t="shared" si="12"/>
        <v>July</v>
      </c>
      <c r="G168" s="7" t="str">
        <f t="shared" si="13"/>
        <v>Fri</v>
      </c>
      <c r="H168" s="6" t="s">
        <v>198</v>
      </c>
      <c r="I168" s="6" t="s">
        <v>29</v>
      </c>
      <c r="J168" s="17">
        <v>5.99</v>
      </c>
      <c r="K168" s="6" t="s">
        <v>29</v>
      </c>
      <c r="L168" s="5">
        <v>1</v>
      </c>
      <c r="M168" s="23">
        <f t="shared" si="14"/>
        <v>5.99</v>
      </c>
      <c r="N168" s="27">
        <f t="shared" si="15"/>
        <v>1</v>
      </c>
      <c r="O168" s="27">
        <f t="shared" si="16"/>
        <v>0</v>
      </c>
      <c r="P168" s="27">
        <f t="shared" si="17"/>
        <v>0</v>
      </c>
    </row>
    <row r="169" spans="1:16" ht="23" x14ac:dyDescent="0.25">
      <c r="A169" s="4">
        <v>201</v>
      </c>
      <c r="B169" s="5">
        <v>70</v>
      </c>
      <c r="C169" s="6" t="s">
        <v>15</v>
      </c>
      <c r="D169" s="6" t="s">
        <v>12</v>
      </c>
      <c r="E169" s="7">
        <v>44034</v>
      </c>
      <c r="F169" s="7" t="str">
        <f t="shared" si="12"/>
        <v>July</v>
      </c>
      <c r="G169" s="7" t="str">
        <f t="shared" si="13"/>
        <v>Wed</v>
      </c>
      <c r="H169" s="6" t="s">
        <v>203</v>
      </c>
      <c r="I169" s="6" t="s">
        <v>29</v>
      </c>
      <c r="J169" s="17">
        <v>12.99</v>
      </c>
      <c r="K169" s="6" t="s">
        <v>29</v>
      </c>
      <c r="L169" s="5">
        <v>5</v>
      </c>
      <c r="M169" s="23">
        <f t="shared" si="14"/>
        <v>12.99</v>
      </c>
      <c r="N169" s="27">
        <f t="shared" si="15"/>
        <v>1</v>
      </c>
      <c r="O169" s="27">
        <f t="shared" si="16"/>
        <v>1</v>
      </c>
      <c r="P169" s="27">
        <f t="shared" si="17"/>
        <v>0</v>
      </c>
    </row>
    <row r="170" spans="1:16" ht="23" x14ac:dyDescent="0.25">
      <c r="A170" s="4">
        <v>215</v>
      </c>
      <c r="B170" s="5">
        <v>17</v>
      </c>
      <c r="C170" s="6" t="s">
        <v>15</v>
      </c>
      <c r="D170" s="6" t="s">
        <v>17</v>
      </c>
      <c r="E170" s="7">
        <v>44031</v>
      </c>
      <c r="F170" s="7" t="str">
        <f t="shared" si="12"/>
        <v>July</v>
      </c>
      <c r="G170" s="7" t="str">
        <f t="shared" si="13"/>
        <v>Sun</v>
      </c>
      <c r="H170" s="6" t="s">
        <v>148</v>
      </c>
      <c r="I170" s="6" t="s">
        <v>30</v>
      </c>
      <c r="J170" s="17">
        <v>12.99</v>
      </c>
      <c r="K170" s="6" t="s">
        <v>29</v>
      </c>
      <c r="L170" s="5">
        <v>3</v>
      </c>
      <c r="M170" s="23">
        <f t="shared" si="14"/>
        <v>12.99</v>
      </c>
      <c r="N170" s="27">
        <f t="shared" si="15"/>
        <v>0</v>
      </c>
      <c r="O170" s="27">
        <f t="shared" si="16"/>
        <v>0</v>
      </c>
      <c r="P170" s="27">
        <f t="shared" si="17"/>
        <v>0</v>
      </c>
    </row>
    <row r="171" spans="1:16" ht="23" x14ac:dyDescent="0.25">
      <c r="A171" s="4">
        <v>234</v>
      </c>
      <c r="B171" s="5">
        <v>32</v>
      </c>
      <c r="C171" s="6" t="s">
        <v>15</v>
      </c>
      <c r="D171" s="6" t="s">
        <v>16</v>
      </c>
      <c r="E171" s="7">
        <v>44022</v>
      </c>
      <c r="F171" s="7" t="str">
        <f t="shared" si="12"/>
        <v>July</v>
      </c>
      <c r="G171" s="7" t="str">
        <f t="shared" si="13"/>
        <v>Fri</v>
      </c>
      <c r="H171" s="6" t="s">
        <v>43</v>
      </c>
      <c r="I171" s="6" t="s">
        <v>30</v>
      </c>
      <c r="J171" s="17">
        <v>12.99</v>
      </c>
      <c r="K171" s="6" t="s">
        <v>29</v>
      </c>
      <c r="L171" s="5">
        <v>5</v>
      </c>
      <c r="M171" s="23">
        <f t="shared" si="14"/>
        <v>12.99</v>
      </c>
      <c r="N171" s="27">
        <f t="shared" si="15"/>
        <v>0</v>
      </c>
      <c r="O171" s="27">
        <f t="shared" si="16"/>
        <v>1</v>
      </c>
      <c r="P171" s="27">
        <f t="shared" si="17"/>
        <v>0</v>
      </c>
    </row>
    <row r="172" spans="1:16" ht="23" x14ac:dyDescent="0.25">
      <c r="A172" s="4">
        <v>252</v>
      </c>
      <c r="B172" s="5">
        <v>62</v>
      </c>
      <c r="C172" s="6" t="s">
        <v>13</v>
      </c>
      <c r="D172" s="6" t="s">
        <v>18</v>
      </c>
      <c r="E172" s="7">
        <v>44035</v>
      </c>
      <c r="F172" s="7" t="str">
        <f t="shared" si="12"/>
        <v>July</v>
      </c>
      <c r="G172" s="7" t="str">
        <f t="shared" si="13"/>
        <v>Thu</v>
      </c>
      <c r="H172" s="6" t="s">
        <v>98</v>
      </c>
      <c r="I172" s="6" t="s">
        <v>29</v>
      </c>
      <c r="J172" s="17">
        <v>12.99</v>
      </c>
      <c r="K172" s="6" t="s">
        <v>30</v>
      </c>
      <c r="L172" s="5">
        <v>2</v>
      </c>
      <c r="M172" s="23">
        <f t="shared" si="14"/>
        <v>0</v>
      </c>
      <c r="N172" s="27">
        <f t="shared" si="15"/>
        <v>1</v>
      </c>
      <c r="O172" s="27">
        <f t="shared" si="16"/>
        <v>0</v>
      </c>
      <c r="P172" s="27">
        <f t="shared" si="17"/>
        <v>0</v>
      </c>
    </row>
    <row r="173" spans="1:16" ht="23" x14ac:dyDescent="0.25">
      <c r="A173" s="4">
        <v>259</v>
      </c>
      <c r="B173" s="5">
        <v>75</v>
      </c>
      <c r="C173" s="6" t="s">
        <v>14</v>
      </c>
      <c r="D173" s="6" t="s">
        <v>10</v>
      </c>
      <c r="E173" s="7">
        <v>44038</v>
      </c>
      <c r="F173" s="7" t="str">
        <f t="shared" si="12"/>
        <v>July</v>
      </c>
      <c r="G173" s="7" t="str">
        <f t="shared" si="13"/>
        <v>Sun</v>
      </c>
      <c r="H173" s="6" t="s">
        <v>243</v>
      </c>
      <c r="I173" s="6" t="s">
        <v>30</v>
      </c>
      <c r="J173" s="17">
        <v>5.99</v>
      </c>
      <c r="K173" s="6" t="s">
        <v>29</v>
      </c>
      <c r="L173" s="5">
        <v>4</v>
      </c>
      <c r="M173" s="23">
        <f t="shared" si="14"/>
        <v>5.99</v>
      </c>
      <c r="N173" s="27">
        <f t="shared" si="15"/>
        <v>0</v>
      </c>
      <c r="O173" s="27">
        <f t="shared" si="16"/>
        <v>0</v>
      </c>
      <c r="P173" s="27">
        <f t="shared" si="17"/>
        <v>1</v>
      </c>
    </row>
    <row r="174" spans="1:16" ht="23" x14ac:dyDescent="0.25">
      <c r="A174" s="4">
        <v>269</v>
      </c>
      <c r="B174" s="5">
        <v>35</v>
      </c>
      <c r="C174" s="6" t="s">
        <v>13</v>
      </c>
      <c r="D174" s="6" t="s">
        <v>12</v>
      </c>
      <c r="E174" s="7">
        <v>44030</v>
      </c>
      <c r="F174" s="7" t="str">
        <f t="shared" si="12"/>
        <v>July</v>
      </c>
      <c r="G174" s="7" t="str">
        <f t="shared" si="13"/>
        <v>Sat</v>
      </c>
      <c r="H174" s="6" t="s">
        <v>233</v>
      </c>
      <c r="I174" s="6" t="s">
        <v>30</v>
      </c>
      <c r="J174" s="17">
        <v>12.99</v>
      </c>
      <c r="K174" s="6" t="s">
        <v>29</v>
      </c>
      <c r="L174" s="5">
        <v>5</v>
      </c>
      <c r="M174" s="23">
        <f t="shared" si="14"/>
        <v>12.99</v>
      </c>
      <c r="N174" s="27">
        <f t="shared" si="15"/>
        <v>0</v>
      </c>
      <c r="O174" s="27">
        <f t="shared" si="16"/>
        <v>1</v>
      </c>
      <c r="P174" s="27">
        <f t="shared" si="17"/>
        <v>0</v>
      </c>
    </row>
    <row r="175" spans="1:16" ht="23" x14ac:dyDescent="0.25">
      <c r="A175" s="4">
        <v>283</v>
      </c>
      <c r="B175" s="5">
        <v>58</v>
      </c>
      <c r="C175" s="6" t="s">
        <v>15</v>
      </c>
      <c r="D175" s="6" t="s">
        <v>20</v>
      </c>
      <c r="E175" s="7">
        <v>44035</v>
      </c>
      <c r="F175" s="7" t="str">
        <f t="shared" si="12"/>
        <v>July</v>
      </c>
      <c r="G175" s="7" t="str">
        <f t="shared" si="13"/>
        <v>Thu</v>
      </c>
      <c r="H175" s="6" t="s">
        <v>119</v>
      </c>
      <c r="I175" s="6" t="s">
        <v>30</v>
      </c>
      <c r="J175" s="17">
        <v>8.99</v>
      </c>
      <c r="K175" s="6" t="s">
        <v>30</v>
      </c>
      <c r="L175" s="5">
        <v>2</v>
      </c>
      <c r="M175" s="23">
        <f t="shared" si="14"/>
        <v>0</v>
      </c>
      <c r="N175" s="27">
        <f t="shared" si="15"/>
        <v>0</v>
      </c>
      <c r="O175" s="27">
        <f t="shared" si="16"/>
        <v>0</v>
      </c>
      <c r="P175" s="27">
        <f t="shared" si="17"/>
        <v>0</v>
      </c>
    </row>
    <row r="176" spans="1:16" ht="23" x14ac:dyDescent="0.25">
      <c r="A176" s="4">
        <v>294</v>
      </c>
      <c r="B176" s="5">
        <v>27</v>
      </c>
      <c r="C176" s="6" t="s">
        <v>14</v>
      </c>
      <c r="D176" s="6" t="s">
        <v>12</v>
      </c>
      <c r="E176" s="7">
        <v>44013</v>
      </c>
      <c r="F176" s="7" t="str">
        <f t="shared" si="12"/>
        <v>July</v>
      </c>
      <c r="G176" s="7" t="str">
        <f t="shared" si="13"/>
        <v>Wed</v>
      </c>
      <c r="H176" s="6" t="s">
        <v>267</v>
      </c>
      <c r="I176" s="6" t="s">
        <v>30</v>
      </c>
      <c r="J176" s="17">
        <v>8.99</v>
      </c>
      <c r="K176" s="6" t="s">
        <v>29</v>
      </c>
      <c r="L176" s="5">
        <v>1</v>
      </c>
      <c r="M176" s="23">
        <f t="shared" si="14"/>
        <v>8.99</v>
      </c>
      <c r="N176" s="27">
        <f t="shared" si="15"/>
        <v>0</v>
      </c>
      <c r="O176" s="27">
        <f t="shared" si="16"/>
        <v>0</v>
      </c>
      <c r="P176" s="27">
        <f t="shared" si="17"/>
        <v>0</v>
      </c>
    </row>
    <row r="177" spans="1:16" ht="23" x14ac:dyDescent="0.25">
      <c r="A177" s="4">
        <v>15</v>
      </c>
      <c r="B177" s="5">
        <v>70</v>
      </c>
      <c r="C177" s="6" t="s">
        <v>15</v>
      </c>
      <c r="D177" s="6" t="s">
        <v>18</v>
      </c>
      <c r="E177" s="7">
        <v>44069</v>
      </c>
      <c r="F177" s="7" t="str">
        <f t="shared" si="12"/>
        <v>August</v>
      </c>
      <c r="G177" s="7" t="str">
        <f t="shared" si="13"/>
        <v>Wed</v>
      </c>
      <c r="H177" s="6" t="s">
        <v>45</v>
      </c>
      <c r="I177" s="6" t="s">
        <v>30</v>
      </c>
      <c r="J177" s="17">
        <v>5.99</v>
      </c>
      <c r="K177" s="6" t="s">
        <v>30</v>
      </c>
      <c r="L177" s="5">
        <v>2</v>
      </c>
      <c r="M177" s="23">
        <f t="shared" si="14"/>
        <v>0</v>
      </c>
      <c r="N177" s="27">
        <f t="shared" si="15"/>
        <v>0</v>
      </c>
      <c r="O177" s="27">
        <f t="shared" si="16"/>
        <v>0</v>
      </c>
      <c r="P177" s="27">
        <f t="shared" si="17"/>
        <v>0</v>
      </c>
    </row>
    <row r="178" spans="1:16" ht="23" x14ac:dyDescent="0.25">
      <c r="A178" s="4">
        <v>24</v>
      </c>
      <c r="B178" s="5">
        <v>15</v>
      </c>
      <c r="C178" s="6" t="s">
        <v>13</v>
      </c>
      <c r="D178" s="6" t="s">
        <v>20</v>
      </c>
      <c r="E178" s="7">
        <v>44059</v>
      </c>
      <c r="F178" s="7" t="str">
        <f t="shared" si="12"/>
        <v>August</v>
      </c>
      <c r="G178" s="7" t="str">
        <f t="shared" si="13"/>
        <v>Sun</v>
      </c>
      <c r="H178" s="6" t="s">
        <v>54</v>
      </c>
      <c r="I178" s="6" t="s">
        <v>29</v>
      </c>
      <c r="J178" s="17">
        <v>12.99</v>
      </c>
      <c r="K178" s="6" t="s">
        <v>30</v>
      </c>
      <c r="L178" s="5">
        <v>4</v>
      </c>
      <c r="M178" s="23">
        <f t="shared" si="14"/>
        <v>0</v>
      </c>
      <c r="N178" s="27">
        <f t="shared" si="15"/>
        <v>1</v>
      </c>
      <c r="O178" s="27">
        <f t="shared" si="16"/>
        <v>0</v>
      </c>
      <c r="P178" s="27">
        <f t="shared" si="17"/>
        <v>1</v>
      </c>
    </row>
    <row r="179" spans="1:16" ht="23" x14ac:dyDescent="0.25">
      <c r="A179" s="4">
        <v>27</v>
      </c>
      <c r="B179" s="5">
        <v>28</v>
      </c>
      <c r="C179" s="6" t="s">
        <v>13</v>
      </c>
      <c r="D179" s="6" t="s">
        <v>16</v>
      </c>
      <c r="E179" s="7">
        <v>44065</v>
      </c>
      <c r="F179" s="7" t="str">
        <f t="shared" si="12"/>
        <v>August</v>
      </c>
      <c r="G179" s="7" t="str">
        <f t="shared" si="13"/>
        <v>Sat</v>
      </c>
      <c r="H179" s="6" t="s">
        <v>57</v>
      </c>
      <c r="I179" s="6" t="s">
        <v>29</v>
      </c>
      <c r="J179" s="17">
        <v>5.99</v>
      </c>
      <c r="K179" s="6" t="s">
        <v>30</v>
      </c>
      <c r="L179" s="5">
        <v>2</v>
      </c>
      <c r="M179" s="23">
        <f t="shared" si="14"/>
        <v>0</v>
      </c>
      <c r="N179" s="27">
        <f t="shared" si="15"/>
        <v>1</v>
      </c>
      <c r="O179" s="27">
        <f t="shared" si="16"/>
        <v>0</v>
      </c>
      <c r="P179" s="27">
        <f t="shared" si="17"/>
        <v>0</v>
      </c>
    </row>
    <row r="180" spans="1:16" ht="23" x14ac:dyDescent="0.25">
      <c r="A180" s="4">
        <v>43</v>
      </c>
      <c r="B180" s="5">
        <v>16</v>
      </c>
      <c r="C180" s="6" t="s">
        <v>15</v>
      </c>
      <c r="D180" s="6" t="s">
        <v>18</v>
      </c>
      <c r="E180" s="7">
        <v>44061</v>
      </c>
      <c r="F180" s="7" t="str">
        <f t="shared" si="12"/>
        <v>August</v>
      </c>
      <c r="G180" s="7" t="str">
        <f t="shared" si="13"/>
        <v>Tue</v>
      </c>
      <c r="H180" s="6" t="s">
        <v>69</v>
      </c>
      <c r="I180" s="6" t="s">
        <v>30</v>
      </c>
      <c r="J180" s="17">
        <v>12.99</v>
      </c>
      <c r="K180" s="6" t="s">
        <v>30</v>
      </c>
      <c r="L180" s="5">
        <v>5</v>
      </c>
      <c r="M180" s="23">
        <f t="shared" si="14"/>
        <v>0</v>
      </c>
      <c r="N180" s="27">
        <f t="shared" si="15"/>
        <v>0</v>
      </c>
      <c r="O180" s="27">
        <f t="shared" si="16"/>
        <v>1</v>
      </c>
      <c r="P180" s="27">
        <f t="shared" si="17"/>
        <v>0</v>
      </c>
    </row>
    <row r="181" spans="1:16" ht="23" x14ac:dyDescent="0.25">
      <c r="A181" s="4">
        <v>46</v>
      </c>
      <c r="B181" s="5">
        <v>55</v>
      </c>
      <c r="C181" s="6" t="s">
        <v>15</v>
      </c>
      <c r="D181" s="6" t="s">
        <v>18</v>
      </c>
      <c r="E181" s="7">
        <v>44053</v>
      </c>
      <c r="F181" s="7" t="str">
        <f t="shared" si="12"/>
        <v>August</v>
      </c>
      <c r="G181" s="7" t="str">
        <f t="shared" si="13"/>
        <v>Mon</v>
      </c>
      <c r="H181" s="6" t="s">
        <v>72</v>
      </c>
      <c r="I181" s="6" t="s">
        <v>29</v>
      </c>
      <c r="J181" s="17">
        <v>12.99</v>
      </c>
      <c r="K181" s="6" t="s">
        <v>29</v>
      </c>
      <c r="L181" s="5">
        <v>5</v>
      </c>
      <c r="M181" s="23">
        <f t="shared" si="14"/>
        <v>12.99</v>
      </c>
      <c r="N181" s="27">
        <f t="shared" si="15"/>
        <v>1</v>
      </c>
      <c r="O181" s="27">
        <f t="shared" si="16"/>
        <v>1</v>
      </c>
      <c r="P181" s="27">
        <f t="shared" si="17"/>
        <v>0</v>
      </c>
    </row>
    <row r="182" spans="1:16" ht="23" x14ac:dyDescent="0.25">
      <c r="A182" s="4">
        <v>54</v>
      </c>
      <c r="B182" s="5">
        <v>26</v>
      </c>
      <c r="C182" s="6" t="s">
        <v>15</v>
      </c>
      <c r="D182" s="6" t="s">
        <v>12</v>
      </c>
      <c r="E182" s="7">
        <v>44071</v>
      </c>
      <c r="F182" s="7" t="str">
        <f t="shared" si="12"/>
        <v>August</v>
      </c>
      <c r="G182" s="7" t="str">
        <f t="shared" si="13"/>
        <v>Fri</v>
      </c>
      <c r="H182" s="6" t="s">
        <v>80</v>
      </c>
      <c r="I182" s="6" t="s">
        <v>29</v>
      </c>
      <c r="J182" s="17">
        <v>8.99</v>
      </c>
      <c r="K182" s="6" t="s">
        <v>30</v>
      </c>
      <c r="L182" s="5">
        <v>3</v>
      </c>
      <c r="M182" s="23">
        <f t="shared" si="14"/>
        <v>0</v>
      </c>
      <c r="N182" s="27">
        <f t="shared" si="15"/>
        <v>1</v>
      </c>
      <c r="O182" s="27">
        <f t="shared" si="16"/>
        <v>0</v>
      </c>
      <c r="P182" s="27">
        <f t="shared" si="17"/>
        <v>0</v>
      </c>
    </row>
    <row r="183" spans="1:16" ht="23" x14ac:dyDescent="0.25">
      <c r="A183" s="4">
        <v>69</v>
      </c>
      <c r="B183" s="5">
        <v>51</v>
      </c>
      <c r="C183" s="6" t="s">
        <v>13</v>
      </c>
      <c r="D183" s="6" t="s">
        <v>20</v>
      </c>
      <c r="E183" s="7">
        <v>44057</v>
      </c>
      <c r="F183" s="7" t="str">
        <f t="shared" si="12"/>
        <v>August</v>
      </c>
      <c r="G183" s="7" t="str">
        <f t="shared" si="13"/>
        <v>Fri</v>
      </c>
      <c r="H183" s="6" t="s">
        <v>31</v>
      </c>
      <c r="I183" s="6" t="s">
        <v>29</v>
      </c>
      <c r="J183" s="17">
        <v>8.99</v>
      </c>
      <c r="K183" s="6" t="s">
        <v>29</v>
      </c>
      <c r="L183" s="5">
        <v>4</v>
      </c>
      <c r="M183" s="23">
        <f t="shared" si="14"/>
        <v>8.99</v>
      </c>
      <c r="N183" s="27">
        <f t="shared" si="15"/>
        <v>1</v>
      </c>
      <c r="O183" s="27">
        <f t="shared" si="16"/>
        <v>0</v>
      </c>
      <c r="P183" s="27">
        <f t="shared" si="17"/>
        <v>1</v>
      </c>
    </row>
    <row r="184" spans="1:16" ht="23" x14ac:dyDescent="0.25">
      <c r="A184" s="4">
        <v>72</v>
      </c>
      <c r="B184" s="5">
        <v>36</v>
      </c>
      <c r="C184" s="6" t="s">
        <v>15</v>
      </c>
      <c r="D184" s="6" t="s">
        <v>20</v>
      </c>
      <c r="E184" s="7">
        <v>44057</v>
      </c>
      <c r="F184" s="7" t="str">
        <f t="shared" si="12"/>
        <v>August</v>
      </c>
      <c r="G184" s="7" t="str">
        <f t="shared" si="13"/>
        <v>Fri</v>
      </c>
      <c r="H184" s="6" t="s">
        <v>96</v>
      </c>
      <c r="I184" s="6" t="s">
        <v>30</v>
      </c>
      <c r="J184" s="17">
        <v>12.99</v>
      </c>
      <c r="K184" s="6" t="s">
        <v>30</v>
      </c>
      <c r="L184" s="5">
        <v>4</v>
      </c>
      <c r="M184" s="23">
        <f t="shared" si="14"/>
        <v>0</v>
      </c>
      <c r="N184" s="27">
        <f t="shared" si="15"/>
        <v>0</v>
      </c>
      <c r="O184" s="27">
        <f t="shared" si="16"/>
        <v>0</v>
      </c>
      <c r="P184" s="27">
        <f t="shared" si="17"/>
        <v>1</v>
      </c>
    </row>
    <row r="185" spans="1:16" ht="23" x14ac:dyDescent="0.25">
      <c r="A185" s="4">
        <v>112</v>
      </c>
      <c r="B185" s="5">
        <v>66</v>
      </c>
      <c r="C185" s="6" t="s">
        <v>14</v>
      </c>
      <c r="D185" s="6" t="s">
        <v>19</v>
      </c>
      <c r="E185" s="7">
        <v>44048</v>
      </c>
      <c r="F185" s="7" t="str">
        <f t="shared" si="12"/>
        <v>August</v>
      </c>
      <c r="G185" s="7" t="str">
        <f t="shared" si="13"/>
        <v>Wed</v>
      </c>
      <c r="H185" s="6" t="s">
        <v>81</v>
      </c>
      <c r="I185" s="6" t="s">
        <v>29</v>
      </c>
      <c r="J185" s="17">
        <v>8.99</v>
      </c>
      <c r="K185" s="6" t="s">
        <v>29</v>
      </c>
      <c r="L185" s="5">
        <v>4</v>
      </c>
      <c r="M185" s="23">
        <f t="shared" si="14"/>
        <v>8.99</v>
      </c>
      <c r="N185" s="27">
        <f t="shared" si="15"/>
        <v>1</v>
      </c>
      <c r="O185" s="27">
        <f t="shared" si="16"/>
        <v>0</v>
      </c>
      <c r="P185" s="27">
        <f t="shared" si="17"/>
        <v>1</v>
      </c>
    </row>
    <row r="186" spans="1:16" ht="23" x14ac:dyDescent="0.25">
      <c r="A186" s="4">
        <v>124</v>
      </c>
      <c r="B186" s="5">
        <v>80</v>
      </c>
      <c r="C186" s="6" t="s">
        <v>13</v>
      </c>
      <c r="D186" s="6" t="s">
        <v>20</v>
      </c>
      <c r="E186" s="7">
        <v>44070</v>
      </c>
      <c r="F186" s="7" t="str">
        <f t="shared" si="12"/>
        <v>August</v>
      </c>
      <c r="G186" s="7" t="str">
        <f t="shared" si="13"/>
        <v>Thu</v>
      </c>
      <c r="H186" s="6" t="s">
        <v>142</v>
      </c>
      <c r="I186" s="6" t="s">
        <v>29</v>
      </c>
      <c r="J186" s="17">
        <v>8.99</v>
      </c>
      <c r="K186" s="6" t="s">
        <v>30</v>
      </c>
      <c r="L186" s="5">
        <v>4</v>
      </c>
      <c r="M186" s="23">
        <f t="shared" si="14"/>
        <v>0</v>
      </c>
      <c r="N186" s="27">
        <f t="shared" si="15"/>
        <v>1</v>
      </c>
      <c r="O186" s="27">
        <f t="shared" si="16"/>
        <v>0</v>
      </c>
      <c r="P186" s="27">
        <f t="shared" si="17"/>
        <v>1</v>
      </c>
    </row>
    <row r="187" spans="1:16" ht="23" x14ac:dyDescent="0.25">
      <c r="A187" s="4">
        <v>126</v>
      </c>
      <c r="B187" s="5">
        <v>41</v>
      </c>
      <c r="C187" s="6" t="s">
        <v>14</v>
      </c>
      <c r="D187" s="6" t="s">
        <v>10</v>
      </c>
      <c r="E187" s="7">
        <v>44057</v>
      </c>
      <c r="F187" s="7" t="str">
        <f t="shared" si="12"/>
        <v>August</v>
      </c>
      <c r="G187" s="7" t="str">
        <f t="shared" si="13"/>
        <v>Fri</v>
      </c>
      <c r="H187" s="6" t="s">
        <v>144</v>
      </c>
      <c r="I187" s="6" t="s">
        <v>30</v>
      </c>
      <c r="J187" s="17">
        <v>5.99</v>
      </c>
      <c r="K187" s="6" t="s">
        <v>29</v>
      </c>
      <c r="L187" s="5">
        <v>1</v>
      </c>
      <c r="M187" s="23">
        <f t="shared" si="14"/>
        <v>5.99</v>
      </c>
      <c r="N187" s="27">
        <f t="shared" si="15"/>
        <v>0</v>
      </c>
      <c r="O187" s="27">
        <f t="shared" si="16"/>
        <v>0</v>
      </c>
      <c r="P187" s="27">
        <f t="shared" si="17"/>
        <v>0</v>
      </c>
    </row>
    <row r="188" spans="1:16" ht="23" x14ac:dyDescent="0.25">
      <c r="A188" s="4">
        <v>130</v>
      </c>
      <c r="B188" s="5">
        <v>31</v>
      </c>
      <c r="C188" s="6" t="s">
        <v>15</v>
      </c>
      <c r="D188" s="6" t="s">
        <v>18</v>
      </c>
      <c r="E188" s="7">
        <v>44061</v>
      </c>
      <c r="F188" s="7" t="str">
        <f t="shared" si="12"/>
        <v>August</v>
      </c>
      <c r="G188" s="7" t="str">
        <f t="shared" si="13"/>
        <v>Tue</v>
      </c>
      <c r="H188" s="6" t="s">
        <v>147</v>
      </c>
      <c r="I188" s="6" t="s">
        <v>29</v>
      </c>
      <c r="J188" s="17">
        <v>12.99</v>
      </c>
      <c r="K188" s="6" t="s">
        <v>30</v>
      </c>
      <c r="L188" s="5">
        <v>4</v>
      </c>
      <c r="M188" s="23">
        <f t="shared" si="14"/>
        <v>0</v>
      </c>
      <c r="N188" s="27">
        <f t="shared" si="15"/>
        <v>1</v>
      </c>
      <c r="O188" s="27">
        <f t="shared" si="16"/>
        <v>0</v>
      </c>
      <c r="P188" s="27">
        <f t="shared" si="17"/>
        <v>1</v>
      </c>
    </row>
    <row r="189" spans="1:16" ht="23" x14ac:dyDescent="0.25">
      <c r="A189" s="4">
        <v>151</v>
      </c>
      <c r="B189" s="5">
        <v>69</v>
      </c>
      <c r="C189" s="6" t="s">
        <v>13</v>
      </c>
      <c r="D189" s="6" t="s">
        <v>12</v>
      </c>
      <c r="E189" s="7">
        <v>44069</v>
      </c>
      <c r="F189" s="7" t="str">
        <f t="shared" si="12"/>
        <v>August</v>
      </c>
      <c r="G189" s="7" t="str">
        <f t="shared" si="13"/>
        <v>Wed</v>
      </c>
      <c r="H189" s="6" t="s">
        <v>164</v>
      </c>
      <c r="I189" s="6" t="s">
        <v>30</v>
      </c>
      <c r="J189" s="17">
        <v>5.99</v>
      </c>
      <c r="K189" s="6" t="s">
        <v>30</v>
      </c>
      <c r="L189" s="5">
        <v>2</v>
      </c>
      <c r="M189" s="23">
        <f t="shared" si="14"/>
        <v>0</v>
      </c>
      <c r="N189" s="27">
        <f t="shared" si="15"/>
        <v>0</v>
      </c>
      <c r="O189" s="27">
        <f t="shared" si="16"/>
        <v>0</v>
      </c>
      <c r="P189" s="27">
        <f t="shared" si="17"/>
        <v>0</v>
      </c>
    </row>
    <row r="190" spans="1:16" ht="23" x14ac:dyDescent="0.25">
      <c r="A190" s="4">
        <v>154</v>
      </c>
      <c r="B190" s="5">
        <v>47</v>
      </c>
      <c r="C190" s="6" t="s">
        <v>13</v>
      </c>
      <c r="D190" s="6" t="s">
        <v>18</v>
      </c>
      <c r="E190" s="7">
        <v>44066</v>
      </c>
      <c r="F190" s="7" t="str">
        <f t="shared" si="12"/>
        <v>August</v>
      </c>
      <c r="G190" s="7" t="str">
        <f t="shared" si="13"/>
        <v>Sun</v>
      </c>
      <c r="H190" s="6" t="s">
        <v>167</v>
      </c>
      <c r="I190" s="6" t="s">
        <v>30</v>
      </c>
      <c r="J190" s="17">
        <v>12.99</v>
      </c>
      <c r="K190" s="6" t="s">
        <v>29</v>
      </c>
      <c r="L190" s="5">
        <v>1</v>
      </c>
      <c r="M190" s="23">
        <f t="shared" si="14"/>
        <v>12.99</v>
      </c>
      <c r="N190" s="27">
        <f t="shared" si="15"/>
        <v>0</v>
      </c>
      <c r="O190" s="27">
        <f t="shared" si="16"/>
        <v>0</v>
      </c>
      <c r="P190" s="27">
        <f t="shared" si="17"/>
        <v>0</v>
      </c>
    </row>
    <row r="191" spans="1:16" ht="23" x14ac:dyDescent="0.25">
      <c r="A191" s="4">
        <v>158</v>
      </c>
      <c r="B191" s="5">
        <v>20</v>
      </c>
      <c r="C191" s="6" t="s">
        <v>14</v>
      </c>
      <c r="D191" s="6" t="s">
        <v>11</v>
      </c>
      <c r="E191" s="7">
        <v>44064</v>
      </c>
      <c r="F191" s="7" t="str">
        <f t="shared" si="12"/>
        <v>August</v>
      </c>
      <c r="G191" s="7" t="str">
        <f t="shared" si="13"/>
        <v>Fri</v>
      </c>
      <c r="H191" s="6" t="s">
        <v>170</v>
      </c>
      <c r="I191" s="6" t="s">
        <v>29</v>
      </c>
      <c r="J191" s="17">
        <v>5.99</v>
      </c>
      <c r="K191" s="6" t="s">
        <v>30</v>
      </c>
      <c r="L191" s="5">
        <v>5</v>
      </c>
      <c r="M191" s="23">
        <f t="shared" si="14"/>
        <v>0</v>
      </c>
      <c r="N191" s="27">
        <f t="shared" si="15"/>
        <v>1</v>
      </c>
      <c r="O191" s="27">
        <f t="shared" si="16"/>
        <v>1</v>
      </c>
      <c r="P191" s="27">
        <f t="shared" si="17"/>
        <v>0</v>
      </c>
    </row>
    <row r="192" spans="1:16" ht="23" x14ac:dyDescent="0.25">
      <c r="A192" s="4">
        <v>162</v>
      </c>
      <c r="B192" s="5">
        <v>37</v>
      </c>
      <c r="C192" s="6" t="s">
        <v>15</v>
      </c>
      <c r="D192" s="6" t="s">
        <v>19</v>
      </c>
      <c r="E192" s="7">
        <v>44053</v>
      </c>
      <c r="F192" s="7" t="str">
        <f t="shared" si="12"/>
        <v>August</v>
      </c>
      <c r="G192" s="7" t="str">
        <f t="shared" si="13"/>
        <v>Mon</v>
      </c>
      <c r="H192" s="6" t="s">
        <v>90</v>
      </c>
      <c r="I192" s="6" t="s">
        <v>30</v>
      </c>
      <c r="J192" s="17">
        <v>8.99</v>
      </c>
      <c r="K192" s="6" t="s">
        <v>29</v>
      </c>
      <c r="L192" s="5">
        <v>1</v>
      </c>
      <c r="M192" s="23">
        <f t="shared" si="14"/>
        <v>8.99</v>
      </c>
      <c r="N192" s="27">
        <f t="shared" si="15"/>
        <v>0</v>
      </c>
      <c r="O192" s="27">
        <f t="shared" si="16"/>
        <v>0</v>
      </c>
      <c r="P192" s="27">
        <f t="shared" si="17"/>
        <v>0</v>
      </c>
    </row>
    <row r="193" spans="1:16" ht="23" x14ac:dyDescent="0.25">
      <c r="A193" s="4">
        <v>190</v>
      </c>
      <c r="B193" s="5">
        <v>80</v>
      </c>
      <c r="C193" s="6" t="s">
        <v>15</v>
      </c>
      <c r="D193" s="6" t="s">
        <v>10</v>
      </c>
      <c r="E193" s="7">
        <v>44048</v>
      </c>
      <c r="F193" s="7" t="str">
        <f t="shared" si="12"/>
        <v>August</v>
      </c>
      <c r="G193" s="7" t="str">
        <f t="shared" si="13"/>
        <v>Wed</v>
      </c>
      <c r="H193" s="6" t="s">
        <v>195</v>
      </c>
      <c r="I193" s="6" t="s">
        <v>29</v>
      </c>
      <c r="J193" s="17">
        <v>12.99</v>
      </c>
      <c r="K193" s="6" t="s">
        <v>29</v>
      </c>
      <c r="L193" s="5">
        <v>1</v>
      </c>
      <c r="M193" s="23">
        <f t="shared" si="14"/>
        <v>12.99</v>
      </c>
      <c r="N193" s="27">
        <f t="shared" si="15"/>
        <v>1</v>
      </c>
      <c r="O193" s="27">
        <f t="shared" si="16"/>
        <v>0</v>
      </c>
      <c r="P193" s="27">
        <f t="shared" si="17"/>
        <v>0</v>
      </c>
    </row>
    <row r="194" spans="1:16" ht="23" x14ac:dyDescent="0.25">
      <c r="A194" s="4">
        <v>204</v>
      </c>
      <c r="B194" s="5">
        <v>75</v>
      </c>
      <c r="C194" s="6" t="s">
        <v>14</v>
      </c>
      <c r="D194" s="6" t="s">
        <v>19</v>
      </c>
      <c r="E194" s="7">
        <v>44059</v>
      </c>
      <c r="F194" s="7" t="str">
        <f t="shared" ref="F194:F257" si="18">TEXT(E194, "mmmmmmmmm")</f>
        <v>August</v>
      </c>
      <c r="G194" s="7" t="str">
        <f t="shared" ref="G194:G257" si="19">CHOOSE(WEEKDAY($E194),"Sun","Mon","Tue","Wed","Thu","Fri","Sat","Sun")</f>
        <v>Sun</v>
      </c>
      <c r="H194" s="6" t="s">
        <v>206</v>
      </c>
      <c r="I194" s="6" t="s">
        <v>29</v>
      </c>
      <c r="J194" s="17">
        <v>12.99</v>
      </c>
      <c r="K194" s="6" t="s">
        <v>30</v>
      </c>
      <c r="L194" s="5">
        <v>3</v>
      </c>
      <c r="M194" s="23">
        <f t="shared" ref="M194:M257" si="20">IF($K194="Y", $J194,0)</f>
        <v>0</v>
      </c>
      <c r="N194" s="27">
        <f t="shared" ref="N194:N257" si="21">IF($I194="Y",1,0)</f>
        <v>1</v>
      </c>
      <c r="O194" s="27">
        <f t="shared" ref="O194:O257" si="22">IF($L194=5,1,0)</f>
        <v>0</v>
      </c>
      <c r="P194" s="27">
        <f t="shared" ref="P194:P257" si="23">IF($L194=4,1,0)</f>
        <v>0</v>
      </c>
    </row>
    <row r="195" spans="1:16" ht="23" x14ac:dyDescent="0.25">
      <c r="A195" s="4">
        <v>218</v>
      </c>
      <c r="B195" s="5">
        <v>73</v>
      </c>
      <c r="C195" s="6" t="s">
        <v>15</v>
      </c>
      <c r="D195" s="6" t="s">
        <v>17</v>
      </c>
      <c r="E195" s="7">
        <v>44068</v>
      </c>
      <c r="F195" s="7" t="str">
        <f t="shared" si="18"/>
        <v>August</v>
      </c>
      <c r="G195" s="7" t="str">
        <f t="shared" si="19"/>
        <v>Tue</v>
      </c>
      <c r="H195" s="6" t="s">
        <v>216</v>
      </c>
      <c r="I195" s="6" t="s">
        <v>29</v>
      </c>
      <c r="J195" s="17">
        <v>12.99</v>
      </c>
      <c r="K195" s="6" t="s">
        <v>29</v>
      </c>
      <c r="L195" s="5">
        <v>4</v>
      </c>
      <c r="M195" s="23">
        <f t="shared" si="20"/>
        <v>12.99</v>
      </c>
      <c r="N195" s="27">
        <f t="shared" si="21"/>
        <v>1</v>
      </c>
      <c r="O195" s="27">
        <f t="shared" si="22"/>
        <v>0</v>
      </c>
      <c r="P195" s="27">
        <f t="shared" si="23"/>
        <v>1</v>
      </c>
    </row>
    <row r="196" spans="1:16" ht="23" x14ac:dyDescent="0.25">
      <c r="A196" s="4">
        <v>226</v>
      </c>
      <c r="B196" s="5">
        <v>59</v>
      </c>
      <c r="C196" s="6" t="s">
        <v>14</v>
      </c>
      <c r="D196" s="6" t="s">
        <v>11</v>
      </c>
      <c r="E196" s="7">
        <v>44054</v>
      </c>
      <c r="F196" s="7" t="str">
        <f t="shared" si="18"/>
        <v>August</v>
      </c>
      <c r="G196" s="7" t="str">
        <f t="shared" si="19"/>
        <v>Tue</v>
      </c>
      <c r="H196" s="6" t="s">
        <v>222</v>
      </c>
      <c r="I196" s="6" t="s">
        <v>29</v>
      </c>
      <c r="J196" s="17">
        <v>12.99</v>
      </c>
      <c r="K196" s="6" t="s">
        <v>29</v>
      </c>
      <c r="L196" s="5">
        <v>3</v>
      </c>
      <c r="M196" s="23">
        <f t="shared" si="20"/>
        <v>12.99</v>
      </c>
      <c r="N196" s="27">
        <f t="shared" si="21"/>
        <v>1</v>
      </c>
      <c r="O196" s="27">
        <f t="shared" si="22"/>
        <v>0</v>
      </c>
      <c r="P196" s="27">
        <f t="shared" si="23"/>
        <v>0</v>
      </c>
    </row>
    <row r="197" spans="1:16" ht="23" x14ac:dyDescent="0.25">
      <c r="A197" s="4">
        <v>235</v>
      </c>
      <c r="B197" s="5">
        <v>34</v>
      </c>
      <c r="C197" s="6" t="s">
        <v>14</v>
      </c>
      <c r="D197" s="6" t="s">
        <v>10</v>
      </c>
      <c r="E197" s="7">
        <v>44057</v>
      </c>
      <c r="F197" s="7" t="str">
        <f t="shared" si="18"/>
        <v>August</v>
      </c>
      <c r="G197" s="7" t="str">
        <f t="shared" si="19"/>
        <v>Fri</v>
      </c>
      <c r="H197" s="6" t="s">
        <v>226</v>
      </c>
      <c r="I197" s="6" t="s">
        <v>30</v>
      </c>
      <c r="J197" s="17">
        <v>5.99</v>
      </c>
      <c r="K197" s="6" t="s">
        <v>30</v>
      </c>
      <c r="L197" s="5">
        <v>3</v>
      </c>
      <c r="M197" s="23">
        <f t="shared" si="20"/>
        <v>0</v>
      </c>
      <c r="N197" s="27">
        <f t="shared" si="21"/>
        <v>0</v>
      </c>
      <c r="O197" s="27">
        <f t="shared" si="22"/>
        <v>0</v>
      </c>
      <c r="P197" s="27">
        <f t="shared" si="23"/>
        <v>0</v>
      </c>
    </row>
    <row r="198" spans="1:16" ht="23" x14ac:dyDescent="0.25">
      <c r="A198" s="4">
        <v>237</v>
      </c>
      <c r="B198" s="5">
        <v>45</v>
      </c>
      <c r="C198" s="6" t="s">
        <v>15</v>
      </c>
      <c r="D198" s="6" t="s">
        <v>17</v>
      </c>
      <c r="E198" s="7">
        <v>44062</v>
      </c>
      <c r="F198" s="7" t="str">
        <f t="shared" si="18"/>
        <v>August</v>
      </c>
      <c r="G198" s="7" t="str">
        <f t="shared" si="19"/>
        <v>Wed</v>
      </c>
      <c r="H198" s="6" t="s">
        <v>161</v>
      </c>
      <c r="I198" s="6" t="s">
        <v>30</v>
      </c>
      <c r="J198" s="17">
        <v>5.99</v>
      </c>
      <c r="K198" s="6" t="s">
        <v>29</v>
      </c>
      <c r="L198" s="5">
        <v>2</v>
      </c>
      <c r="M198" s="23">
        <f t="shared" si="20"/>
        <v>5.99</v>
      </c>
      <c r="N198" s="27">
        <f t="shared" si="21"/>
        <v>0</v>
      </c>
      <c r="O198" s="27">
        <f t="shared" si="22"/>
        <v>0</v>
      </c>
      <c r="P198" s="27">
        <f t="shared" si="23"/>
        <v>0</v>
      </c>
    </row>
    <row r="199" spans="1:16" ht="23" x14ac:dyDescent="0.25">
      <c r="A199" s="4">
        <v>244</v>
      </c>
      <c r="B199" s="5">
        <v>35</v>
      </c>
      <c r="C199" s="6" t="s">
        <v>14</v>
      </c>
      <c r="D199" s="6" t="s">
        <v>20</v>
      </c>
      <c r="E199" s="7">
        <v>44065</v>
      </c>
      <c r="F199" s="7" t="str">
        <f t="shared" si="18"/>
        <v>August</v>
      </c>
      <c r="G199" s="7" t="str">
        <f t="shared" si="19"/>
        <v>Sat</v>
      </c>
      <c r="H199" s="6" t="s">
        <v>232</v>
      </c>
      <c r="I199" s="6" t="s">
        <v>30</v>
      </c>
      <c r="J199" s="17">
        <v>5.99</v>
      </c>
      <c r="K199" s="6" t="s">
        <v>30</v>
      </c>
      <c r="L199" s="5">
        <v>2</v>
      </c>
      <c r="M199" s="23">
        <f t="shared" si="20"/>
        <v>0</v>
      </c>
      <c r="N199" s="27">
        <f t="shared" si="21"/>
        <v>0</v>
      </c>
      <c r="O199" s="27">
        <f t="shared" si="22"/>
        <v>0</v>
      </c>
      <c r="P199" s="27">
        <f t="shared" si="23"/>
        <v>0</v>
      </c>
    </row>
    <row r="200" spans="1:16" ht="23" x14ac:dyDescent="0.25">
      <c r="A200" s="4">
        <v>257</v>
      </c>
      <c r="B200" s="5">
        <v>37</v>
      </c>
      <c r="C200" s="6" t="s">
        <v>14</v>
      </c>
      <c r="D200" s="6" t="s">
        <v>12</v>
      </c>
      <c r="E200" s="7">
        <v>44062</v>
      </c>
      <c r="F200" s="7" t="str">
        <f t="shared" si="18"/>
        <v>August</v>
      </c>
      <c r="G200" s="7" t="str">
        <f t="shared" si="19"/>
        <v>Wed</v>
      </c>
      <c r="H200" s="6" t="s">
        <v>242</v>
      </c>
      <c r="I200" s="6" t="s">
        <v>29</v>
      </c>
      <c r="J200" s="17">
        <v>5.99</v>
      </c>
      <c r="K200" s="6" t="s">
        <v>30</v>
      </c>
      <c r="L200" s="5">
        <v>1</v>
      </c>
      <c r="M200" s="23">
        <f t="shared" si="20"/>
        <v>0</v>
      </c>
      <c r="N200" s="27">
        <f t="shared" si="21"/>
        <v>1</v>
      </c>
      <c r="O200" s="27">
        <f t="shared" si="22"/>
        <v>0</v>
      </c>
      <c r="P200" s="27">
        <f t="shared" si="23"/>
        <v>0</v>
      </c>
    </row>
    <row r="201" spans="1:16" ht="23" x14ac:dyDescent="0.25">
      <c r="A201" s="4">
        <v>281</v>
      </c>
      <c r="B201" s="5">
        <v>27</v>
      </c>
      <c r="C201" s="6" t="s">
        <v>14</v>
      </c>
      <c r="D201" s="6" t="s">
        <v>18</v>
      </c>
      <c r="E201" s="7">
        <v>44074</v>
      </c>
      <c r="F201" s="7" t="str">
        <f t="shared" si="18"/>
        <v>August</v>
      </c>
      <c r="G201" s="7" t="str">
        <f t="shared" si="19"/>
        <v>Mon</v>
      </c>
      <c r="H201" s="6" t="s">
        <v>258</v>
      </c>
      <c r="I201" s="6" t="s">
        <v>30</v>
      </c>
      <c r="J201" s="17">
        <v>8.99</v>
      </c>
      <c r="K201" s="6" t="s">
        <v>29</v>
      </c>
      <c r="L201" s="5">
        <v>1</v>
      </c>
      <c r="M201" s="23">
        <f t="shared" si="20"/>
        <v>8.99</v>
      </c>
      <c r="N201" s="27">
        <f t="shared" si="21"/>
        <v>0</v>
      </c>
      <c r="O201" s="27">
        <f t="shared" si="22"/>
        <v>0</v>
      </c>
      <c r="P201" s="27">
        <f t="shared" si="23"/>
        <v>0</v>
      </c>
    </row>
    <row r="202" spans="1:16" ht="23" x14ac:dyDescent="0.25">
      <c r="A202" s="4">
        <v>295</v>
      </c>
      <c r="B202" s="5">
        <v>36</v>
      </c>
      <c r="C202" s="6" t="s">
        <v>14</v>
      </c>
      <c r="D202" s="6" t="s">
        <v>17</v>
      </c>
      <c r="E202" s="7">
        <v>44062</v>
      </c>
      <c r="F202" s="7" t="str">
        <f t="shared" si="18"/>
        <v>August</v>
      </c>
      <c r="G202" s="7" t="str">
        <f t="shared" si="19"/>
        <v>Wed</v>
      </c>
      <c r="H202" s="6" t="s">
        <v>268</v>
      </c>
      <c r="I202" s="6" t="s">
        <v>29</v>
      </c>
      <c r="J202" s="17">
        <v>8.99</v>
      </c>
      <c r="K202" s="6" t="s">
        <v>30</v>
      </c>
      <c r="L202" s="5">
        <v>1</v>
      </c>
      <c r="M202" s="23">
        <f t="shared" si="20"/>
        <v>0</v>
      </c>
      <c r="N202" s="27">
        <f t="shared" si="21"/>
        <v>1</v>
      </c>
      <c r="O202" s="27">
        <f t="shared" si="22"/>
        <v>0</v>
      </c>
      <c r="P202" s="27">
        <f t="shared" si="23"/>
        <v>0</v>
      </c>
    </row>
    <row r="203" spans="1:16" ht="23" x14ac:dyDescent="0.25">
      <c r="A203" s="4">
        <v>13</v>
      </c>
      <c r="B203" s="5">
        <v>51</v>
      </c>
      <c r="C203" s="6" t="s">
        <v>15</v>
      </c>
      <c r="D203" s="6" t="s">
        <v>12</v>
      </c>
      <c r="E203" s="7">
        <v>44099</v>
      </c>
      <c r="F203" s="7" t="str">
        <f t="shared" si="18"/>
        <v>September</v>
      </c>
      <c r="G203" s="7" t="str">
        <f t="shared" si="19"/>
        <v>Fri</v>
      </c>
      <c r="H203" s="6" t="s">
        <v>43</v>
      </c>
      <c r="I203" s="6" t="s">
        <v>29</v>
      </c>
      <c r="J203" s="17">
        <v>5.99</v>
      </c>
      <c r="K203" s="6" t="s">
        <v>30</v>
      </c>
      <c r="L203" s="5">
        <v>1</v>
      </c>
      <c r="M203" s="23">
        <f t="shared" si="20"/>
        <v>0</v>
      </c>
      <c r="N203" s="27">
        <f t="shared" si="21"/>
        <v>1</v>
      </c>
      <c r="O203" s="27">
        <f t="shared" si="22"/>
        <v>0</v>
      </c>
      <c r="P203" s="27">
        <f t="shared" si="23"/>
        <v>0</v>
      </c>
    </row>
    <row r="204" spans="1:16" ht="23" x14ac:dyDescent="0.25">
      <c r="A204" s="4">
        <v>28</v>
      </c>
      <c r="B204" s="5">
        <v>80</v>
      </c>
      <c r="C204" s="6" t="s">
        <v>14</v>
      </c>
      <c r="D204" s="6" t="s">
        <v>20</v>
      </c>
      <c r="E204" s="7">
        <v>44091</v>
      </c>
      <c r="F204" s="7" t="str">
        <f t="shared" si="18"/>
        <v>September</v>
      </c>
      <c r="G204" s="7" t="str">
        <f t="shared" si="19"/>
        <v>Thu</v>
      </c>
      <c r="H204" s="6" t="s">
        <v>58</v>
      </c>
      <c r="I204" s="6" t="s">
        <v>30</v>
      </c>
      <c r="J204" s="17">
        <v>5.99</v>
      </c>
      <c r="K204" s="6" t="s">
        <v>29</v>
      </c>
      <c r="L204" s="5">
        <v>1</v>
      </c>
      <c r="M204" s="23">
        <f t="shared" si="20"/>
        <v>5.99</v>
      </c>
      <c r="N204" s="27">
        <f t="shared" si="21"/>
        <v>0</v>
      </c>
      <c r="O204" s="27">
        <f t="shared" si="22"/>
        <v>0</v>
      </c>
      <c r="P204" s="27">
        <f t="shared" si="23"/>
        <v>0</v>
      </c>
    </row>
    <row r="205" spans="1:16" ht="23" x14ac:dyDescent="0.25">
      <c r="A205" s="4">
        <v>34</v>
      </c>
      <c r="B205" s="5">
        <v>76</v>
      </c>
      <c r="C205" s="6" t="s">
        <v>15</v>
      </c>
      <c r="D205" s="6" t="s">
        <v>18</v>
      </c>
      <c r="E205" s="7">
        <v>44104</v>
      </c>
      <c r="F205" s="7" t="str">
        <f t="shared" si="18"/>
        <v>September</v>
      </c>
      <c r="G205" s="7" t="str">
        <f t="shared" si="19"/>
        <v>Wed</v>
      </c>
      <c r="H205" s="6" t="s">
        <v>63</v>
      </c>
      <c r="I205" s="6" t="s">
        <v>30</v>
      </c>
      <c r="J205" s="17">
        <v>5.99</v>
      </c>
      <c r="K205" s="6" t="s">
        <v>30</v>
      </c>
      <c r="L205" s="5">
        <v>4</v>
      </c>
      <c r="M205" s="23">
        <f t="shared" si="20"/>
        <v>0</v>
      </c>
      <c r="N205" s="27">
        <f t="shared" si="21"/>
        <v>0</v>
      </c>
      <c r="O205" s="27">
        <f t="shared" si="22"/>
        <v>0</v>
      </c>
      <c r="P205" s="27">
        <f t="shared" si="23"/>
        <v>1</v>
      </c>
    </row>
    <row r="206" spans="1:16" ht="23" x14ac:dyDescent="0.25">
      <c r="A206" s="4">
        <v>47</v>
      </c>
      <c r="B206" s="5">
        <v>48</v>
      </c>
      <c r="C206" s="6" t="s">
        <v>13</v>
      </c>
      <c r="D206" s="6" t="s">
        <v>12</v>
      </c>
      <c r="E206" s="7">
        <v>44101</v>
      </c>
      <c r="F206" s="7" t="str">
        <f t="shared" si="18"/>
        <v>September</v>
      </c>
      <c r="G206" s="7" t="str">
        <f t="shared" si="19"/>
        <v>Sun</v>
      </c>
      <c r="H206" s="6" t="s">
        <v>73</v>
      </c>
      <c r="I206" s="6" t="s">
        <v>29</v>
      </c>
      <c r="J206" s="17">
        <v>12.99</v>
      </c>
      <c r="K206" s="6" t="s">
        <v>29</v>
      </c>
      <c r="L206" s="5">
        <v>1</v>
      </c>
      <c r="M206" s="23">
        <f t="shared" si="20"/>
        <v>12.99</v>
      </c>
      <c r="N206" s="27">
        <f t="shared" si="21"/>
        <v>1</v>
      </c>
      <c r="O206" s="27">
        <f t="shared" si="22"/>
        <v>0</v>
      </c>
      <c r="P206" s="27">
        <f t="shared" si="23"/>
        <v>0</v>
      </c>
    </row>
    <row r="207" spans="1:16" ht="23" x14ac:dyDescent="0.25">
      <c r="A207" s="4">
        <v>114</v>
      </c>
      <c r="B207" s="5">
        <v>56</v>
      </c>
      <c r="C207" s="6" t="s">
        <v>15</v>
      </c>
      <c r="D207" s="6" t="s">
        <v>17</v>
      </c>
      <c r="E207" s="7">
        <v>44096</v>
      </c>
      <c r="F207" s="7" t="str">
        <f t="shared" si="18"/>
        <v>September</v>
      </c>
      <c r="G207" s="7" t="str">
        <f t="shared" si="19"/>
        <v>Tue</v>
      </c>
      <c r="H207" s="6" t="s">
        <v>132</v>
      </c>
      <c r="I207" s="6" t="s">
        <v>29</v>
      </c>
      <c r="J207" s="17">
        <v>8.99</v>
      </c>
      <c r="K207" s="6" t="s">
        <v>30</v>
      </c>
      <c r="L207" s="5">
        <v>3</v>
      </c>
      <c r="M207" s="23">
        <f t="shared" si="20"/>
        <v>0</v>
      </c>
      <c r="N207" s="27">
        <f t="shared" si="21"/>
        <v>1</v>
      </c>
      <c r="O207" s="27">
        <f t="shared" si="22"/>
        <v>0</v>
      </c>
      <c r="P207" s="27">
        <f t="shared" si="23"/>
        <v>0</v>
      </c>
    </row>
    <row r="208" spans="1:16" ht="23" x14ac:dyDescent="0.25">
      <c r="A208" s="4">
        <v>119</v>
      </c>
      <c r="B208" s="5">
        <v>32</v>
      </c>
      <c r="C208" s="6" t="s">
        <v>15</v>
      </c>
      <c r="D208" s="6" t="s">
        <v>12</v>
      </c>
      <c r="E208" s="7">
        <v>44100</v>
      </c>
      <c r="F208" s="7" t="str">
        <f t="shared" si="18"/>
        <v>September</v>
      </c>
      <c r="G208" s="7" t="str">
        <f t="shared" si="19"/>
        <v>Sat</v>
      </c>
      <c r="H208" s="6" t="s">
        <v>137</v>
      </c>
      <c r="I208" s="6" t="s">
        <v>30</v>
      </c>
      <c r="J208" s="17">
        <v>8.99</v>
      </c>
      <c r="K208" s="6" t="s">
        <v>30</v>
      </c>
      <c r="L208" s="5">
        <v>5</v>
      </c>
      <c r="M208" s="23">
        <f t="shared" si="20"/>
        <v>0</v>
      </c>
      <c r="N208" s="27">
        <f t="shared" si="21"/>
        <v>0</v>
      </c>
      <c r="O208" s="27">
        <f t="shared" si="22"/>
        <v>1</v>
      </c>
      <c r="P208" s="27">
        <f t="shared" si="23"/>
        <v>0</v>
      </c>
    </row>
    <row r="209" spans="1:16" ht="23" x14ac:dyDescent="0.25">
      <c r="A209" s="4">
        <v>134</v>
      </c>
      <c r="B209" s="5">
        <v>13</v>
      </c>
      <c r="C209" s="6" t="s">
        <v>15</v>
      </c>
      <c r="D209" s="6" t="s">
        <v>17</v>
      </c>
      <c r="E209" s="7">
        <v>44082</v>
      </c>
      <c r="F209" s="7" t="str">
        <f t="shared" si="18"/>
        <v>September</v>
      </c>
      <c r="G209" s="7" t="str">
        <f t="shared" si="19"/>
        <v>Tue</v>
      </c>
      <c r="H209" s="6" t="s">
        <v>131</v>
      </c>
      <c r="I209" s="6" t="s">
        <v>30</v>
      </c>
      <c r="J209" s="17">
        <v>5.99</v>
      </c>
      <c r="K209" s="6" t="s">
        <v>30</v>
      </c>
      <c r="L209" s="5">
        <v>4</v>
      </c>
      <c r="M209" s="23">
        <f t="shared" si="20"/>
        <v>0</v>
      </c>
      <c r="N209" s="27">
        <f t="shared" si="21"/>
        <v>0</v>
      </c>
      <c r="O209" s="27">
        <f t="shared" si="22"/>
        <v>0</v>
      </c>
      <c r="P209" s="27">
        <f t="shared" si="23"/>
        <v>1</v>
      </c>
    </row>
    <row r="210" spans="1:16" ht="23" x14ac:dyDescent="0.25">
      <c r="A210" s="4">
        <v>161</v>
      </c>
      <c r="B210" s="5">
        <v>75</v>
      </c>
      <c r="C210" s="6" t="s">
        <v>14</v>
      </c>
      <c r="D210" s="6" t="s">
        <v>18</v>
      </c>
      <c r="E210" s="7">
        <v>44103</v>
      </c>
      <c r="F210" s="7" t="str">
        <f t="shared" si="18"/>
        <v>September</v>
      </c>
      <c r="G210" s="7" t="str">
        <f t="shared" si="19"/>
        <v>Tue</v>
      </c>
      <c r="H210" s="6" t="s">
        <v>171</v>
      </c>
      <c r="I210" s="6" t="s">
        <v>29</v>
      </c>
      <c r="J210" s="17">
        <v>5.99</v>
      </c>
      <c r="K210" s="6" t="s">
        <v>30</v>
      </c>
      <c r="L210" s="5">
        <v>2</v>
      </c>
      <c r="M210" s="23">
        <f t="shared" si="20"/>
        <v>0</v>
      </c>
      <c r="N210" s="27">
        <f t="shared" si="21"/>
        <v>1</v>
      </c>
      <c r="O210" s="27">
        <f t="shared" si="22"/>
        <v>0</v>
      </c>
      <c r="P210" s="27">
        <f t="shared" si="23"/>
        <v>0</v>
      </c>
    </row>
    <row r="211" spans="1:16" ht="23" x14ac:dyDescent="0.25">
      <c r="A211" s="4">
        <v>164</v>
      </c>
      <c r="B211" s="5">
        <v>74</v>
      </c>
      <c r="C211" s="6" t="s">
        <v>13</v>
      </c>
      <c r="D211" s="6" t="s">
        <v>17</v>
      </c>
      <c r="E211" s="7">
        <v>44075</v>
      </c>
      <c r="F211" s="7" t="str">
        <f t="shared" si="18"/>
        <v>September</v>
      </c>
      <c r="G211" s="7" t="str">
        <f t="shared" si="19"/>
        <v>Tue</v>
      </c>
      <c r="H211" s="6" t="s">
        <v>173</v>
      </c>
      <c r="I211" s="6" t="s">
        <v>30</v>
      </c>
      <c r="J211" s="17">
        <v>8.99</v>
      </c>
      <c r="K211" s="6" t="s">
        <v>29</v>
      </c>
      <c r="L211" s="5">
        <v>1</v>
      </c>
      <c r="M211" s="23">
        <f t="shared" si="20"/>
        <v>8.99</v>
      </c>
      <c r="N211" s="27">
        <f t="shared" si="21"/>
        <v>0</v>
      </c>
      <c r="O211" s="27">
        <f t="shared" si="22"/>
        <v>0</v>
      </c>
      <c r="P211" s="27">
        <f t="shared" si="23"/>
        <v>0</v>
      </c>
    </row>
    <row r="212" spans="1:16" ht="23" x14ac:dyDescent="0.25">
      <c r="A212" s="4">
        <v>177</v>
      </c>
      <c r="B212" s="5">
        <v>78</v>
      </c>
      <c r="C212" s="6" t="s">
        <v>13</v>
      </c>
      <c r="D212" s="6" t="s">
        <v>18</v>
      </c>
      <c r="E212" s="7">
        <v>44093</v>
      </c>
      <c r="F212" s="7" t="str">
        <f t="shared" si="18"/>
        <v>September</v>
      </c>
      <c r="G212" s="7" t="str">
        <f t="shared" si="19"/>
        <v>Sat</v>
      </c>
      <c r="H212" s="6" t="s">
        <v>133</v>
      </c>
      <c r="I212" s="6" t="s">
        <v>29</v>
      </c>
      <c r="J212" s="17">
        <v>8.99</v>
      </c>
      <c r="K212" s="6" t="s">
        <v>30</v>
      </c>
      <c r="L212" s="5">
        <v>2</v>
      </c>
      <c r="M212" s="23">
        <f t="shared" si="20"/>
        <v>0</v>
      </c>
      <c r="N212" s="27">
        <f t="shared" si="21"/>
        <v>1</v>
      </c>
      <c r="O212" s="27">
        <f t="shared" si="22"/>
        <v>0</v>
      </c>
      <c r="P212" s="27">
        <f t="shared" si="23"/>
        <v>0</v>
      </c>
    </row>
    <row r="213" spans="1:16" ht="23" x14ac:dyDescent="0.25">
      <c r="A213" s="4">
        <v>182</v>
      </c>
      <c r="B213" s="5">
        <v>45</v>
      </c>
      <c r="C213" s="6" t="s">
        <v>14</v>
      </c>
      <c r="D213" s="6" t="s">
        <v>20</v>
      </c>
      <c r="E213" s="7">
        <v>44102</v>
      </c>
      <c r="F213" s="7" t="str">
        <f t="shared" si="18"/>
        <v>September</v>
      </c>
      <c r="G213" s="7" t="str">
        <f t="shared" si="19"/>
        <v>Mon</v>
      </c>
      <c r="H213" s="6" t="s">
        <v>187</v>
      </c>
      <c r="I213" s="6" t="s">
        <v>29</v>
      </c>
      <c r="J213" s="17">
        <v>5.99</v>
      </c>
      <c r="K213" s="6" t="s">
        <v>29</v>
      </c>
      <c r="L213" s="5">
        <v>2</v>
      </c>
      <c r="M213" s="23">
        <f t="shared" si="20"/>
        <v>5.99</v>
      </c>
      <c r="N213" s="27">
        <f t="shared" si="21"/>
        <v>1</v>
      </c>
      <c r="O213" s="27">
        <f t="shared" si="22"/>
        <v>0</v>
      </c>
      <c r="P213" s="27">
        <f t="shared" si="23"/>
        <v>0</v>
      </c>
    </row>
    <row r="214" spans="1:16" ht="23" x14ac:dyDescent="0.25">
      <c r="A214" s="4">
        <v>193</v>
      </c>
      <c r="B214" s="5">
        <v>33</v>
      </c>
      <c r="C214" s="6" t="s">
        <v>15</v>
      </c>
      <c r="D214" s="6" t="s">
        <v>10</v>
      </c>
      <c r="E214" s="7">
        <v>44102</v>
      </c>
      <c r="F214" s="7" t="str">
        <f t="shared" si="18"/>
        <v>September</v>
      </c>
      <c r="G214" s="7" t="str">
        <f t="shared" si="19"/>
        <v>Mon</v>
      </c>
      <c r="H214" s="6" t="s">
        <v>197</v>
      </c>
      <c r="I214" s="6" t="s">
        <v>30</v>
      </c>
      <c r="J214" s="17">
        <v>8.99</v>
      </c>
      <c r="K214" s="6" t="s">
        <v>30</v>
      </c>
      <c r="L214" s="5">
        <v>1</v>
      </c>
      <c r="M214" s="23">
        <f t="shared" si="20"/>
        <v>0</v>
      </c>
      <c r="N214" s="27">
        <f t="shared" si="21"/>
        <v>0</v>
      </c>
      <c r="O214" s="27">
        <f t="shared" si="22"/>
        <v>0</v>
      </c>
      <c r="P214" s="27">
        <f t="shared" si="23"/>
        <v>0</v>
      </c>
    </row>
    <row r="215" spans="1:16" ht="23" x14ac:dyDescent="0.25">
      <c r="A215" s="4">
        <v>196</v>
      </c>
      <c r="B215" s="5">
        <v>58</v>
      </c>
      <c r="C215" s="6" t="s">
        <v>13</v>
      </c>
      <c r="D215" s="6" t="s">
        <v>16</v>
      </c>
      <c r="E215" s="7">
        <v>44100</v>
      </c>
      <c r="F215" s="7" t="str">
        <f t="shared" si="18"/>
        <v>September</v>
      </c>
      <c r="G215" s="7" t="str">
        <f t="shared" si="19"/>
        <v>Sat</v>
      </c>
      <c r="H215" s="6" t="s">
        <v>200</v>
      </c>
      <c r="I215" s="6" t="s">
        <v>30</v>
      </c>
      <c r="J215" s="17">
        <v>8.99</v>
      </c>
      <c r="K215" s="6" t="s">
        <v>29</v>
      </c>
      <c r="L215" s="5">
        <v>2</v>
      </c>
      <c r="M215" s="23">
        <f t="shared" si="20"/>
        <v>8.99</v>
      </c>
      <c r="N215" s="27">
        <f t="shared" si="21"/>
        <v>0</v>
      </c>
      <c r="O215" s="27">
        <f t="shared" si="22"/>
        <v>0</v>
      </c>
      <c r="P215" s="27">
        <f t="shared" si="23"/>
        <v>0</v>
      </c>
    </row>
    <row r="216" spans="1:16" ht="23" x14ac:dyDescent="0.25">
      <c r="A216" s="4">
        <v>202</v>
      </c>
      <c r="B216" s="5">
        <v>80</v>
      </c>
      <c r="C216" s="6" t="s">
        <v>14</v>
      </c>
      <c r="D216" s="6" t="s">
        <v>11</v>
      </c>
      <c r="E216" s="7">
        <v>44075</v>
      </c>
      <c r="F216" s="7" t="str">
        <f t="shared" si="18"/>
        <v>September</v>
      </c>
      <c r="G216" s="7" t="str">
        <f t="shared" si="19"/>
        <v>Tue</v>
      </c>
      <c r="H216" s="6" t="s">
        <v>204</v>
      </c>
      <c r="I216" s="6" t="s">
        <v>30</v>
      </c>
      <c r="J216" s="17">
        <v>12.99</v>
      </c>
      <c r="K216" s="6" t="s">
        <v>30</v>
      </c>
      <c r="L216" s="5">
        <v>5</v>
      </c>
      <c r="M216" s="23">
        <f t="shared" si="20"/>
        <v>0</v>
      </c>
      <c r="N216" s="27">
        <f t="shared" si="21"/>
        <v>0</v>
      </c>
      <c r="O216" s="27">
        <f t="shared" si="22"/>
        <v>1</v>
      </c>
      <c r="P216" s="27">
        <f t="shared" si="23"/>
        <v>0</v>
      </c>
    </row>
    <row r="217" spans="1:16" ht="23" x14ac:dyDescent="0.25">
      <c r="A217" s="4">
        <v>219</v>
      </c>
      <c r="B217" s="5">
        <v>16</v>
      </c>
      <c r="C217" s="6" t="s">
        <v>13</v>
      </c>
      <c r="D217" s="6" t="s">
        <v>10</v>
      </c>
      <c r="E217" s="7">
        <v>44099</v>
      </c>
      <c r="F217" s="7" t="str">
        <f t="shared" si="18"/>
        <v>September</v>
      </c>
      <c r="G217" s="7" t="str">
        <f t="shared" si="19"/>
        <v>Fri</v>
      </c>
      <c r="H217" s="6" t="s">
        <v>217</v>
      </c>
      <c r="I217" s="6" t="s">
        <v>29</v>
      </c>
      <c r="J217" s="17">
        <v>5.99</v>
      </c>
      <c r="K217" s="6" t="s">
        <v>29</v>
      </c>
      <c r="L217" s="5">
        <v>2</v>
      </c>
      <c r="M217" s="23">
        <f t="shared" si="20"/>
        <v>5.99</v>
      </c>
      <c r="N217" s="27">
        <f t="shared" si="21"/>
        <v>1</v>
      </c>
      <c r="O217" s="27">
        <f t="shared" si="22"/>
        <v>0</v>
      </c>
      <c r="P217" s="27">
        <f t="shared" si="23"/>
        <v>0</v>
      </c>
    </row>
    <row r="218" spans="1:16" ht="23" x14ac:dyDescent="0.25">
      <c r="A218" s="4">
        <v>243</v>
      </c>
      <c r="B218" s="5">
        <v>71</v>
      </c>
      <c r="C218" s="6" t="s">
        <v>14</v>
      </c>
      <c r="D218" s="6" t="s">
        <v>20</v>
      </c>
      <c r="E218" s="7">
        <v>44085</v>
      </c>
      <c r="F218" s="7" t="str">
        <f t="shared" si="18"/>
        <v>September</v>
      </c>
      <c r="G218" s="7" t="str">
        <f t="shared" si="19"/>
        <v>Fri</v>
      </c>
      <c r="H218" s="6" t="s">
        <v>231</v>
      </c>
      <c r="I218" s="6" t="s">
        <v>29</v>
      </c>
      <c r="J218" s="17">
        <v>12.99</v>
      </c>
      <c r="K218" s="6" t="s">
        <v>29</v>
      </c>
      <c r="L218" s="5">
        <v>5</v>
      </c>
      <c r="M218" s="23">
        <f t="shared" si="20"/>
        <v>12.99</v>
      </c>
      <c r="N218" s="27">
        <f t="shared" si="21"/>
        <v>1</v>
      </c>
      <c r="O218" s="27">
        <f t="shared" si="22"/>
        <v>1</v>
      </c>
      <c r="P218" s="27">
        <f t="shared" si="23"/>
        <v>0</v>
      </c>
    </row>
    <row r="219" spans="1:16" ht="23" x14ac:dyDescent="0.25">
      <c r="A219" s="4">
        <v>271</v>
      </c>
      <c r="B219" s="5">
        <v>10</v>
      </c>
      <c r="C219" s="6" t="s">
        <v>14</v>
      </c>
      <c r="D219" s="6" t="s">
        <v>16</v>
      </c>
      <c r="E219" s="7">
        <v>44101</v>
      </c>
      <c r="F219" s="7" t="str">
        <f t="shared" si="18"/>
        <v>September</v>
      </c>
      <c r="G219" s="7" t="str">
        <f t="shared" si="19"/>
        <v>Sun</v>
      </c>
      <c r="H219" s="6" t="s">
        <v>250</v>
      </c>
      <c r="I219" s="6" t="s">
        <v>29</v>
      </c>
      <c r="J219" s="17">
        <v>5.99</v>
      </c>
      <c r="K219" s="6" t="s">
        <v>29</v>
      </c>
      <c r="L219" s="5">
        <v>2</v>
      </c>
      <c r="M219" s="23">
        <f t="shared" si="20"/>
        <v>5.99</v>
      </c>
      <c r="N219" s="27">
        <f t="shared" si="21"/>
        <v>1</v>
      </c>
      <c r="O219" s="27">
        <f t="shared" si="22"/>
        <v>0</v>
      </c>
      <c r="P219" s="27">
        <f t="shared" si="23"/>
        <v>0</v>
      </c>
    </row>
    <row r="220" spans="1:16" ht="23" x14ac:dyDescent="0.25">
      <c r="A220" s="4">
        <v>278</v>
      </c>
      <c r="B220" s="5">
        <v>79</v>
      </c>
      <c r="C220" s="6" t="s">
        <v>13</v>
      </c>
      <c r="D220" s="6" t="s">
        <v>20</v>
      </c>
      <c r="E220" s="7">
        <v>44101</v>
      </c>
      <c r="F220" s="7" t="str">
        <f t="shared" si="18"/>
        <v>September</v>
      </c>
      <c r="G220" s="7" t="str">
        <f t="shared" si="19"/>
        <v>Sun</v>
      </c>
      <c r="H220" s="6" t="s">
        <v>111</v>
      </c>
      <c r="I220" s="6" t="s">
        <v>29</v>
      </c>
      <c r="J220" s="17">
        <v>12.99</v>
      </c>
      <c r="K220" s="6" t="s">
        <v>29</v>
      </c>
      <c r="L220" s="5">
        <v>2</v>
      </c>
      <c r="M220" s="23">
        <f t="shared" si="20"/>
        <v>12.99</v>
      </c>
      <c r="N220" s="27">
        <f t="shared" si="21"/>
        <v>1</v>
      </c>
      <c r="O220" s="27">
        <f t="shared" si="22"/>
        <v>0</v>
      </c>
      <c r="P220" s="27">
        <f t="shared" si="23"/>
        <v>0</v>
      </c>
    </row>
    <row r="221" spans="1:16" ht="23" x14ac:dyDescent="0.25">
      <c r="A221" s="4">
        <v>289</v>
      </c>
      <c r="B221" s="5">
        <v>54</v>
      </c>
      <c r="C221" s="6" t="s">
        <v>13</v>
      </c>
      <c r="D221" s="6" t="s">
        <v>18</v>
      </c>
      <c r="E221" s="7">
        <v>44095</v>
      </c>
      <c r="F221" s="7" t="str">
        <f t="shared" si="18"/>
        <v>September</v>
      </c>
      <c r="G221" s="7" t="str">
        <f t="shared" si="19"/>
        <v>Mon</v>
      </c>
      <c r="H221" s="6" t="s">
        <v>68</v>
      </c>
      <c r="I221" s="6" t="s">
        <v>29</v>
      </c>
      <c r="J221" s="17">
        <v>5.99</v>
      </c>
      <c r="K221" s="6" t="s">
        <v>29</v>
      </c>
      <c r="L221" s="5">
        <v>5</v>
      </c>
      <c r="M221" s="23">
        <f t="shared" si="20"/>
        <v>5.99</v>
      </c>
      <c r="N221" s="27">
        <f t="shared" si="21"/>
        <v>1</v>
      </c>
      <c r="O221" s="27">
        <f t="shared" si="22"/>
        <v>1</v>
      </c>
      <c r="P221" s="27">
        <f t="shared" si="23"/>
        <v>0</v>
      </c>
    </row>
    <row r="222" spans="1:16" ht="23" x14ac:dyDescent="0.25">
      <c r="A222" s="4">
        <v>298</v>
      </c>
      <c r="B222" s="5">
        <v>68</v>
      </c>
      <c r="C222" s="6" t="s">
        <v>15</v>
      </c>
      <c r="D222" s="6" t="s">
        <v>19</v>
      </c>
      <c r="E222" s="7">
        <v>44083</v>
      </c>
      <c r="F222" s="7" t="str">
        <f t="shared" si="18"/>
        <v>September</v>
      </c>
      <c r="G222" s="7" t="str">
        <f t="shared" si="19"/>
        <v>Wed</v>
      </c>
      <c r="H222" s="6" t="s">
        <v>270</v>
      </c>
      <c r="I222" s="6" t="s">
        <v>29</v>
      </c>
      <c r="J222" s="17">
        <v>5.99</v>
      </c>
      <c r="K222" s="6" t="s">
        <v>30</v>
      </c>
      <c r="L222" s="5">
        <v>3</v>
      </c>
      <c r="M222" s="23">
        <f t="shared" si="20"/>
        <v>0</v>
      </c>
      <c r="N222" s="27">
        <f t="shared" si="21"/>
        <v>1</v>
      </c>
      <c r="O222" s="27">
        <f t="shared" si="22"/>
        <v>0</v>
      </c>
      <c r="P222" s="27">
        <f t="shared" si="23"/>
        <v>0</v>
      </c>
    </row>
    <row r="223" spans="1:16" ht="23" x14ac:dyDescent="0.25">
      <c r="A223" s="4">
        <v>1</v>
      </c>
      <c r="B223" s="5">
        <v>75</v>
      </c>
      <c r="C223" s="6" t="s">
        <v>15</v>
      </c>
      <c r="D223" s="6" t="s">
        <v>17</v>
      </c>
      <c r="E223" s="7">
        <v>44111</v>
      </c>
      <c r="F223" s="7" t="str">
        <f t="shared" si="18"/>
        <v>October</v>
      </c>
      <c r="G223" s="7" t="str">
        <f t="shared" si="19"/>
        <v>Wed</v>
      </c>
      <c r="H223" s="6" t="s">
        <v>31</v>
      </c>
      <c r="I223" s="6" t="s">
        <v>29</v>
      </c>
      <c r="J223" s="17">
        <v>12.99</v>
      </c>
      <c r="K223" s="6" t="s">
        <v>29</v>
      </c>
      <c r="L223" s="5">
        <v>3</v>
      </c>
      <c r="M223" s="23">
        <f t="shared" si="20"/>
        <v>12.99</v>
      </c>
      <c r="N223" s="27">
        <f t="shared" si="21"/>
        <v>1</v>
      </c>
      <c r="O223" s="27">
        <f t="shared" si="22"/>
        <v>0</v>
      </c>
      <c r="P223" s="27">
        <f t="shared" si="23"/>
        <v>0</v>
      </c>
    </row>
    <row r="224" spans="1:16" ht="23" x14ac:dyDescent="0.25">
      <c r="A224" s="4">
        <v>17</v>
      </c>
      <c r="B224" s="5">
        <v>30</v>
      </c>
      <c r="C224" s="6" t="s">
        <v>14</v>
      </c>
      <c r="D224" s="6" t="s">
        <v>18</v>
      </c>
      <c r="E224" s="7">
        <v>44114</v>
      </c>
      <c r="F224" s="7" t="str">
        <f t="shared" si="18"/>
        <v>October</v>
      </c>
      <c r="G224" s="7" t="str">
        <f t="shared" si="19"/>
        <v>Sat</v>
      </c>
      <c r="H224" s="6" t="s">
        <v>47</v>
      </c>
      <c r="I224" s="6" t="s">
        <v>30</v>
      </c>
      <c r="J224" s="17">
        <v>8.99</v>
      </c>
      <c r="K224" s="6" t="s">
        <v>29</v>
      </c>
      <c r="L224" s="5">
        <v>2</v>
      </c>
      <c r="M224" s="23">
        <f t="shared" si="20"/>
        <v>8.99</v>
      </c>
      <c r="N224" s="27">
        <f t="shared" si="21"/>
        <v>0</v>
      </c>
      <c r="O224" s="27">
        <f t="shared" si="22"/>
        <v>0</v>
      </c>
      <c r="P224" s="27">
        <f t="shared" si="23"/>
        <v>0</v>
      </c>
    </row>
    <row r="225" spans="1:16" ht="23" x14ac:dyDescent="0.25">
      <c r="A225" s="4">
        <v>18</v>
      </c>
      <c r="B225" s="5">
        <v>74</v>
      </c>
      <c r="C225" s="6" t="s">
        <v>14</v>
      </c>
      <c r="D225" s="6" t="s">
        <v>16</v>
      </c>
      <c r="E225" s="7">
        <v>44107</v>
      </c>
      <c r="F225" s="7" t="str">
        <f t="shared" si="18"/>
        <v>October</v>
      </c>
      <c r="G225" s="7" t="str">
        <f t="shared" si="19"/>
        <v>Sat</v>
      </c>
      <c r="H225" s="6" t="s">
        <v>48</v>
      </c>
      <c r="I225" s="6" t="s">
        <v>30</v>
      </c>
      <c r="J225" s="17">
        <v>5.99</v>
      </c>
      <c r="K225" s="6" t="s">
        <v>29</v>
      </c>
      <c r="L225" s="5">
        <v>1</v>
      </c>
      <c r="M225" s="23">
        <f t="shared" si="20"/>
        <v>5.99</v>
      </c>
      <c r="N225" s="27">
        <f t="shared" si="21"/>
        <v>0</v>
      </c>
      <c r="O225" s="27">
        <f t="shared" si="22"/>
        <v>0</v>
      </c>
      <c r="P225" s="27">
        <f t="shared" si="23"/>
        <v>0</v>
      </c>
    </row>
    <row r="226" spans="1:16" ht="23" x14ac:dyDescent="0.25">
      <c r="A226" s="4">
        <v>26</v>
      </c>
      <c r="B226" s="5">
        <v>28</v>
      </c>
      <c r="C226" s="6" t="s">
        <v>14</v>
      </c>
      <c r="D226" s="6" t="s">
        <v>11</v>
      </c>
      <c r="E226" s="7">
        <v>44105</v>
      </c>
      <c r="F226" s="7" t="str">
        <f t="shared" si="18"/>
        <v>October</v>
      </c>
      <c r="G226" s="7" t="str">
        <f t="shared" si="19"/>
        <v>Thu</v>
      </c>
      <c r="H226" s="6" t="s">
        <v>56</v>
      </c>
      <c r="I226" s="6" t="s">
        <v>30</v>
      </c>
      <c r="J226" s="17">
        <v>12.99</v>
      </c>
      <c r="K226" s="6" t="s">
        <v>29</v>
      </c>
      <c r="L226" s="5">
        <v>1</v>
      </c>
      <c r="M226" s="23">
        <f t="shared" si="20"/>
        <v>12.99</v>
      </c>
      <c r="N226" s="27">
        <f t="shared" si="21"/>
        <v>0</v>
      </c>
      <c r="O226" s="27">
        <f t="shared" si="22"/>
        <v>0</v>
      </c>
      <c r="P226" s="27">
        <f t="shared" si="23"/>
        <v>0</v>
      </c>
    </row>
    <row r="227" spans="1:16" ht="23" x14ac:dyDescent="0.25">
      <c r="A227" s="4">
        <v>33</v>
      </c>
      <c r="B227" s="5">
        <v>18</v>
      </c>
      <c r="C227" s="6" t="s">
        <v>14</v>
      </c>
      <c r="D227" s="6" t="s">
        <v>10</v>
      </c>
      <c r="E227" s="7">
        <v>44117</v>
      </c>
      <c r="F227" s="7" t="str">
        <f t="shared" si="18"/>
        <v>October</v>
      </c>
      <c r="G227" s="7" t="str">
        <f t="shared" si="19"/>
        <v>Tue</v>
      </c>
      <c r="H227" s="6" t="s">
        <v>62</v>
      </c>
      <c r="I227" s="6" t="s">
        <v>29</v>
      </c>
      <c r="J227" s="17">
        <v>8.99</v>
      </c>
      <c r="K227" s="6" t="s">
        <v>30</v>
      </c>
      <c r="L227" s="5">
        <v>1</v>
      </c>
      <c r="M227" s="23">
        <f t="shared" si="20"/>
        <v>0</v>
      </c>
      <c r="N227" s="27">
        <f t="shared" si="21"/>
        <v>1</v>
      </c>
      <c r="O227" s="27">
        <f t="shared" si="22"/>
        <v>0</v>
      </c>
      <c r="P227" s="27">
        <f t="shared" si="23"/>
        <v>0</v>
      </c>
    </row>
    <row r="228" spans="1:16" ht="23" x14ac:dyDescent="0.25">
      <c r="A228" s="4">
        <v>56</v>
      </c>
      <c r="B228" s="5">
        <v>45</v>
      </c>
      <c r="C228" s="6" t="s">
        <v>14</v>
      </c>
      <c r="D228" s="6" t="s">
        <v>20</v>
      </c>
      <c r="E228" s="7">
        <v>44111</v>
      </c>
      <c r="F228" s="7" t="str">
        <f t="shared" si="18"/>
        <v>October</v>
      </c>
      <c r="G228" s="7" t="str">
        <f t="shared" si="19"/>
        <v>Wed</v>
      </c>
      <c r="H228" s="6" t="s">
        <v>32</v>
      </c>
      <c r="I228" s="6" t="s">
        <v>29</v>
      </c>
      <c r="J228" s="17">
        <v>5.99</v>
      </c>
      <c r="K228" s="6" t="s">
        <v>30</v>
      </c>
      <c r="L228" s="5">
        <v>5</v>
      </c>
      <c r="M228" s="23">
        <f t="shared" si="20"/>
        <v>0</v>
      </c>
      <c r="N228" s="27">
        <f t="shared" si="21"/>
        <v>1</v>
      </c>
      <c r="O228" s="27">
        <f t="shared" si="22"/>
        <v>1</v>
      </c>
      <c r="P228" s="27">
        <f t="shared" si="23"/>
        <v>0</v>
      </c>
    </row>
    <row r="229" spans="1:16" ht="23" x14ac:dyDescent="0.25">
      <c r="A229" s="4">
        <v>67</v>
      </c>
      <c r="B229" s="5">
        <v>44</v>
      </c>
      <c r="C229" s="6" t="s">
        <v>13</v>
      </c>
      <c r="D229" s="6" t="s">
        <v>10</v>
      </c>
      <c r="E229" s="7">
        <v>44133</v>
      </c>
      <c r="F229" s="7" t="str">
        <f t="shared" si="18"/>
        <v>October</v>
      </c>
      <c r="G229" s="7" t="str">
        <f t="shared" si="19"/>
        <v>Thu</v>
      </c>
      <c r="H229" s="6" t="s">
        <v>92</v>
      </c>
      <c r="I229" s="6" t="s">
        <v>30</v>
      </c>
      <c r="J229" s="17">
        <v>5.99</v>
      </c>
      <c r="K229" s="6" t="s">
        <v>30</v>
      </c>
      <c r="L229" s="5">
        <v>4</v>
      </c>
      <c r="M229" s="23">
        <f t="shared" si="20"/>
        <v>0</v>
      </c>
      <c r="N229" s="27">
        <f t="shared" si="21"/>
        <v>0</v>
      </c>
      <c r="O229" s="27">
        <f t="shared" si="22"/>
        <v>0</v>
      </c>
      <c r="P229" s="27">
        <f t="shared" si="23"/>
        <v>1</v>
      </c>
    </row>
    <row r="230" spans="1:16" ht="23" x14ac:dyDescent="0.25">
      <c r="A230" s="4">
        <v>87</v>
      </c>
      <c r="B230" s="5">
        <v>44</v>
      </c>
      <c r="C230" s="6" t="s">
        <v>15</v>
      </c>
      <c r="D230" s="6" t="s">
        <v>12</v>
      </c>
      <c r="E230" s="7">
        <v>44109</v>
      </c>
      <c r="F230" s="7" t="str">
        <f t="shared" si="18"/>
        <v>October</v>
      </c>
      <c r="G230" s="7" t="str">
        <f t="shared" si="19"/>
        <v>Mon</v>
      </c>
      <c r="H230" s="6" t="s">
        <v>108</v>
      </c>
      <c r="I230" s="6" t="s">
        <v>30</v>
      </c>
      <c r="J230" s="17">
        <v>12.99</v>
      </c>
      <c r="K230" s="6" t="s">
        <v>30</v>
      </c>
      <c r="L230" s="5">
        <v>1</v>
      </c>
      <c r="M230" s="23">
        <f t="shared" si="20"/>
        <v>0</v>
      </c>
      <c r="N230" s="27">
        <f t="shared" si="21"/>
        <v>0</v>
      </c>
      <c r="O230" s="27">
        <f t="shared" si="22"/>
        <v>0</v>
      </c>
      <c r="P230" s="27">
        <f t="shared" si="23"/>
        <v>0</v>
      </c>
    </row>
    <row r="231" spans="1:16" ht="23" x14ac:dyDescent="0.25">
      <c r="A231" s="4">
        <v>104</v>
      </c>
      <c r="B231" s="5">
        <v>38</v>
      </c>
      <c r="C231" s="6" t="s">
        <v>14</v>
      </c>
      <c r="D231" s="6" t="s">
        <v>12</v>
      </c>
      <c r="E231" s="7">
        <v>44112</v>
      </c>
      <c r="F231" s="7" t="str">
        <f t="shared" si="18"/>
        <v>October</v>
      </c>
      <c r="G231" s="7" t="str">
        <f t="shared" si="19"/>
        <v>Thu</v>
      </c>
      <c r="H231" s="6" t="s">
        <v>123</v>
      </c>
      <c r="I231" s="6" t="s">
        <v>30</v>
      </c>
      <c r="J231" s="17">
        <v>8.99</v>
      </c>
      <c r="K231" s="6" t="s">
        <v>30</v>
      </c>
      <c r="L231" s="5">
        <v>4</v>
      </c>
      <c r="M231" s="23">
        <f t="shared" si="20"/>
        <v>0</v>
      </c>
      <c r="N231" s="27">
        <f t="shared" si="21"/>
        <v>0</v>
      </c>
      <c r="O231" s="27">
        <f t="shared" si="22"/>
        <v>0</v>
      </c>
      <c r="P231" s="27">
        <f t="shared" si="23"/>
        <v>1</v>
      </c>
    </row>
    <row r="232" spans="1:16" ht="23" x14ac:dyDescent="0.25">
      <c r="A232" s="4">
        <v>146</v>
      </c>
      <c r="B232" s="5">
        <v>15</v>
      </c>
      <c r="C232" s="6" t="s">
        <v>14</v>
      </c>
      <c r="D232" s="6" t="s">
        <v>19</v>
      </c>
      <c r="E232" s="7">
        <v>44112</v>
      </c>
      <c r="F232" s="7" t="str">
        <f t="shared" si="18"/>
        <v>October</v>
      </c>
      <c r="G232" s="7" t="str">
        <f t="shared" si="19"/>
        <v>Thu</v>
      </c>
      <c r="H232" s="6" t="s">
        <v>159</v>
      </c>
      <c r="I232" s="6" t="s">
        <v>29</v>
      </c>
      <c r="J232" s="17">
        <v>5.99</v>
      </c>
      <c r="K232" s="6" t="s">
        <v>29</v>
      </c>
      <c r="L232" s="5">
        <v>5</v>
      </c>
      <c r="M232" s="23">
        <f t="shared" si="20"/>
        <v>5.99</v>
      </c>
      <c r="N232" s="27">
        <f t="shared" si="21"/>
        <v>1</v>
      </c>
      <c r="O232" s="27">
        <f t="shared" si="22"/>
        <v>1</v>
      </c>
      <c r="P232" s="27">
        <f t="shared" si="23"/>
        <v>0</v>
      </c>
    </row>
    <row r="233" spans="1:16" ht="23" x14ac:dyDescent="0.25">
      <c r="A233" s="4">
        <v>149</v>
      </c>
      <c r="B233" s="5">
        <v>54</v>
      </c>
      <c r="C233" s="6" t="s">
        <v>15</v>
      </c>
      <c r="D233" s="6" t="s">
        <v>20</v>
      </c>
      <c r="E233" s="7">
        <v>44110</v>
      </c>
      <c r="F233" s="7" t="str">
        <f t="shared" si="18"/>
        <v>October</v>
      </c>
      <c r="G233" s="7" t="str">
        <f t="shared" si="19"/>
        <v>Tue</v>
      </c>
      <c r="H233" s="6" t="s">
        <v>162</v>
      </c>
      <c r="I233" s="6" t="s">
        <v>30</v>
      </c>
      <c r="J233" s="17">
        <v>5.99</v>
      </c>
      <c r="K233" s="6" t="s">
        <v>29</v>
      </c>
      <c r="L233" s="5">
        <v>2</v>
      </c>
      <c r="M233" s="23">
        <f t="shared" si="20"/>
        <v>5.99</v>
      </c>
      <c r="N233" s="27">
        <f t="shared" si="21"/>
        <v>0</v>
      </c>
      <c r="O233" s="27">
        <f t="shared" si="22"/>
        <v>0</v>
      </c>
      <c r="P233" s="27">
        <f t="shared" si="23"/>
        <v>0</v>
      </c>
    </row>
    <row r="234" spans="1:16" ht="23" x14ac:dyDescent="0.25">
      <c r="A234" s="4">
        <v>166</v>
      </c>
      <c r="B234" s="5">
        <v>72</v>
      </c>
      <c r="C234" s="6" t="s">
        <v>15</v>
      </c>
      <c r="D234" s="6" t="s">
        <v>11</v>
      </c>
      <c r="E234" s="7">
        <v>44119</v>
      </c>
      <c r="F234" s="7" t="str">
        <f t="shared" si="18"/>
        <v>October</v>
      </c>
      <c r="G234" s="7" t="str">
        <f t="shared" si="19"/>
        <v>Thu</v>
      </c>
      <c r="H234" s="6" t="s">
        <v>175</v>
      </c>
      <c r="I234" s="6" t="s">
        <v>29</v>
      </c>
      <c r="J234" s="17">
        <v>12.99</v>
      </c>
      <c r="K234" s="6" t="s">
        <v>29</v>
      </c>
      <c r="L234" s="5">
        <v>3</v>
      </c>
      <c r="M234" s="23">
        <f t="shared" si="20"/>
        <v>12.99</v>
      </c>
      <c r="N234" s="27">
        <f t="shared" si="21"/>
        <v>1</v>
      </c>
      <c r="O234" s="27">
        <f t="shared" si="22"/>
        <v>0</v>
      </c>
      <c r="P234" s="27">
        <f t="shared" si="23"/>
        <v>0</v>
      </c>
    </row>
    <row r="235" spans="1:16" ht="23" x14ac:dyDescent="0.25">
      <c r="A235" s="4">
        <v>168</v>
      </c>
      <c r="B235" s="5">
        <v>49</v>
      </c>
      <c r="C235" s="6" t="s">
        <v>13</v>
      </c>
      <c r="D235" s="6" t="s">
        <v>10</v>
      </c>
      <c r="E235" s="7">
        <v>44124</v>
      </c>
      <c r="F235" s="7" t="str">
        <f t="shared" si="18"/>
        <v>October</v>
      </c>
      <c r="G235" s="7" t="str">
        <f t="shared" si="19"/>
        <v>Tue</v>
      </c>
      <c r="H235" s="6" t="s">
        <v>139</v>
      </c>
      <c r="I235" s="6" t="s">
        <v>30</v>
      </c>
      <c r="J235" s="17">
        <v>12.99</v>
      </c>
      <c r="K235" s="6" t="s">
        <v>30</v>
      </c>
      <c r="L235" s="5">
        <v>1</v>
      </c>
      <c r="M235" s="23">
        <f t="shared" si="20"/>
        <v>0</v>
      </c>
      <c r="N235" s="27">
        <f t="shared" si="21"/>
        <v>0</v>
      </c>
      <c r="O235" s="27">
        <f t="shared" si="22"/>
        <v>0</v>
      </c>
      <c r="P235" s="27">
        <f t="shared" si="23"/>
        <v>0</v>
      </c>
    </row>
    <row r="236" spans="1:16" ht="23" x14ac:dyDescent="0.25">
      <c r="A236" s="4">
        <v>171</v>
      </c>
      <c r="B236" s="5">
        <v>25</v>
      </c>
      <c r="C236" s="6" t="s">
        <v>13</v>
      </c>
      <c r="D236" s="6" t="s">
        <v>11</v>
      </c>
      <c r="E236" s="7">
        <v>44121</v>
      </c>
      <c r="F236" s="7" t="str">
        <f t="shared" si="18"/>
        <v>October</v>
      </c>
      <c r="G236" s="7" t="str">
        <f t="shared" si="19"/>
        <v>Sat</v>
      </c>
      <c r="H236" s="6" t="s">
        <v>179</v>
      </c>
      <c r="I236" s="6" t="s">
        <v>30</v>
      </c>
      <c r="J236" s="17">
        <v>5.99</v>
      </c>
      <c r="K236" s="6" t="s">
        <v>29</v>
      </c>
      <c r="L236" s="5">
        <v>5</v>
      </c>
      <c r="M236" s="23">
        <f t="shared" si="20"/>
        <v>5.99</v>
      </c>
      <c r="N236" s="27">
        <f t="shared" si="21"/>
        <v>0</v>
      </c>
      <c r="O236" s="27">
        <f t="shared" si="22"/>
        <v>1</v>
      </c>
      <c r="P236" s="27">
        <f t="shared" si="23"/>
        <v>0</v>
      </c>
    </row>
    <row r="237" spans="1:16" ht="23" x14ac:dyDescent="0.25">
      <c r="A237" s="4">
        <v>174</v>
      </c>
      <c r="B237" s="5">
        <v>52</v>
      </c>
      <c r="C237" s="6" t="s">
        <v>15</v>
      </c>
      <c r="D237" s="6" t="s">
        <v>11</v>
      </c>
      <c r="E237" s="7">
        <v>44123</v>
      </c>
      <c r="F237" s="7" t="str">
        <f t="shared" si="18"/>
        <v>October</v>
      </c>
      <c r="G237" s="7" t="str">
        <f t="shared" si="19"/>
        <v>Mon</v>
      </c>
      <c r="H237" s="6" t="s">
        <v>182</v>
      </c>
      <c r="I237" s="6" t="s">
        <v>30</v>
      </c>
      <c r="J237" s="17">
        <v>8.99</v>
      </c>
      <c r="K237" s="6" t="s">
        <v>29</v>
      </c>
      <c r="L237" s="5">
        <v>5</v>
      </c>
      <c r="M237" s="23">
        <f t="shared" si="20"/>
        <v>8.99</v>
      </c>
      <c r="N237" s="27">
        <f t="shared" si="21"/>
        <v>0</v>
      </c>
      <c r="O237" s="27">
        <f t="shared" si="22"/>
        <v>1</v>
      </c>
      <c r="P237" s="27">
        <f t="shared" si="23"/>
        <v>0</v>
      </c>
    </row>
    <row r="238" spans="1:16" ht="23" x14ac:dyDescent="0.25">
      <c r="A238" s="4">
        <v>178</v>
      </c>
      <c r="B238" s="5">
        <v>45</v>
      </c>
      <c r="C238" s="6" t="s">
        <v>14</v>
      </c>
      <c r="D238" s="6" t="s">
        <v>10</v>
      </c>
      <c r="E238" s="7">
        <v>44124</v>
      </c>
      <c r="F238" s="7" t="str">
        <f t="shared" si="18"/>
        <v>October</v>
      </c>
      <c r="G238" s="7" t="str">
        <f t="shared" si="19"/>
        <v>Tue</v>
      </c>
      <c r="H238" s="6" t="s">
        <v>152</v>
      </c>
      <c r="I238" s="6" t="s">
        <v>30</v>
      </c>
      <c r="J238" s="17">
        <v>12.99</v>
      </c>
      <c r="K238" s="6" t="s">
        <v>29</v>
      </c>
      <c r="L238" s="5">
        <v>2</v>
      </c>
      <c r="M238" s="23">
        <f t="shared" si="20"/>
        <v>12.99</v>
      </c>
      <c r="N238" s="27">
        <f t="shared" si="21"/>
        <v>0</v>
      </c>
      <c r="O238" s="27">
        <f t="shared" si="22"/>
        <v>0</v>
      </c>
      <c r="P238" s="27">
        <f t="shared" si="23"/>
        <v>0</v>
      </c>
    </row>
    <row r="239" spans="1:16" ht="23" x14ac:dyDescent="0.25">
      <c r="A239" s="4">
        <v>181</v>
      </c>
      <c r="B239" s="5">
        <v>11</v>
      </c>
      <c r="C239" s="6" t="s">
        <v>13</v>
      </c>
      <c r="D239" s="6" t="s">
        <v>19</v>
      </c>
      <c r="E239" s="7">
        <v>44110</v>
      </c>
      <c r="F239" s="7" t="str">
        <f t="shared" si="18"/>
        <v>October</v>
      </c>
      <c r="G239" s="7" t="str">
        <f t="shared" si="19"/>
        <v>Tue</v>
      </c>
      <c r="H239" s="6" t="s">
        <v>186</v>
      </c>
      <c r="I239" s="6" t="s">
        <v>29</v>
      </c>
      <c r="J239" s="17">
        <v>12.99</v>
      </c>
      <c r="K239" s="6" t="s">
        <v>30</v>
      </c>
      <c r="L239" s="5">
        <v>1</v>
      </c>
      <c r="M239" s="23">
        <f t="shared" si="20"/>
        <v>0</v>
      </c>
      <c r="N239" s="27">
        <f t="shared" si="21"/>
        <v>1</v>
      </c>
      <c r="O239" s="27">
        <f t="shared" si="22"/>
        <v>0</v>
      </c>
      <c r="P239" s="27">
        <f t="shared" si="23"/>
        <v>0</v>
      </c>
    </row>
    <row r="240" spans="1:16" ht="23" x14ac:dyDescent="0.25">
      <c r="A240" s="4">
        <v>185</v>
      </c>
      <c r="B240" s="5">
        <v>47</v>
      </c>
      <c r="C240" s="6" t="s">
        <v>14</v>
      </c>
      <c r="D240" s="6" t="s">
        <v>18</v>
      </c>
      <c r="E240" s="7">
        <v>44111</v>
      </c>
      <c r="F240" s="7" t="str">
        <f t="shared" si="18"/>
        <v>October</v>
      </c>
      <c r="G240" s="7" t="str">
        <f t="shared" si="19"/>
        <v>Wed</v>
      </c>
      <c r="H240" s="6" t="s">
        <v>190</v>
      </c>
      <c r="I240" s="6" t="s">
        <v>30</v>
      </c>
      <c r="J240" s="17">
        <v>12.99</v>
      </c>
      <c r="K240" s="6" t="s">
        <v>29</v>
      </c>
      <c r="L240" s="5">
        <v>5</v>
      </c>
      <c r="M240" s="23">
        <f t="shared" si="20"/>
        <v>12.99</v>
      </c>
      <c r="N240" s="27">
        <f t="shared" si="21"/>
        <v>0</v>
      </c>
      <c r="O240" s="27">
        <f t="shared" si="22"/>
        <v>1</v>
      </c>
      <c r="P240" s="27">
        <f t="shared" si="23"/>
        <v>0</v>
      </c>
    </row>
    <row r="241" spans="1:16" ht="23" x14ac:dyDescent="0.25">
      <c r="A241" s="4">
        <v>192</v>
      </c>
      <c r="B241" s="5">
        <v>10</v>
      </c>
      <c r="C241" s="6" t="s">
        <v>13</v>
      </c>
      <c r="D241" s="6" t="s">
        <v>19</v>
      </c>
      <c r="E241" s="7">
        <v>44115</v>
      </c>
      <c r="F241" s="7" t="str">
        <f t="shared" si="18"/>
        <v>October</v>
      </c>
      <c r="G241" s="7" t="str">
        <f t="shared" si="19"/>
        <v>Sun</v>
      </c>
      <c r="H241" s="6" t="s">
        <v>196</v>
      </c>
      <c r="I241" s="6" t="s">
        <v>30</v>
      </c>
      <c r="J241" s="17">
        <v>12.99</v>
      </c>
      <c r="K241" s="6" t="s">
        <v>29</v>
      </c>
      <c r="L241" s="5">
        <v>2</v>
      </c>
      <c r="M241" s="23">
        <f t="shared" si="20"/>
        <v>12.99</v>
      </c>
      <c r="N241" s="27">
        <f t="shared" si="21"/>
        <v>0</v>
      </c>
      <c r="O241" s="27">
        <f t="shared" si="22"/>
        <v>0</v>
      </c>
      <c r="P241" s="27">
        <f t="shared" si="23"/>
        <v>0</v>
      </c>
    </row>
    <row r="242" spans="1:16" ht="23" x14ac:dyDescent="0.25">
      <c r="A242" s="4">
        <v>223</v>
      </c>
      <c r="B242" s="5">
        <v>36</v>
      </c>
      <c r="C242" s="6" t="s">
        <v>15</v>
      </c>
      <c r="D242" s="6" t="s">
        <v>10</v>
      </c>
      <c r="E242" s="7">
        <v>44115</v>
      </c>
      <c r="F242" s="7" t="str">
        <f t="shared" si="18"/>
        <v>October</v>
      </c>
      <c r="G242" s="7" t="str">
        <f t="shared" si="19"/>
        <v>Sun</v>
      </c>
      <c r="H242" s="6" t="s">
        <v>148</v>
      </c>
      <c r="I242" s="6" t="s">
        <v>30</v>
      </c>
      <c r="J242" s="17">
        <v>12.99</v>
      </c>
      <c r="K242" s="6" t="s">
        <v>29</v>
      </c>
      <c r="L242" s="5">
        <v>5</v>
      </c>
      <c r="M242" s="23">
        <f t="shared" si="20"/>
        <v>12.99</v>
      </c>
      <c r="N242" s="27">
        <f t="shared" si="21"/>
        <v>0</v>
      </c>
      <c r="O242" s="27">
        <f t="shared" si="22"/>
        <v>1</v>
      </c>
      <c r="P242" s="27">
        <f t="shared" si="23"/>
        <v>0</v>
      </c>
    </row>
    <row r="243" spans="1:16" ht="23" x14ac:dyDescent="0.25">
      <c r="A243" s="4">
        <v>225</v>
      </c>
      <c r="B243" s="5">
        <v>13</v>
      </c>
      <c r="C243" s="6" t="s">
        <v>13</v>
      </c>
      <c r="D243" s="6" t="s">
        <v>18</v>
      </c>
      <c r="E243" s="7">
        <v>44119</v>
      </c>
      <c r="F243" s="7" t="str">
        <f t="shared" si="18"/>
        <v>October</v>
      </c>
      <c r="G243" s="7" t="str">
        <f t="shared" si="19"/>
        <v>Thu</v>
      </c>
      <c r="H243" s="6" t="s">
        <v>125</v>
      </c>
      <c r="I243" s="6" t="s">
        <v>29</v>
      </c>
      <c r="J243" s="17">
        <v>12.99</v>
      </c>
      <c r="K243" s="6" t="s">
        <v>30</v>
      </c>
      <c r="L243" s="5">
        <v>5</v>
      </c>
      <c r="M243" s="23">
        <f t="shared" si="20"/>
        <v>0</v>
      </c>
      <c r="N243" s="27">
        <f t="shared" si="21"/>
        <v>1</v>
      </c>
      <c r="O243" s="27">
        <f t="shared" si="22"/>
        <v>1</v>
      </c>
      <c r="P243" s="27">
        <f t="shared" si="23"/>
        <v>0</v>
      </c>
    </row>
    <row r="244" spans="1:16" ht="23" x14ac:dyDescent="0.25">
      <c r="A244" s="4">
        <v>229</v>
      </c>
      <c r="B244" s="5">
        <v>41</v>
      </c>
      <c r="C244" s="6" t="s">
        <v>14</v>
      </c>
      <c r="D244" s="6" t="s">
        <v>11</v>
      </c>
      <c r="E244" s="7">
        <v>44133</v>
      </c>
      <c r="F244" s="7" t="str">
        <f t="shared" si="18"/>
        <v>October</v>
      </c>
      <c r="G244" s="7" t="str">
        <f t="shared" si="19"/>
        <v>Thu</v>
      </c>
      <c r="H244" s="6" t="s">
        <v>223</v>
      </c>
      <c r="I244" s="6" t="s">
        <v>29</v>
      </c>
      <c r="J244" s="17">
        <v>5.99</v>
      </c>
      <c r="K244" s="6" t="s">
        <v>30</v>
      </c>
      <c r="L244" s="5">
        <v>5</v>
      </c>
      <c r="M244" s="23">
        <f t="shared" si="20"/>
        <v>0</v>
      </c>
      <c r="N244" s="27">
        <f t="shared" si="21"/>
        <v>1</v>
      </c>
      <c r="O244" s="27">
        <f t="shared" si="22"/>
        <v>1</v>
      </c>
      <c r="P244" s="27">
        <f t="shared" si="23"/>
        <v>0</v>
      </c>
    </row>
    <row r="245" spans="1:16" ht="23" x14ac:dyDescent="0.25">
      <c r="A245" s="4">
        <v>242</v>
      </c>
      <c r="B245" s="5">
        <v>28</v>
      </c>
      <c r="C245" s="6" t="s">
        <v>14</v>
      </c>
      <c r="D245" s="6" t="s">
        <v>16</v>
      </c>
      <c r="E245" s="7">
        <v>44131</v>
      </c>
      <c r="F245" s="7" t="str">
        <f t="shared" si="18"/>
        <v>October</v>
      </c>
      <c r="G245" s="7" t="str">
        <f t="shared" si="19"/>
        <v>Tue</v>
      </c>
      <c r="H245" s="6" t="s">
        <v>230</v>
      </c>
      <c r="I245" s="6" t="s">
        <v>30</v>
      </c>
      <c r="J245" s="17">
        <v>12.99</v>
      </c>
      <c r="K245" s="6" t="s">
        <v>30</v>
      </c>
      <c r="L245" s="5">
        <v>5</v>
      </c>
      <c r="M245" s="23">
        <f t="shared" si="20"/>
        <v>0</v>
      </c>
      <c r="N245" s="27">
        <f t="shared" si="21"/>
        <v>0</v>
      </c>
      <c r="O245" s="27">
        <f t="shared" si="22"/>
        <v>1</v>
      </c>
      <c r="P245" s="27">
        <f t="shared" si="23"/>
        <v>0</v>
      </c>
    </row>
    <row r="246" spans="1:16" ht="23" x14ac:dyDescent="0.25">
      <c r="A246" s="4">
        <v>253</v>
      </c>
      <c r="B246" s="5">
        <v>67</v>
      </c>
      <c r="C246" s="6" t="s">
        <v>13</v>
      </c>
      <c r="D246" s="6" t="s">
        <v>20</v>
      </c>
      <c r="E246" s="7">
        <v>44106</v>
      </c>
      <c r="F246" s="7" t="str">
        <f t="shared" si="18"/>
        <v>October</v>
      </c>
      <c r="G246" s="7" t="str">
        <f t="shared" si="19"/>
        <v>Fri</v>
      </c>
      <c r="H246" s="6" t="s">
        <v>238</v>
      </c>
      <c r="I246" s="6" t="s">
        <v>30</v>
      </c>
      <c r="J246" s="17">
        <v>12.99</v>
      </c>
      <c r="K246" s="6" t="s">
        <v>30</v>
      </c>
      <c r="L246" s="5">
        <v>1</v>
      </c>
      <c r="M246" s="23">
        <f t="shared" si="20"/>
        <v>0</v>
      </c>
      <c r="N246" s="27">
        <f t="shared" si="21"/>
        <v>0</v>
      </c>
      <c r="O246" s="27">
        <f t="shared" si="22"/>
        <v>0</v>
      </c>
      <c r="P246" s="27">
        <f t="shared" si="23"/>
        <v>0</v>
      </c>
    </row>
    <row r="247" spans="1:16" ht="23" x14ac:dyDescent="0.25">
      <c r="A247" s="4">
        <v>255</v>
      </c>
      <c r="B247" s="5">
        <v>65</v>
      </c>
      <c r="C247" s="6" t="s">
        <v>13</v>
      </c>
      <c r="D247" s="6" t="s">
        <v>11</v>
      </c>
      <c r="E247" s="7">
        <v>44134</v>
      </c>
      <c r="F247" s="7" t="str">
        <f t="shared" si="18"/>
        <v>October</v>
      </c>
      <c r="G247" s="7" t="str">
        <f t="shared" si="19"/>
        <v>Fri</v>
      </c>
      <c r="H247" s="6" t="s">
        <v>240</v>
      </c>
      <c r="I247" s="6" t="s">
        <v>29</v>
      </c>
      <c r="J247" s="17">
        <v>12.99</v>
      </c>
      <c r="K247" s="6" t="s">
        <v>29</v>
      </c>
      <c r="L247" s="5">
        <v>1</v>
      </c>
      <c r="M247" s="23">
        <f t="shared" si="20"/>
        <v>12.99</v>
      </c>
      <c r="N247" s="27">
        <f t="shared" si="21"/>
        <v>1</v>
      </c>
      <c r="O247" s="27">
        <f t="shared" si="22"/>
        <v>0</v>
      </c>
      <c r="P247" s="27">
        <f t="shared" si="23"/>
        <v>0</v>
      </c>
    </row>
    <row r="248" spans="1:16" ht="23" x14ac:dyDescent="0.25">
      <c r="A248" s="4">
        <v>260</v>
      </c>
      <c r="B248" s="5">
        <v>30</v>
      </c>
      <c r="C248" s="6" t="s">
        <v>13</v>
      </c>
      <c r="D248" s="6" t="s">
        <v>20</v>
      </c>
      <c r="E248" s="7">
        <v>44127</v>
      </c>
      <c r="F248" s="7" t="str">
        <f t="shared" si="18"/>
        <v>October</v>
      </c>
      <c r="G248" s="7" t="str">
        <f t="shared" si="19"/>
        <v>Fri</v>
      </c>
      <c r="H248" s="6" t="s">
        <v>220</v>
      </c>
      <c r="I248" s="6" t="s">
        <v>30</v>
      </c>
      <c r="J248" s="17">
        <v>8.99</v>
      </c>
      <c r="K248" s="6" t="s">
        <v>30</v>
      </c>
      <c r="L248" s="5">
        <v>5</v>
      </c>
      <c r="M248" s="23">
        <f t="shared" si="20"/>
        <v>0</v>
      </c>
      <c r="N248" s="27">
        <f t="shared" si="21"/>
        <v>0</v>
      </c>
      <c r="O248" s="27">
        <f t="shared" si="22"/>
        <v>1</v>
      </c>
      <c r="P248" s="27">
        <f t="shared" si="23"/>
        <v>0</v>
      </c>
    </row>
    <row r="249" spans="1:16" ht="23" x14ac:dyDescent="0.25">
      <c r="A249" s="4">
        <v>262</v>
      </c>
      <c r="B249" s="5">
        <v>39</v>
      </c>
      <c r="C249" s="6" t="s">
        <v>14</v>
      </c>
      <c r="D249" s="6" t="s">
        <v>18</v>
      </c>
      <c r="E249" s="7">
        <v>44109</v>
      </c>
      <c r="F249" s="7" t="str">
        <f t="shared" si="18"/>
        <v>October</v>
      </c>
      <c r="G249" s="7" t="str">
        <f t="shared" si="19"/>
        <v>Mon</v>
      </c>
      <c r="H249" s="6" t="s">
        <v>245</v>
      </c>
      <c r="I249" s="6" t="s">
        <v>29</v>
      </c>
      <c r="J249" s="17">
        <v>8.99</v>
      </c>
      <c r="K249" s="6" t="s">
        <v>29</v>
      </c>
      <c r="L249" s="5">
        <v>5</v>
      </c>
      <c r="M249" s="23">
        <f t="shared" si="20"/>
        <v>8.99</v>
      </c>
      <c r="N249" s="27">
        <f t="shared" si="21"/>
        <v>1</v>
      </c>
      <c r="O249" s="27">
        <f t="shared" si="22"/>
        <v>1</v>
      </c>
      <c r="P249" s="27">
        <f t="shared" si="23"/>
        <v>0</v>
      </c>
    </row>
    <row r="250" spans="1:16" ht="23" x14ac:dyDescent="0.25">
      <c r="A250" s="4">
        <v>264</v>
      </c>
      <c r="B250" s="5">
        <v>35</v>
      </c>
      <c r="C250" s="6" t="s">
        <v>15</v>
      </c>
      <c r="D250" s="6" t="s">
        <v>10</v>
      </c>
      <c r="E250" s="7">
        <v>44110</v>
      </c>
      <c r="F250" s="7" t="str">
        <f t="shared" si="18"/>
        <v>October</v>
      </c>
      <c r="G250" s="7" t="str">
        <f t="shared" si="19"/>
        <v>Tue</v>
      </c>
      <c r="H250" s="6" t="s">
        <v>93</v>
      </c>
      <c r="I250" s="6" t="s">
        <v>29</v>
      </c>
      <c r="J250" s="17">
        <v>5.99</v>
      </c>
      <c r="K250" s="6" t="s">
        <v>29</v>
      </c>
      <c r="L250" s="5">
        <v>3</v>
      </c>
      <c r="M250" s="23">
        <f t="shared" si="20"/>
        <v>5.99</v>
      </c>
      <c r="N250" s="27">
        <f t="shared" si="21"/>
        <v>1</v>
      </c>
      <c r="O250" s="27">
        <f t="shared" si="22"/>
        <v>0</v>
      </c>
      <c r="P250" s="27">
        <f t="shared" si="23"/>
        <v>0</v>
      </c>
    </row>
    <row r="251" spans="1:16" ht="23" x14ac:dyDescent="0.25">
      <c r="A251" s="4">
        <v>272</v>
      </c>
      <c r="B251" s="5">
        <v>41</v>
      </c>
      <c r="C251" s="6" t="s">
        <v>13</v>
      </c>
      <c r="D251" s="6" t="s">
        <v>18</v>
      </c>
      <c r="E251" s="7">
        <v>44131</v>
      </c>
      <c r="F251" s="7" t="str">
        <f t="shared" si="18"/>
        <v>October</v>
      </c>
      <c r="G251" s="7" t="str">
        <f t="shared" si="19"/>
        <v>Tue</v>
      </c>
      <c r="H251" s="6" t="s">
        <v>251</v>
      </c>
      <c r="I251" s="6" t="s">
        <v>29</v>
      </c>
      <c r="J251" s="17">
        <v>8.99</v>
      </c>
      <c r="K251" s="6" t="s">
        <v>30</v>
      </c>
      <c r="L251" s="5">
        <v>4</v>
      </c>
      <c r="M251" s="23">
        <f t="shared" si="20"/>
        <v>0</v>
      </c>
      <c r="N251" s="27">
        <f t="shared" si="21"/>
        <v>1</v>
      </c>
      <c r="O251" s="27">
        <f t="shared" si="22"/>
        <v>0</v>
      </c>
      <c r="P251" s="27">
        <f t="shared" si="23"/>
        <v>1</v>
      </c>
    </row>
    <row r="252" spans="1:16" ht="23" x14ac:dyDescent="0.25">
      <c r="A252" s="4">
        <v>280</v>
      </c>
      <c r="B252" s="5">
        <v>69</v>
      </c>
      <c r="C252" s="6" t="s">
        <v>14</v>
      </c>
      <c r="D252" s="6" t="s">
        <v>12</v>
      </c>
      <c r="E252" s="7">
        <v>44116</v>
      </c>
      <c r="F252" s="7" t="str">
        <f t="shared" si="18"/>
        <v>October</v>
      </c>
      <c r="G252" s="7" t="str">
        <f t="shared" si="19"/>
        <v>Mon</v>
      </c>
      <c r="H252" s="6" t="s">
        <v>257</v>
      </c>
      <c r="I252" s="6" t="s">
        <v>29</v>
      </c>
      <c r="J252" s="17">
        <v>8.99</v>
      </c>
      <c r="K252" s="6" t="s">
        <v>29</v>
      </c>
      <c r="L252" s="5">
        <v>4</v>
      </c>
      <c r="M252" s="23">
        <f t="shared" si="20"/>
        <v>8.99</v>
      </c>
      <c r="N252" s="27">
        <f t="shared" si="21"/>
        <v>1</v>
      </c>
      <c r="O252" s="27">
        <f t="shared" si="22"/>
        <v>0</v>
      </c>
      <c r="P252" s="27">
        <f t="shared" si="23"/>
        <v>1</v>
      </c>
    </row>
    <row r="253" spans="1:16" ht="23" x14ac:dyDescent="0.25">
      <c r="A253" s="4">
        <v>299</v>
      </c>
      <c r="B253" s="5">
        <v>13</v>
      </c>
      <c r="C253" s="6" t="s">
        <v>14</v>
      </c>
      <c r="D253" s="6" t="s">
        <v>12</v>
      </c>
      <c r="E253" s="7">
        <v>44130</v>
      </c>
      <c r="F253" s="7" t="str">
        <f t="shared" si="18"/>
        <v>October</v>
      </c>
      <c r="G253" s="7" t="str">
        <f t="shared" si="19"/>
        <v>Mon</v>
      </c>
      <c r="H253" s="6" t="s">
        <v>242</v>
      </c>
      <c r="I253" s="6" t="s">
        <v>30</v>
      </c>
      <c r="J253" s="17">
        <v>8.99</v>
      </c>
      <c r="K253" s="6" t="s">
        <v>29</v>
      </c>
      <c r="L253" s="5">
        <v>1</v>
      </c>
      <c r="M253" s="23">
        <f t="shared" si="20"/>
        <v>8.99</v>
      </c>
      <c r="N253" s="27">
        <f t="shared" si="21"/>
        <v>0</v>
      </c>
      <c r="O253" s="27">
        <f t="shared" si="22"/>
        <v>0</v>
      </c>
      <c r="P253" s="27">
        <f t="shared" si="23"/>
        <v>0</v>
      </c>
    </row>
    <row r="254" spans="1:16" ht="23" x14ac:dyDescent="0.25">
      <c r="A254" s="4">
        <v>2</v>
      </c>
      <c r="B254" s="5">
        <v>30</v>
      </c>
      <c r="C254" s="6" t="s">
        <v>14</v>
      </c>
      <c r="D254" s="6" t="s">
        <v>18</v>
      </c>
      <c r="E254" s="7">
        <v>44142</v>
      </c>
      <c r="F254" s="7" t="str">
        <f t="shared" si="18"/>
        <v>November</v>
      </c>
      <c r="G254" s="7" t="str">
        <f t="shared" si="19"/>
        <v>Sat</v>
      </c>
      <c r="H254" s="6" t="s">
        <v>32</v>
      </c>
      <c r="I254" s="6" t="s">
        <v>30</v>
      </c>
      <c r="J254" s="17">
        <v>5.99</v>
      </c>
      <c r="K254" s="6" t="s">
        <v>30</v>
      </c>
      <c r="L254" s="5">
        <v>2</v>
      </c>
      <c r="M254" s="23">
        <f t="shared" si="20"/>
        <v>0</v>
      </c>
      <c r="N254" s="27">
        <f t="shared" si="21"/>
        <v>0</v>
      </c>
      <c r="O254" s="27">
        <f t="shared" si="22"/>
        <v>0</v>
      </c>
      <c r="P254" s="27">
        <f t="shared" si="23"/>
        <v>0</v>
      </c>
    </row>
    <row r="255" spans="1:16" ht="23" x14ac:dyDescent="0.25">
      <c r="A255" s="4">
        <v>3</v>
      </c>
      <c r="B255" s="5">
        <v>38</v>
      </c>
      <c r="C255" s="6" t="s">
        <v>13</v>
      </c>
      <c r="D255" s="6" t="s">
        <v>10</v>
      </c>
      <c r="E255" s="7">
        <v>44136</v>
      </c>
      <c r="F255" s="7" t="str">
        <f t="shared" si="18"/>
        <v>November</v>
      </c>
      <c r="G255" s="7" t="str">
        <f t="shared" si="19"/>
        <v>Sun</v>
      </c>
      <c r="H255" s="6" t="s">
        <v>33</v>
      </c>
      <c r="I255" s="6" t="s">
        <v>30</v>
      </c>
      <c r="J255" s="17">
        <v>8.99</v>
      </c>
      <c r="K255" s="6" t="s">
        <v>30</v>
      </c>
      <c r="L255" s="5">
        <v>3</v>
      </c>
      <c r="M255" s="23">
        <f t="shared" si="20"/>
        <v>0</v>
      </c>
      <c r="N255" s="27">
        <f t="shared" si="21"/>
        <v>0</v>
      </c>
      <c r="O255" s="27">
        <f t="shared" si="22"/>
        <v>0</v>
      </c>
      <c r="P255" s="27">
        <f t="shared" si="23"/>
        <v>0</v>
      </c>
    </row>
    <row r="256" spans="1:16" ht="23" x14ac:dyDescent="0.25">
      <c r="A256" s="4">
        <v>30</v>
      </c>
      <c r="B256" s="5">
        <v>19</v>
      </c>
      <c r="C256" s="6" t="s">
        <v>13</v>
      </c>
      <c r="D256" s="6" t="s">
        <v>20</v>
      </c>
      <c r="E256" s="7">
        <v>44153</v>
      </c>
      <c r="F256" s="7" t="str">
        <f t="shared" si="18"/>
        <v>November</v>
      </c>
      <c r="G256" s="7" t="str">
        <f t="shared" si="19"/>
        <v>Wed</v>
      </c>
      <c r="H256" s="6" t="s">
        <v>59</v>
      </c>
      <c r="I256" s="6" t="s">
        <v>30</v>
      </c>
      <c r="J256" s="17">
        <v>8.99</v>
      </c>
      <c r="K256" s="6" t="s">
        <v>30</v>
      </c>
      <c r="L256" s="5">
        <v>1</v>
      </c>
      <c r="M256" s="23">
        <f t="shared" si="20"/>
        <v>0</v>
      </c>
      <c r="N256" s="27">
        <f t="shared" si="21"/>
        <v>0</v>
      </c>
      <c r="O256" s="27">
        <f t="shared" si="22"/>
        <v>0</v>
      </c>
      <c r="P256" s="27">
        <f t="shared" si="23"/>
        <v>0</v>
      </c>
    </row>
    <row r="257" spans="1:16" ht="23" x14ac:dyDescent="0.25">
      <c r="A257" s="4">
        <v>77</v>
      </c>
      <c r="B257" s="5">
        <v>10</v>
      </c>
      <c r="C257" s="6" t="s">
        <v>13</v>
      </c>
      <c r="D257" s="6" t="s">
        <v>16</v>
      </c>
      <c r="E257" s="7">
        <v>44163</v>
      </c>
      <c r="F257" s="7" t="str">
        <f t="shared" si="18"/>
        <v>November</v>
      </c>
      <c r="G257" s="7" t="str">
        <f t="shared" si="19"/>
        <v>Sat</v>
      </c>
      <c r="H257" s="6" t="s">
        <v>100</v>
      </c>
      <c r="I257" s="6" t="s">
        <v>29</v>
      </c>
      <c r="J257" s="17">
        <v>5.99</v>
      </c>
      <c r="K257" s="6" t="s">
        <v>30</v>
      </c>
      <c r="L257" s="5">
        <v>1</v>
      </c>
      <c r="M257" s="23">
        <f t="shared" si="20"/>
        <v>0</v>
      </c>
      <c r="N257" s="27">
        <f t="shared" si="21"/>
        <v>1</v>
      </c>
      <c r="O257" s="27">
        <f t="shared" si="22"/>
        <v>0</v>
      </c>
      <c r="P257" s="27">
        <f t="shared" si="23"/>
        <v>0</v>
      </c>
    </row>
    <row r="258" spans="1:16" ht="23" x14ac:dyDescent="0.25">
      <c r="A258" s="4">
        <v>84</v>
      </c>
      <c r="B258" s="5">
        <v>61</v>
      </c>
      <c r="C258" s="6" t="s">
        <v>14</v>
      </c>
      <c r="D258" s="6" t="s">
        <v>19</v>
      </c>
      <c r="E258" s="7">
        <v>44159</v>
      </c>
      <c r="F258" s="7" t="str">
        <f t="shared" ref="F258:F301" si="24">TEXT(E258, "mmmmmmmmm")</f>
        <v>November</v>
      </c>
      <c r="G258" s="7" t="str">
        <f t="shared" ref="G258:G301" si="25">CHOOSE(WEEKDAY($E258),"Sun","Mon","Tue","Wed","Thu","Fri","Sat","Sun")</f>
        <v>Tue</v>
      </c>
      <c r="H258" s="6" t="s">
        <v>105</v>
      </c>
      <c r="I258" s="6" t="s">
        <v>30</v>
      </c>
      <c r="J258" s="17">
        <v>5.99</v>
      </c>
      <c r="K258" s="6" t="s">
        <v>29</v>
      </c>
      <c r="L258" s="5">
        <v>1</v>
      </c>
      <c r="M258" s="23">
        <f t="shared" ref="M258:M301" si="26">IF($K258="Y", $J258,0)</f>
        <v>5.99</v>
      </c>
      <c r="N258" s="27">
        <f t="shared" ref="N258:N301" si="27">IF($I258="Y",1,0)</f>
        <v>0</v>
      </c>
      <c r="O258" s="27">
        <f t="shared" ref="O258:O301" si="28">IF($L258=5,1,0)</f>
        <v>0</v>
      </c>
      <c r="P258" s="27">
        <f t="shared" ref="P258:P301" si="29">IF($L258=4,1,0)</f>
        <v>0</v>
      </c>
    </row>
    <row r="259" spans="1:16" ht="23" x14ac:dyDescent="0.25">
      <c r="A259" s="4">
        <v>93</v>
      </c>
      <c r="B259" s="5">
        <v>40</v>
      </c>
      <c r="C259" s="6" t="s">
        <v>13</v>
      </c>
      <c r="D259" s="6" t="s">
        <v>18</v>
      </c>
      <c r="E259" s="7">
        <v>44157</v>
      </c>
      <c r="F259" s="7" t="str">
        <f t="shared" si="24"/>
        <v>November</v>
      </c>
      <c r="G259" s="7" t="str">
        <f t="shared" si="25"/>
        <v>Sun</v>
      </c>
      <c r="H259" s="6" t="s">
        <v>77</v>
      </c>
      <c r="I259" s="6" t="s">
        <v>29</v>
      </c>
      <c r="J259" s="17">
        <v>5.99</v>
      </c>
      <c r="K259" s="6" t="s">
        <v>30</v>
      </c>
      <c r="L259" s="5">
        <v>3</v>
      </c>
      <c r="M259" s="23">
        <f t="shared" si="26"/>
        <v>0</v>
      </c>
      <c r="N259" s="27">
        <f t="shared" si="27"/>
        <v>1</v>
      </c>
      <c r="O259" s="27">
        <f t="shared" si="28"/>
        <v>0</v>
      </c>
      <c r="P259" s="27">
        <f t="shared" si="29"/>
        <v>0</v>
      </c>
    </row>
    <row r="260" spans="1:16" ht="23" x14ac:dyDescent="0.25">
      <c r="A260" s="4">
        <v>107</v>
      </c>
      <c r="B260" s="5">
        <v>24</v>
      </c>
      <c r="C260" s="6" t="s">
        <v>13</v>
      </c>
      <c r="D260" s="6" t="s">
        <v>20</v>
      </c>
      <c r="E260" s="7">
        <v>44156</v>
      </c>
      <c r="F260" s="7" t="str">
        <f t="shared" si="24"/>
        <v>November</v>
      </c>
      <c r="G260" s="7" t="str">
        <f t="shared" si="25"/>
        <v>Sat</v>
      </c>
      <c r="H260" s="6" t="s">
        <v>126</v>
      </c>
      <c r="I260" s="6" t="s">
        <v>29</v>
      </c>
      <c r="J260" s="17">
        <v>12.99</v>
      </c>
      <c r="K260" s="6" t="s">
        <v>30</v>
      </c>
      <c r="L260" s="5">
        <v>2</v>
      </c>
      <c r="M260" s="23">
        <f t="shared" si="26"/>
        <v>0</v>
      </c>
      <c r="N260" s="27">
        <f t="shared" si="27"/>
        <v>1</v>
      </c>
      <c r="O260" s="27">
        <f t="shared" si="28"/>
        <v>0</v>
      </c>
      <c r="P260" s="27">
        <f t="shared" si="29"/>
        <v>0</v>
      </c>
    </row>
    <row r="261" spans="1:16" ht="23" x14ac:dyDescent="0.25">
      <c r="A261" s="4">
        <v>110</v>
      </c>
      <c r="B261" s="5">
        <v>14</v>
      </c>
      <c r="C261" s="6" t="s">
        <v>13</v>
      </c>
      <c r="D261" s="6" t="s">
        <v>11</v>
      </c>
      <c r="E261" s="7">
        <v>44140</v>
      </c>
      <c r="F261" s="7" t="str">
        <f t="shared" si="24"/>
        <v>November</v>
      </c>
      <c r="G261" s="7" t="str">
        <f t="shared" si="25"/>
        <v>Thu</v>
      </c>
      <c r="H261" s="6" t="s">
        <v>129</v>
      </c>
      <c r="I261" s="6" t="s">
        <v>30</v>
      </c>
      <c r="J261" s="17">
        <v>8.99</v>
      </c>
      <c r="K261" s="6" t="s">
        <v>30</v>
      </c>
      <c r="L261" s="5">
        <v>4</v>
      </c>
      <c r="M261" s="23">
        <f t="shared" si="26"/>
        <v>0</v>
      </c>
      <c r="N261" s="27">
        <f t="shared" si="27"/>
        <v>0</v>
      </c>
      <c r="O261" s="27">
        <f t="shared" si="28"/>
        <v>0</v>
      </c>
      <c r="P261" s="27">
        <f t="shared" si="29"/>
        <v>1</v>
      </c>
    </row>
    <row r="262" spans="1:16" ht="23" x14ac:dyDescent="0.25">
      <c r="A262" s="4">
        <v>122</v>
      </c>
      <c r="B262" s="5">
        <v>71</v>
      </c>
      <c r="C262" s="6" t="s">
        <v>14</v>
      </c>
      <c r="D262" s="6" t="s">
        <v>19</v>
      </c>
      <c r="E262" s="7">
        <v>44144</v>
      </c>
      <c r="F262" s="7" t="str">
        <f t="shared" si="24"/>
        <v>November</v>
      </c>
      <c r="G262" s="7" t="str">
        <f t="shared" si="25"/>
        <v>Mon</v>
      </c>
      <c r="H262" s="6" t="s">
        <v>140</v>
      </c>
      <c r="I262" s="6" t="s">
        <v>29</v>
      </c>
      <c r="J262" s="17">
        <v>12.99</v>
      </c>
      <c r="K262" s="6" t="s">
        <v>30</v>
      </c>
      <c r="L262" s="5">
        <v>5</v>
      </c>
      <c r="M262" s="23">
        <f t="shared" si="26"/>
        <v>0</v>
      </c>
      <c r="N262" s="27">
        <f t="shared" si="27"/>
        <v>1</v>
      </c>
      <c r="O262" s="27">
        <f t="shared" si="28"/>
        <v>1</v>
      </c>
      <c r="P262" s="27">
        <f t="shared" si="29"/>
        <v>0</v>
      </c>
    </row>
    <row r="263" spans="1:16" ht="23" x14ac:dyDescent="0.25">
      <c r="A263" s="4">
        <v>131</v>
      </c>
      <c r="B263" s="5">
        <v>10</v>
      </c>
      <c r="C263" s="6" t="s">
        <v>13</v>
      </c>
      <c r="D263" s="6" t="s">
        <v>19</v>
      </c>
      <c r="E263" s="7">
        <v>44159</v>
      </c>
      <c r="F263" s="7" t="str">
        <f t="shared" si="24"/>
        <v>November</v>
      </c>
      <c r="G263" s="7" t="str">
        <f t="shared" si="25"/>
        <v>Tue</v>
      </c>
      <c r="H263" s="6" t="s">
        <v>148</v>
      </c>
      <c r="I263" s="6" t="s">
        <v>30</v>
      </c>
      <c r="J263" s="17">
        <v>5.99</v>
      </c>
      <c r="K263" s="6" t="s">
        <v>30</v>
      </c>
      <c r="L263" s="5">
        <v>2</v>
      </c>
      <c r="M263" s="23">
        <f t="shared" si="26"/>
        <v>0</v>
      </c>
      <c r="N263" s="27">
        <f t="shared" si="27"/>
        <v>0</v>
      </c>
      <c r="O263" s="27">
        <f t="shared" si="28"/>
        <v>0</v>
      </c>
      <c r="P263" s="27">
        <f t="shared" si="29"/>
        <v>0</v>
      </c>
    </row>
    <row r="264" spans="1:16" ht="23" x14ac:dyDescent="0.25">
      <c r="A264" s="4">
        <v>144</v>
      </c>
      <c r="B264" s="5">
        <v>40</v>
      </c>
      <c r="C264" s="6" t="s">
        <v>15</v>
      </c>
      <c r="D264" s="6" t="s">
        <v>11</v>
      </c>
      <c r="E264" s="7">
        <v>44156</v>
      </c>
      <c r="F264" s="7" t="str">
        <f t="shared" si="24"/>
        <v>November</v>
      </c>
      <c r="G264" s="7" t="str">
        <f t="shared" si="25"/>
        <v>Sat</v>
      </c>
      <c r="H264" s="6" t="s">
        <v>157</v>
      </c>
      <c r="I264" s="6" t="s">
        <v>29</v>
      </c>
      <c r="J264" s="17">
        <v>8.99</v>
      </c>
      <c r="K264" s="6" t="s">
        <v>30</v>
      </c>
      <c r="L264" s="5">
        <v>1</v>
      </c>
      <c r="M264" s="23">
        <f t="shared" si="26"/>
        <v>0</v>
      </c>
      <c r="N264" s="27">
        <f t="shared" si="27"/>
        <v>1</v>
      </c>
      <c r="O264" s="27">
        <f t="shared" si="28"/>
        <v>0</v>
      </c>
      <c r="P264" s="27">
        <f t="shared" si="29"/>
        <v>0</v>
      </c>
    </row>
    <row r="265" spans="1:16" ht="23" x14ac:dyDescent="0.25">
      <c r="A265" s="4">
        <v>155</v>
      </c>
      <c r="B265" s="5">
        <v>14</v>
      </c>
      <c r="C265" s="6" t="s">
        <v>14</v>
      </c>
      <c r="D265" s="6" t="s">
        <v>16</v>
      </c>
      <c r="E265" s="7">
        <v>44161</v>
      </c>
      <c r="F265" s="7" t="str">
        <f t="shared" si="24"/>
        <v>November</v>
      </c>
      <c r="G265" s="7" t="str">
        <f t="shared" si="25"/>
        <v>Thu</v>
      </c>
      <c r="H265" s="6" t="s">
        <v>168</v>
      </c>
      <c r="I265" s="6" t="s">
        <v>29</v>
      </c>
      <c r="J265" s="17">
        <v>5.99</v>
      </c>
      <c r="K265" s="6" t="s">
        <v>29</v>
      </c>
      <c r="L265" s="5">
        <v>5</v>
      </c>
      <c r="M265" s="23">
        <f t="shared" si="26"/>
        <v>5.99</v>
      </c>
      <c r="N265" s="27">
        <f t="shared" si="27"/>
        <v>1</v>
      </c>
      <c r="O265" s="27">
        <f t="shared" si="28"/>
        <v>1</v>
      </c>
      <c r="P265" s="27">
        <f t="shared" si="29"/>
        <v>0</v>
      </c>
    </row>
    <row r="266" spans="1:16" ht="23" x14ac:dyDescent="0.25">
      <c r="A266" s="4">
        <v>163</v>
      </c>
      <c r="B266" s="5">
        <v>58</v>
      </c>
      <c r="C266" s="6" t="s">
        <v>15</v>
      </c>
      <c r="D266" s="6" t="s">
        <v>16</v>
      </c>
      <c r="E266" s="7">
        <v>44159</v>
      </c>
      <c r="F266" s="7" t="str">
        <f t="shared" si="24"/>
        <v>November</v>
      </c>
      <c r="G266" s="7" t="str">
        <f t="shared" si="25"/>
        <v>Tue</v>
      </c>
      <c r="H266" s="6" t="s">
        <v>172</v>
      </c>
      <c r="I266" s="6" t="s">
        <v>29</v>
      </c>
      <c r="J266" s="17">
        <v>8.99</v>
      </c>
      <c r="K266" s="6" t="s">
        <v>30</v>
      </c>
      <c r="L266" s="5">
        <v>4</v>
      </c>
      <c r="M266" s="23">
        <f t="shared" si="26"/>
        <v>0</v>
      </c>
      <c r="N266" s="27">
        <f t="shared" si="27"/>
        <v>1</v>
      </c>
      <c r="O266" s="27">
        <f t="shared" si="28"/>
        <v>0</v>
      </c>
      <c r="P266" s="27">
        <f t="shared" si="29"/>
        <v>1</v>
      </c>
    </row>
    <row r="267" spans="1:16" ht="23" x14ac:dyDescent="0.25">
      <c r="A267" s="4">
        <v>167</v>
      </c>
      <c r="B267" s="5">
        <v>78</v>
      </c>
      <c r="C267" s="6" t="s">
        <v>13</v>
      </c>
      <c r="D267" s="6" t="s">
        <v>17</v>
      </c>
      <c r="E267" s="7">
        <v>44145</v>
      </c>
      <c r="F267" s="7" t="str">
        <f t="shared" si="24"/>
        <v>November</v>
      </c>
      <c r="G267" s="7" t="str">
        <f t="shared" si="25"/>
        <v>Tue</v>
      </c>
      <c r="H267" s="6" t="s">
        <v>176</v>
      </c>
      <c r="I267" s="6" t="s">
        <v>30</v>
      </c>
      <c r="J267" s="17">
        <v>12.99</v>
      </c>
      <c r="K267" s="6" t="s">
        <v>30</v>
      </c>
      <c r="L267" s="5">
        <v>2</v>
      </c>
      <c r="M267" s="23">
        <f t="shared" si="26"/>
        <v>0</v>
      </c>
      <c r="N267" s="27">
        <f t="shared" si="27"/>
        <v>0</v>
      </c>
      <c r="O267" s="27">
        <f t="shared" si="28"/>
        <v>0</v>
      </c>
      <c r="P267" s="27">
        <f t="shared" si="29"/>
        <v>0</v>
      </c>
    </row>
    <row r="268" spans="1:16" ht="23" x14ac:dyDescent="0.25">
      <c r="A268" s="4">
        <v>187</v>
      </c>
      <c r="B268" s="5">
        <v>57</v>
      </c>
      <c r="C268" s="6" t="s">
        <v>13</v>
      </c>
      <c r="D268" s="6" t="s">
        <v>20</v>
      </c>
      <c r="E268" s="7">
        <v>44162</v>
      </c>
      <c r="F268" s="7" t="str">
        <f t="shared" si="24"/>
        <v>November</v>
      </c>
      <c r="G268" s="7" t="str">
        <f t="shared" si="25"/>
        <v>Fri</v>
      </c>
      <c r="H268" s="6" t="s">
        <v>192</v>
      </c>
      <c r="I268" s="6" t="s">
        <v>29</v>
      </c>
      <c r="J268" s="17">
        <v>12.99</v>
      </c>
      <c r="K268" s="6" t="s">
        <v>30</v>
      </c>
      <c r="L268" s="5">
        <v>2</v>
      </c>
      <c r="M268" s="23">
        <f t="shared" si="26"/>
        <v>0</v>
      </c>
      <c r="N268" s="27">
        <f t="shared" si="27"/>
        <v>1</v>
      </c>
      <c r="O268" s="27">
        <f t="shared" si="28"/>
        <v>0</v>
      </c>
      <c r="P268" s="27">
        <f t="shared" si="29"/>
        <v>0</v>
      </c>
    </row>
    <row r="269" spans="1:16" ht="23" x14ac:dyDescent="0.25">
      <c r="A269" s="4">
        <v>208</v>
      </c>
      <c r="B269" s="5">
        <v>50</v>
      </c>
      <c r="C269" s="6" t="s">
        <v>14</v>
      </c>
      <c r="D269" s="6" t="s">
        <v>10</v>
      </c>
      <c r="E269" s="7">
        <v>44138</v>
      </c>
      <c r="F269" s="7" t="str">
        <f t="shared" si="24"/>
        <v>November</v>
      </c>
      <c r="G269" s="7" t="str">
        <f t="shared" si="25"/>
        <v>Tue</v>
      </c>
      <c r="H269" s="6" t="s">
        <v>210</v>
      </c>
      <c r="I269" s="6" t="s">
        <v>29</v>
      </c>
      <c r="J269" s="17">
        <v>8.99</v>
      </c>
      <c r="K269" s="6" t="s">
        <v>30</v>
      </c>
      <c r="L269" s="5">
        <v>4</v>
      </c>
      <c r="M269" s="23">
        <f t="shared" si="26"/>
        <v>0</v>
      </c>
      <c r="N269" s="27">
        <f t="shared" si="27"/>
        <v>1</v>
      </c>
      <c r="O269" s="27">
        <f t="shared" si="28"/>
        <v>0</v>
      </c>
      <c r="P269" s="27">
        <f t="shared" si="29"/>
        <v>1</v>
      </c>
    </row>
    <row r="270" spans="1:16" ht="23" x14ac:dyDescent="0.25">
      <c r="A270" s="4">
        <v>209</v>
      </c>
      <c r="B270" s="5">
        <v>22</v>
      </c>
      <c r="C270" s="6" t="s">
        <v>15</v>
      </c>
      <c r="D270" s="6" t="s">
        <v>16</v>
      </c>
      <c r="E270" s="7">
        <v>44136</v>
      </c>
      <c r="F270" s="7" t="str">
        <f t="shared" si="24"/>
        <v>November</v>
      </c>
      <c r="G270" s="7" t="str">
        <f t="shared" si="25"/>
        <v>Sun</v>
      </c>
      <c r="H270" s="6" t="s">
        <v>64</v>
      </c>
      <c r="I270" s="6" t="s">
        <v>30</v>
      </c>
      <c r="J270" s="17">
        <v>8.99</v>
      </c>
      <c r="K270" s="6" t="s">
        <v>29</v>
      </c>
      <c r="L270" s="5">
        <v>5</v>
      </c>
      <c r="M270" s="23">
        <f t="shared" si="26"/>
        <v>8.99</v>
      </c>
      <c r="N270" s="27">
        <f t="shared" si="27"/>
        <v>0</v>
      </c>
      <c r="O270" s="27">
        <f t="shared" si="28"/>
        <v>1</v>
      </c>
      <c r="P270" s="27">
        <f t="shared" si="29"/>
        <v>0</v>
      </c>
    </row>
    <row r="271" spans="1:16" ht="23" x14ac:dyDescent="0.25">
      <c r="A271" s="4">
        <v>212</v>
      </c>
      <c r="B271" s="5">
        <v>57</v>
      </c>
      <c r="C271" s="6" t="s">
        <v>14</v>
      </c>
      <c r="D271" s="6" t="s">
        <v>18</v>
      </c>
      <c r="E271" s="7">
        <v>44150</v>
      </c>
      <c r="F271" s="7" t="str">
        <f t="shared" si="24"/>
        <v>November</v>
      </c>
      <c r="G271" s="7" t="str">
        <f t="shared" si="25"/>
        <v>Sun</v>
      </c>
      <c r="H271" s="6" t="s">
        <v>54</v>
      </c>
      <c r="I271" s="6" t="s">
        <v>30</v>
      </c>
      <c r="J271" s="17">
        <v>12.99</v>
      </c>
      <c r="K271" s="6" t="s">
        <v>29</v>
      </c>
      <c r="L271" s="5">
        <v>5</v>
      </c>
      <c r="M271" s="23">
        <f t="shared" si="26"/>
        <v>12.99</v>
      </c>
      <c r="N271" s="27">
        <f t="shared" si="27"/>
        <v>0</v>
      </c>
      <c r="O271" s="27">
        <f t="shared" si="28"/>
        <v>1</v>
      </c>
      <c r="P271" s="27">
        <f t="shared" si="29"/>
        <v>0</v>
      </c>
    </row>
    <row r="272" spans="1:16" ht="23" x14ac:dyDescent="0.25">
      <c r="A272" s="4">
        <v>227</v>
      </c>
      <c r="B272" s="5">
        <v>14</v>
      </c>
      <c r="C272" s="6" t="s">
        <v>13</v>
      </c>
      <c r="D272" s="6" t="s">
        <v>12</v>
      </c>
      <c r="E272" s="7">
        <v>44142</v>
      </c>
      <c r="F272" s="7" t="str">
        <f t="shared" si="24"/>
        <v>November</v>
      </c>
      <c r="G272" s="7" t="str">
        <f t="shared" si="25"/>
        <v>Sat</v>
      </c>
      <c r="H272" s="6" t="s">
        <v>157</v>
      </c>
      <c r="I272" s="6" t="s">
        <v>29</v>
      </c>
      <c r="J272" s="17">
        <v>5.99</v>
      </c>
      <c r="K272" s="6" t="s">
        <v>29</v>
      </c>
      <c r="L272" s="5">
        <v>5</v>
      </c>
      <c r="M272" s="23">
        <f t="shared" si="26"/>
        <v>5.99</v>
      </c>
      <c r="N272" s="27">
        <f t="shared" si="27"/>
        <v>1</v>
      </c>
      <c r="O272" s="27">
        <f t="shared" si="28"/>
        <v>1</v>
      </c>
      <c r="P272" s="27">
        <f t="shared" si="29"/>
        <v>0</v>
      </c>
    </row>
    <row r="273" spans="1:16" ht="23" x14ac:dyDescent="0.25">
      <c r="A273" s="4">
        <v>228</v>
      </c>
      <c r="B273" s="5">
        <v>68</v>
      </c>
      <c r="C273" s="6" t="s">
        <v>15</v>
      </c>
      <c r="D273" s="6" t="s">
        <v>17</v>
      </c>
      <c r="E273" s="7">
        <v>44160</v>
      </c>
      <c r="F273" s="7" t="str">
        <f t="shared" si="24"/>
        <v>November</v>
      </c>
      <c r="G273" s="7" t="str">
        <f t="shared" si="25"/>
        <v>Wed</v>
      </c>
      <c r="H273" s="6" t="s">
        <v>119</v>
      </c>
      <c r="I273" s="6" t="s">
        <v>30</v>
      </c>
      <c r="J273" s="17">
        <v>5.99</v>
      </c>
      <c r="K273" s="6" t="s">
        <v>30</v>
      </c>
      <c r="L273" s="5">
        <v>4</v>
      </c>
      <c r="M273" s="23">
        <f t="shared" si="26"/>
        <v>0</v>
      </c>
      <c r="N273" s="27">
        <f t="shared" si="27"/>
        <v>0</v>
      </c>
      <c r="O273" s="27">
        <f t="shared" si="28"/>
        <v>0</v>
      </c>
      <c r="P273" s="27">
        <f t="shared" si="29"/>
        <v>1</v>
      </c>
    </row>
    <row r="274" spans="1:16" ht="23" x14ac:dyDescent="0.25">
      <c r="A274" s="4">
        <v>232</v>
      </c>
      <c r="B274" s="5">
        <v>52</v>
      </c>
      <c r="C274" s="6" t="s">
        <v>15</v>
      </c>
      <c r="D274" s="6" t="s">
        <v>11</v>
      </c>
      <c r="E274" s="7">
        <v>44158</v>
      </c>
      <c r="F274" s="7" t="str">
        <f t="shared" si="24"/>
        <v>November</v>
      </c>
      <c r="G274" s="7" t="str">
        <f t="shared" si="25"/>
        <v>Mon</v>
      </c>
      <c r="H274" s="6" t="s">
        <v>175</v>
      </c>
      <c r="I274" s="6" t="s">
        <v>29</v>
      </c>
      <c r="J274" s="17">
        <v>5.99</v>
      </c>
      <c r="K274" s="6" t="s">
        <v>29</v>
      </c>
      <c r="L274" s="5">
        <v>3</v>
      </c>
      <c r="M274" s="23">
        <f t="shared" si="26"/>
        <v>5.99</v>
      </c>
      <c r="N274" s="27">
        <f t="shared" si="27"/>
        <v>1</v>
      </c>
      <c r="O274" s="27">
        <f t="shared" si="28"/>
        <v>0</v>
      </c>
      <c r="P274" s="27">
        <f t="shared" si="29"/>
        <v>0</v>
      </c>
    </row>
    <row r="275" spans="1:16" ht="23" x14ac:dyDescent="0.25">
      <c r="A275" s="4">
        <v>245</v>
      </c>
      <c r="B275" s="5">
        <v>46</v>
      </c>
      <c r="C275" s="6" t="s">
        <v>15</v>
      </c>
      <c r="D275" s="6" t="s">
        <v>17</v>
      </c>
      <c r="E275" s="7">
        <v>44151</v>
      </c>
      <c r="F275" s="7" t="str">
        <f t="shared" si="24"/>
        <v>November</v>
      </c>
      <c r="G275" s="7" t="str">
        <f t="shared" si="25"/>
        <v>Mon</v>
      </c>
      <c r="H275" s="6" t="s">
        <v>233</v>
      </c>
      <c r="I275" s="6" t="s">
        <v>30</v>
      </c>
      <c r="J275" s="17">
        <v>12.99</v>
      </c>
      <c r="K275" s="6" t="s">
        <v>30</v>
      </c>
      <c r="L275" s="5">
        <v>1</v>
      </c>
      <c r="M275" s="23">
        <f t="shared" si="26"/>
        <v>0</v>
      </c>
      <c r="N275" s="27">
        <f t="shared" si="27"/>
        <v>0</v>
      </c>
      <c r="O275" s="27">
        <f t="shared" si="28"/>
        <v>0</v>
      </c>
      <c r="P275" s="27">
        <f t="shared" si="29"/>
        <v>0</v>
      </c>
    </row>
    <row r="276" spans="1:16" ht="23" x14ac:dyDescent="0.25">
      <c r="A276" s="4">
        <v>258</v>
      </c>
      <c r="B276" s="5">
        <v>63</v>
      </c>
      <c r="C276" s="6" t="s">
        <v>13</v>
      </c>
      <c r="D276" s="6" t="s">
        <v>10</v>
      </c>
      <c r="E276" s="7">
        <v>44137</v>
      </c>
      <c r="F276" s="7" t="str">
        <f t="shared" si="24"/>
        <v>November</v>
      </c>
      <c r="G276" s="7" t="str">
        <f t="shared" si="25"/>
        <v>Mon</v>
      </c>
      <c r="H276" s="6" t="s">
        <v>119</v>
      </c>
      <c r="I276" s="6" t="s">
        <v>29</v>
      </c>
      <c r="J276" s="17">
        <v>12.99</v>
      </c>
      <c r="K276" s="6" t="s">
        <v>29</v>
      </c>
      <c r="L276" s="5">
        <v>4</v>
      </c>
      <c r="M276" s="23">
        <f t="shared" si="26"/>
        <v>12.99</v>
      </c>
      <c r="N276" s="27">
        <f t="shared" si="27"/>
        <v>1</v>
      </c>
      <c r="O276" s="27">
        <f t="shared" si="28"/>
        <v>0</v>
      </c>
      <c r="P276" s="27">
        <f t="shared" si="29"/>
        <v>1</v>
      </c>
    </row>
    <row r="277" spans="1:16" ht="23" x14ac:dyDescent="0.25">
      <c r="A277" s="4">
        <v>266</v>
      </c>
      <c r="B277" s="5">
        <v>40</v>
      </c>
      <c r="C277" s="6" t="s">
        <v>14</v>
      </c>
      <c r="D277" s="6" t="s">
        <v>20</v>
      </c>
      <c r="E277" s="7">
        <v>44149</v>
      </c>
      <c r="F277" s="7" t="str">
        <f t="shared" si="24"/>
        <v>November</v>
      </c>
      <c r="G277" s="7" t="str">
        <f t="shared" si="25"/>
        <v>Sat</v>
      </c>
      <c r="H277" s="6" t="s">
        <v>247</v>
      </c>
      <c r="I277" s="6" t="s">
        <v>30</v>
      </c>
      <c r="J277" s="17">
        <v>12.99</v>
      </c>
      <c r="K277" s="6" t="s">
        <v>29</v>
      </c>
      <c r="L277" s="5">
        <v>5</v>
      </c>
      <c r="M277" s="23">
        <f t="shared" si="26"/>
        <v>12.99</v>
      </c>
      <c r="N277" s="27">
        <f t="shared" si="27"/>
        <v>0</v>
      </c>
      <c r="O277" s="27">
        <f t="shared" si="28"/>
        <v>1</v>
      </c>
      <c r="P277" s="27">
        <f t="shared" si="29"/>
        <v>0</v>
      </c>
    </row>
    <row r="278" spans="1:16" ht="23" x14ac:dyDescent="0.25">
      <c r="A278" s="4">
        <v>267</v>
      </c>
      <c r="B278" s="5">
        <v>22</v>
      </c>
      <c r="C278" s="6" t="s">
        <v>13</v>
      </c>
      <c r="D278" s="6" t="s">
        <v>10</v>
      </c>
      <c r="E278" s="7">
        <v>44151</v>
      </c>
      <c r="F278" s="7" t="str">
        <f t="shared" si="24"/>
        <v>November</v>
      </c>
      <c r="G278" s="7" t="str">
        <f t="shared" si="25"/>
        <v>Mon</v>
      </c>
      <c r="H278" s="6" t="s">
        <v>146</v>
      </c>
      <c r="I278" s="6" t="s">
        <v>30</v>
      </c>
      <c r="J278" s="17">
        <v>8.99</v>
      </c>
      <c r="K278" s="6" t="s">
        <v>29</v>
      </c>
      <c r="L278" s="5">
        <v>1</v>
      </c>
      <c r="M278" s="23">
        <f t="shared" si="26"/>
        <v>8.99</v>
      </c>
      <c r="N278" s="27">
        <f t="shared" si="27"/>
        <v>0</v>
      </c>
      <c r="O278" s="27">
        <f t="shared" si="28"/>
        <v>0</v>
      </c>
      <c r="P278" s="27">
        <f t="shared" si="29"/>
        <v>0</v>
      </c>
    </row>
    <row r="279" spans="1:16" ht="23" x14ac:dyDescent="0.25">
      <c r="A279" s="4">
        <v>274</v>
      </c>
      <c r="B279" s="5">
        <v>48</v>
      </c>
      <c r="C279" s="6" t="s">
        <v>13</v>
      </c>
      <c r="D279" s="6" t="s">
        <v>12</v>
      </c>
      <c r="E279" s="7">
        <v>44145</v>
      </c>
      <c r="F279" s="7" t="str">
        <f t="shared" si="24"/>
        <v>November</v>
      </c>
      <c r="G279" s="7" t="str">
        <f t="shared" si="25"/>
        <v>Tue</v>
      </c>
      <c r="H279" s="6" t="s">
        <v>49</v>
      </c>
      <c r="I279" s="6" t="s">
        <v>29</v>
      </c>
      <c r="J279" s="17">
        <v>5.99</v>
      </c>
      <c r="K279" s="6" t="s">
        <v>29</v>
      </c>
      <c r="L279" s="5">
        <v>1</v>
      </c>
      <c r="M279" s="23">
        <f t="shared" si="26"/>
        <v>5.99</v>
      </c>
      <c r="N279" s="27">
        <f t="shared" si="27"/>
        <v>1</v>
      </c>
      <c r="O279" s="27">
        <f t="shared" si="28"/>
        <v>0</v>
      </c>
      <c r="P279" s="27">
        <f t="shared" si="29"/>
        <v>0</v>
      </c>
    </row>
    <row r="280" spans="1:16" ht="23" x14ac:dyDescent="0.25">
      <c r="A280" s="4">
        <v>277</v>
      </c>
      <c r="B280" s="5">
        <v>68</v>
      </c>
      <c r="C280" s="6" t="s">
        <v>13</v>
      </c>
      <c r="D280" s="6" t="s">
        <v>17</v>
      </c>
      <c r="E280" s="7">
        <v>44148</v>
      </c>
      <c r="F280" s="7" t="str">
        <f t="shared" si="24"/>
        <v>November</v>
      </c>
      <c r="G280" s="7" t="str">
        <f t="shared" si="25"/>
        <v>Fri</v>
      </c>
      <c r="H280" s="6" t="s">
        <v>255</v>
      </c>
      <c r="I280" s="6" t="s">
        <v>30</v>
      </c>
      <c r="J280" s="17">
        <v>12.99</v>
      </c>
      <c r="K280" s="6" t="s">
        <v>30</v>
      </c>
      <c r="L280" s="5">
        <v>1</v>
      </c>
      <c r="M280" s="23">
        <f t="shared" si="26"/>
        <v>0</v>
      </c>
      <c r="N280" s="27">
        <f t="shared" si="27"/>
        <v>0</v>
      </c>
      <c r="O280" s="27">
        <f t="shared" si="28"/>
        <v>0</v>
      </c>
      <c r="P280" s="27">
        <f t="shared" si="29"/>
        <v>0</v>
      </c>
    </row>
    <row r="281" spans="1:16" ht="23" x14ac:dyDescent="0.25">
      <c r="A281" s="4">
        <v>285</v>
      </c>
      <c r="B281" s="5">
        <v>65</v>
      </c>
      <c r="C281" s="6" t="s">
        <v>13</v>
      </c>
      <c r="D281" s="6" t="s">
        <v>12</v>
      </c>
      <c r="E281" s="7">
        <v>44152</v>
      </c>
      <c r="F281" s="7" t="str">
        <f t="shared" si="24"/>
        <v>November</v>
      </c>
      <c r="G281" s="7" t="str">
        <f t="shared" si="25"/>
        <v>Tue</v>
      </c>
      <c r="H281" s="6" t="s">
        <v>155</v>
      </c>
      <c r="I281" s="6" t="s">
        <v>29</v>
      </c>
      <c r="J281" s="17">
        <v>12.99</v>
      </c>
      <c r="K281" s="6" t="s">
        <v>29</v>
      </c>
      <c r="L281" s="5">
        <v>5</v>
      </c>
      <c r="M281" s="23">
        <f t="shared" si="26"/>
        <v>12.99</v>
      </c>
      <c r="N281" s="27">
        <f t="shared" si="27"/>
        <v>1</v>
      </c>
      <c r="O281" s="27">
        <f t="shared" si="28"/>
        <v>1</v>
      </c>
      <c r="P281" s="27">
        <f t="shared" si="29"/>
        <v>0</v>
      </c>
    </row>
    <row r="282" spans="1:16" ht="23" x14ac:dyDescent="0.25">
      <c r="A282" s="4">
        <v>5</v>
      </c>
      <c r="B282" s="5">
        <v>35</v>
      </c>
      <c r="C282" s="6" t="s">
        <v>13</v>
      </c>
      <c r="D282" s="6" t="s">
        <v>17</v>
      </c>
      <c r="E282" s="7">
        <v>44175</v>
      </c>
      <c r="F282" s="7" t="str">
        <f t="shared" si="24"/>
        <v>December</v>
      </c>
      <c r="G282" s="7" t="str">
        <f t="shared" si="25"/>
        <v>Thu</v>
      </c>
      <c r="H282" s="6" t="s">
        <v>35</v>
      </c>
      <c r="I282" s="6" t="s">
        <v>30</v>
      </c>
      <c r="J282" s="17">
        <v>8.99</v>
      </c>
      <c r="K282" s="6" t="s">
        <v>30</v>
      </c>
      <c r="L282" s="5">
        <v>4</v>
      </c>
      <c r="M282" s="23">
        <f t="shared" si="26"/>
        <v>0</v>
      </c>
      <c r="N282" s="27">
        <f t="shared" si="27"/>
        <v>0</v>
      </c>
      <c r="O282" s="27">
        <f t="shared" si="28"/>
        <v>0</v>
      </c>
      <c r="P282" s="27">
        <f t="shared" si="29"/>
        <v>1</v>
      </c>
    </row>
    <row r="283" spans="1:16" ht="23" x14ac:dyDescent="0.25">
      <c r="A283" s="4">
        <v>51</v>
      </c>
      <c r="B283" s="5">
        <v>55</v>
      </c>
      <c r="C283" s="6" t="s">
        <v>14</v>
      </c>
      <c r="D283" s="6" t="s">
        <v>20</v>
      </c>
      <c r="E283" s="7">
        <v>44192</v>
      </c>
      <c r="F283" s="7" t="str">
        <f t="shared" si="24"/>
        <v>December</v>
      </c>
      <c r="G283" s="7" t="str">
        <f t="shared" si="25"/>
        <v>Sun</v>
      </c>
      <c r="H283" s="6" t="s">
        <v>77</v>
      </c>
      <c r="I283" s="6" t="s">
        <v>29</v>
      </c>
      <c r="J283" s="17">
        <v>12.99</v>
      </c>
      <c r="K283" s="6" t="s">
        <v>29</v>
      </c>
      <c r="L283" s="5">
        <v>3</v>
      </c>
      <c r="M283" s="23">
        <f t="shared" si="26"/>
        <v>12.99</v>
      </c>
      <c r="N283" s="27">
        <f t="shared" si="27"/>
        <v>1</v>
      </c>
      <c r="O283" s="27">
        <f t="shared" si="28"/>
        <v>0</v>
      </c>
      <c r="P283" s="27">
        <f t="shared" si="29"/>
        <v>0</v>
      </c>
    </row>
    <row r="284" spans="1:16" ht="23" x14ac:dyDescent="0.25">
      <c r="A284" s="4">
        <v>58</v>
      </c>
      <c r="B284" s="5">
        <v>58</v>
      </c>
      <c r="C284" s="6" t="s">
        <v>15</v>
      </c>
      <c r="D284" s="6" t="s">
        <v>18</v>
      </c>
      <c r="E284" s="7">
        <v>44172</v>
      </c>
      <c r="F284" s="7" t="str">
        <f t="shared" si="24"/>
        <v>December</v>
      </c>
      <c r="G284" s="7" t="str">
        <f t="shared" si="25"/>
        <v>Mon</v>
      </c>
      <c r="H284" s="6" t="s">
        <v>83</v>
      </c>
      <c r="I284" s="6" t="s">
        <v>29</v>
      </c>
      <c r="J284" s="17">
        <v>8.99</v>
      </c>
      <c r="K284" s="6" t="s">
        <v>30</v>
      </c>
      <c r="L284" s="5">
        <v>4</v>
      </c>
      <c r="M284" s="23">
        <f t="shared" si="26"/>
        <v>0</v>
      </c>
      <c r="N284" s="27">
        <f t="shared" si="27"/>
        <v>1</v>
      </c>
      <c r="O284" s="27">
        <f t="shared" si="28"/>
        <v>0</v>
      </c>
      <c r="P284" s="27">
        <f t="shared" si="29"/>
        <v>1</v>
      </c>
    </row>
    <row r="285" spans="1:16" ht="23" x14ac:dyDescent="0.25">
      <c r="A285" s="4">
        <v>61</v>
      </c>
      <c r="B285" s="5">
        <v>72</v>
      </c>
      <c r="C285" s="6" t="s">
        <v>13</v>
      </c>
      <c r="D285" s="6" t="s">
        <v>12</v>
      </c>
      <c r="E285" s="7">
        <v>44192</v>
      </c>
      <c r="F285" s="7" t="str">
        <f t="shared" si="24"/>
        <v>December</v>
      </c>
      <c r="G285" s="7" t="str">
        <f t="shared" si="25"/>
        <v>Sun</v>
      </c>
      <c r="H285" s="6" t="s">
        <v>86</v>
      </c>
      <c r="I285" s="6" t="s">
        <v>30</v>
      </c>
      <c r="J285" s="17">
        <v>5.99</v>
      </c>
      <c r="K285" s="6" t="s">
        <v>29</v>
      </c>
      <c r="L285" s="5">
        <v>4</v>
      </c>
      <c r="M285" s="23">
        <f t="shared" si="26"/>
        <v>5.99</v>
      </c>
      <c r="N285" s="27">
        <f t="shared" si="27"/>
        <v>0</v>
      </c>
      <c r="O285" s="27">
        <f t="shared" si="28"/>
        <v>0</v>
      </c>
      <c r="P285" s="27">
        <f t="shared" si="29"/>
        <v>1</v>
      </c>
    </row>
    <row r="286" spans="1:16" ht="23" x14ac:dyDescent="0.25">
      <c r="A286" s="4">
        <v>78</v>
      </c>
      <c r="B286" s="5">
        <v>22</v>
      </c>
      <c r="C286" s="6" t="s">
        <v>13</v>
      </c>
      <c r="D286" s="6" t="s">
        <v>20</v>
      </c>
      <c r="E286" s="7">
        <v>44175</v>
      </c>
      <c r="F286" s="7" t="str">
        <f t="shared" si="24"/>
        <v>December</v>
      </c>
      <c r="G286" s="7" t="str">
        <f t="shared" si="25"/>
        <v>Thu</v>
      </c>
      <c r="H286" s="6" t="s">
        <v>101</v>
      </c>
      <c r="I286" s="6" t="s">
        <v>30</v>
      </c>
      <c r="J286" s="17">
        <v>12.99</v>
      </c>
      <c r="K286" s="6" t="s">
        <v>30</v>
      </c>
      <c r="L286" s="5">
        <v>3</v>
      </c>
      <c r="M286" s="23">
        <f t="shared" si="26"/>
        <v>0</v>
      </c>
      <c r="N286" s="27">
        <f t="shared" si="27"/>
        <v>0</v>
      </c>
      <c r="O286" s="27">
        <f t="shared" si="28"/>
        <v>0</v>
      </c>
      <c r="P286" s="27">
        <f t="shared" si="29"/>
        <v>0</v>
      </c>
    </row>
    <row r="287" spans="1:16" ht="23" x14ac:dyDescent="0.25">
      <c r="A287" s="4">
        <v>92</v>
      </c>
      <c r="B287" s="5">
        <v>74</v>
      </c>
      <c r="C287" s="6" t="s">
        <v>13</v>
      </c>
      <c r="D287" s="6" t="s">
        <v>18</v>
      </c>
      <c r="E287" s="7">
        <v>44186</v>
      </c>
      <c r="F287" s="7" t="str">
        <f t="shared" si="24"/>
        <v>December</v>
      </c>
      <c r="G287" s="7" t="str">
        <f t="shared" si="25"/>
        <v>Mon</v>
      </c>
      <c r="H287" s="6" t="s">
        <v>113</v>
      </c>
      <c r="I287" s="6" t="s">
        <v>29</v>
      </c>
      <c r="J287" s="17">
        <v>12.99</v>
      </c>
      <c r="K287" s="6" t="s">
        <v>30</v>
      </c>
      <c r="L287" s="5">
        <v>4</v>
      </c>
      <c r="M287" s="23">
        <f t="shared" si="26"/>
        <v>0</v>
      </c>
      <c r="N287" s="27">
        <f t="shared" si="27"/>
        <v>1</v>
      </c>
      <c r="O287" s="27">
        <f t="shared" si="28"/>
        <v>0</v>
      </c>
      <c r="P287" s="27">
        <f t="shared" si="29"/>
        <v>1</v>
      </c>
    </row>
    <row r="288" spans="1:16" ht="23" x14ac:dyDescent="0.25">
      <c r="A288" s="4">
        <v>102</v>
      </c>
      <c r="B288" s="5">
        <v>38</v>
      </c>
      <c r="C288" s="6" t="s">
        <v>15</v>
      </c>
      <c r="D288" s="6" t="s">
        <v>20</v>
      </c>
      <c r="E288" s="7">
        <v>44168</v>
      </c>
      <c r="F288" s="7" t="str">
        <f t="shared" si="24"/>
        <v>December</v>
      </c>
      <c r="G288" s="7" t="str">
        <f t="shared" si="25"/>
        <v>Thu</v>
      </c>
      <c r="H288" s="6" t="s">
        <v>121</v>
      </c>
      <c r="I288" s="6" t="s">
        <v>29</v>
      </c>
      <c r="J288" s="17">
        <v>8.99</v>
      </c>
      <c r="K288" s="6" t="s">
        <v>30</v>
      </c>
      <c r="L288" s="5">
        <v>4</v>
      </c>
      <c r="M288" s="23">
        <f t="shared" si="26"/>
        <v>0</v>
      </c>
      <c r="N288" s="27">
        <f t="shared" si="27"/>
        <v>1</v>
      </c>
      <c r="O288" s="27">
        <f t="shared" si="28"/>
        <v>0</v>
      </c>
      <c r="P288" s="27">
        <f t="shared" si="29"/>
        <v>1</v>
      </c>
    </row>
    <row r="289" spans="1:16" ht="23" x14ac:dyDescent="0.25">
      <c r="A289" s="4">
        <v>128</v>
      </c>
      <c r="B289" s="5">
        <v>11</v>
      </c>
      <c r="C289" s="6" t="s">
        <v>14</v>
      </c>
      <c r="D289" s="6" t="s">
        <v>20</v>
      </c>
      <c r="E289" s="7">
        <v>44194</v>
      </c>
      <c r="F289" s="7" t="str">
        <f t="shared" si="24"/>
        <v>December</v>
      </c>
      <c r="G289" s="7" t="str">
        <f t="shared" si="25"/>
        <v>Tue</v>
      </c>
      <c r="H289" s="6" t="s">
        <v>145</v>
      </c>
      <c r="I289" s="6" t="s">
        <v>29</v>
      </c>
      <c r="J289" s="17">
        <v>12.99</v>
      </c>
      <c r="K289" s="6" t="s">
        <v>29</v>
      </c>
      <c r="L289" s="5">
        <v>5</v>
      </c>
      <c r="M289" s="23">
        <f t="shared" si="26"/>
        <v>12.99</v>
      </c>
      <c r="N289" s="27">
        <f t="shared" si="27"/>
        <v>1</v>
      </c>
      <c r="O289" s="27">
        <f t="shared" si="28"/>
        <v>1</v>
      </c>
      <c r="P289" s="27">
        <f t="shared" si="29"/>
        <v>0</v>
      </c>
    </row>
    <row r="290" spans="1:16" ht="23" x14ac:dyDescent="0.25">
      <c r="A290" s="4">
        <v>129</v>
      </c>
      <c r="B290" s="5">
        <v>76</v>
      </c>
      <c r="C290" s="6" t="s">
        <v>14</v>
      </c>
      <c r="D290" s="6" t="s">
        <v>11</v>
      </c>
      <c r="E290" s="7">
        <v>44190</v>
      </c>
      <c r="F290" s="7" t="str">
        <f t="shared" si="24"/>
        <v>December</v>
      </c>
      <c r="G290" s="7" t="str">
        <f t="shared" si="25"/>
        <v>Fri</v>
      </c>
      <c r="H290" s="6" t="s">
        <v>146</v>
      </c>
      <c r="I290" s="6" t="s">
        <v>29</v>
      </c>
      <c r="J290" s="17">
        <v>5.99</v>
      </c>
      <c r="K290" s="6" t="s">
        <v>30</v>
      </c>
      <c r="L290" s="5">
        <v>4</v>
      </c>
      <c r="M290" s="23">
        <f t="shared" si="26"/>
        <v>0</v>
      </c>
      <c r="N290" s="27">
        <f t="shared" si="27"/>
        <v>1</v>
      </c>
      <c r="O290" s="27">
        <f t="shared" si="28"/>
        <v>0</v>
      </c>
      <c r="P290" s="27">
        <f t="shared" si="29"/>
        <v>1</v>
      </c>
    </row>
    <row r="291" spans="1:16" ht="23" x14ac:dyDescent="0.25">
      <c r="A291" s="4">
        <v>140</v>
      </c>
      <c r="B291" s="5">
        <v>29</v>
      </c>
      <c r="C291" s="6" t="s">
        <v>13</v>
      </c>
      <c r="D291" s="6" t="s">
        <v>11</v>
      </c>
      <c r="E291" s="7">
        <v>44173</v>
      </c>
      <c r="F291" s="7" t="str">
        <f t="shared" si="24"/>
        <v>December</v>
      </c>
      <c r="G291" s="7" t="str">
        <f t="shared" si="25"/>
        <v>Tue</v>
      </c>
      <c r="H291" s="6" t="s">
        <v>154</v>
      </c>
      <c r="I291" s="6" t="s">
        <v>29</v>
      </c>
      <c r="J291" s="17">
        <v>5.99</v>
      </c>
      <c r="K291" s="6" t="s">
        <v>30</v>
      </c>
      <c r="L291" s="5">
        <v>3</v>
      </c>
      <c r="M291" s="23">
        <f t="shared" si="26"/>
        <v>0</v>
      </c>
      <c r="N291" s="27">
        <f t="shared" si="27"/>
        <v>1</v>
      </c>
      <c r="O291" s="27">
        <f t="shared" si="28"/>
        <v>0</v>
      </c>
      <c r="P291" s="27">
        <f t="shared" si="29"/>
        <v>0</v>
      </c>
    </row>
    <row r="292" spans="1:16" ht="23" x14ac:dyDescent="0.25">
      <c r="A292" s="4">
        <v>159</v>
      </c>
      <c r="B292" s="5">
        <v>36</v>
      </c>
      <c r="C292" s="6" t="s">
        <v>14</v>
      </c>
      <c r="D292" s="6" t="s">
        <v>10</v>
      </c>
      <c r="E292" s="7">
        <v>44186</v>
      </c>
      <c r="F292" s="7" t="str">
        <f t="shared" si="24"/>
        <v>December</v>
      </c>
      <c r="G292" s="7" t="str">
        <f t="shared" si="25"/>
        <v>Mon</v>
      </c>
      <c r="H292" s="6" t="s">
        <v>159</v>
      </c>
      <c r="I292" s="6" t="s">
        <v>29</v>
      </c>
      <c r="J292" s="17">
        <v>12.99</v>
      </c>
      <c r="K292" s="6" t="s">
        <v>30</v>
      </c>
      <c r="L292" s="5">
        <v>1</v>
      </c>
      <c r="M292" s="23">
        <f t="shared" si="26"/>
        <v>0</v>
      </c>
      <c r="N292" s="27">
        <f t="shared" si="27"/>
        <v>1</v>
      </c>
      <c r="O292" s="27">
        <f t="shared" si="28"/>
        <v>0</v>
      </c>
      <c r="P292" s="27">
        <f t="shared" si="29"/>
        <v>0</v>
      </c>
    </row>
    <row r="293" spans="1:16" ht="23" x14ac:dyDescent="0.25">
      <c r="A293" s="4">
        <v>188</v>
      </c>
      <c r="B293" s="5">
        <v>46</v>
      </c>
      <c r="C293" s="6" t="s">
        <v>13</v>
      </c>
      <c r="D293" s="6" t="s">
        <v>10</v>
      </c>
      <c r="E293" s="7">
        <v>44176</v>
      </c>
      <c r="F293" s="7" t="str">
        <f t="shared" si="24"/>
        <v>December</v>
      </c>
      <c r="G293" s="7" t="str">
        <f t="shared" si="25"/>
        <v>Fri</v>
      </c>
      <c r="H293" s="6" t="s">
        <v>193</v>
      </c>
      <c r="I293" s="6" t="s">
        <v>29</v>
      </c>
      <c r="J293" s="17">
        <v>12.99</v>
      </c>
      <c r="K293" s="6" t="s">
        <v>29</v>
      </c>
      <c r="L293" s="5">
        <v>3</v>
      </c>
      <c r="M293" s="23">
        <f t="shared" si="26"/>
        <v>12.99</v>
      </c>
      <c r="N293" s="27">
        <f t="shared" si="27"/>
        <v>1</v>
      </c>
      <c r="O293" s="27">
        <f t="shared" si="28"/>
        <v>0</v>
      </c>
      <c r="P293" s="27">
        <f t="shared" si="29"/>
        <v>0</v>
      </c>
    </row>
    <row r="294" spans="1:16" ht="23" x14ac:dyDescent="0.25">
      <c r="A294" s="4">
        <v>189</v>
      </c>
      <c r="B294" s="5">
        <v>42</v>
      </c>
      <c r="C294" s="6" t="s">
        <v>15</v>
      </c>
      <c r="D294" s="6" t="s">
        <v>12</v>
      </c>
      <c r="E294" s="7">
        <v>44180</v>
      </c>
      <c r="F294" s="7" t="str">
        <f t="shared" si="24"/>
        <v>December</v>
      </c>
      <c r="G294" s="7" t="str">
        <f t="shared" si="25"/>
        <v>Tue</v>
      </c>
      <c r="H294" s="6" t="s">
        <v>194</v>
      </c>
      <c r="I294" s="6" t="s">
        <v>29</v>
      </c>
      <c r="J294" s="17">
        <v>8.99</v>
      </c>
      <c r="K294" s="6" t="s">
        <v>30</v>
      </c>
      <c r="L294" s="5">
        <v>4</v>
      </c>
      <c r="M294" s="23">
        <f t="shared" si="26"/>
        <v>0</v>
      </c>
      <c r="N294" s="27">
        <f t="shared" si="27"/>
        <v>1</v>
      </c>
      <c r="O294" s="27">
        <f t="shared" si="28"/>
        <v>0</v>
      </c>
      <c r="P294" s="27">
        <f t="shared" si="29"/>
        <v>1</v>
      </c>
    </row>
    <row r="295" spans="1:16" ht="23" x14ac:dyDescent="0.25">
      <c r="A295" s="4">
        <v>197</v>
      </c>
      <c r="B295" s="5">
        <v>55</v>
      </c>
      <c r="C295" s="6" t="s">
        <v>14</v>
      </c>
      <c r="D295" s="6" t="s">
        <v>19</v>
      </c>
      <c r="E295" s="7">
        <v>44169</v>
      </c>
      <c r="F295" s="7" t="str">
        <f t="shared" si="24"/>
        <v>December</v>
      </c>
      <c r="G295" s="7" t="str">
        <f t="shared" si="25"/>
        <v>Fri</v>
      </c>
      <c r="H295" s="6" t="s">
        <v>201</v>
      </c>
      <c r="I295" s="6" t="s">
        <v>29</v>
      </c>
      <c r="J295" s="17">
        <v>8.99</v>
      </c>
      <c r="K295" s="6" t="s">
        <v>30</v>
      </c>
      <c r="L295" s="5">
        <v>2</v>
      </c>
      <c r="M295" s="23">
        <f t="shared" si="26"/>
        <v>0</v>
      </c>
      <c r="N295" s="27">
        <f t="shared" si="27"/>
        <v>1</v>
      </c>
      <c r="O295" s="27">
        <f t="shared" si="28"/>
        <v>0</v>
      </c>
      <c r="P295" s="27">
        <f t="shared" si="29"/>
        <v>0</v>
      </c>
    </row>
    <row r="296" spans="1:16" ht="23" x14ac:dyDescent="0.25">
      <c r="A296" s="4">
        <v>210</v>
      </c>
      <c r="B296" s="5">
        <v>80</v>
      </c>
      <c r="C296" s="6" t="s">
        <v>13</v>
      </c>
      <c r="D296" s="6" t="s">
        <v>20</v>
      </c>
      <c r="E296" s="7">
        <v>44193</v>
      </c>
      <c r="F296" s="7" t="str">
        <f t="shared" si="24"/>
        <v>December</v>
      </c>
      <c r="G296" s="7" t="str">
        <f t="shared" si="25"/>
        <v>Mon</v>
      </c>
      <c r="H296" s="6" t="s">
        <v>211</v>
      </c>
      <c r="I296" s="6" t="s">
        <v>30</v>
      </c>
      <c r="J296" s="17">
        <v>12.99</v>
      </c>
      <c r="K296" s="6" t="s">
        <v>30</v>
      </c>
      <c r="L296" s="5">
        <v>4</v>
      </c>
      <c r="M296" s="23">
        <f t="shared" si="26"/>
        <v>0</v>
      </c>
      <c r="N296" s="27">
        <f t="shared" si="27"/>
        <v>0</v>
      </c>
      <c r="O296" s="27">
        <f t="shared" si="28"/>
        <v>0</v>
      </c>
      <c r="P296" s="27">
        <f t="shared" si="29"/>
        <v>1</v>
      </c>
    </row>
    <row r="297" spans="1:16" ht="23" x14ac:dyDescent="0.25">
      <c r="A297" s="4">
        <v>211</v>
      </c>
      <c r="B297" s="5">
        <v>65</v>
      </c>
      <c r="C297" s="6" t="s">
        <v>13</v>
      </c>
      <c r="D297" s="6" t="s">
        <v>12</v>
      </c>
      <c r="E297" s="7">
        <v>44184</v>
      </c>
      <c r="F297" s="7" t="str">
        <f t="shared" si="24"/>
        <v>December</v>
      </c>
      <c r="G297" s="7" t="str">
        <f t="shared" si="25"/>
        <v>Sat</v>
      </c>
      <c r="H297" s="6" t="s">
        <v>212</v>
      </c>
      <c r="I297" s="6" t="s">
        <v>29</v>
      </c>
      <c r="J297" s="17">
        <v>5.99</v>
      </c>
      <c r="K297" s="6" t="s">
        <v>29</v>
      </c>
      <c r="L297" s="5">
        <v>5</v>
      </c>
      <c r="M297" s="23">
        <f t="shared" si="26"/>
        <v>5.99</v>
      </c>
      <c r="N297" s="27">
        <f t="shared" si="27"/>
        <v>1</v>
      </c>
      <c r="O297" s="27">
        <f t="shared" si="28"/>
        <v>1</v>
      </c>
      <c r="P297" s="27">
        <f t="shared" si="29"/>
        <v>0</v>
      </c>
    </row>
    <row r="298" spans="1:16" ht="23" x14ac:dyDescent="0.25">
      <c r="A298" s="4">
        <v>236</v>
      </c>
      <c r="B298" s="5">
        <v>65</v>
      </c>
      <c r="C298" s="6" t="s">
        <v>15</v>
      </c>
      <c r="D298" s="6" t="s">
        <v>19</v>
      </c>
      <c r="E298" s="7">
        <v>44193</v>
      </c>
      <c r="F298" s="7" t="str">
        <f t="shared" si="24"/>
        <v>December</v>
      </c>
      <c r="G298" s="7" t="str">
        <f t="shared" si="25"/>
        <v>Mon</v>
      </c>
      <c r="H298" s="6" t="s">
        <v>227</v>
      </c>
      <c r="I298" s="6" t="s">
        <v>29</v>
      </c>
      <c r="J298" s="17">
        <v>8.99</v>
      </c>
      <c r="K298" s="6" t="s">
        <v>30</v>
      </c>
      <c r="L298" s="5">
        <v>1</v>
      </c>
      <c r="M298" s="23">
        <f t="shared" si="26"/>
        <v>0</v>
      </c>
      <c r="N298" s="27">
        <f t="shared" si="27"/>
        <v>1</v>
      </c>
      <c r="O298" s="27">
        <f t="shared" si="28"/>
        <v>0</v>
      </c>
      <c r="P298" s="27">
        <f t="shared" si="29"/>
        <v>0</v>
      </c>
    </row>
    <row r="299" spans="1:16" ht="23" x14ac:dyDescent="0.25">
      <c r="A299" s="4">
        <v>250</v>
      </c>
      <c r="B299" s="5">
        <v>34</v>
      </c>
      <c r="C299" s="6" t="s">
        <v>15</v>
      </c>
      <c r="D299" s="6" t="s">
        <v>12</v>
      </c>
      <c r="E299" s="7">
        <v>44176</v>
      </c>
      <c r="F299" s="7" t="str">
        <f t="shared" si="24"/>
        <v>December</v>
      </c>
      <c r="G299" s="7" t="str">
        <f t="shared" si="25"/>
        <v>Fri</v>
      </c>
      <c r="H299" s="6" t="s">
        <v>237</v>
      </c>
      <c r="I299" s="6" t="s">
        <v>30</v>
      </c>
      <c r="J299" s="17">
        <v>5.99</v>
      </c>
      <c r="K299" s="6" t="s">
        <v>29</v>
      </c>
      <c r="L299" s="5">
        <v>1</v>
      </c>
      <c r="M299" s="23">
        <f t="shared" si="26"/>
        <v>5.99</v>
      </c>
      <c r="N299" s="27">
        <f t="shared" si="27"/>
        <v>0</v>
      </c>
      <c r="O299" s="27">
        <f t="shared" si="28"/>
        <v>0</v>
      </c>
      <c r="P299" s="27">
        <f t="shared" si="29"/>
        <v>0</v>
      </c>
    </row>
    <row r="300" spans="1:16" ht="23" x14ac:dyDescent="0.25">
      <c r="A300" s="4">
        <v>282</v>
      </c>
      <c r="B300" s="5">
        <v>23</v>
      </c>
      <c r="C300" s="6" t="s">
        <v>14</v>
      </c>
      <c r="D300" s="6" t="s">
        <v>12</v>
      </c>
      <c r="E300" s="7">
        <v>44186</v>
      </c>
      <c r="F300" s="7" t="str">
        <f t="shared" si="24"/>
        <v>December</v>
      </c>
      <c r="G300" s="7" t="str">
        <f t="shared" si="25"/>
        <v>Mon</v>
      </c>
      <c r="H300" s="6" t="s">
        <v>259</v>
      </c>
      <c r="I300" s="6" t="s">
        <v>30</v>
      </c>
      <c r="J300" s="17">
        <v>8.99</v>
      </c>
      <c r="K300" s="6" t="s">
        <v>30</v>
      </c>
      <c r="L300" s="5">
        <v>5</v>
      </c>
      <c r="M300" s="23">
        <f t="shared" si="26"/>
        <v>0</v>
      </c>
      <c r="N300" s="27">
        <f t="shared" si="27"/>
        <v>0</v>
      </c>
      <c r="O300" s="27">
        <f t="shared" si="28"/>
        <v>1</v>
      </c>
      <c r="P300" s="27">
        <f t="shared" si="29"/>
        <v>0</v>
      </c>
    </row>
    <row r="301" spans="1:16" ht="23" x14ac:dyDescent="0.25">
      <c r="A301" s="4">
        <v>288</v>
      </c>
      <c r="B301" s="5">
        <v>50</v>
      </c>
      <c r="C301" s="6" t="s">
        <v>14</v>
      </c>
      <c r="D301" s="6" t="s">
        <v>11</v>
      </c>
      <c r="E301" s="7">
        <v>44188</v>
      </c>
      <c r="F301" s="7" t="str">
        <f t="shared" si="24"/>
        <v>December</v>
      </c>
      <c r="G301" s="7" t="str">
        <f t="shared" si="25"/>
        <v>Wed</v>
      </c>
      <c r="H301" s="6" t="s">
        <v>263</v>
      </c>
      <c r="I301" s="6" t="s">
        <v>30</v>
      </c>
      <c r="J301" s="17">
        <v>12.99</v>
      </c>
      <c r="K301" s="6" t="s">
        <v>30</v>
      </c>
      <c r="L301" s="5">
        <v>4</v>
      </c>
      <c r="M301" s="23">
        <f t="shared" si="26"/>
        <v>0</v>
      </c>
      <c r="N301" s="27">
        <f t="shared" si="27"/>
        <v>0</v>
      </c>
      <c r="O301" s="27">
        <f t="shared" si="28"/>
        <v>0</v>
      </c>
      <c r="P301" s="27">
        <f t="shared" si="29"/>
        <v>1</v>
      </c>
    </row>
  </sheetData>
  <sheetProtection algorithmName="SHA-512" hashValue="Kx33uHvYQ2KOrof7UuzkDoAFhNHspF51xMNjvxjD0we3L7QOuyIbtl4ii91gWtMpBL2g/qk8WJeZjW14tiUKUg==" saltValue="canytGhZmpGpEBOdflyZDw==" spinCount="100000" sheet="1" objects="1" scenarios="1"/>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D3C1D-7672-C145-ADB9-4A1F024E29E6}">
  <dimension ref="A3:C11"/>
  <sheetViews>
    <sheetView workbookViewId="0">
      <selection activeCell="L17" sqref="L17"/>
    </sheetView>
  </sheetViews>
  <sheetFormatPr baseColWidth="10" defaultRowHeight="16" x14ac:dyDescent="0.2"/>
  <cols>
    <col min="1" max="1" width="13" bestFit="1" customWidth="1"/>
    <col min="2" max="2" width="20.6640625" bestFit="1" customWidth="1"/>
    <col min="3" max="3" width="12.33203125" bestFit="1" customWidth="1"/>
    <col min="4" max="4" width="13.33203125" bestFit="1" customWidth="1"/>
    <col min="5" max="5" width="12.33203125" bestFit="1" customWidth="1"/>
    <col min="6" max="6" width="20.6640625" bestFit="1" customWidth="1"/>
    <col min="7" max="7" width="12.33203125" bestFit="1" customWidth="1"/>
    <col min="8" max="8" width="20.6640625" bestFit="1" customWidth="1"/>
    <col min="9" max="9" width="12.33203125" bestFit="1" customWidth="1"/>
    <col min="10" max="10" width="20.6640625" bestFit="1" customWidth="1"/>
    <col min="11" max="11" width="12.33203125" bestFit="1" customWidth="1"/>
    <col min="12" max="12" width="20.6640625" bestFit="1" customWidth="1"/>
    <col min="13" max="13" width="12.33203125" bestFit="1" customWidth="1"/>
    <col min="14" max="14" width="20.6640625" bestFit="1" customWidth="1"/>
    <col min="15" max="15" width="12.33203125" bestFit="1" customWidth="1"/>
    <col min="16" max="16" width="20.6640625" bestFit="1" customWidth="1"/>
    <col min="17" max="17" width="12.33203125" bestFit="1" customWidth="1"/>
    <col min="18" max="18" width="20.6640625" bestFit="1" customWidth="1"/>
    <col min="19" max="19" width="12.33203125" bestFit="1" customWidth="1"/>
    <col min="20" max="20" width="20.6640625" bestFit="1" customWidth="1"/>
    <col min="21" max="21" width="12.33203125" bestFit="1" customWidth="1"/>
    <col min="22" max="22" width="20.6640625" bestFit="1" customWidth="1"/>
    <col min="23" max="23" width="12.33203125" bestFit="1" customWidth="1"/>
    <col min="24" max="24" width="20.6640625" bestFit="1" customWidth="1"/>
    <col min="25" max="25" width="12.33203125" bestFit="1" customWidth="1"/>
    <col min="26" max="26" width="25.5" bestFit="1" customWidth="1"/>
    <col min="27" max="27" width="17.1640625" bestFit="1" customWidth="1"/>
    <col min="28" max="36" width="20.6640625" bestFit="1" customWidth="1"/>
    <col min="37" max="37" width="25.5" bestFit="1" customWidth="1"/>
    <col min="38" max="38" width="17.1640625" bestFit="1" customWidth="1"/>
    <col min="39" max="39" width="18.1640625" bestFit="1" customWidth="1"/>
  </cols>
  <sheetData>
    <row r="3" spans="1:3" x14ac:dyDescent="0.2">
      <c r="A3" s="18" t="s">
        <v>295</v>
      </c>
      <c r="B3" t="s">
        <v>297</v>
      </c>
      <c r="C3" t="s">
        <v>276</v>
      </c>
    </row>
    <row r="4" spans="1:3" x14ac:dyDescent="0.2">
      <c r="A4" s="22" t="s">
        <v>290</v>
      </c>
      <c r="B4" s="1">
        <v>111.87999999999997</v>
      </c>
      <c r="C4" s="1">
        <v>197.78000000000006</v>
      </c>
    </row>
    <row r="5" spans="1:3" x14ac:dyDescent="0.2">
      <c r="A5" s="22" t="s">
        <v>294</v>
      </c>
      <c r="B5" s="1">
        <v>133.85999999999996</v>
      </c>
      <c r="C5" s="1">
        <v>236.75000000000009</v>
      </c>
    </row>
    <row r="6" spans="1:3" x14ac:dyDescent="0.2">
      <c r="A6" s="22" t="s">
        <v>288</v>
      </c>
      <c r="B6" s="1">
        <v>136.85</v>
      </c>
      <c r="C6" s="1">
        <v>326.65000000000015</v>
      </c>
    </row>
    <row r="7" spans="1:3" x14ac:dyDescent="0.2">
      <c r="A7" s="22" t="s">
        <v>292</v>
      </c>
      <c r="B7" s="1">
        <v>115.86999999999998</v>
      </c>
      <c r="C7" s="1">
        <v>221.76000000000008</v>
      </c>
    </row>
    <row r="8" spans="1:3" x14ac:dyDescent="0.2">
      <c r="A8" s="22" t="s">
        <v>293</v>
      </c>
      <c r="B8" s="1">
        <v>140.84</v>
      </c>
      <c r="C8" s="1">
        <v>254.71000000000012</v>
      </c>
    </row>
    <row r="9" spans="1:3" x14ac:dyDescent="0.2">
      <c r="A9" s="22" t="s">
        <v>289</v>
      </c>
      <c r="B9" s="1">
        <v>98.909999999999982</v>
      </c>
      <c r="C9" s="1">
        <v>242.77000000000007</v>
      </c>
    </row>
    <row r="10" spans="1:3" x14ac:dyDescent="0.2">
      <c r="A10" s="22" t="s">
        <v>291</v>
      </c>
      <c r="B10" s="1">
        <v>112.88999999999999</v>
      </c>
      <c r="C10" s="1">
        <v>246.74000000000009</v>
      </c>
    </row>
    <row r="11" spans="1:3" x14ac:dyDescent="0.2">
      <c r="A11" s="22" t="s">
        <v>278</v>
      </c>
      <c r="B11" s="1">
        <v>851.09999999999991</v>
      </c>
      <c r="C11" s="1">
        <v>1727.1600000000005</v>
      </c>
    </row>
  </sheetData>
  <sheetProtection algorithmName="SHA-512" hashValue="AzPdo61F+irHuRwdZ3p2LDbhYP9EWzBy18wtjcMUXChCp7GulHka8NujxIAaQQpBUxooFvJQnEcwyxpbc+8l/g==" saltValue="ktHnd89PA8H/E3L7BTfhdQ==" spinCount="100000" sheet="1" objects="1" scenarios="1"/>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6A85D-3716-1340-9C87-A244D3A0ACD7}">
  <dimension ref="A3:E12"/>
  <sheetViews>
    <sheetView topLeftCell="A2" workbookViewId="0">
      <selection activeCell="I37" sqref="I37"/>
    </sheetView>
  </sheetViews>
  <sheetFormatPr baseColWidth="10" defaultRowHeight="16" x14ac:dyDescent="0.2"/>
  <cols>
    <col min="1" max="1" width="14.1640625" bestFit="1" customWidth="1"/>
    <col min="2" max="2" width="15.5" bestFit="1" customWidth="1"/>
    <col min="3" max="3" width="6.83203125" bestFit="1" customWidth="1"/>
    <col min="4" max="4" width="6.33203125" bestFit="1" customWidth="1"/>
  </cols>
  <sheetData>
    <row r="3" spans="1:5" x14ac:dyDescent="0.2">
      <c r="A3" s="18" t="s">
        <v>299</v>
      </c>
      <c r="B3" s="18" t="s">
        <v>277</v>
      </c>
    </row>
    <row r="4" spans="1:5" x14ac:dyDescent="0.2">
      <c r="A4" s="18" t="s">
        <v>295</v>
      </c>
      <c r="B4" t="s">
        <v>13</v>
      </c>
      <c r="C4" t="s">
        <v>14</v>
      </c>
      <c r="D4" t="s">
        <v>15</v>
      </c>
      <c r="E4" t="s">
        <v>278</v>
      </c>
    </row>
    <row r="5" spans="1:5" x14ac:dyDescent="0.2">
      <c r="A5" s="22" t="s">
        <v>302</v>
      </c>
      <c r="B5" s="1">
        <v>22</v>
      </c>
      <c r="C5" s="1">
        <v>12</v>
      </c>
      <c r="D5" s="1">
        <v>9</v>
      </c>
      <c r="E5" s="1">
        <v>43</v>
      </c>
    </row>
    <row r="6" spans="1:5" x14ac:dyDescent="0.2">
      <c r="A6" s="22" t="s">
        <v>303</v>
      </c>
      <c r="B6" s="1">
        <v>11</v>
      </c>
      <c r="C6" s="1">
        <v>19</v>
      </c>
      <c r="D6" s="1">
        <v>16</v>
      </c>
      <c r="E6" s="1">
        <v>46</v>
      </c>
    </row>
    <row r="7" spans="1:5" x14ac:dyDescent="0.2">
      <c r="A7" s="22" t="s">
        <v>308</v>
      </c>
      <c r="B7" s="1">
        <v>18</v>
      </c>
      <c r="C7" s="1">
        <v>14</v>
      </c>
      <c r="D7" s="1">
        <v>18</v>
      </c>
      <c r="E7" s="1">
        <v>50</v>
      </c>
    </row>
    <row r="8" spans="1:5" x14ac:dyDescent="0.2">
      <c r="A8" s="22" t="s">
        <v>304</v>
      </c>
      <c r="B8" s="1">
        <v>9</v>
      </c>
      <c r="C8" s="1">
        <v>13</v>
      </c>
      <c r="D8" s="1">
        <v>19</v>
      </c>
      <c r="E8" s="1">
        <v>41</v>
      </c>
    </row>
    <row r="9" spans="1:5" x14ac:dyDescent="0.2">
      <c r="A9" s="22" t="s">
        <v>307</v>
      </c>
      <c r="B9" s="1">
        <v>10</v>
      </c>
      <c r="C9" s="1">
        <v>11</v>
      </c>
      <c r="D9" s="1">
        <v>11</v>
      </c>
      <c r="E9" s="1">
        <v>32</v>
      </c>
    </row>
    <row r="10" spans="1:5" x14ac:dyDescent="0.2">
      <c r="A10" s="22" t="s">
        <v>305</v>
      </c>
      <c r="B10" s="1">
        <v>19</v>
      </c>
      <c r="C10" s="1">
        <v>11</v>
      </c>
      <c r="D10" s="1">
        <v>18</v>
      </c>
      <c r="E10" s="1">
        <v>48</v>
      </c>
    </row>
    <row r="11" spans="1:5" x14ac:dyDescent="0.2">
      <c r="A11" s="22" t="s">
        <v>306</v>
      </c>
      <c r="B11" s="1">
        <v>15</v>
      </c>
      <c r="C11" s="1">
        <v>16</v>
      </c>
      <c r="D11" s="1">
        <v>9</v>
      </c>
      <c r="E11" s="1">
        <v>40</v>
      </c>
    </row>
    <row r="12" spans="1:5" x14ac:dyDescent="0.2">
      <c r="A12" s="22" t="s">
        <v>278</v>
      </c>
      <c r="B12" s="1">
        <v>104</v>
      </c>
      <c r="C12" s="1">
        <v>96</v>
      </c>
      <c r="D12" s="1">
        <v>100</v>
      </c>
      <c r="E12" s="1">
        <v>300</v>
      </c>
    </row>
  </sheetData>
  <sheetProtection algorithmName="SHA-512" hashValue="fbXUZV/AU9YVbkm+Swb3bExoKdOsmC16zXM6N1wx1jcNavk43PdVKw2XtQgldVVu7uJ98e64CkoS4NS79/GMJg==" saltValue="GmbbSot0c0cOF0X+xiIULw==" spinCount="100000" sheet="1" objects="1" scenarios="1"/>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35F6B-1990-944F-808C-63C532E27C47}">
  <dimension ref="A3:L37"/>
  <sheetViews>
    <sheetView workbookViewId="0">
      <selection activeCell="J32" sqref="J32"/>
    </sheetView>
  </sheetViews>
  <sheetFormatPr baseColWidth="10" defaultRowHeight="16" x14ac:dyDescent="0.2"/>
  <cols>
    <col min="1" max="1" width="16.83203125" bestFit="1" customWidth="1"/>
    <col min="2" max="2" width="15.5" bestFit="1" customWidth="1"/>
    <col min="3" max="3" width="6.83203125" bestFit="1" customWidth="1"/>
    <col min="4" max="4" width="6.33203125" bestFit="1" customWidth="1"/>
    <col min="5" max="5" width="10.83203125" bestFit="1" customWidth="1"/>
    <col min="6" max="6" width="6.83203125" bestFit="1" customWidth="1"/>
    <col min="7" max="7" width="14.1640625" bestFit="1" customWidth="1"/>
    <col min="8" max="8" width="15.5" bestFit="1" customWidth="1"/>
    <col min="9" max="9" width="6.83203125" bestFit="1" customWidth="1"/>
    <col min="10" max="10" width="6.33203125" bestFit="1" customWidth="1"/>
    <col min="11" max="11" width="7" bestFit="1" customWidth="1"/>
    <col min="12" max="12" width="10.83203125" bestFit="1" customWidth="1"/>
    <col min="13" max="13" width="3.33203125" bestFit="1" customWidth="1"/>
    <col min="14" max="14" width="3.83203125" bestFit="1" customWidth="1"/>
    <col min="15" max="15" width="7" bestFit="1" customWidth="1"/>
    <col min="16" max="16" width="10.83203125" bestFit="1" customWidth="1"/>
    <col min="17" max="17" width="14.1640625" bestFit="1" customWidth="1"/>
    <col min="18" max="18" width="19.5" bestFit="1" customWidth="1"/>
    <col min="19" max="19" width="14.1640625" bestFit="1" customWidth="1"/>
    <col min="20" max="20" width="19.5" bestFit="1" customWidth="1"/>
    <col min="21" max="21" width="14.1640625" bestFit="1" customWidth="1"/>
    <col min="22" max="22" width="19.5" bestFit="1" customWidth="1"/>
    <col min="23" max="23" width="14.1640625" bestFit="1" customWidth="1"/>
    <col min="24" max="24" width="24.33203125" bestFit="1" customWidth="1"/>
    <col min="25" max="25" width="19" bestFit="1" customWidth="1"/>
  </cols>
  <sheetData>
    <row r="3" spans="1:5" x14ac:dyDescent="0.2">
      <c r="A3" s="18" t="s">
        <v>311</v>
      </c>
      <c r="B3" s="18" t="s">
        <v>277</v>
      </c>
    </row>
    <row r="4" spans="1:5" x14ac:dyDescent="0.2">
      <c r="A4" s="18" t="s">
        <v>295</v>
      </c>
      <c r="B4" t="s">
        <v>13</v>
      </c>
      <c r="C4" t="s">
        <v>14</v>
      </c>
      <c r="D4" t="s">
        <v>15</v>
      </c>
      <c r="E4" t="s">
        <v>278</v>
      </c>
    </row>
    <row r="5" spans="1:5" x14ac:dyDescent="0.2">
      <c r="A5" s="22" t="s">
        <v>302</v>
      </c>
      <c r="B5" s="1">
        <v>8</v>
      </c>
      <c r="C5" s="1">
        <v>5</v>
      </c>
      <c r="D5" s="1">
        <v>4</v>
      </c>
      <c r="E5" s="1">
        <v>17</v>
      </c>
    </row>
    <row r="6" spans="1:5" x14ac:dyDescent="0.2">
      <c r="A6" s="22" t="s">
        <v>303</v>
      </c>
      <c r="B6" s="1">
        <v>4</v>
      </c>
      <c r="C6" s="1">
        <v>9</v>
      </c>
      <c r="D6" s="1">
        <v>7</v>
      </c>
      <c r="E6" s="1">
        <v>20</v>
      </c>
    </row>
    <row r="7" spans="1:5" x14ac:dyDescent="0.2">
      <c r="A7" s="22" t="s">
        <v>308</v>
      </c>
      <c r="B7" s="1">
        <v>10</v>
      </c>
      <c r="C7" s="1">
        <v>6</v>
      </c>
      <c r="D7" s="1">
        <v>11</v>
      </c>
      <c r="E7" s="1">
        <v>27</v>
      </c>
    </row>
    <row r="8" spans="1:5" x14ac:dyDescent="0.2">
      <c r="A8" s="22" t="s">
        <v>304</v>
      </c>
      <c r="B8" s="1">
        <v>3</v>
      </c>
      <c r="C8" s="1">
        <v>7</v>
      </c>
      <c r="D8" s="1">
        <v>11</v>
      </c>
      <c r="E8" s="1">
        <v>21</v>
      </c>
    </row>
    <row r="9" spans="1:5" x14ac:dyDescent="0.2">
      <c r="A9" s="22" t="s">
        <v>307</v>
      </c>
      <c r="B9" s="1">
        <v>5</v>
      </c>
      <c r="C9" s="1">
        <v>6</v>
      </c>
      <c r="D9" s="1">
        <v>5</v>
      </c>
      <c r="E9" s="1">
        <v>16</v>
      </c>
    </row>
    <row r="10" spans="1:5" x14ac:dyDescent="0.2">
      <c r="A10" s="22" t="s">
        <v>305</v>
      </c>
      <c r="B10" s="1">
        <v>13</v>
      </c>
      <c r="C10" s="1">
        <v>8</v>
      </c>
      <c r="D10" s="1">
        <v>7</v>
      </c>
      <c r="E10" s="1">
        <v>28</v>
      </c>
    </row>
    <row r="11" spans="1:5" x14ac:dyDescent="0.2">
      <c r="A11" s="22" t="s">
        <v>306</v>
      </c>
      <c r="B11" s="1">
        <v>8</v>
      </c>
      <c r="C11" s="1">
        <v>9</v>
      </c>
      <c r="D11" s="1">
        <v>4</v>
      </c>
      <c r="E11" s="1">
        <v>21</v>
      </c>
    </row>
    <row r="12" spans="1:5" x14ac:dyDescent="0.2">
      <c r="A12" s="22" t="s">
        <v>278</v>
      </c>
      <c r="B12" s="1">
        <v>51</v>
      </c>
      <c r="C12" s="1">
        <v>50</v>
      </c>
      <c r="D12" s="1">
        <v>49</v>
      </c>
      <c r="E12" s="1">
        <v>150</v>
      </c>
    </row>
    <row r="27" spans="7:12" x14ac:dyDescent="0.2">
      <c r="G27" s="18" t="s">
        <v>299</v>
      </c>
      <c r="H27" s="18" t="s">
        <v>277</v>
      </c>
    </row>
    <row r="28" spans="7:12" x14ac:dyDescent="0.2">
      <c r="G28" s="18" t="s">
        <v>295</v>
      </c>
      <c r="H28" t="s">
        <v>13</v>
      </c>
      <c r="I28" t="s">
        <v>14</v>
      </c>
      <c r="J28" t="s">
        <v>15</v>
      </c>
      <c r="K28" t="s">
        <v>319</v>
      </c>
      <c r="L28" t="s">
        <v>278</v>
      </c>
    </row>
    <row r="29" spans="7:12" x14ac:dyDescent="0.2">
      <c r="G29" s="22" t="s">
        <v>302</v>
      </c>
      <c r="H29" s="1">
        <v>22</v>
      </c>
      <c r="I29" s="1">
        <v>12</v>
      </c>
      <c r="J29" s="1">
        <v>9</v>
      </c>
      <c r="K29" s="1"/>
      <c r="L29" s="1">
        <v>43</v>
      </c>
    </row>
    <row r="30" spans="7:12" x14ac:dyDescent="0.2">
      <c r="G30" s="22" t="s">
        <v>303</v>
      </c>
      <c r="H30" s="1">
        <v>11</v>
      </c>
      <c r="I30" s="1">
        <v>19</v>
      </c>
      <c r="J30" s="1">
        <v>16</v>
      </c>
      <c r="K30" s="1"/>
      <c r="L30" s="1">
        <v>46</v>
      </c>
    </row>
    <row r="31" spans="7:12" x14ac:dyDescent="0.2">
      <c r="G31" s="22" t="s">
        <v>308</v>
      </c>
      <c r="H31" s="1">
        <v>18</v>
      </c>
      <c r="I31" s="1">
        <v>14</v>
      </c>
      <c r="J31" s="1">
        <v>18</v>
      </c>
      <c r="K31" s="1"/>
      <c r="L31" s="1">
        <v>50</v>
      </c>
    </row>
    <row r="32" spans="7:12" x14ac:dyDescent="0.2">
      <c r="G32" s="22" t="s">
        <v>304</v>
      </c>
      <c r="H32" s="1">
        <v>9</v>
      </c>
      <c r="I32" s="1">
        <v>13</v>
      </c>
      <c r="J32" s="1">
        <v>19</v>
      </c>
      <c r="K32" s="1"/>
      <c r="L32" s="1">
        <v>41</v>
      </c>
    </row>
    <row r="33" spans="7:12" x14ac:dyDescent="0.2">
      <c r="G33" s="22" t="s">
        <v>307</v>
      </c>
      <c r="H33" s="1">
        <v>10</v>
      </c>
      <c r="I33" s="1">
        <v>11</v>
      </c>
      <c r="J33" s="1">
        <v>11</v>
      </c>
      <c r="K33" s="1"/>
      <c r="L33" s="1">
        <v>32</v>
      </c>
    </row>
    <row r="34" spans="7:12" x14ac:dyDescent="0.2">
      <c r="G34" s="22" t="s">
        <v>305</v>
      </c>
      <c r="H34" s="1">
        <v>19</v>
      </c>
      <c r="I34" s="1">
        <v>11</v>
      </c>
      <c r="J34" s="1">
        <v>18</v>
      </c>
      <c r="K34" s="1"/>
      <c r="L34" s="1">
        <v>48</v>
      </c>
    </row>
    <row r="35" spans="7:12" x14ac:dyDescent="0.2">
      <c r="G35" s="22" t="s">
        <v>306</v>
      </c>
      <c r="H35" s="1">
        <v>15</v>
      </c>
      <c r="I35" s="1">
        <v>16</v>
      </c>
      <c r="J35" s="1">
        <v>9</v>
      </c>
      <c r="K35" s="1"/>
      <c r="L35" s="1">
        <v>40</v>
      </c>
    </row>
    <row r="36" spans="7:12" x14ac:dyDescent="0.2">
      <c r="G36" s="22" t="s">
        <v>319</v>
      </c>
      <c r="H36" s="1"/>
      <c r="I36" s="1"/>
      <c r="J36" s="1"/>
      <c r="K36" s="1"/>
      <c r="L36" s="1"/>
    </row>
    <row r="37" spans="7:12" x14ac:dyDescent="0.2">
      <c r="G37" s="22" t="s">
        <v>278</v>
      </c>
      <c r="H37" s="1">
        <v>104</v>
      </c>
      <c r="I37" s="1">
        <v>96</v>
      </c>
      <c r="J37" s="1">
        <v>100</v>
      </c>
      <c r="K37" s="1"/>
      <c r="L37" s="1">
        <v>300</v>
      </c>
    </row>
  </sheetData>
  <sheetProtection algorithmName="SHA-512" hashValue="euu9PBkk9Teirnvb76E/uslSLPdr8F7lGof4yD2WqH5WSJ3yQEe0MFdykm/UPsvnzyPssveNT8hfZPTnZlIUdw==" saltValue="yRRY0tMpl5e9ZnmcIH1hsw==" spinCount="100000" sheet="1" objects="1" scenarios="1"/>
  <pageMargins left="0.7" right="0.7" top="0.75" bottom="0.75" header="0.3" footer="0.3"/>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E7EE5-5F93-F141-A721-C67800D0C508}">
  <dimension ref="A1:H20"/>
  <sheetViews>
    <sheetView workbookViewId="0">
      <selection activeCell="H18" sqref="H18"/>
    </sheetView>
  </sheetViews>
  <sheetFormatPr baseColWidth="10" defaultRowHeight="16" x14ac:dyDescent="0.2"/>
  <cols>
    <col min="1" max="1" width="13" bestFit="1" customWidth="1"/>
    <col min="2" max="2" width="11.6640625" bestFit="1" customWidth="1"/>
    <col min="3" max="4" width="19.5" bestFit="1" customWidth="1"/>
    <col min="5" max="5" width="14.1640625" bestFit="1" customWidth="1"/>
    <col min="6" max="12" width="19.5" bestFit="1" customWidth="1"/>
    <col min="13" max="13" width="16.5" bestFit="1" customWidth="1"/>
    <col min="14" max="15" width="24.33203125" bestFit="1" customWidth="1"/>
    <col min="16" max="16" width="19.5" bestFit="1" customWidth="1"/>
    <col min="17" max="17" width="16.5" bestFit="1" customWidth="1"/>
    <col min="18" max="18" width="23.33203125" bestFit="1" customWidth="1"/>
    <col min="19" max="20" width="24.33203125" bestFit="1" customWidth="1"/>
    <col min="21" max="21" width="16.5" bestFit="1" customWidth="1"/>
    <col min="22" max="22" width="23.33203125" bestFit="1" customWidth="1"/>
    <col min="23" max="23" width="24.33203125" bestFit="1" customWidth="1"/>
    <col min="24" max="24" width="23.33203125" bestFit="1" customWidth="1"/>
    <col min="25" max="25" width="24.33203125" bestFit="1" customWidth="1"/>
  </cols>
  <sheetData>
    <row r="1" spans="1:8" x14ac:dyDescent="0.2">
      <c r="A1" s="18" t="s">
        <v>9</v>
      </c>
      <c r="B1" t="s">
        <v>279</v>
      </c>
    </row>
    <row r="3" spans="1:8" x14ac:dyDescent="0.2">
      <c r="A3" s="18" t="s">
        <v>295</v>
      </c>
      <c r="B3" t="s">
        <v>313</v>
      </c>
      <c r="C3" t="s">
        <v>312</v>
      </c>
      <c r="H3" t="s">
        <v>323</v>
      </c>
    </row>
    <row r="4" spans="1:8" x14ac:dyDescent="0.2">
      <c r="A4" s="22" t="s">
        <v>11</v>
      </c>
      <c r="B4" s="1">
        <v>29</v>
      </c>
      <c r="C4" s="1">
        <v>89</v>
      </c>
      <c r="G4" t="s">
        <v>317</v>
      </c>
      <c r="H4">
        <f>GETPIVOTDATA("Sum of Stars",$A$3,"Location","CHI")/GETPIVOTDATA("Count of Location",$A$3,"Location","CHI")</f>
        <v>3.0689655172413794</v>
      </c>
    </row>
    <row r="5" spans="1:8" x14ac:dyDescent="0.2">
      <c r="A5" s="22" t="s">
        <v>16</v>
      </c>
      <c r="B5" s="1">
        <v>39</v>
      </c>
      <c r="C5" s="1">
        <v>108</v>
      </c>
      <c r="G5" t="s">
        <v>326</v>
      </c>
      <c r="H5">
        <f>GETPIVOTDATA("Sum of Stars",$A$3,"Location","HTX")%</f>
        <v>1.08</v>
      </c>
    </row>
    <row r="6" spans="1:8" x14ac:dyDescent="0.2">
      <c r="A6" s="22" t="s">
        <v>10</v>
      </c>
      <c r="B6" s="1">
        <v>36</v>
      </c>
      <c r="C6" s="1">
        <v>97</v>
      </c>
      <c r="G6" t="s">
        <v>327</v>
      </c>
      <c r="H6">
        <f>GETPIVOTDATA("Sum of Stars",$A$3,"Location","LA")/GETPIVOTDATA("Count of Location",$A$3,"Location","LA")</f>
        <v>2.6944444444444446</v>
      </c>
    </row>
    <row r="7" spans="1:8" x14ac:dyDescent="0.2">
      <c r="A7" s="22" t="s">
        <v>12</v>
      </c>
      <c r="B7" s="1">
        <v>39</v>
      </c>
      <c r="C7" s="1">
        <v>118</v>
      </c>
      <c r="G7" t="s">
        <v>12</v>
      </c>
      <c r="H7">
        <f>GETPIVOTDATA("Sum of Stars",$A$3,"Location","NYC")/GETPIVOTDATA("Count of Location",$A$3,"Location","NYC")</f>
        <v>3.0256410256410255</v>
      </c>
    </row>
    <row r="8" spans="1:8" x14ac:dyDescent="0.2">
      <c r="A8" s="22" t="s">
        <v>17</v>
      </c>
      <c r="B8" s="1">
        <v>36</v>
      </c>
      <c r="C8" s="1">
        <v>96</v>
      </c>
      <c r="G8" t="s">
        <v>328</v>
      </c>
      <c r="H8">
        <f>GETPIVOTDATA("Sum of Stars",$A$3,"Location","PHL")/GETPIVOTDATA("Count of Location",$A$3,"Location","PHL")</f>
        <v>2.6666666666666665</v>
      </c>
    </row>
    <row r="9" spans="1:8" x14ac:dyDescent="0.2">
      <c r="A9" s="22" t="s">
        <v>18</v>
      </c>
      <c r="B9" s="1">
        <v>42</v>
      </c>
      <c r="C9" s="1">
        <v>141</v>
      </c>
      <c r="G9" t="s">
        <v>316</v>
      </c>
      <c r="H9">
        <f>GETPIVOTDATA("Sum of Stars",$A$3,"Location","PHO")/GETPIVOTDATA("Count of Location",$A$3,"Location","PHO")</f>
        <v>3.3571428571428572</v>
      </c>
    </row>
    <row r="10" spans="1:8" x14ac:dyDescent="0.2">
      <c r="A10" s="22" t="s">
        <v>19</v>
      </c>
      <c r="B10" s="1">
        <v>37</v>
      </c>
      <c r="C10" s="1">
        <v>103</v>
      </c>
      <c r="G10" t="s">
        <v>329</v>
      </c>
      <c r="H10">
        <f>GETPIVOTDATA("Sum of Stars",$A$3,"Location","VBC")/GETPIVOTDATA("Count of Location",$A$3,"Location","VBC")</f>
        <v>2.7837837837837838</v>
      </c>
    </row>
    <row r="11" spans="1:8" x14ac:dyDescent="0.2">
      <c r="A11" s="22" t="s">
        <v>20</v>
      </c>
      <c r="B11" s="1">
        <v>42</v>
      </c>
      <c r="C11" s="1">
        <v>116</v>
      </c>
      <c r="G11" t="s">
        <v>330</v>
      </c>
      <c r="H11">
        <f>GETPIVOTDATA("Sum of Stars",$A$3,"Location","YYZ")/GETPIVOTDATA("Count of Location",$A$3,"Location","YYZ")</f>
        <v>2.7619047619047619</v>
      </c>
    </row>
    <row r="12" spans="1:8" x14ac:dyDescent="0.2">
      <c r="A12" s="22" t="s">
        <v>278</v>
      </c>
      <c r="B12" s="1">
        <v>300</v>
      </c>
      <c r="C12" s="1">
        <v>868</v>
      </c>
    </row>
    <row r="14" spans="1:8" x14ac:dyDescent="0.2">
      <c r="H14" t="s">
        <v>323</v>
      </c>
    </row>
    <row r="15" spans="1:8" x14ac:dyDescent="0.2">
      <c r="A15" s="18" t="s">
        <v>295</v>
      </c>
      <c r="B15" t="s">
        <v>312</v>
      </c>
      <c r="C15" t="s">
        <v>318</v>
      </c>
      <c r="D15" t="s">
        <v>325</v>
      </c>
      <c r="E15" t="s">
        <v>299</v>
      </c>
    </row>
    <row r="16" spans="1:8" x14ac:dyDescent="0.2">
      <c r="A16" s="22" t="s">
        <v>13</v>
      </c>
      <c r="B16" s="1">
        <v>297</v>
      </c>
      <c r="C16" s="1">
        <v>17</v>
      </c>
      <c r="D16" s="1">
        <v>22</v>
      </c>
      <c r="E16" s="1">
        <v>104</v>
      </c>
      <c r="G16" t="s">
        <v>13</v>
      </c>
      <c r="H16">
        <f>GETPIVOTDATA("Sum of Stars",$A$15,"Device","Desktop")/GETPIVOTDATA("Count of Device",$A$15,"Device","Desktop")</f>
        <v>2.8557692307692308</v>
      </c>
    </row>
    <row r="17" spans="1:8" x14ac:dyDescent="0.2">
      <c r="A17" s="22" t="s">
        <v>14</v>
      </c>
      <c r="B17" s="1">
        <v>287</v>
      </c>
      <c r="C17" s="1">
        <v>24</v>
      </c>
      <c r="D17" s="1">
        <v>16</v>
      </c>
      <c r="E17" s="1">
        <v>96</v>
      </c>
      <c r="G17" t="s">
        <v>14</v>
      </c>
      <c r="H17">
        <f>GETPIVOTDATA("Sum of Stars",$A$15,"Device","Mobile")/GETPIVOTDATA("Count of Device",$A$15,"Device","Mobile")</f>
        <v>2.9895833333333335</v>
      </c>
    </row>
    <row r="18" spans="1:8" x14ac:dyDescent="0.2">
      <c r="A18" s="22" t="s">
        <v>15</v>
      </c>
      <c r="B18" s="1">
        <v>284</v>
      </c>
      <c r="C18" s="1">
        <v>18</v>
      </c>
      <c r="D18" s="1">
        <v>16</v>
      </c>
      <c r="E18" s="1">
        <v>100</v>
      </c>
      <c r="G18" t="s">
        <v>15</v>
      </c>
      <c r="H18">
        <f>GETPIVOTDATA("Sum of Stars",$A$15,"Device","Tablet")/GETPIVOTDATA("Count of Device",$A$15,"Device","Tablet")</f>
        <v>2.84</v>
      </c>
    </row>
    <row r="19" spans="1:8" x14ac:dyDescent="0.2">
      <c r="A19" s="22" t="s">
        <v>319</v>
      </c>
      <c r="B19" s="1"/>
      <c r="C19" s="1"/>
      <c r="D19" s="1"/>
      <c r="E19" s="1"/>
    </row>
    <row r="20" spans="1:8" x14ac:dyDescent="0.2">
      <c r="A20" s="22" t="s">
        <v>278</v>
      </c>
      <c r="B20" s="1">
        <v>868</v>
      </c>
      <c r="C20" s="1">
        <v>59</v>
      </c>
      <c r="D20" s="1">
        <v>54</v>
      </c>
      <c r="E20" s="1">
        <v>300</v>
      </c>
    </row>
  </sheetData>
  <sheetProtection algorithmName="SHA-512" hashValue="Eaf/B5VNxWYpL/ldNOL1gDM58kL2sXPcy+28h/wEKg2+ZNBRMeiEAxSIJWbH+WlC4/BpawdLSSZn+dTH9Lu8YQ==" saltValue="WTo3BH7No35MZqcFu8R9iQ==" spinCount="100000" sheet="1" objects="1" scenarios="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08E6-5718-9A49-B4D0-FCA40812E0FE}">
  <dimension ref="A1:J9"/>
  <sheetViews>
    <sheetView workbookViewId="0">
      <selection activeCell="D23" sqref="D23"/>
    </sheetView>
  </sheetViews>
  <sheetFormatPr baseColWidth="10" defaultRowHeight="16" x14ac:dyDescent="0.2"/>
  <sheetData>
    <row r="1" spans="1:10" s="21" customFormat="1" ht="26" x14ac:dyDescent="0.3">
      <c r="A1" s="20" t="s">
        <v>281</v>
      </c>
      <c r="B1" s="20"/>
      <c r="C1" s="20"/>
      <c r="D1" s="20"/>
      <c r="E1" s="20"/>
      <c r="F1" s="20"/>
      <c r="G1" s="20"/>
      <c r="H1" s="20"/>
      <c r="I1" s="20"/>
      <c r="J1" s="20"/>
    </row>
    <row r="2" spans="1:10" ht="26" x14ac:dyDescent="0.3">
      <c r="A2" s="19" t="s">
        <v>282</v>
      </c>
      <c r="B2" s="19"/>
      <c r="C2" s="19"/>
      <c r="D2" s="19"/>
      <c r="E2" s="19"/>
      <c r="F2" s="19"/>
      <c r="G2" s="19"/>
      <c r="H2" s="19"/>
      <c r="I2" s="19"/>
      <c r="J2" s="19"/>
    </row>
    <row r="3" spans="1:10" ht="26" x14ac:dyDescent="0.3">
      <c r="A3" s="19" t="s">
        <v>284</v>
      </c>
      <c r="B3" s="19"/>
      <c r="C3" s="19"/>
      <c r="D3" s="19"/>
      <c r="E3" s="19"/>
      <c r="F3" s="19"/>
      <c r="G3" s="19"/>
      <c r="H3" s="19"/>
      <c r="I3" s="19"/>
      <c r="J3" s="19"/>
    </row>
    <row r="4" spans="1:10" ht="26" x14ac:dyDescent="0.3">
      <c r="A4" s="19" t="s">
        <v>283</v>
      </c>
      <c r="B4" s="19"/>
      <c r="C4" s="19"/>
      <c r="D4" s="19"/>
      <c r="E4" s="19"/>
      <c r="F4" s="19"/>
      <c r="G4" s="19"/>
      <c r="H4" s="19"/>
      <c r="I4" s="19"/>
      <c r="J4" s="19"/>
    </row>
    <row r="5" spans="1:10" ht="26" x14ac:dyDescent="0.3">
      <c r="A5" s="19" t="s">
        <v>285</v>
      </c>
      <c r="B5" s="19"/>
      <c r="C5" s="19"/>
      <c r="D5" s="19"/>
      <c r="E5" s="19"/>
      <c r="F5" s="19"/>
      <c r="G5" s="19"/>
      <c r="H5" s="19"/>
      <c r="I5" s="19"/>
      <c r="J5" s="19"/>
    </row>
    <row r="6" spans="1:10" ht="26" x14ac:dyDescent="0.3">
      <c r="A6" s="19" t="s">
        <v>287</v>
      </c>
      <c r="B6" s="19"/>
      <c r="C6" s="19"/>
      <c r="D6" s="19"/>
      <c r="E6" s="19"/>
      <c r="F6" s="19"/>
      <c r="G6" s="19"/>
      <c r="H6" s="19"/>
      <c r="I6" s="19"/>
      <c r="J6" s="19"/>
    </row>
    <row r="7" spans="1:10" ht="26" x14ac:dyDescent="0.3">
      <c r="A7" s="19" t="s">
        <v>286</v>
      </c>
      <c r="B7" s="19"/>
      <c r="C7" s="19"/>
      <c r="D7" s="19"/>
      <c r="E7" s="19"/>
      <c r="F7" s="19"/>
      <c r="G7" s="19"/>
      <c r="H7" s="19"/>
      <c r="I7" s="19"/>
      <c r="J7" s="19"/>
    </row>
    <row r="8" spans="1:10" ht="26" x14ac:dyDescent="0.3">
      <c r="A8" s="19" t="s">
        <v>287</v>
      </c>
      <c r="B8" s="19"/>
      <c r="C8" s="19"/>
      <c r="D8" s="19"/>
      <c r="E8" s="19"/>
      <c r="F8" s="19"/>
      <c r="G8" s="19"/>
      <c r="H8" s="19"/>
      <c r="I8" s="19"/>
      <c r="J8" s="19"/>
    </row>
    <row r="9" spans="1:10" ht="26" x14ac:dyDescent="0.3">
      <c r="A9" s="19" t="s">
        <v>301</v>
      </c>
    </row>
  </sheetData>
  <sheetProtection algorithmName="SHA-512" hashValue="WWVYZZEc3PrxoPRYccZ7EMsUCVruQMSCjDi1p03nQaMzVG276kLN29K5S6bhapUbGg7jTZsIur2T9P4AqKNe8g==" saltValue="J780faA3y2/OMmjY/5jGEw=="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Data</vt:lpstr>
      <vt:lpstr>Copied Data</vt:lpstr>
      <vt:lpstr>Sales Pivot</vt:lpstr>
      <vt:lpstr>Visits Pivot</vt:lpstr>
      <vt:lpstr>Downloads Pivot</vt:lpstr>
      <vt:lpstr>StarRatingsPivot</vt:lpstr>
      <vt:lpstr>Skills Practiced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2021-10-16T16:15:57Z</dcterms:created>
  <dcterms:modified xsi:type="dcterms:W3CDTF">2022-02-03T05:41:42Z</dcterms:modified>
</cp:coreProperties>
</file>