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a\Desktop\CAES DIMPLADO DE POWER BI\CURSO DIPLOMADO EN EXCEL BASICO - AVANZADO\"/>
    </mc:Choice>
  </mc:AlternateContent>
  <xr:revisionPtr revIDLastSave="0" documentId="13_ncr:1_{19F73158-1506-4F92-BDFD-F552C8B803C2}" xr6:coauthVersionLast="47" xr6:coauthVersionMax="47" xr10:uidLastSave="{00000000-0000-0000-0000-000000000000}"/>
  <bookViews>
    <workbookView xWindow="20280" yWindow="-120" windowWidth="29040" windowHeight="15720" xr2:uid="{3132F4DB-EBE1-47A0-93E0-7F4C61779071}"/>
  </bookViews>
  <sheets>
    <sheet name="EJERCICIO CON VARIAS CONDICI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N4" i="1"/>
  <c r="H29" i="1" l="1"/>
  <c r="I29" i="1" l="1"/>
  <c r="J29" i="1" l="1"/>
  <c r="K29" i="1"/>
  <c r="O11" i="1" l="1"/>
  <c r="O10" i="1"/>
  <c r="O8" i="1"/>
  <c r="O7" i="1"/>
  <c r="O6" i="1"/>
  <c r="O9" i="1" s="1"/>
  <c r="L29" i="1"/>
</calcChain>
</file>

<file path=xl/sharedStrings.xml><?xml version="1.0" encoding="utf-8"?>
<sst xmlns="http://schemas.openxmlformats.org/spreadsheetml/2006/main" count="111" uniqueCount="62">
  <si>
    <t>FACTURAS  COMPLETAR OPERACIONES Y USOS DE FORMATOS CONDICIONALES</t>
  </si>
  <si>
    <t>ALEATORIO ENTRE</t>
  </si>
  <si>
    <t>IMPUESTOS</t>
  </si>
  <si>
    <t>FECHAS</t>
  </si>
  <si>
    <t>CANTIDAD</t>
  </si>
  <si>
    <t>RANDON</t>
  </si>
  <si>
    <t>NO. FACT</t>
  </si>
  <si>
    <t>FECHA</t>
  </si>
  <si>
    <t>CLEINTE</t>
  </si>
  <si>
    <t>PRODUCTO</t>
  </si>
  <si>
    <t>PRECIO</t>
  </si>
  <si>
    <t>NETO  PESO DOP</t>
  </si>
  <si>
    <t>DESCUENTOS</t>
  </si>
  <si>
    <t>SUB-TOTAL</t>
  </si>
  <si>
    <t>ITBIS (18%)</t>
  </si>
  <si>
    <t>TOTAL</t>
  </si>
  <si>
    <t>FACT-005</t>
  </si>
  <si>
    <t>Laura García</t>
  </si>
  <si>
    <t>Limpiador facial suave</t>
  </si>
  <si>
    <t>FACT-007</t>
  </si>
  <si>
    <t>Andrea Gómez</t>
  </si>
  <si>
    <t>Protector solar en gel</t>
  </si>
  <si>
    <t>VALOR MÁXIMO PAGADO</t>
  </si>
  <si>
    <t>FACT-002</t>
  </si>
  <si>
    <t>Carlos Martínez</t>
  </si>
  <si>
    <t>Sérum anti-envejecimiento</t>
  </si>
  <si>
    <t>VALOR MÍNIMO PAGADO</t>
  </si>
  <si>
    <t>Crema para el contorno de ojos</t>
  </si>
  <si>
    <t>MODA (FRECUENCIA MÁS REPETIDA)</t>
  </si>
  <si>
    <t>FACT-006</t>
  </si>
  <si>
    <t>Pedro Jiménez</t>
  </si>
  <si>
    <t>Exfoliante corporal</t>
  </si>
  <si>
    <t>CÁLCULO DEL RANGO</t>
  </si>
  <si>
    <t>Bálsamo labial con SPF</t>
  </si>
  <si>
    <t>CÁLCULO DEL CONTEO</t>
  </si>
  <si>
    <t>CÁLCULO DE LA MEDIA</t>
  </si>
  <si>
    <t>FACT-001</t>
  </si>
  <si>
    <t>Ana López</t>
  </si>
  <si>
    <t>Crema hidratante facial</t>
  </si>
  <si>
    <t>Tónico facial</t>
  </si>
  <si>
    <t>FORMATO</t>
  </si>
  <si>
    <t>VALOR</t>
  </si>
  <si>
    <t>FACT-008</t>
  </si>
  <si>
    <t>Juan Rodríguez</t>
  </si>
  <si>
    <t xml:space="preserve">MAYOR = QUE </t>
  </si>
  <si>
    <t>FACT-003</t>
  </si>
  <si>
    <t>María Pérez</t>
  </si>
  <si>
    <t xml:space="preserve">MANOR = QUE </t>
  </si>
  <si>
    <t>FACT-004</t>
  </si>
  <si>
    <t>José Ramírez</t>
  </si>
  <si>
    <t>Mascarilla capilar nutritiva</t>
  </si>
  <si>
    <t>TIPO PAGOS VALIDACION</t>
  </si>
  <si>
    <t>CREDITO</t>
  </si>
  <si>
    <t>CONTADO</t>
  </si>
  <si>
    <t>TRANSFERENCIA</t>
  </si>
  <si>
    <t>Aceite esencial de argán</t>
  </si>
  <si>
    <t>TIPO DE PAGO</t>
  </si>
  <si>
    <t>VALIDACION DE DATO</t>
  </si>
  <si>
    <t>FORMULA DESCUENTO  =SI(D5="CONTADO",H5*0.1,SI(D5="TRANSFERENCIA",H5*0.05,SI(D5="CREDITO",H5*0.02,0)))</t>
  </si>
  <si>
    <t>DESCUENTO - COPIAR O ESCRIBIR, SI LA ESCRIBES APRENDES SI LA COPIAS ES PORQUE YA SABES USARLA</t>
  </si>
  <si>
    <t>ALEATORIO.ENTRE</t>
  </si>
  <si>
    <t>SEGUN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</si>
</sst>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/>
    <xf numFmtId="44" fontId="0" fillId="0" borderId="0" xfId="2" applyFont="1"/>
    <xf numFmtId="44" fontId="0" fillId="0" borderId="0" xfId="2" applyFont="1" applyFill="1"/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9" fontId="2" fillId="5" borderId="0" xfId="0" applyNumberFormat="1" applyFont="1" applyFill="1" applyAlignment="1">
      <alignment horizontal="center"/>
    </xf>
    <xf numFmtId="14" fontId="0" fillId="4" borderId="0" xfId="0" applyNumberFormat="1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44" fontId="0" fillId="0" borderId="5" xfId="2" applyFont="1" applyBorder="1"/>
    <xf numFmtId="0" fontId="0" fillId="0" borderId="7" xfId="0" applyBorder="1"/>
    <xf numFmtId="0" fontId="0" fillId="0" borderId="8" xfId="0" applyBorder="1"/>
    <xf numFmtId="44" fontId="0" fillId="0" borderId="8" xfId="2" applyFont="1" applyBorder="1"/>
    <xf numFmtId="0" fontId="3" fillId="0" borderId="4" xfId="0" applyFont="1" applyBorder="1"/>
    <xf numFmtId="43" fontId="0" fillId="0" borderId="6" xfId="1" applyFont="1" applyBorder="1"/>
    <xf numFmtId="0" fontId="3" fillId="0" borderId="7" xfId="0" applyFont="1" applyBorder="1"/>
    <xf numFmtId="43" fontId="0" fillId="0" borderId="9" xfId="1" applyFont="1" applyBorder="1"/>
    <xf numFmtId="0" fontId="3" fillId="0" borderId="10" xfId="0" applyFont="1" applyBorder="1"/>
    <xf numFmtId="43" fontId="0" fillId="0" borderId="11" xfId="1" applyFont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9" fontId="0" fillId="0" borderId="0" xfId="3" applyFont="1"/>
    <xf numFmtId="0" fontId="0" fillId="0" borderId="10" xfId="0" applyBorder="1"/>
    <xf numFmtId="0" fontId="0" fillId="0" borderId="13" xfId="0" applyBorder="1"/>
    <xf numFmtId="44" fontId="0" fillId="0" borderId="13" xfId="2" applyFont="1" applyBorder="1"/>
    <xf numFmtId="164" fontId="7" fillId="0" borderId="0" xfId="0" applyNumberFormat="1" applyFont="1"/>
    <xf numFmtId="0" fontId="0" fillId="0" borderId="3" xfId="0" applyBorder="1"/>
    <xf numFmtId="0" fontId="3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9" fillId="0" borderId="0" xfId="0" applyFont="1" applyFill="1" applyAlignment="1"/>
    <xf numFmtId="0" fontId="6" fillId="0" borderId="0" xfId="0" applyFont="1" applyFill="1" applyAlignment="1"/>
    <xf numFmtId="44" fontId="0" fillId="0" borderId="0" xfId="0" applyNumberFormat="1"/>
    <xf numFmtId="44" fontId="0" fillId="8" borderId="0" xfId="2" applyFont="1" applyFill="1"/>
    <xf numFmtId="44" fontId="0" fillId="4" borderId="0" xfId="2" applyFont="1" applyFill="1"/>
    <xf numFmtId="44" fontId="4" fillId="9" borderId="0" xfId="2" applyFont="1" applyFill="1"/>
    <xf numFmtId="0" fontId="3" fillId="5" borderId="0" xfId="0" applyFont="1" applyFill="1"/>
    <xf numFmtId="43" fontId="3" fillId="5" borderId="0" xfId="1" applyFont="1" applyFill="1"/>
    <xf numFmtId="44" fontId="0" fillId="0" borderId="6" xfId="2" applyFont="1" applyBorder="1"/>
    <xf numFmtId="44" fontId="0" fillId="0" borderId="9" xfId="2" applyFont="1" applyBorder="1"/>
    <xf numFmtId="44" fontId="0" fillId="0" borderId="11" xfId="2" applyFont="1" applyBorder="1"/>
    <xf numFmtId="44" fontId="3" fillId="5" borderId="0" xfId="2" applyFont="1" applyFill="1"/>
    <xf numFmtId="14" fontId="0" fillId="7" borderId="5" xfId="0" applyNumberFormat="1" applyFill="1" applyBorder="1"/>
    <xf numFmtId="14" fontId="0" fillId="7" borderId="8" xfId="0" applyNumberFormat="1" applyFill="1" applyBorder="1"/>
    <xf numFmtId="14" fontId="0" fillId="7" borderId="13" xfId="0" applyNumberForma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9" fontId="6" fillId="0" borderId="0" xfId="0" applyNumberFormat="1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38B135AA-0F84-44C4-B328-F7EAC780B34B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31474</xdr:rowOff>
    </xdr:from>
    <xdr:to>
      <xdr:col>12</xdr:col>
      <xdr:colOff>542925</xdr:colOff>
      <xdr:row>53</xdr:row>
      <xdr:rowOff>155713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D4BEE99-FFDD-4B69-918A-727655E9C160}"/>
            </a:ext>
          </a:extLst>
        </xdr:cNvPr>
        <xdr:cNvSpPr/>
      </xdr:nvSpPr>
      <xdr:spPr>
        <a:xfrm>
          <a:off x="0" y="7184749"/>
          <a:ext cx="13439775" cy="260073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1: Cálculo de Fecha Aleatoria entre dos fechas: </a:t>
          </a:r>
          <a:r>
            <a:rPr lang="en-US" sz="1100"/>
            <a:t>' Coloca la fórmula en la columna donde desees calcular las fechas aleatorias, por ejemplo en la columna C (C5)- </a:t>
          </a:r>
          <a:r>
            <a:rPr lang="en-US" sz="1100" b="1">
              <a:solidFill>
                <a:srgbClr val="002060"/>
              </a:solidFill>
            </a:rPr>
            <a:t>=ALEATORIO.ENTRE($M$3, $M$4). </a:t>
          </a:r>
          <a:r>
            <a:rPr lang="en-US" sz="1100" b="1">
              <a:solidFill>
                <a:srgbClr val="FF0000"/>
              </a:solidFill>
            </a:rPr>
            <a:t> Aqui</a:t>
          </a:r>
          <a:r>
            <a:rPr lang="en-US" sz="1100" b="1" baseline="0">
              <a:solidFill>
                <a:srgbClr val="FF0000"/>
              </a:solidFill>
            </a:rPr>
            <a:t> recuerda que debes en la columna M3 y m4, poner el rango de datos que necesitas generar las fechas, pueden ser del mismo año o varios años con sus meses y dias.</a:t>
          </a:r>
          <a:endParaRPr lang="en-US" sz="1100" b="1">
            <a:solidFill>
              <a:srgbClr val="FF0000"/>
            </a:solidFill>
          </a:endParaRPr>
        </a:p>
        <a:p>
          <a:pPr algn="l"/>
          <a:r>
            <a:rPr lang="en-US" sz="1100" b="1" u="sng"/>
            <a:t>' Paso 2: Cálculo del Neto en Dólar: </a:t>
          </a:r>
          <a:r>
            <a:rPr lang="en-US" sz="1100"/>
            <a:t>' Coloca la fórmula en la columna donde desees calcular el valor neto en dólares, por ejemplo en la columna G (G5)  </a:t>
          </a:r>
          <a:r>
            <a:rPr lang="en-US" sz="1100" b="1">
              <a:solidFill>
                <a:srgbClr val="002060"/>
              </a:solidFill>
            </a:rPr>
            <a:t>=E5 * F5</a:t>
          </a:r>
        </a:p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3: Cálculo del Neto en Peso Dominicano: </a:t>
          </a:r>
          <a:r>
            <a:rPr lang="en-US" sz="1100"/>
            <a:t>' Coloca la fórmula en la columna donde desees calcular el valor en pesos dominicanos, por ejemplo en la columna H (H5)  </a:t>
          </a:r>
          <a:r>
            <a:rPr lang="en-US" sz="1100" b="1">
              <a:solidFill>
                <a:srgbClr val="002060"/>
              </a:solidFill>
            </a:rPr>
            <a:t>=G5 * 59.69   (O EL VALOR DEL DOLAR ACTUAL)</a:t>
          </a:r>
        </a:p>
        <a:p>
          <a:pPr algn="l"/>
          <a:r>
            <a:rPr lang="en-US" sz="1100" b="1" u="sng"/>
            <a:t>' Paso 4: Cálculo del Descuento Condicional: </a:t>
          </a:r>
          <a:r>
            <a:rPr lang="en-US" sz="1100"/>
            <a:t>' Coloca la fórmula en la columna donde quieras calcular el descuento condicional, por ejemplo en la columna I (I5) </a:t>
          </a:r>
          <a:r>
            <a:rPr lang="en-US" sz="1100" b="1">
              <a:solidFill>
                <a:srgbClr val="002060"/>
              </a:solidFill>
            </a:rPr>
            <a:t>=SI(H5 &gt; $H$3, H5 * $I$3, 0)</a:t>
          </a:r>
        </a:p>
        <a:p>
          <a:pPr algn="l"/>
          <a:r>
            <a:rPr lang="en-US" sz="1100" b="1" u="sng"/>
            <a:t>' Paso 5: Cálculo del Sub-total: </a:t>
          </a:r>
          <a:r>
            <a:rPr lang="en-US" sz="1100"/>
            <a:t>' Coloca la fórmula en la columna donde quieras calcular el sub-total, por ejemplo en la columna J (J5) </a:t>
          </a:r>
          <a:r>
            <a:rPr lang="en-US" sz="1100" b="1"/>
            <a:t>=H5 - I5  </a:t>
          </a:r>
        </a:p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6: Cálculo del ITBIS (18%): </a:t>
          </a:r>
          <a:r>
            <a:rPr lang="en-US" sz="1100"/>
            <a:t>' Coloca la fórmula en la columna donde desees calcular el ITBIS, por ejemplo en la columna K (K5)  </a:t>
          </a:r>
          <a:r>
            <a:rPr lang="en-US" sz="1100" b="1"/>
            <a:t>=J5 * $K$3</a:t>
          </a:r>
        </a:p>
        <a:p>
          <a:pPr algn="l"/>
          <a:r>
            <a:rPr lang="en-US" sz="1100" b="1" u="sng"/>
            <a:t>' Paso 7: Cálculo del Total: </a:t>
          </a:r>
          <a:r>
            <a:rPr lang="en-US" sz="1100"/>
            <a:t>' Coloca la fórmula en la columna donde quieras calcular el total, por ejemplo en la columna L (L5)  </a:t>
          </a:r>
          <a:r>
            <a:rPr lang="en-US" sz="1100" b="1"/>
            <a:t>=J5 + K5</a:t>
          </a:r>
        </a:p>
        <a:p>
          <a:pPr algn="l"/>
          <a:r>
            <a:rPr lang="en-US" sz="1100" b="1" u="sng"/>
            <a:t>' Paso 8: Cálculo del Valor Máximo Pagado: </a:t>
          </a:r>
          <a:r>
            <a:rPr lang="en-US" sz="1100"/>
            <a:t>' Coloca la fórmula para calcular el valor máximo en la celda que quieras, por ejemplo en la celda N5  </a:t>
          </a:r>
          <a:r>
            <a:rPr lang="en-US" sz="1100" b="1"/>
            <a:t>=MAX(L5:L28)</a:t>
          </a:r>
        </a:p>
        <a:p>
          <a:pPr algn="l"/>
          <a:r>
            <a:rPr lang="en-US" sz="1100" b="1" u="sng">
              <a:solidFill>
                <a:sysClr val="windowText" lastClr="000000"/>
              </a:solidFill>
            </a:rPr>
            <a:t>' Paso 9: Cálculo del Valor Mínimo Pagado: </a:t>
          </a:r>
          <a:r>
            <a:rPr lang="en-US" sz="1100"/>
            <a:t>' Coloca la fórmula para calcular el valor mínimo en la celda que quieras, por ejemplo en la celda N6   </a:t>
          </a:r>
          <a:r>
            <a:rPr lang="en-US" sz="1100" b="1"/>
            <a:t>=MIN(L5:L28)</a:t>
          </a:r>
        </a:p>
        <a:p>
          <a:pPr algn="l"/>
          <a:r>
            <a:rPr lang="en-US" b="1"/>
            <a:t>' </a:t>
          </a:r>
          <a:r>
            <a:rPr lang="en-US" b="1" u="sng"/>
            <a:t>Paso 10: Cálculo de la Moda (Frecuencia más repetida) </a:t>
          </a:r>
          <a:r>
            <a:rPr lang="en-US"/>
            <a:t>' Coloca la fórmula en la celda donde quieras calcular la moda, por ejemplo en la celda N7 =</a:t>
          </a:r>
          <a:r>
            <a:rPr lang="en-US" b="1"/>
            <a:t>MODA(L5:L28) </a:t>
          </a:r>
        </a:p>
        <a:p>
          <a:pPr algn="l"/>
          <a:r>
            <a:rPr lang="en-US" b="1" u="sng"/>
            <a:t>' Paso 11: Cálculo del Rango (Diferencia entre el valor máximo y el mínimo) </a:t>
          </a:r>
          <a:r>
            <a:rPr lang="en-US"/>
            <a:t>' Coloca la fórmula en la celda donde quieras calcular el rango, por ejemplo en la celda N8 =</a:t>
          </a:r>
          <a:r>
            <a:rPr lang="en-US" b="1"/>
            <a:t>MAX(L5:L28) - MIN(L5:L28) </a:t>
          </a:r>
          <a:r>
            <a:rPr lang="en-US"/>
            <a:t>'</a:t>
          </a:r>
        </a:p>
        <a:p>
          <a:pPr algn="l"/>
          <a:r>
            <a:rPr lang="en-US" b="1" u="sng"/>
            <a:t> Paso 12: Cálculo del Conteo (Cantidad de valores en el rango L5:L28) </a:t>
          </a:r>
          <a:r>
            <a:rPr lang="en-US" b="1"/>
            <a:t>' </a:t>
          </a:r>
          <a:r>
            <a:rPr lang="en-US"/>
            <a:t>Coloca la fórmula en la celda donde quieras calcular el conteo, por ejemplo en la celda N9 =</a:t>
          </a:r>
          <a:r>
            <a:rPr lang="en-US" b="1"/>
            <a:t>CONTAR(L5:L28) </a:t>
          </a:r>
        </a:p>
        <a:p>
          <a:pPr algn="l"/>
          <a:r>
            <a:rPr lang="en-US" b="1" u="sng"/>
            <a:t>' Paso 13: Cálculo de la Media (Promedio de los valores en el rango L5:L28) </a:t>
          </a:r>
          <a:r>
            <a:rPr lang="en-US"/>
            <a:t>' Coloca la fórmula en la celda donde quieras calcular la media, por ejemplo en la celda N10 =</a:t>
          </a:r>
          <a:r>
            <a:rPr lang="en-US" b="1"/>
            <a:t>PROMEDIO(L5:L28)</a:t>
          </a:r>
          <a:endParaRPr lang="en-US" sz="1100"/>
        </a:p>
      </xdr:txBody>
    </xdr:sp>
    <xdr:clientData/>
  </xdr:twoCellAnchor>
  <xdr:twoCellAnchor>
    <xdr:from>
      <xdr:col>12</xdr:col>
      <xdr:colOff>219074</xdr:colOff>
      <xdr:row>23</xdr:row>
      <xdr:rowOff>152400</xdr:rowOff>
    </xdr:from>
    <xdr:to>
      <xdr:col>15</xdr:col>
      <xdr:colOff>590550</xdr:colOff>
      <xdr:row>33</xdr:row>
      <xdr:rowOff>120867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306DA44-7F44-46F3-9DAE-85D830B2FDDA}"/>
            </a:ext>
          </a:extLst>
        </xdr:cNvPr>
        <xdr:cNvSpPr/>
      </xdr:nvSpPr>
      <xdr:spPr>
        <a:xfrm>
          <a:off x="13115924" y="4724400"/>
          <a:ext cx="4010026" cy="18925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600"/>
            <a:t>Lista de los símbolos de comparación:</a:t>
          </a:r>
        </a:p>
        <a:p>
          <a:r>
            <a:rPr lang="en-US" sz="1600" b="1"/>
            <a:t>=   Igual a</a:t>
          </a:r>
        </a:p>
        <a:p>
          <a:r>
            <a:rPr lang="en-US" sz="1600" b="1"/>
            <a:t>&lt;&gt; Diferente de</a:t>
          </a:r>
        </a:p>
        <a:p>
          <a:r>
            <a:rPr lang="en-US" sz="1600" b="1"/>
            <a:t>&gt;   Mayor que</a:t>
          </a:r>
        </a:p>
        <a:p>
          <a:r>
            <a:rPr lang="en-US" sz="1600" b="1"/>
            <a:t>&lt;   Menor que</a:t>
          </a:r>
        </a:p>
        <a:p>
          <a:r>
            <a:rPr lang="en-US" sz="1600" b="1"/>
            <a:t>&gt;= Mayor o igual que</a:t>
          </a:r>
        </a:p>
        <a:p>
          <a:r>
            <a:rPr lang="en-US" sz="1600" b="1"/>
            <a:t>&lt;= Menor o igual que</a:t>
          </a:r>
        </a:p>
        <a:p>
          <a:pPr algn="l"/>
          <a:endParaRPr lang="en-US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F29AFC-26AE-4761-8DCE-5E0B2DC9A703}" name="Tabla1" displayName="Tabla1" ref="A4:L29" totalsRowShown="0" headerRowCellStyle="Normal" dataCellStyle="Normal">
  <autoFilter ref="A4:L29" xr:uid="{E8F29AFC-26AE-4761-8DCE-5E0B2DC9A703}"/>
  <sortState xmlns:xlrd2="http://schemas.microsoft.com/office/spreadsheetml/2017/richdata2" ref="A5:L29">
    <sortCondition descending="1" ref="L5:L29"/>
  </sortState>
  <tableColumns count="12">
    <tableColumn id="1" xr3:uid="{A24B1B8D-0674-4385-B610-B66DD2FF0865}" name="NO. FACT" dataCellStyle="Normal"/>
    <tableColumn id="2" xr3:uid="{D3EC5550-863C-4F0C-9AB8-DE2CD484B1F8}" name="FECHA" dataCellStyle="Normal">
      <calculatedColumnFormula>RANDBETWEEN($N$3,$N$4)</calculatedColumnFormula>
    </tableColumn>
    <tableColumn id="3" xr3:uid="{AB5BE12C-CEE5-4E3A-AB68-AD98D9AD943E}" name="CLEINTE" dataCellStyle="Normal"/>
    <tableColumn id="13" xr3:uid="{84E8CD74-F964-4FB4-9806-3DA6954DBAE4}" name="TIPO DE PAGO" dataCellStyle="Normal"/>
    <tableColumn id="4" xr3:uid="{70D791E5-948A-4D46-A884-BA070D924AF5}" name="PRODUCTO" dataCellStyle="Normal"/>
    <tableColumn id="5" xr3:uid="{34834809-D5B7-451B-9314-2619396B0684}" name="PRECIO" dataCellStyle="Normal"/>
    <tableColumn id="6" xr3:uid="{5BEA0B08-D8DB-4606-84A3-DC16FB80C9C4}" name="CANTIDAD" dataCellStyle="Normal"/>
    <tableColumn id="8" xr3:uid="{60612CF4-2E84-4BD2-972E-757871C50688}" name="NETO  PESO DOP" dataCellStyle="Normal"/>
    <tableColumn id="9" xr3:uid="{02D0CF6A-E549-44EB-8CD2-2CAC1BBCB834}" name="DESCUENTOS" dataCellStyle="Normal"/>
    <tableColumn id="10" xr3:uid="{0C7E79FE-4E6C-49D5-9613-6F3D69A1F1E8}" name="SUB-TOTAL" dataCellStyle="Normal"/>
    <tableColumn id="11" xr3:uid="{942FF4BE-BF06-4031-8A3B-5DE20E7AC0C8}" name="ITBIS (18%)" dataCellStyle="Normal"/>
    <tableColumn id="12" xr3:uid="{598E1AC7-E463-4A35-8EA7-D2F8D993710E}" name="TOTAL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34B2-59EC-44F1-AD8A-5F495BB85220}">
  <dimension ref="A1:O39"/>
  <sheetViews>
    <sheetView tabSelected="1" workbookViewId="0">
      <selection activeCell="C8" sqref="C8"/>
    </sheetView>
  </sheetViews>
  <sheetFormatPr baseColWidth="10" defaultRowHeight="15" x14ac:dyDescent="0.25"/>
  <cols>
    <col min="2" max="2" width="10.7109375" bestFit="1" customWidth="1"/>
    <col min="3" max="3" width="17.28515625" customWidth="1"/>
    <col min="4" max="4" width="20.140625" customWidth="1"/>
    <col min="5" max="5" width="28.85546875" bestFit="1" customWidth="1"/>
    <col min="7" max="7" width="16.42578125" customWidth="1"/>
    <col min="8" max="8" width="20.28515625" customWidth="1"/>
    <col min="9" max="10" width="15.85546875" bestFit="1" customWidth="1"/>
    <col min="11" max="11" width="14.85546875" customWidth="1"/>
    <col min="12" max="12" width="14.7109375" customWidth="1"/>
    <col min="13" max="13" width="5.28515625" customWidth="1"/>
    <col min="14" max="14" width="35.28515625" style="5" customWidth="1"/>
    <col min="15" max="15" width="14" style="6" customWidth="1"/>
    <col min="16" max="16" width="14.5703125" customWidth="1"/>
    <col min="17" max="17" width="16.140625" customWidth="1"/>
  </cols>
  <sheetData>
    <row r="1" spans="1:15" ht="26.25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 t="s">
        <v>1</v>
      </c>
      <c r="O1" s="3"/>
    </row>
    <row r="2" spans="1:15" x14ac:dyDescent="0.25">
      <c r="H2" s="54"/>
      <c r="I2" s="54"/>
      <c r="J2" s="55"/>
      <c r="K2" s="4" t="s">
        <v>2</v>
      </c>
      <c r="L2" s="5"/>
      <c r="M2" s="6"/>
      <c r="N2" s="7" t="s">
        <v>3</v>
      </c>
      <c r="O2" s="7" t="s">
        <v>4</v>
      </c>
    </row>
    <row r="3" spans="1:15" ht="16.5" thickBot="1" x14ac:dyDescent="0.3">
      <c r="B3" s="8" t="s">
        <v>5</v>
      </c>
      <c r="D3" s="36" t="s">
        <v>57</v>
      </c>
      <c r="G3" s="9" t="s">
        <v>60</v>
      </c>
      <c r="H3" s="56"/>
      <c r="I3" s="57" t="s">
        <v>61</v>
      </c>
      <c r="J3" s="55"/>
      <c r="K3" s="10">
        <v>0.18</v>
      </c>
      <c r="L3" s="5"/>
      <c r="M3" s="6"/>
      <c r="N3" s="11">
        <v>45292</v>
      </c>
      <c r="O3" s="12">
        <v>1</v>
      </c>
    </row>
    <row r="4" spans="1:15" ht="15.75" thickBot="1" x14ac:dyDescent="0.3">
      <c r="A4" s="13" t="s">
        <v>6</v>
      </c>
      <c r="B4" s="14" t="s">
        <v>7</v>
      </c>
      <c r="C4" s="14" t="s">
        <v>8</v>
      </c>
      <c r="D4" s="14" t="s">
        <v>56</v>
      </c>
      <c r="E4" s="14" t="s">
        <v>9</v>
      </c>
      <c r="F4" s="14" t="s">
        <v>10</v>
      </c>
      <c r="G4" s="14" t="s">
        <v>4</v>
      </c>
      <c r="H4" s="14" t="s">
        <v>11</v>
      </c>
      <c r="I4" s="14" t="s">
        <v>12</v>
      </c>
      <c r="J4" s="14" t="s">
        <v>13</v>
      </c>
      <c r="K4" s="14" t="s">
        <v>14</v>
      </c>
      <c r="L4" s="35" t="s">
        <v>15</v>
      </c>
      <c r="M4" s="6"/>
      <c r="N4" s="11">
        <f ca="1">TODAY()</f>
        <v>45562</v>
      </c>
      <c r="O4" s="12">
        <v>10</v>
      </c>
    </row>
    <row r="5" spans="1:15" ht="15.75" thickBot="1" x14ac:dyDescent="0.3">
      <c r="A5" s="15" t="s">
        <v>16</v>
      </c>
      <c r="B5" s="51"/>
      <c r="C5" s="16" t="s">
        <v>17</v>
      </c>
      <c r="D5" s="16"/>
      <c r="E5" s="16" t="s">
        <v>18</v>
      </c>
      <c r="F5" s="17">
        <v>1503.25</v>
      </c>
      <c r="G5" s="51"/>
      <c r="H5" s="51"/>
      <c r="I5" s="51"/>
      <c r="J5" s="51"/>
      <c r="K5" s="51"/>
      <c r="L5" s="47"/>
      <c r="M5" s="6"/>
      <c r="N5"/>
      <c r="O5"/>
    </row>
    <row r="6" spans="1:15" x14ac:dyDescent="0.25">
      <c r="A6" s="18" t="s">
        <v>19</v>
      </c>
      <c r="B6" s="52"/>
      <c r="C6" s="19" t="s">
        <v>20</v>
      </c>
      <c r="D6" s="19"/>
      <c r="E6" s="19" t="s">
        <v>21</v>
      </c>
      <c r="F6" s="20">
        <v>1082.3400000000001</v>
      </c>
      <c r="G6" s="52"/>
      <c r="H6" s="52"/>
      <c r="I6" s="52"/>
      <c r="J6" s="52"/>
      <c r="K6" s="52"/>
      <c r="L6" s="48"/>
      <c r="M6" s="6"/>
      <c r="N6" s="21" t="s">
        <v>22</v>
      </c>
      <c r="O6" s="22">
        <f>MAX(L5:L28)</f>
        <v>0</v>
      </c>
    </row>
    <row r="7" spans="1:15" x14ac:dyDescent="0.25">
      <c r="A7" s="18" t="s">
        <v>23</v>
      </c>
      <c r="B7" s="52"/>
      <c r="C7" s="19" t="s">
        <v>24</v>
      </c>
      <c r="D7" s="19"/>
      <c r="E7" s="19" t="s">
        <v>25</v>
      </c>
      <c r="F7" s="20">
        <v>766.65750000000003</v>
      </c>
      <c r="G7" s="52"/>
      <c r="H7" s="52"/>
      <c r="I7" s="52"/>
      <c r="J7" s="52"/>
      <c r="K7" s="52"/>
      <c r="L7" s="48"/>
      <c r="M7" s="6"/>
      <c r="N7" s="23" t="s">
        <v>26</v>
      </c>
      <c r="O7" s="24">
        <f>MIN(L5:L28)</f>
        <v>0</v>
      </c>
    </row>
    <row r="8" spans="1:15" x14ac:dyDescent="0.25">
      <c r="A8" s="18" t="s">
        <v>23</v>
      </c>
      <c r="B8" s="52"/>
      <c r="C8" s="19" t="s">
        <v>24</v>
      </c>
      <c r="D8" s="19"/>
      <c r="E8" s="19" t="s">
        <v>27</v>
      </c>
      <c r="F8" s="20">
        <v>766.65750000000003</v>
      </c>
      <c r="G8" s="52"/>
      <c r="H8" s="52"/>
      <c r="I8" s="52"/>
      <c r="J8" s="52"/>
      <c r="K8" s="52"/>
      <c r="L8" s="48"/>
      <c r="M8" s="6"/>
      <c r="N8" s="23" t="s">
        <v>28</v>
      </c>
      <c r="O8" s="24" t="e">
        <f>MODE(L5:L28)</f>
        <v>#N/A</v>
      </c>
    </row>
    <row r="9" spans="1:15" x14ac:dyDescent="0.25">
      <c r="A9" s="18" t="s">
        <v>29</v>
      </c>
      <c r="B9" s="52"/>
      <c r="C9" s="19" t="s">
        <v>30</v>
      </c>
      <c r="D9" s="19"/>
      <c r="E9" s="19" t="s">
        <v>31</v>
      </c>
      <c r="F9" s="20">
        <v>360.17870000000005</v>
      </c>
      <c r="G9" s="52"/>
      <c r="H9" s="52"/>
      <c r="I9" s="52"/>
      <c r="J9" s="52"/>
      <c r="K9" s="52"/>
      <c r="L9" s="48"/>
      <c r="M9" s="6"/>
      <c r="N9" s="23" t="s">
        <v>32</v>
      </c>
      <c r="O9" s="24">
        <f>O6-O7</f>
        <v>0</v>
      </c>
    </row>
    <row r="10" spans="1:15" x14ac:dyDescent="0.25">
      <c r="A10" s="18" t="s">
        <v>16</v>
      </c>
      <c r="B10" s="52"/>
      <c r="C10" s="19" t="s">
        <v>17</v>
      </c>
      <c r="D10" s="19"/>
      <c r="E10" s="19" t="s">
        <v>33</v>
      </c>
      <c r="F10" s="20">
        <v>1503.25</v>
      </c>
      <c r="G10" s="52"/>
      <c r="H10" s="52"/>
      <c r="I10" s="52"/>
      <c r="J10" s="52"/>
      <c r="K10" s="52"/>
      <c r="L10" s="48"/>
      <c r="M10" s="6"/>
      <c r="N10" s="23" t="s">
        <v>34</v>
      </c>
      <c r="O10" s="24">
        <f>COUNT(L5:L28)</f>
        <v>0</v>
      </c>
    </row>
    <row r="11" spans="1:15" ht="15.75" thickBot="1" x14ac:dyDescent="0.3">
      <c r="A11" s="18" t="s">
        <v>16</v>
      </c>
      <c r="B11" s="52"/>
      <c r="C11" s="19" t="s">
        <v>17</v>
      </c>
      <c r="D11" s="19"/>
      <c r="E11" s="19" t="s">
        <v>25</v>
      </c>
      <c r="F11" s="20">
        <v>1503.25</v>
      </c>
      <c r="G11" s="52"/>
      <c r="H11" s="52"/>
      <c r="I11" s="52"/>
      <c r="J11" s="52"/>
      <c r="K11" s="52"/>
      <c r="L11" s="48"/>
      <c r="M11" s="6"/>
      <c r="N11" s="25" t="s">
        <v>35</v>
      </c>
      <c r="O11" s="26" t="e">
        <f>AVERAGE(L5:L28)</f>
        <v>#DIV/0!</v>
      </c>
    </row>
    <row r="12" spans="1:15" x14ac:dyDescent="0.25">
      <c r="A12" s="18" t="s">
        <v>36</v>
      </c>
      <c r="B12" s="52"/>
      <c r="C12" s="19" t="s">
        <v>37</v>
      </c>
      <c r="D12" s="19"/>
      <c r="E12" s="19" t="s">
        <v>38</v>
      </c>
      <c r="F12" s="20">
        <v>932.01499999999999</v>
      </c>
      <c r="G12" s="52"/>
      <c r="H12" s="52"/>
      <c r="I12" s="52"/>
      <c r="J12" s="52"/>
      <c r="K12" s="52"/>
      <c r="L12" s="48"/>
      <c r="M12" s="6"/>
      <c r="N12"/>
      <c r="O12"/>
    </row>
    <row r="13" spans="1:15" x14ac:dyDescent="0.25">
      <c r="A13" s="18" t="s">
        <v>36</v>
      </c>
      <c r="B13" s="52"/>
      <c r="C13" s="19" t="s">
        <v>37</v>
      </c>
      <c r="D13" s="19"/>
      <c r="E13" s="19" t="s">
        <v>39</v>
      </c>
      <c r="F13" s="20">
        <v>932.01499999999999</v>
      </c>
      <c r="G13" s="52"/>
      <c r="H13" s="52"/>
      <c r="I13" s="52"/>
      <c r="J13" s="52"/>
      <c r="K13" s="52"/>
      <c r="L13" s="48"/>
      <c r="M13" s="6"/>
      <c r="N13" s="4"/>
      <c r="O13"/>
    </row>
    <row r="14" spans="1:15" x14ac:dyDescent="0.25">
      <c r="A14" s="18" t="s">
        <v>36</v>
      </c>
      <c r="B14" s="52"/>
      <c r="C14" s="19" t="s">
        <v>37</v>
      </c>
      <c r="D14" s="19"/>
      <c r="E14" s="19" t="s">
        <v>21</v>
      </c>
      <c r="F14" s="20">
        <v>932.01499999999999</v>
      </c>
      <c r="G14" s="52"/>
      <c r="H14" s="52"/>
      <c r="I14" s="52"/>
      <c r="J14" s="52"/>
      <c r="K14" s="52"/>
      <c r="L14" s="48"/>
      <c r="M14" s="6"/>
      <c r="N14" s="27" t="s">
        <v>40</v>
      </c>
      <c r="O14" s="27" t="s">
        <v>41</v>
      </c>
    </row>
    <row r="15" spans="1:15" x14ac:dyDescent="0.25">
      <c r="A15" s="18" t="s">
        <v>42</v>
      </c>
      <c r="B15" s="52"/>
      <c r="C15" s="19" t="s">
        <v>43</v>
      </c>
      <c r="D15" s="19"/>
      <c r="E15" s="19" t="s">
        <v>18</v>
      </c>
      <c r="F15" s="20">
        <v>676.46249999999998</v>
      </c>
      <c r="G15" s="52"/>
      <c r="H15" s="52"/>
      <c r="I15" s="52"/>
      <c r="J15" s="52"/>
      <c r="K15" s="52"/>
      <c r="L15" s="48"/>
      <c r="M15" s="6"/>
      <c r="N15" t="s">
        <v>44</v>
      </c>
      <c r="O15" s="42">
        <v>10000</v>
      </c>
    </row>
    <row r="16" spans="1:15" x14ac:dyDescent="0.25">
      <c r="A16" s="18" t="s">
        <v>45</v>
      </c>
      <c r="B16" s="52"/>
      <c r="C16" s="19" t="s">
        <v>46</v>
      </c>
      <c r="D16" s="19"/>
      <c r="E16" s="19" t="s">
        <v>39</v>
      </c>
      <c r="F16" s="20">
        <v>600.69870000000003</v>
      </c>
      <c r="G16" s="52"/>
      <c r="H16" s="52"/>
      <c r="I16" s="52"/>
      <c r="J16" s="52"/>
      <c r="K16" s="52"/>
      <c r="L16" s="48"/>
      <c r="M16" s="6"/>
      <c r="N16" t="s">
        <v>47</v>
      </c>
      <c r="O16" s="43">
        <v>10000</v>
      </c>
    </row>
    <row r="17" spans="1:15" x14ac:dyDescent="0.25">
      <c r="A17" s="18" t="s">
        <v>48</v>
      </c>
      <c r="B17" s="52"/>
      <c r="C17" s="19" t="s">
        <v>49</v>
      </c>
      <c r="D17" s="19"/>
      <c r="E17" s="19" t="s">
        <v>50</v>
      </c>
      <c r="F17" s="20">
        <v>450.97500000000002</v>
      </c>
      <c r="G17" s="52"/>
      <c r="H17" s="52"/>
      <c r="I17" s="52"/>
      <c r="J17" s="52"/>
      <c r="K17" s="52"/>
      <c r="L17" s="48"/>
      <c r="M17" s="6"/>
      <c r="N17" t="s">
        <v>47</v>
      </c>
      <c r="O17" s="44">
        <v>2000</v>
      </c>
    </row>
    <row r="18" spans="1:15" x14ac:dyDescent="0.25">
      <c r="A18" s="18" t="s">
        <v>48</v>
      </c>
      <c r="B18" s="52"/>
      <c r="C18" s="19" t="s">
        <v>49</v>
      </c>
      <c r="D18" s="19"/>
      <c r="E18" s="19" t="s">
        <v>27</v>
      </c>
      <c r="F18" s="20">
        <v>450.97500000000002</v>
      </c>
      <c r="G18" s="52"/>
      <c r="H18" s="52"/>
      <c r="I18" s="52"/>
      <c r="J18" s="52"/>
      <c r="K18" s="52"/>
      <c r="L18" s="48"/>
      <c r="M18" s="6"/>
      <c r="N18" s="28"/>
      <c r="O18"/>
    </row>
    <row r="19" spans="1:15" x14ac:dyDescent="0.25">
      <c r="A19" s="18" t="s">
        <v>19</v>
      </c>
      <c r="B19" s="52"/>
      <c r="C19" s="19" t="s">
        <v>20</v>
      </c>
      <c r="D19" s="19"/>
      <c r="E19" s="19" t="s">
        <v>18</v>
      </c>
      <c r="F19" s="20">
        <v>1082.3400000000001</v>
      </c>
      <c r="G19" s="52"/>
      <c r="H19" s="52"/>
      <c r="I19" s="52"/>
      <c r="J19" s="52"/>
      <c r="K19" s="52"/>
      <c r="L19" s="48"/>
      <c r="M19" s="6"/>
      <c r="N19" s="29" t="s">
        <v>51</v>
      </c>
      <c r="O19" t="s">
        <v>12</v>
      </c>
    </row>
    <row r="20" spans="1:15" x14ac:dyDescent="0.25">
      <c r="A20" s="18" t="s">
        <v>19</v>
      </c>
      <c r="B20" s="52"/>
      <c r="C20" s="19" t="s">
        <v>20</v>
      </c>
      <c r="D20" s="19"/>
      <c r="E20" s="19" t="s">
        <v>50</v>
      </c>
      <c r="F20" s="20">
        <v>1082.3400000000001</v>
      </c>
      <c r="G20" s="52"/>
      <c r="H20" s="52"/>
      <c r="I20" s="52"/>
      <c r="J20" s="52"/>
      <c r="K20" s="52"/>
      <c r="L20" s="48"/>
      <c r="M20" s="6"/>
      <c r="N20" t="s">
        <v>52</v>
      </c>
      <c r="O20" s="30">
        <v>0</v>
      </c>
    </row>
    <row r="21" spans="1:15" x14ac:dyDescent="0.25">
      <c r="A21" s="18" t="s">
        <v>42</v>
      </c>
      <c r="B21" s="52"/>
      <c r="C21" s="19" t="s">
        <v>43</v>
      </c>
      <c r="D21" s="19"/>
      <c r="E21" s="19" t="s">
        <v>31</v>
      </c>
      <c r="F21" s="20">
        <v>676.46249999999998</v>
      </c>
      <c r="G21" s="52"/>
      <c r="H21" s="52"/>
      <c r="I21" s="52"/>
      <c r="J21" s="52"/>
      <c r="K21" s="52"/>
      <c r="L21" s="48"/>
      <c r="M21" s="6"/>
      <c r="N21" t="s">
        <v>53</v>
      </c>
      <c r="O21" s="30">
        <v>0.1</v>
      </c>
    </row>
    <row r="22" spans="1:15" x14ac:dyDescent="0.25">
      <c r="A22" s="18" t="s">
        <v>48</v>
      </c>
      <c r="B22" s="52"/>
      <c r="C22" s="19" t="s">
        <v>49</v>
      </c>
      <c r="D22" s="19"/>
      <c r="E22" s="19" t="s">
        <v>25</v>
      </c>
      <c r="F22" s="20">
        <v>450.97500000000002</v>
      </c>
      <c r="G22" s="52"/>
      <c r="H22" s="52"/>
      <c r="I22" s="52"/>
      <c r="J22" s="52"/>
      <c r="K22" s="52"/>
      <c r="L22" s="48"/>
      <c r="M22" s="6"/>
      <c r="N22" t="s">
        <v>54</v>
      </c>
      <c r="O22" s="30">
        <v>0.05</v>
      </c>
    </row>
    <row r="23" spans="1:15" x14ac:dyDescent="0.25">
      <c r="A23" s="18" t="s">
        <v>45</v>
      </c>
      <c r="B23" s="52"/>
      <c r="C23" s="19" t="s">
        <v>46</v>
      </c>
      <c r="D23" s="19"/>
      <c r="E23" s="19" t="s">
        <v>38</v>
      </c>
      <c r="F23" s="20">
        <v>600.69870000000003</v>
      </c>
      <c r="G23" s="52"/>
      <c r="H23" s="52"/>
      <c r="I23" s="52"/>
      <c r="J23" s="52"/>
      <c r="K23" s="52"/>
      <c r="L23" s="48"/>
      <c r="M23" s="6"/>
      <c r="N23"/>
      <c r="O23"/>
    </row>
    <row r="24" spans="1:15" x14ac:dyDescent="0.25">
      <c r="A24" s="18" t="s">
        <v>29</v>
      </c>
      <c r="B24" s="52"/>
      <c r="C24" s="19" t="s">
        <v>30</v>
      </c>
      <c r="D24" s="19"/>
      <c r="E24" s="19" t="s">
        <v>33</v>
      </c>
      <c r="F24" s="20">
        <v>360.17870000000005</v>
      </c>
      <c r="G24" s="52"/>
      <c r="H24" s="52"/>
      <c r="I24" s="52"/>
      <c r="J24" s="52"/>
      <c r="K24" s="52"/>
      <c r="L24" s="48"/>
      <c r="M24" s="6"/>
      <c r="N24"/>
      <c r="O24"/>
    </row>
    <row r="25" spans="1:15" x14ac:dyDescent="0.25">
      <c r="A25" s="18" t="s">
        <v>42</v>
      </c>
      <c r="B25" s="52"/>
      <c r="C25" s="19" t="s">
        <v>43</v>
      </c>
      <c r="D25" s="19"/>
      <c r="E25" s="19" t="s">
        <v>55</v>
      </c>
      <c r="F25" s="20">
        <v>676.46249999999998</v>
      </c>
      <c r="G25" s="52"/>
      <c r="H25" s="52"/>
      <c r="I25" s="52"/>
      <c r="J25" s="52"/>
      <c r="K25" s="52"/>
      <c r="L25" s="48"/>
      <c r="M25" s="6"/>
      <c r="N25"/>
      <c r="O25"/>
    </row>
    <row r="26" spans="1:15" x14ac:dyDescent="0.25">
      <c r="A26" s="18" t="s">
        <v>23</v>
      </c>
      <c r="B26" s="52"/>
      <c r="C26" s="19" t="s">
        <v>24</v>
      </c>
      <c r="D26" s="19"/>
      <c r="E26" s="19" t="s">
        <v>55</v>
      </c>
      <c r="F26" s="20">
        <v>766.65750000000003</v>
      </c>
      <c r="G26" s="52"/>
      <c r="H26" s="52"/>
      <c r="I26" s="52"/>
      <c r="J26" s="52"/>
      <c r="K26" s="52"/>
      <c r="L26" s="48"/>
      <c r="M26" s="6"/>
      <c r="N26"/>
      <c r="O26"/>
    </row>
    <row r="27" spans="1:15" x14ac:dyDescent="0.25">
      <c r="A27" s="18" t="s">
        <v>45</v>
      </c>
      <c r="B27" s="52"/>
      <c r="C27" s="19" t="s">
        <v>46</v>
      </c>
      <c r="D27" s="19"/>
      <c r="E27" s="19" t="s">
        <v>33</v>
      </c>
      <c r="F27" s="20">
        <v>600.69870000000003</v>
      </c>
      <c r="G27" s="52"/>
      <c r="H27" s="52"/>
      <c r="I27" s="52"/>
      <c r="J27" s="52"/>
      <c r="K27" s="52"/>
      <c r="L27" s="48"/>
      <c r="M27" s="6"/>
      <c r="N27"/>
      <c r="O27"/>
    </row>
    <row r="28" spans="1:15" ht="15.75" thickBot="1" x14ac:dyDescent="0.3">
      <c r="A28" s="31" t="s">
        <v>29</v>
      </c>
      <c r="B28" s="53"/>
      <c r="C28" s="32" t="s">
        <v>30</v>
      </c>
      <c r="D28" s="32"/>
      <c r="E28" s="32" t="s">
        <v>50</v>
      </c>
      <c r="F28" s="33">
        <v>360.17870000000005</v>
      </c>
      <c r="G28" s="53"/>
      <c r="H28" s="53"/>
      <c r="I28" s="53"/>
      <c r="J28" s="53"/>
      <c r="K28" s="53"/>
      <c r="L28" s="49"/>
      <c r="M28" s="6"/>
      <c r="N28"/>
      <c r="O28"/>
    </row>
    <row r="29" spans="1:15" x14ac:dyDescent="0.25">
      <c r="E29" s="45"/>
      <c r="F29" s="50">
        <f>SUBTOTAL(109,F5:F28)</f>
        <v>19117.732200000006</v>
      </c>
      <c r="G29" s="46">
        <f>SUM(G5:G28)</f>
        <v>0</v>
      </c>
      <c r="H29" s="50">
        <f t="shared" ref="H29:L29" si="0">SUM(H5:H28)</f>
        <v>0</v>
      </c>
      <c r="I29" s="50">
        <f t="shared" si="0"/>
        <v>0</v>
      </c>
      <c r="J29" s="50">
        <f t="shared" si="0"/>
        <v>0</v>
      </c>
      <c r="K29" s="50">
        <f t="shared" si="0"/>
        <v>0</v>
      </c>
      <c r="L29" s="50">
        <f t="shared" si="0"/>
        <v>0</v>
      </c>
      <c r="M29" s="34"/>
      <c r="N29"/>
      <c r="O29"/>
    </row>
    <row r="31" spans="1:15" x14ac:dyDescent="0.25">
      <c r="K31" s="41"/>
    </row>
    <row r="32" spans="1:15" x14ac:dyDescent="0.25">
      <c r="H32" s="41"/>
      <c r="K32" s="41"/>
    </row>
    <row r="33" spans="1:13" x14ac:dyDescent="0.25">
      <c r="H33" s="41"/>
    </row>
    <row r="34" spans="1:13" x14ac:dyDescent="0.25">
      <c r="H34" s="41"/>
    </row>
    <row r="38" spans="1:13" ht="21" x14ac:dyDescent="0.35">
      <c r="A38" s="37" t="s">
        <v>59</v>
      </c>
      <c r="B38" s="37"/>
      <c r="C38" s="37"/>
      <c r="D38" s="37"/>
      <c r="E38" s="37"/>
      <c r="F38" s="37"/>
      <c r="G38" s="37"/>
      <c r="H38" s="37"/>
      <c r="I38" s="37"/>
      <c r="J38" s="37"/>
      <c r="L38" s="39"/>
      <c r="M38" s="39"/>
    </row>
    <row r="39" spans="1:13" ht="15.75" x14ac:dyDescent="0.25">
      <c r="A39" s="38" t="s">
        <v>58</v>
      </c>
      <c r="B39" s="38"/>
      <c r="C39" s="38"/>
      <c r="D39" s="38"/>
      <c r="E39" s="38"/>
      <c r="F39" s="38"/>
      <c r="G39" s="38"/>
      <c r="H39" s="38"/>
      <c r="I39" s="38"/>
      <c r="J39" s="38"/>
      <c r="L39" s="40"/>
      <c r="M39" s="40"/>
    </row>
  </sheetData>
  <mergeCells count="4">
    <mergeCell ref="N1:O1"/>
    <mergeCell ref="A39:J39"/>
    <mergeCell ref="A38:J38"/>
    <mergeCell ref="A1:L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CON VARIAS CONDICIONE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Juancito Peña Vizcaino</dc:creator>
  <cp:lastModifiedBy>Juancito Peña Vizcaino</cp:lastModifiedBy>
  <dcterms:created xsi:type="dcterms:W3CDTF">2024-09-27T13:32:03Z</dcterms:created>
  <dcterms:modified xsi:type="dcterms:W3CDTF">2024-09-27T15:32:10Z</dcterms:modified>
</cp:coreProperties>
</file>