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SHBOARD RRHH\"/>
    </mc:Choice>
  </mc:AlternateContent>
  <xr:revisionPtr revIDLastSave="0" documentId="13_ncr:1_{E3FD9CFD-FFD4-4B2A-9C5C-0362BA32E467}" xr6:coauthVersionLast="47" xr6:coauthVersionMax="47" xr10:uidLastSave="{00000000-0000-0000-0000-000000000000}"/>
  <bookViews>
    <workbookView xWindow="67080" yWindow="-120" windowWidth="29040" windowHeight="15720" xr2:uid="{60FD5FB8-1CAE-4E01-B7CE-DD748A5A1868}"/>
  </bookViews>
  <sheets>
    <sheet name="RRH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60" i="1" l="1"/>
  <c r="L58" i="1"/>
  <c r="L56" i="1"/>
  <c r="L42" i="1"/>
  <c r="L39" i="1"/>
  <c r="L33" i="1"/>
  <c r="L61" i="1"/>
  <c r="L53" i="1"/>
  <c r="L48" i="1"/>
  <c r="L32" i="1"/>
  <c r="L22" i="1"/>
  <c r="L64" i="1"/>
  <c r="L63" i="1"/>
  <c r="L49" i="1"/>
  <c r="L35" i="1"/>
  <c r="L27" i="1"/>
  <c r="L18" i="1"/>
  <c r="L15" i="1"/>
  <c r="L12" i="1"/>
  <c r="L8" i="1"/>
  <c r="L4" i="1"/>
  <c r="L41" i="1"/>
  <c r="C41" i="1"/>
  <c r="O13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3" i="1"/>
  <c r="P4" i="1"/>
  <c r="P5" i="1"/>
  <c r="P6" i="1"/>
  <c r="P7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18" i="1"/>
  <c r="O17" i="1"/>
  <c r="L17" i="1"/>
  <c r="I17" i="1"/>
  <c r="C17" i="1"/>
  <c r="O16" i="1"/>
  <c r="L16" i="1"/>
  <c r="I16" i="1"/>
  <c r="C16" i="1"/>
  <c r="O15" i="1"/>
  <c r="I15" i="1"/>
  <c r="C15" i="1"/>
  <c r="O14" i="1"/>
  <c r="L14" i="1"/>
  <c r="I14" i="1"/>
  <c r="C14" i="1"/>
  <c r="L13" i="1"/>
  <c r="I13" i="1"/>
  <c r="C13" i="1"/>
  <c r="O12" i="1"/>
  <c r="I12" i="1"/>
  <c r="C12" i="1"/>
  <c r="O11" i="1"/>
  <c r="L11" i="1"/>
  <c r="I11" i="1"/>
  <c r="C11" i="1"/>
  <c r="O10" i="1"/>
  <c r="L10" i="1"/>
  <c r="I10" i="1"/>
  <c r="C10" i="1"/>
  <c r="O9" i="1"/>
  <c r="L9" i="1"/>
  <c r="I9" i="1"/>
  <c r="C9" i="1"/>
  <c r="O8" i="1"/>
  <c r="I8" i="1"/>
  <c r="C8" i="1"/>
  <c r="O7" i="1"/>
  <c r="L7" i="1"/>
  <c r="I7" i="1"/>
  <c r="C7" i="1"/>
  <c r="O6" i="1"/>
  <c r="L6" i="1"/>
  <c r="I6" i="1"/>
  <c r="C6" i="1"/>
  <c r="O5" i="1"/>
  <c r="L5" i="1"/>
  <c r="I5" i="1"/>
  <c r="C5" i="1"/>
  <c r="O4" i="1"/>
  <c r="I4" i="1"/>
  <c r="C4" i="1"/>
  <c r="O3" i="1"/>
  <c r="L3" i="1"/>
  <c r="I3" i="1"/>
  <c r="C3" i="1"/>
  <c r="P2" i="1"/>
  <c r="O2" i="1"/>
  <c r="L2" i="1"/>
  <c r="I2" i="1"/>
  <c r="C2" i="1"/>
</calcChain>
</file>

<file path=xl/sharedStrings.xml><?xml version="1.0" encoding="utf-8"?>
<sst xmlns="http://schemas.openxmlformats.org/spreadsheetml/2006/main" count="566" uniqueCount="329">
  <si>
    <t>Nombre</t>
  </si>
  <si>
    <t>Apellido</t>
  </si>
  <si>
    <t>Nombre Completo</t>
  </si>
  <si>
    <t>Fecha Nacimiento</t>
  </si>
  <si>
    <t>Cargo</t>
  </si>
  <si>
    <t>Departamento</t>
  </si>
  <si>
    <t>Fecha Ingreso</t>
  </si>
  <si>
    <t>Edad en Años</t>
  </si>
  <si>
    <t>Sueldo</t>
  </si>
  <si>
    <t>Bonificación</t>
  </si>
  <si>
    <t>Total Ingresos</t>
  </si>
  <si>
    <t>Estado</t>
  </si>
  <si>
    <t>Fecha Salida</t>
  </si>
  <si>
    <t>Status</t>
  </si>
  <si>
    <t>Antiguedad Activos e Inactivos</t>
  </si>
  <si>
    <t>Ana</t>
  </si>
  <si>
    <t>Gómez</t>
  </si>
  <si>
    <t>Analista</t>
  </si>
  <si>
    <t>Finanzas</t>
  </si>
  <si>
    <t>Activo</t>
  </si>
  <si>
    <t>Luis</t>
  </si>
  <si>
    <t>Pérez</t>
  </si>
  <si>
    <t>Técnico</t>
  </si>
  <si>
    <t>IT</t>
  </si>
  <si>
    <t>Carla</t>
  </si>
  <si>
    <t>Ruiz</t>
  </si>
  <si>
    <t>Coordinadora</t>
  </si>
  <si>
    <t>Ventas</t>
  </si>
  <si>
    <t>Inactivo</t>
  </si>
  <si>
    <t>Juan</t>
  </si>
  <si>
    <t>Torres</t>
  </si>
  <si>
    <t>Auxiliar</t>
  </si>
  <si>
    <t>RRHH</t>
  </si>
  <si>
    <t>Rosa</t>
  </si>
  <si>
    <t>Gerente</t>
  </si>
  <si>
    <t>Pedro</t>
  </si>
  <si>
    <t>Díaz</t>
  </si>
  <si>
    <t>Laura</t>
  </si>
  <si>
    <t>Peña</t>
  </si>
  <si>
    <t>Vendedora</t>
  </si>
  <si>
    <t>Mario</t>
  </si>
  <si>
    <t>López</t>
  </si>
  <si>
    <t>Coordinador</t>
  </si>
  <si>
    <t>Sonia</t>
  </si>
  <si>
    <t>Diego</t>
  </si>
  <si>
    <t>Núñez</t>
  </si>
  <si>
    <t>Carmen</t>
  </si>
  <si>
    <t>León</t>
  </si>
  <si>
    <t>Andrés</t>
  </si>
  <si>
    <t>Paula</t>
  </si>
  <si>
    <t>Reyes</t>
  </si>
  <si>
    <t>Esteban</t>
  </si>
  <si>
    <t>Cruz</t>
  </si>
  <si>
    <t>Mantenimiento</t>
  </si>
  <si>
    <t>Contabilidad</t>
  </si>
  <si>
    <t>Teresa</t>
  </si>
  <si>
    <t>Genero</t>
  </si>
  <si>
    <t>Masculino</t>
  </si>
  <si>
    <t>Femenino</t>
  </si>
  <si>
    <t>Ana Gómez</t>
  </si>
  <si>
    <t>Luis Pérez</t>
  </si>
  <si>
    <t>Carla Ruiz</t>
  </si>
  <si>
    <t>Juan Torres</t>
  </si>
  <si>
    <t>Rosa Méndez</t>
  </si>
  <si>
    <t>27/12/1964</t>
  </si>
  <si>
    <t>5/4/2018</t>
  </si>
  <si>
    <t>5/12/2003</t>
  </si>
  <si>
    <t>Marketing</t>
  </si>
  <si>
    <t>1/1/2021</t>
  </si>
  <si>
    <t>19/5/1957</t>
  </si>
  <si>
    <t>Asistente</t>
  </si>
  <si>
    <t>8/7/2023</t>
  </si>
  <si>
    <t>1/8/1955</t>
  </si>
  <si>
    <t>Administración</t>
  </si>
  <si>
    <t>5/5/2020</t>
  </si>
  <si>
    <t>5/9/1963</t>
  </si>
  <si>
    <t>Vendedor</t>
  </si>
  <si>
    <t>26/5/2024</t>
  </si>
  <si>
    <t>Pedro Díaz</t>
  </si>
  <si>
    <t>14/3/1966</t>
  </si>
  <si>
    <t>Supervisor</t>
  </si>
  <si>
    <t>27/5/2023</t>
  </si>
  <si>
    <t>Laura Peña</t>
  </si>
  <si>
    <t>10/2/1959</t>
  </si>
  <si>
    <t>28/4/2016</t>
  </si>
  <si>
    <t>Mario López</t>
  </si>
  <si>
    <t>24/9/1987</t>
  </si>
  <si>
    <t>22/4/2020</t>
  </si>
  <si>
    <t>Sonia Vargas</t>
  </si>
  <si>
    <t>28/5/1961</t>
  </si>
  <si>
    <t>Desarrollador</t>
  </si>
  <si>
    <t>8/12/2023</t>
  </si>
  <si>
    <t>Diego Núñez</t>
  </si>
  <si>
    <t>19/12/2004</t>
  </si>
  <si>
    <t>27/4/2015</t>
  </si>
  <si>
    <t>Carmen León</t>
  </si>
  <si>
    <t>8/12/1960</t>
  </si>
  <si>
    <t>21/4/2020</t>
  </si>
  <si>
    <t>Andrés Mora</t>
  </si>
  <si>
    <t>1/3/1996</t>
  </si>
  <si>
    <t>24/4/2017</t>
  </si>
  <si>
    <t>Paula Reyes</t>
  </si>
  <si>
    <t>31/10/1990</t>
  </si>
  <si>
    <t>16/9/2017</t>
  </si>
  <si>
    <t>Esteban Gil</t>
  </si>
  <si>
    <t>17/9/1968</t>
  </si>
  <si>
    <t>13/2/2024</t>
  </si>
  <si>
    <t>María</t>
  </si>
  <si>
    <t>María Cruz</t>
  </si>
  <si>
    <t>21/6/2002</t>
  </si>
  <si>
    <t>Compras</t>
  </si>
  <si>
    <t>24/11/2015</t>
  </si>
  <si>
    <t>Teresa Santos</t>
  </si>
  <si>
    <t>9/12/1978</t>
  </si>
  <si>
    <t>6/7/2019</t>
  </si>
  <si>
    <t>Martínez</t>
  </si>
  <si>
    <t>Miguel Martínez</t>
  </si>
  <si>
    <t>18/8/1978</t>
  </si>
  <si>
    <t>28/2/2023</t>
  </si>
  <si>
    <t>Lucía</t>
  </si>
  <si>
    <t>García</t>
  </si>
  <si>
    <t>Lucía García</t>
  </si>
  <si>
    <t>4/11/1972</t>
  </si>
  <si>
    <t>25/9/2017</t>
  </si>
  <si>
    <t>Jorge</t>
  </si>
  <si>
    <t>Ramírez</t>
  </si>
  <si>
    <t>Jorge Ramírez</t>
  </si>
  <si>
    <t>30/9/1956</t>
  </si>
  <si>
    <t>2/4/2019</t>
  </si>
  <si>
    <t>Elena</t>
  </si>
  <si>
    <t>Elena Flores</t>
  </si>
  <si>
    <t>7/9/1962</t>
  </si>
  <si>
    <t>Contador</t>
  </si>
  <si>
    <t>5/3/2023</t>
  </si>
  <si>
    <t>Ricardo</t>
  </si>
  <si>
    <t>Rivera</t>
  </si>
  <si>
    <t>Ricardo Rivera</t>
  </si>
  <si>
    <t>17/12/1992</t>
  </si>
  <si>
    <t>10/12/2018</t>
  </si>
  <si>
    <t>Marta</t>
  </si>
  <si>
    <t>Ortiz</t>
  </si>
  <si>
    <t>Marta Ortiz</t>
  </si>
  <si>
    <t>21/4/1994</t>
  </si>
  <si>
    <t>Operaciones</t>
  </si>
  <si>
    <t>8/4/2016</t>
  </si>
  <si>
    <t>Fernando</t>
  </si>
  <si>
    <t>Rojas</t>
  </si>
  <si>
    <t>Silvia</t>
  </si>
  <si>
    <t>Castillo</t>
  </si>
  <si>
    <t>Silvia Castillo</t>
  </si>
  <si>
    <t>23/8/1984</t>
  </si>
  <si>
    <t>22/5/2018</t>
  </si>
  <si>
    <t>Raúl</t>
  </si>
  <si>
    <t>Soto</t>
  </si>
  <si>
    <t>Raúl Soto</t>
  </si>
  <si>
    <t>28/5/1997</t>
  </si>
  <si>
    <t>4/4/2021</t>
  </si>
  <si>
    <t>Patricia</t>
  </si>
  <si>
    <t>Herrera</t>
  </si>
  <si>
    <t>Patricia Herrera</t>
  </si>
  <si>
    <t>31/12/1992</t>
  </si>
  <si>
    <t>21/11/2015</t>
  </si>
  <si>
    <t>Alberto</t>
  </si>
  <si>
    <t>Alberto Pacheco</t>
  </si>
  <si>
    <t>10/6/1985</t>
  </si>
  <si>
    <t>18/4/2018</t>
  </si>
  <si>
    <t>Verónica</t>
  </si>
  <si>
    <t>Salas</t>
  </si>
  <si>
    <t>Verónica Salas</t>
  </si>
  <si>
    <t>28/12/1979</t>
  </si>
  <si>
    <t>26/8/2016</t>
  </si>
  <si>
    <t>Sergio</t>
  </si>
  <si>
    <t>Sergio Benítez</t>
  </si>
  <si>
    <t>1/7/2003</t>
  </si>
  <si>
    <t>14/3/2018</t>
  </si>
  <si>
    <t>Natalia</t>
  </si>
  <si>
    <t>Delgado</t>
  </si>
  <si>
    <t>Natalia Delgado</t>
  </si>
  <si>
    <t>5/4/1960</t>
  </si>
  <si>
    <t>9/7/2015</t>
  </si>
  <si>
    <t>Óscar</t>
  </si>
  <si>
    <t>Domínguez</t>
  </si>
  <si>
    <t>Óscar Domínguez</t>
  </si>
  <si>
    <t>10/11/2004</t>
  </si>
  <si>
    <t>7/5/2018</t>
  </si>
  <si>
    <t>Diana</t>
  </si>
  <si>
    <t>Ibarra</t>
  </si>
  <si>
    <t>Diana Ibarra</t>
  </si>
  <si>
    <t>20/6/1960</t>
  </si>
  <si>
    <t>16/10/2015</t>
  </si>
  <si>
    <t>Cristian</t>
  </si>
  <si>
    <t>Valdez</t>
  </si>
  <si>
    <t>Cristian Valdez</t>
  </si>
  <si>
    <t>10/3/1962</t>
  </si>
  <si>
    <t>22/2/2024</t>
  </si>
  <si>
    <t>Isabel</t>
  </si>
  <si>
    <t>Pimentel</t>
  </si>
  <si>
    <t>Isabel Pimentel</t>
  </si>
  <si>
    <t>26/7/1958</t>
  </si>
  <si>
    <t>19/11/2021</t>
  </si>
  <si>
    <t>Héctor</t>
  </si>
  <si>
    <t>Figueroa</t>
  </si>
  <si>
    <t>Héctor Figueroa</t>
  </si>
  <si>
    <t>31/5/1976</t>
  </si>
  <si>
    <t>21/11/2017</t>
  </si>
  <si>
    <t>Gloria</t>
  </si>
  <si>
    <t>Suárez</t>
  </si>
  <si>
    <t>Gloria Suárez</t>
  </si>
  <si>
    <t>5/7/1961</t>
  </si>
  <si>
    <t>4/10/2024</t>
  </si>
  <si>
    <t>Rafael</t>
  </si>
  <si>
    <t>Beltrán</t>
  </si>
  <si>
    <t>Rafael Beltrán</t>
  </si>
  <si>
    <t>19/11/1966</t>
  </si>
  <si>
    <t>10/6/2018</t>
  </si>
  <si>
    <t>Adriana</t>
  </si>
  <si>
    <t>Espinoza</t>
  </si>
  <si>
    <t>Adriana Espinoza</t>
  </si>
  <si>
    <t>20/2/1982</t>
  </si>
  <si>
    <t>27/11/2015</t>
  </si>
  <si>
    <t>Víctor</t>
  </si>
  <si>
    <t>Bravo</t>
  </si>
  <si>
    <t>Víctor Bravo</t>
  </si>
  <si>
    <t>23/9/1978</t>
  </si>
  <si>
    <t>9/3/2023</t>
  </si>
  <si>
    <t>Cordero</t>
  </si>
  <si>
    <t>Lorena Cordero</t>
  </si>
  <si>
    <t>7/4/1973</t>
  </si>
  <si>
    <t>28/5/2022</t>
  </si>
  <si>
    <t>Pablo</t>
  </si>
  <si>
    <t>Arias</t>
  </si>
  <si>
    <t>Pablo Arias</t>
  </si>
  <si>
    <t>28/10/1979</t>
  </si>
  <si>
    <t>21/3/2020</t>
  </si>
  <si>
    <t>Molina</t>
  </si>
  <si>
    <t>Monica Molina</t>
  </si>
  <si>
    <t>29/6/2004</t>
  </si>
  <si>
    <t>3/2/2015</t>
  </si>
  <si>
    <t>Bruno</t>
  </si>
  <si>
    <t>Bruno Guzmán</t>
  </si>
  <si>
    <t>27/7/2004</t>
  </si>
  <si>
    <t>10/1/2017</t>
  </si>
  <si>
    <t>Paredes</t>
  </si>
  <si>
    <t>Natalia Paredes</t>
  </si>
  <si>
    <t>5/11/1973</t>
  </si>
  <si>
    <t>28/9/2020</t>
  </si>
  <si>
    <t>Enrique</t>
  </si>
  <si>
    <t>Enrique Nadal</t>
  </si>
  <si>
    <t>28/3/1976</t>
  </si>
  <si>
    <t>6/1/2021</t>
  </si>
  <si>
    <t>Karina</t>
  </si>
  <si>
    <t>Vega</t>
  </si>
  <si>
    <t>Karina Vega</t>
  </si>
  <si>
    <t>6/4/1977</t>
  </si>
  <si>
    <t>28/7/2016</t>
  </si>
  <si>
    <t>Cabrera</t>
  </si>
  <si>
    <t>Diego Cabrera</t>
  </si>
  <si>
    <t>15/5/1986</t>
  </si>
  <si>
    <t>22/1/2018</t>
  </si>
  <si>
    <t>Clara</t>
  </si>
  <si>
    <t>Clara Maldonado</t>
  </si>
  <si>
    <t>24/3/1961</t>
  </si>
  <si>
    <t>22/7/2023</t>
  </si>
  <si>
    <t>Octavio</t>
  </si>
  <si>
    <t>Octavio Lara</t>
  </si>
  <si>
    <t>8/1/1971</t>
  </si>
  <si>
    <t>20/2/2015</t>
  </si>
  <si>
    <t>Belén</t>
  </si>
  <si>
    <t>Belén Pizarro</t>
  </si>
  <si>
    <t>21/2/1983</t>
  </si>
  <si>
    <t>13/2/2023</t>
  </si>
  <si>
    <t>Mónica</t>
  </si>
  <si>
    <t>Antonio</t>
  </si>
  <si>
    <t>Felipe</t>
  </si>
  <si>
    <t>Gabriela</t>
  </si>
  <si>
    <t>Martín</t>
  </si>
  <si>
    <t>Juliana</t>
  </si>
  <si>
    <t>Nelson</t>
  </si>
  <si>
    <t>Susana</t>
  </si>
  <si>
    <t>Gonzalo</t>
  </si>
  <si>
    <t>Fabiola</t>
  </si>
  <si>
    <t>Ernesto</t>
  </si>
  <si>
    <t>Mariela</t>
  </si>
  <si>
    <t>Tomás</t>
  </si>
  <si>
    <t>Alejandra</t>
  </si>
  <si>
    <t>Rodrigo</t>
  </si>
  <si>
    <t>Elisa</t>
  </si>
  <si>
    <t>Federico</t>
  </si>
  <si>
    <t>Vanessa</t>
  </si>
  <si>
    <t>Salvador</t>
  </si>
  <si>
    <t>Inés</t>
  </si>
  <si>
    <t>Rodríguez</t>
  </si>
  <si>
    <t>Sánchez</t>
  </si>
  <si>
    <t>González</t>
  </si>
  <si>
    <t>Jiménez</t>
  </si>
  <si>
    <t>Hernández</t>
  </si>
  <si>
    <t>Álvarez</t>
  </si>
  <si>
    <t>Castro</t>
  </si>
  <si>
    <t>Medina</t>
  </si>
  <si>
    <t>Romero</t>
  </si>
  <si>
    <t>Moreno</t>
  </si>
  <si>
    <t>Morales</t>
  </si>
  <si>
    <t>Navarro</t>
  </si>
  <si>
    <t>Ramos</t>
  </si>
  <si>
    <t>Aguirre</t>
  </si>
  <si>
    <t>Campos</t>
  </si>
  <si>
    <t>Silva</t>
  </si>
  <si>
    <t>Fuentes</t>
  </si>
  <si>
    <t>Duarte</t>
  </si>
  <si>
    <t>Villalobos</t>
  </si>
  <si>
    <t>Marín</t>
  </si>
  <si>
    <t>Varela</t>
  </si>
  <si>
    <t>Montes</t>
  </si>
  <si>
    <t>Carrillo</t>
  </si>
  <si>
    <t>Bernal</t>
  </si>
  <si>
    <t>Andrade</t>
  </si>
  <si>
    <t>Bautista</t>
  </si>
  <si>
    <t>Calderón</t>
  </si>
  <si>
    <t>Ochoa</t>
  </si>
  <si>
    <t>Juancito</t>
  </si>
  <si>
    <t>Dariel Peña Vasquez</t>
  </si>
  <si>
    <t>Dariel</t>
  </si>
  <si>
    <t>Peña Vasquez</t>
  </si>
  <si>
    <t>Analista de Datos</t>
  </si>
  <si>
    <t>Redes y Seguridad</t>
  </si>
  <si>
    <t>Administrador DBA</t>
  </si>
  <si>
    <t>Soporte Tecnico</t>
  </si>
  <si>
    <t>Diseñador</t>
  </si>
  <si>
    <t>Dev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</si>
</sst>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 applyFill="1" applyAlignment="1">
      <alignment horizontal="right"/>
    </xf>
    <xf numFmtId="44" fontId="0" fillId="0" borderId="0" xfId="1" applyFont="1"/>
    <xf numFmtId="44" fontId="0" fillId="0" borderId="0" xfId="1" applyFont="1" applyFill="1"/>
    <xf numFmtId="14" fontId="2" fillId="0" borderId="0" xfId="0" applyNumberFormat="1" applyFont="1" applyAlignment="1">
      <alignment horizontal="right"/>
    </xf>
  </cellXfs>
  <cellStyles count="2">
    <cellStyle name="Moneda" xfId="1" builtinId="4"/>
    <cellStyle name="Normal" xfId="0" builtinId="0"/>
  </cellStyles>
  <dxfs count="13">
    <dxf>
      <font>
        <b/>
        <i val="0"/>
        <color rgb="FF00B05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color rgb="FFFF0000"/>
      </font>
    </dxf>
    <dxf>
      <numFmt numFmtId="19" formatCode="d/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9" formatCode="d/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9" formatCode="d/m/yy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0D8C3-DDC3-4D01-AA48-1DDDEEB68E75}" name="RRHH" displayName="RRHH" ref="A1:P68" totalsRowShown="0" headerRowCellStyle="Normal" dataCellStyle="Normal">
  <autoFilter ref="A1:P68" xr:uid="{8C70D8C3-DDC3-4D01-AA48-1DDDEEB68E75}">
    <filterColumn colId="6">
      <filters>
        <filter val="IT"/>
      </filters>
    </filterColumn>
  </autoFilter>
  <tableColumns count="16">
    <tableColumn id="1" xr3:uid="{530B672F-B535-4ACC-B430-671A5C7F6B2D}" name="Nombre"/>
    <tableColumn id="2" xr3:uid="{867E306F-E03C-497B-A168-E329895EEE64}" name="Apellido"/>
    <tableColumn id="3" xr3:uid="{82EC0E0F-A0BC-44F7-AEA8-152B6E592015}" name="Nombre Completo" dataCellStyle="Normal"/>
    <tableColumn id="16" xr3:uid="{BCFFBC82-8DF2-441D-83C2-32DC2FE1595D}" name="Genero"/>
    <tableColumn id="4" xr3:uid="{E5E1AE45-8608-4273-8771-4C5E086B5613}" name="Fecha Nacimiento" dataDxfId="10" dataCellStyle="Normal"/>
    <tableColumn id="5" xr3:uid="{1C2AF384-F5EC-42E6-A3B5-0B7B22D01E52}" name="Cargo" dataCellStyle="Normal"/>
    <tableColumn id="6" xr3:uid="{941B13B7-F694-49C9-A578-9C3DC13535BF}" name="Departamento" dataCellStyle="Normal"/>
    <tableColumn id="7" xr3:uid="{4DF35512-F499-48AB-A09D-D4590061942F}" name="Fecha Ingreso" dataDxfId="11" dataCellStyle="Normal"/>
    <tableColumn id="8" xr3:uid="{5D540EEE-FA4B-4AF9-8E37-F5776DCC8A81}" name="Edad en Años" dataCellStyle="Normal">
      <calculatedColumnFormula>ROUNDDOWN((TODAY()-E2)/365,0)</calculatedColumnFormula>
    </tableColumn>
    <tableColumn id="9" xr3:uid="{DA58CE8C-025D-49DE-B3F2-7294848C37E1}" name="Sueldo" dataCellStyle="Moneda"/>
    <tableColumn id="10" xr3:uid="{DA8A5D58-AD0D-487C-8C31-CE5A0B60B30B}" name="Bonificación" dataCellStyle="Moneda"/>
    <tableColumn id="11" xr3:uid="{533C7754-03A2-48AA-B367-4D3652920A0F}" name="Total Ingresos" dataCellStyle="Moneda">
      <calculatedColumnFormula>SUM(J2:K2)</calculatedColumnFormula>
    </tableColumn>
    <tableColumn id="12" xr3:uid="{E276929F-7072-4A3B-A9E6-EEE43D31B60A}" name="Estado" dataCellStyle="Normal"/>
    <tableColumn id="13" xr3:uid="{3C0BA5E1-803B-4DB3-B558-21600EC126B4}" name="Fecha Salida" dataDxfId="12" dataCellStyle="Normal"/>
    <tableColumn id="14" xr3:uid="{DEFC3C42-3529-4AC1-8B0A-FCE78049BAD5}" name="Status" dataCellStyle="Normal">
      <calculatedColumnFormula>IF(M2="Activo","✔","✖")</calculatedColumnFormula>
    </tableColumn>
    <tableColumn id="15" xr3:uid="{68CD7AE0-083B-4E01-947A-C6306482E3F7}" name="Antiguedad Activos e Inactivos" dataCellStyle="Normal">
      <calculatedColumnFormula>IF(AND(M2="Inactivo",N2&lt;TODAY()),
   ROUNDDOWN((N2-H2)/365,0) &amp; " años, " &amp;
   ROUNDDOWN(((N2-H2)-(ROUNDDOWN((N2-H2)/365,0)*365))/30,0) &amp; " meses, " &amp;
   ROUNDDOWN(((N2-H2)-(ROUNDDOWN((N2-H2)/365,0)*365))-(ROUNDDOWN(((N2-H2)-(ROUNDDOWN((N2-H2)/365,0)*365))/30,0)*30),0) &amp; " días. Salió el " &amp; TEXT(N2,"dd/mm/aaaa") &amp; " - Fuera de la empresa",
   ROUNDDOWN((TODAY()-H2)/365,0) &amp; " años, " &amp;
   ROUNDDOWN(((TODAY()-H2)-(ROUNDDOWN((TODAY()-H2)/365,0)*365))/30,0) &amp; " meses, " &amp;
   ROUNDDOWN(((TODAY()-H2)-(ROUNDDOWN((TODAY()-H2)/365,0)*365))-(ROUNDDOWN(((TODAY()-H2)-(ROUNDDOWN((TODAY()-H2)/365,0)*365))/30,0)*30),0) &amp; " días")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3AA0-72A7-4174-A690-C4123600CF73}">
  <dimension ref="A1:P68"/>
  <sheetViews>
    <sheetView tabSelected="1" topLeftCell="C1" zoomScaleNormal="100" workbookViewId="0">
      <selection activeCell="H34" sqref="H34"/>
    </sheetView>
  </sheetViews>
  <sheetFormatPr baseColWidth="10" defaultRowHeight="15" x14ac:dyDescent="0.25"/>
  <cols>
    <col min="2" max="2" width="17.42578125" customWidth="1"/>
    <col min="3" max="3" width="19.5703125" customWidth="1"/>
    <col min="4" max="4" width="10" bestFit="1" customWidth="1"/>
    <col min="5" max="5" width="19" style="1" customWidth="1"/>
    <col min="6" max="6" width="22.42578125" customWidth="1"/>
    <col min="7" max="7" width="16" customWidth="1"/>
    <col min="8" max="8" width="15.28515625" style="1" customWidth="1"/>
    <col min="9" max="9" width="15" customWidth="1"/>
    <col min="10" max="10" width="12.5703125" style="6" bestFit="1" customWidth="1"/>
    <col min="11" max="11" width="14" style="6" customWidth="1"/>
    <col min="12" max="12" width="15.42578125" customWidth="1"/>
    <col min="14" max="14" width="14" customWidth="1"/>
    <col min="16" max="16" width="6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56</v>
      </c>
      <c r="E1" s="1" t="s">
        <v>3</v>
      </c>
      <c r="F1" t="s">
        <v>4</v>
      </c>
      <c r="G1" t="s">
        <v>5</v>
      </c>
      <c r="H1" s="1" t="s">
        <v>6</v>
      </c>
      <c r="I1" t="s">
        <v>7</v>
      </c>
      <c r="J1" s="6" t="s">
        <v>8</v>
      </c>
      <c r="K1" s="6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 t="s">
        <v>15</v>
      </c>
      <c r="B2" t="s">
        <v>120</v>
      </c>
      <c r="C2" t="str">
        <f>CONCATENATE(A2," ",B2)</f>
        <v>Ana García</v>
      </c>
      <c r="D2" t="s">
        <v>58</v>
      </c>
      <c r="E2" s="4">
        <v>21064</v>
      </c>
      <c r="F2" t="s">
        <v>17</v>
      </c>
      <c r="G2" t="s">
        <v>18</v>
      </c>
      <c r="H2" s="4">
        <v>43862</v>
      </c>
      <c r="I2">
        <f ca="1">ROUNDDOWN((TODAY()-E2)/365,0)</f>
        <v>68</v>
      </c>
      <c r="J2" s="6">
        <v>45000</v>
      </c>
      <c r="K2" s="6">
        <v>5000</v>
      </c>
      <c r="L2" s="6">
        <f>SUM(J2:K2)</f>
        <v>50000</v>
      </c>
      <c r="M2" t="s">
        <v>19</v>
      </c>
      <c r="N2" s="4"/>
      <c r="O2" t="str">
        <f t="shared" ref="O2:O65" si="0">IF(M2="Activo","✔","✖")</f>
        <v>✔</v>
      </c>
      <c r="P2" t="str">
        <f t="shared" ref="P2:P65" ca="1" si="1">IF(AND(M2="Inactivo",N2&lt;TODAY()),
   ROUNDDOWN((N2-H2)/365,0) &amp; " años, " &amp;
   ROUNDDOWN(((N2-H2)-(ROUNDDOWN((N2-H2)/365,0)*365))/30,0) &amp; " meses, " &amp;
   ROUNDDOWN(((N2-H2)-(ROUNDDOWN((N2-H2)/365,0)*365))-(ROUNDDOWN(((N2-H2)-(ROUNDDOWN((N2-H2)/365,0)*365))/30,0)*30),0) &amp; " días. Salió el " &amp; TEXT(N2,"dd/mm/aaaa") &amp; " - Fuera de la empresa",
   ROUNDDOWN((TODAY()-H2)/365,0) &amp; " años, " &amp;
   ROUNDDOWN(((TODAY()-H2)-(ROUNDDOWN((TODAY()-H2)/365,0)*365))/30,0) &amp; " meses, " &amp;
   ROUNDDOWN(((TODAY()-H2)-(ROUNDDOWN((TODAY()-H2)/365,0)*365))-(ROUNDDOWN(((TODAY()-H2)-(ROUNDDOWN((TODAY()-H2)/365,0)*365))/30,0)*30),0) &amp; " días")</f>
        <v>5 años, 7 meses, 10 días</v>
      </c>
    </row>
    <row r="3" spans="1:16" x14ac:dyDescent="0.25">
      <c r="A3" t="s">
        <v>20</v>
      </c>
      <c r="B3" t="s">
        <v>291</v>
      </c>
      <c r="C3" t="str">
        <f t="shared" ref="C3:C17" si="2">CONCATENATE(A3," ",B3)</f>
        <v>Luis Rodríguez</v>
      </c>
      <c r="D3" t="s">
        <v>57</v>
      </c>
      <c r="E3" s="4">
        <v>21576</v>
      </c>
      <c r="F3" t="s">
        <v>22</v>
      </c>
      <c r="G3" t="s">
        <v>23</v>
      </c>
      <c r="H3" s="4">
        <v>43539</v>
      </c>
      <c r="I3">
        <f t="shared" ref="I3:I18" ca="1" si="3">ROUNDDOWN((TODAY()-E3)/365,0)</f>
        <v>66</v>
      </c>
      <c r="J3" s="6">
        <v>38000</v>
      </c>
      <c r="K3" s="6">
        <v>3000</v>
      </c>
      <c r="L3" s="6">
        <f t="shared" ref="L3:L18" si="4">SUM(J3:K3)</f>
        <v>41000</v>
      </c>
      <c r="M3" t="s">
        <v>19</v>
      </c>
      <c r="N3" s="4"/>
      <c r="O3" t="str">
        <f t="shared" si="0"/>
        <v>✔</v>
      </c>
      <c r="P3" s="3" t="str">
        <f t="shared" ca="1" si="1"/>
        <v>6 años, 5 meses, 28 días</v>
      </c>
    </row>
    <row r="4" spans="1:16" hidden="1" x14ac:dyDescent="0.25">
      <c r="A4" t="s">
        <v>24</v>
      </c>
      <c r="B4" t="s">
        <v>41</v>
      </c>
      <c r="C4" t="str">
        <f t="shared" si="2"/>
        <v>Carla López</v>
      </c>
      <c r="D4" t="s">
        <v>58</v>
      </c>
      <c r="E4" s="4">
        <v>30428</v>
      </c>
      <c r="F4" t="s">
        <v>26</v>
      </c>
      <c r="G4" t="s">
        <v>27</v>
      </c>
      <c r="H4" s="4">
        <v>44357</v>
      </c>
      <c r="I4">
        <f t="shared" ca="1" si="3"/>
        <v>42</v>
      </c>
      <c r="J4" s="6">
        <v>52000</v>
      </c>
      <c r="K4" s="6">
        <v>7000</v>
      </c>
      <c r="L4" s="7">
        <f>RRHH[[#This Row],[Sueldo]]+RRHH[[#This Row],[Bonificación]]</f>
        <v>59000</v>
      </c>
      <c r="M4" t="s">
        <v>28</v>
      </c>
      <c r="N4" s="4">
        <v>45323</v>
      </c>
      <c r="O4" t="str">
        <f t="shared" si="0"/>
        <v>✖</v>
      </c>
      <c r="P4" s="3" t="str">
        <f t="shared" ca="1" si="1"/>
        <v>2 años, 7 meses, 26 días. Salió el 01/02/jueves - Fuera de la empresa</v>
      </c>
    </row>
    <row r="5" spans="1:16" hidden="1" x14ac:dyDescent="0.25">
      <c r="A5" t="s">
        <v>29</v>
      </c>
      <c r="B5" t="s">
        <v>115</v>
      </c>
      <c r="C5" t="str">
        <f t="shared" si="2"/>
        <v>Juan Martínez</v>
      </c>
      <c r="D5" t="s">
        <v>57</v>
      </c>
      <c r="E5" s="4">
        <v>22680</v>
      </c>
      <c r="F5" t="s">
        <v>31</v>
      </c>
      <c r="G5" t="s">
        <v>32</v>
      </c>
      <c r="H5" s="4">
        <v>43429</v>
      </c>
      <c r="I5">
        <f t="shared" ca="1" si="3"/>
        <v>63</v>
      </c>
      <c r="J5" s="6">
        <v>31000</v>
      </c>
      <c r="K5" s="6">
        <v>2000</v>
      </c>
      <c r="L5" s="6">
        <f t="shared" si="4"/>
        <v>33000</v>
      </c>
      <c r="M5" t="s">
        <v>28</v>
      </c>
      <c r="N5" s="4">
        <v>45078</v>
      </c>
      <c r="O5" t="str">
        <f t="shared" si="0"/>
        <v>✖</v>
      </c>
      <c r="P5" s="3" t="str">
        <f t="shared" ca="1" si="1"/>
        <v>4 años, 6 meses, 9 días. Salió el 01/06/jueves - Fuera de la empresa</v>
      </c>
    </row>
    <row r="6" spans="1:16" hidden="1" x14ac:dyDescent="0.25">
      <c r="A6" t="s">
        <v>33</v>
      </c>
      <c r="B6" t="s">
        <v>292</v>
      </c>
      <c r="C6" t="str">
        <f t="shared" si="2"/>
        <v>Rosa Sánchez</v>
      </c>
      <c r="D6" t="s">
        <v>58</v>
      </c>
      <c r="E6" s="4">
        <v>37106</v>
      </c>
      <c r="F6" t="s">
        <v>34</v>
      </c>
      <c r="G6" t="s">
        <v>18</v>
      </c>
      <c r="H6" s="4">
        <v>42740</v>
      </c>
      <c r="I6">
        <f t="shared" ca="1" si="3"/>
        <v>24</v>
      </c>
      <c r="J6" s="6">
        <v>68000</v>
      </c>
      <c r="K6" s="6">
        <v>10000</v>
      </c>
      <c r="L6" s="6">
        <f t="shared" si="4"/>
        <v>78000</v>
      </c>
      <c r="M6" t="s">
        <v>19</v>
      </c>
      <c r="N6" s="4"/>
      <c r="O6" t="str">
        <f t="shared" si="0"/>
        <v>✔</v>
      </c>
      <c r="P6" s="3" t="str">
        <f t="shared" ca="1" si="1"/>
        <v>8 años, 8 meses, 7 días</v>
      </c>
    </row>
    <row r="7" spans="1:16" x14ac:dyDescent="0.25">
      <c r="A7" t="s">
        <v>35</v>
      </c>
      <c r="B7" t="s">
        <v>21</v>
      </c>
      <c r="C7" t="str">
        <f t="shared" si="2"/>
        <v>Pedro Pérez</v>
      </c>
      <c r="D7" t="s">
        <v>57</v>
      </c>
      <c r="E7" s="4">
        <v>36012</v>
      </c>
      <c r="F7" t="s">
        <v>22</v>
      </c>
      <c r="G7" t="s">
        <v>23</v>
      </c>
      <c r="H7" s="4">
        <v>44063</v>
      </c>
      <c r="I7">
        <f t="shared" ca="1" si="3"/>
        <v>27</v>
      </c>
      <c r="J7" s="6">
        <v>39000</v>
      </c>
      <c r="K7" s="6">
        <v>3500</v>
      </c>
      <c r="L7" s="6">
        <f t="shared" si="4"/>
        <v>42500</v>
      </c>
      <c r="M7" s="3" t="s">
        <v>19</v>
      </c>
      <c r="N7" s="4"/>
      <c r="O7" t="str">
        <f t="shared" si="0"/>
        <v>✔</v>
      </c>
      <c r="P7" s="3" t="str">
        <f t="shared" ca="1" si="1"/>
        <v>5 años, 0 meses, 19 días</v>
      </c>
    </row>
    <row r="8" spans="1:16" hidden="1" x14ac:dyDescent="0.25">
      <c r="A8" t="s">
        <v>37</v>
      </c>
      <c r="B8" t="s">
        <v>293</v>
      </c>
      <c r="C8" t="str">
        <f t="shared" si="2"/>
        <v>Laura González</v>
      </c>
      <c r="D8" t="s">
        <v>58</v>
      </c>
      <c r="E8" s="4">
        <v>27101</v>
      </c>
      <c r="F8" t="s">
        <v>39</v>
      </c>
      <c r="G8" t="s">
        <v>27</v>
      </c>
      <c r="H8" s="4">
        <v>44907</v>
      </c>
      <c r="I8">
        <f t="shared" ca="1" si="3"/>
        <v>51</v>
      </c>
      <c r="J8" s="6">
        <v>35000</v>
      </c>
      <c r="K8" s="6">
        <v>2500</v>
      </c>
      <c r="L8" s="7">
        <f>RRHH[[#This Row],[Sueldo]]+RRHH[[#This Row],[Bonificación]]</f>
        <v>37500</v>
      </c>
      <c r="M8" t="s">
        <v>19</v>
      </c>
      <c r="N8" s="4"/>
      <c r="O8" t="str">
        <f t="shared" si="0"/>
        <v>✔</v>
      </c>
      <c r="P8" s="3" t="str">
        <f t="shared" ca="1" si="1"/>
        <v>2 años, 9 meses, 0 días</v>
      </c>
    </row>
    <row r="9" spans="1:16" hidden="1" x14ac:dyDescent="0.25">
      <c r="A9" t="s">
        <v>40</v>
      </c>
      <c r="B9" t="s">
        <v>16</v>
      </c>
      <c r="C9" t="str">
        <f t="shared" si="2"/>
        <v>Mario Gómez</v>
      </c>
      <c r="D9" t="s">
        <v>57</v>
      </c>
      <c r="E9" s="4">
        <v>28684</v>
      </c>
      <c r="F9" t="s">
        <v>42</v>
      </c>
      <c r="G9" t="s">
        <v>32</v>
      </c>
      <c r="H9" s="4">
        <v>42463</v>
      </c>
      <c r="I9">
        <f t="shared" ca="1" si="3"/>
        <v>47</v>
      </c>
      <c r="J9" s="6">
        <v>47000</v>
      </c>
      <c r="K9" s="6">
        <v>6000</v>
      </c>
      <c r="L9" s="6">
        <f t="shared" si="4"/>
        <v>53000</v>
      </c>
      <c r="M9" t="s">
        <v>19</v>
      </c>
      <c r="N9" s="4"/>
      <c r="O9" t="str">
        <f t="shared" si="0"/>
        <v>✔</v>
      </c>
      <c r="P9" s="3" t="str">
        <f t="shared" ca="1" si="1"/>
        <v>9 años, 5 meses, 9 días</v>
      </c>
    </row>
    <row r="10" spans="1:16" hidden="1" x14ac:dyDescent="0.25">
      <c r="A10" t="s">
        <v>43</v>
      </c>
      <c r="B10" t="s">
        <v>275</v>
      </c>
      <c r="C10" t="str">
        <f t="shared" si="2"/>
        <v>Sonia Martín</v>
      </c>
      <c r="D10" t="s">
        <v>58</v>
      </c>
      <c r="E10" s="4">
        <v>28066</v>
      </c>
      <c r="F10" t="s">
        <v>17</v>
      </c>
      <c r="G10" t="s">
        <v>18</v>
      </c>
      <c r="H10" s="4">
        <v>43664</v>
      </c>
      <c r="I10">
        <f t="shared" ca="1" si="3"/>
        <v>48</v>
      </c>
      <c r="J10" s="6">
        <v>44000</v>
      </c>
      <c r="K10" s="6">
        <v>4500</v>
      </c>
      <c r="L10" s="6">
        <f t="shared" si="4"/>
        <v>48500</v>
      </c>
      <c r="M10" t="s">
        <v>19</v>
      </c>
      <c r="N10" s="4"/>
      <c r="O10" t="str">
        <f t="shared" si="0"/>
        <v>✔</v>
      </c>
      <c r="P10" s="3" t="str">
        <f t="shared" ca="1" si="1"/>
        <v>6 años, 1 meses, 23 días</v>
      </c>
    </row>
    <row r="11" spans="1:16" x14ac:dyDescent="0.25">
      <c r="A11" t="s">
        <v>44</v>
      </c>
      <c r="B11" t="s">
        <v>294</v>
      </c>
      <c r="C11" t="str">
        <f t="shared" si="2"/>
        <v>Diego Jiménez</v>
      </c>
      <c r="D11" t="s">
        <v>57</v>
      </c>
      <c r="E11" s="4">
        <v>38114</v>
      </c>
      <c r="F11" t="s">
        <v>328</v>
      </c>
      <c r="G11" t="s">
        <v>23</v>
      </c>
      <c r="H11" s="4">
        <v>44448</v>
      </c>
      <c r="I11">
        <f t="shared" ca="1" si="3"/>
        <v>21</v>
      </c>
      <c r="J11" s="6">
        <v>37000</v>
      </c>
      <c r="K11" s="6">
        <v>2800</v>
      </c>
      <c r="L11" s="6">
        <f t="shared" si="4"/>
        <v>39800</v>
      </c>
      <c r="M11" t="s">
        <v>19</v>
      </c>
      <c r="N11" s="4"/>
      <c r="O11" t="str">
        <f t="shared" si="0"/>
        <v>✔</v>
      </c>
      <c r="P11" s="3" t="str">
        <f t="shared" ca="1" si="1"/>
        <v>3 años, 12 meses, 4 días</v>
      </c>
    </row>
    <row r="12" spans="1:16" hidden="1" x14ac:dyDescent="0.25">
      <c r="A12" t="s">
        <v>46</v>
      </c>
      <c r="B12" t="s">
        <v>25</v>
      </c>
      <c r="C12" t="str">
        <f t="shared" si="2"/>
        <v>Carmen Ruiz</v>
      </c>
      <c r="D12" t="s">
        <v>58</v>
      </c>
      <c r="E12" s="4">
        <v>39396</v>
      </c>
      <c r="F12" t="s">
        <v>39</v>
      </c>
      <c r="G12" t="s">
        <v>27</v>
      </c>
      <c r="H12" s="4">
        <v>43883</v>
      </c>
      <c r="I12">
        <f t="shared" ca="1" si="3"/>
        <v>17</v>
      </c>
      <c r="J12" s="6">
        <v>35000</v>
      </c>
      <c r="K12" s="6">
        <v>3000</v>
      </c>
      <c r="L12" s="7">
        <f>RRHH[[#This Row],[Sueldo]]+RRHH[[#This Row],[Bonificación]]</f>
        <v>38000</v>
      </c>
      <c r="M12" t="s">
        <v>19</v>
      </c>
      <c r="N12" s="4"/>
      <c r="O12" t="str">
        <f t="shared" si="0"/>
        <v>✔</v>
      </c>
      <c r="P12" s="3" t="str">
        <f t="shared" ca="1" si="1"/>
        <v>5 años, 6 meses, 19 días</v>
      </c>
    </row>
    <row r="13" spans="1:16" hidden="1" x14ac:dyDescent="0.25">
      <c r="A13" t="s">
        <v>48</v>
      </c>
      <c r="B13" t="s">
        <v>295</v>
      </c>
      <c r="C13" t="str">
        <f t="shared" si="2"/>
        <v>Andrés Hernández</v>
      </c>
      <c r="D13" t="s">
        <v>57</v>
      </c>
      <c r="E13" s="4">
        <v>37153</v>
      </c>
      <c r="F13" t="s">
        <v>31</v>
      </c>
      <c r="G13" t="s">
        <v>32</v>
      </c>
      <c r="H13" s="4">
        <v>43403</v>
      </c>
      <c r="I13">
        <f t="shared" ca="1" si="3"/>
        <v>23</v>
      </c>
      <c r="J13" s="6">
        <v>29000</v>
      </c>
      <c r="K13" s="6">
        <v>1500</v>
      </c>
      <c r="L13" s="6">
        <f t="shared" si="4"/>
        <v>30500</v>
      </c>
      <c r="M13" s="3" t="s">
        <v>19</v>
      </c>
      <c r="N13" s="4"/>
      <c r="O13" s="3" t="str">
        <f t="shared" si="0"/>
        <v>✔</v>
      </c>
      <c r="P13" s="3" t="str">
        <f t="shared" ca="1" si="1"/>
        <v>6 años, 10 meses, 14 días</v>
      </c>
    </row>
    <row r="14" spans="1:16" x14ac:dyDescent="0.25">
      <c r="A14" t="s">
        <v>49</v>
      </c>
      <c r="B14" t="s">
        <v>36</v>
      </c>
      <c r="C14" t="str">
        <f t="shared" si="2"/>
        <v>Paula Díaz</v>
      </c>
      <c r="D14" t="s">
        <v>58</v>
      </c>
      <c r="E14" s="4">
        <v>22447</v>
      </c>
      <c r="F14" t="s">
        <v>34</v>
      </c>
      <c r="G14" t="s">
        <v>23</v>
      </c>
      <c r="H14" s="4">
        <v>42141</v>
      </c>
      <c r="I14">
        <f t="shared" ca="1" si="3"/>
        <v>64</v>
      </c>
      <c r="J14" s="6">
        <v>72000</v>
      </c>
      <c r="K14" s="6">
        <v>12000</v>
      </c>
      <c r="L14" s="6">
        <f t="shared" si="4"/>
        <v>84000</v>
      </c>
      <c r="M14" t="s">
        <v>19</v>
      </c>
      <c r="N14" s="4"/>
      <c r="O14" t="str">
        <f t="shared" si="0"/>
        <v>✔</v>
      </c>
      <c r="P14" s="3" t="str">
        <f t="shared" ca="1" si="1"/>
        <v>10 años, 3 meses, 26 días</v>
      </c>
    </row>
    <row r="15" spans="1:16" hidden="1" x14ac:dyDescent="0.25">
      <c r="A15" t="s">
        <v>51</v>
      </c>
      <c r="B15" t="s">
        <v>296</v>
      </c>
      <c r="C15" t="str">
        <f t="shared" si="2"/>
        <v>Esteban Álvarez</v>
      </c>
      <c r="D15" t="s">
        <v>57</v>
      </c>
      <c r="E15" s="4">
        <v>34432</v>
      </c>
      <c r="F15" t="s">
        <v>42</v>
      </c>
      <c r="G15" t="s">
        <v>27</v>
      </c>
      <c r="H15" s="4">
        <v>42892</v>
      </c>
      <c r="I15">
        <f t="shared" ca="1" si="3"/>
        <v>31</v>
      </c>
      <c r="J15" s="6">
        <v>51000</v>
      </c>
      <c r="K15" s="6">
        <v>6500</v>
      </c>
      <c r="L15" s="7">
        <f>RRHH[[#This Row],[Sueldo]]+RRHH[[#This Row],[Bonificación]]</f>
        <v>57500</v>
      </c>
      <c r="M15" t="s">
        <v>19</v>
      </c>
      <c r="N15" s="4"/>
      <c r="O15" t="str">
        <f t="shared" si="0"/>
        <v>✔</v>
      </c>
      <c r="P15" s="3" t="str">
        <f t="shared" ca="1" si="1"/>
        <v>8 años, 3 meses, 5 días</v>
      </c>
    </row>
    <row r="16" spans="1:16" hidden="1" x14ac:dyDescent="0.25">
      <c r="A16" t="s">
        <v>107</v>
      </c>
      <c r="B16" t="s">
        <v>30</v>
      </c>
      <c r="C16" t="str">
        <f t="shared" si="2"/>
        <v>María Torres</v>
      </c>
      <c r="D16" t="s">
        <v>58</v>
      </c>
      <c r="E16" s="4">
        <v>24207</v>
      </c>
      <c r="F16" t="s">
        <v>17</v>
      </c>
      <c r="G16" t="s">
        <v>53</v>
      </c>
      <c r="H16" s="4">
        <v>44876</v>
      </c>
      <c r="I16">
        <f t="shared" ca="1" si="3"/>
        <v>59</v>
      </c>
      <c r="J16" s="6">
        <v>46000</v>
      </c>
      <c r="K16" s="6">
        <v>4000</v>
      </c>
      <c r="L16" s="6">
        <f t="shared" si="4"/>
        <v>50000</v>
      </c>
      <c r="M16" t="s">
        <v>19</v>
      </c>
      <c r="N16" s="4"/>
      <c r="O16" t="str">
        <f t="shared" si="0"/>
        <v>✔</v>
      </c>
      <c r="P16" s="3" t="str">
        <f t="shared" ca="1" si="1"/>
        <v>2 años, 10 meses, 1 días</v>
      </c>
    </row>
    <row r="17" spans="1:16" hidden="1" x14ac:dyDescent="0.25">
      <c r="A17" t="s">
        <v>55</v>
      </c>
      <c r="B17" t="s">
        <v>125</v>
      </c>
      <c r="C17" t="str">
        <f t="shared" si="2"/>
        <v>Teresa Ramírez</v>
      </c>
      <c r="D17" t="s">
        <v>58</v>
      </c>
      <c r="E17" s="4">
        <v>40018</v>
      </c>
      <c r="F17" t="s">
        <v>17</v>
      </c>
      <c r="G17" t="s">
        <v>54</v>
      </c>
      <c r="H17" s="4">
        <v>44876</v>
      </c>
      <c r="I17">
        <f t="shared" ca="1" si="3"/>
        <v>16</v>
      </c>
      <c r="J17" s="6">
        <v>46000</v>
      </c>
      <c r="K17" s="6">
        <v>4000</v>
      </c>
      <c r="L17" s="6">
        <f t="shared" si="4"/>
        <v>50000</v>
      </c>
      <c r="M17" t="s">
        <v>28</v>
      </c>
      <c r="N17" s="4">
        <v>45076</v>
      </c>
      <c r="O17" t="str">
        <f t="shared" si="0"/>
        <v>✖</v>
      </c>
      <c r="P17" s="3" t="str">
        <f t="shared" ca="1" si="1"/>
        <v>0 años, 6 meses, 20 días. Salió el 30/05/martes - Fuera de la empresa</v>
      </c>
    </row>
    <row r="18" spans="1:16" hidden="1" x14ac:dyDescent="0.25">
      <c r="A18" t="s">
        <v>321</v>
      </c>
      <c r="B18" t="s">
        <v>322</v>
      </c>
      <c r="C18" t="s">
        <v>320</v>
      </c>
      <c r="D18" t="s">
        <v>57</v>
      </c>
      <c r="E18" s="4">
        <v>110193</v>
      </c>
      <c r="F18" t="s">
        <v>323</v>
      </c>
      <c r="G18" t="s">
        <v>27</v>
      </c>
      <c r="H18" s="4">
        <v>45719</v>
      </c>
      <c r="I18">
        <v>24</v>
      </c>
      <c r="J18" s="6">
        <v>75000</v>
      </c>
      <c r="K18" s="6">
        <v>5000</v>
      </c>
      <c r="L18" s="7">
        <f>RRHH[[#This Row],[Sueldo]]+RRHH[[#This Row],[Bonificación]]</f>
        <v>80000</v>
      </c>
      <c r="M18" t="s">
        <v>19</v>
      </c>
      <c r="N18" s="4"/>
      <c r="O18" t="str">
        <f t="shared" si="0"/>
        <v>✔</v>
      </c>
      <c r="P18" s="3" t="str">
        <f t="shared" ca="1" si="1"/>
        <v>0 años, 6 meses, 8 días</v>
      </c>
    </row>
    <row r="19" spans="1:16" hidden="1" x14ac:dyDescent="0.25">
      <c r="A19" t="s">
        <v>119</v>
      </c>
      <c r="B19" t="s">
        <v>135</v>
      </c>
      <c r="C19" s="3" t="s">
        <v>59</v>
      </c>
      <c r="D19" t="s">
        <v>58</v>
      </c>
      <c r="E19" s="4" t="s">
        <v>64</v>
      </c>
      <c r="F19" s="3" t="s">
        <v>17</v>
      </c>
      <c r="G19" s="3" t="s">
        <v>53</v>
      </c>
      <c r="H19" s="4" t="s">
        <v>65</v>
      </c>
      <c r="I19" s="3">
        <v>60</v>
      </c>
      <c r="J19" s="6">
        <v>32000</v>
      </c>
      <c r="K19" s="6">
        <v>10000</v>
      </c>
      <c r="L19" s="6">
        <v>42000</v>
      </c>
      <c r="M19" s="3" t="s">
        <v>19</v>
      </c>
      <c r="N19" s="4"/>
      <c r="O19" s="3" t="str">
        <f t="shared" si="0"/>
        <v>✔</v>
      </c>
      <c r="P19" s="3" t="str">
        <f t="shared" ca="1" si="1"/>
        <v>7 años, 5 meses, 7 días</v>
      </c>
    </row>
    <row r="20" spans="1:16" hidden="1" x14ac:dyDescent="0.25">
      <c r="A20" t="s">
        <v>124</v>
      </c>
      <c r="B20" t="s">
        <v>297</v>
      </c>
      <c r="C20" s="3" t="s">
        <v>60</v>
      </c>
      <c r="D20" t="s">
        <v>57</v>
      </c>
      <c r="E20" s="4" t="s">
        <v>66</v>
      </c>
      <c r="F20" s="3" t="s">
        <v>22</v>
      </c>
      <c r="G20" s="3" t="s">
        <v>67</v>
      </c>
      <c r="H20" s="4" t="s">
        <v>68</v>
      </c>
      <c r="I20" s="3">
        <v>21</v>
      </c>
      <c r="J20" s="6">
        <v>31000</v>
      </c>
      <c r="K20" s="6">
        <v>3000</v>
      </c>
      <c r="L20" s="6">
        <v>34000</v>
      </c>
      <c r="M20" s="3" t="s">
        <v>19</v>
      </c>
      <c r="N20" s="4"/>
      <c r="O20" s="3" t="str">
        <f t="shared" si="0"/>
        <v>✔</v>
      </c>
      <c r="P20" s="3" t="str">
        <f t="shared" ca="1" si="1"/>
        <v>4 años, 8 meses, 10 días</v>
      </c>
    </row>
    <row r="21" spans="1:16" hidden="1" x14ac:dyDescent="0.25">
      <c r="A21" t="s">
        <v>129</v>
      </c>
      <c r="B21" t="s">
        <v>140</v>
      </c>
      <c r="C21" s="3" t="s">
        <v>61</v>
      </c>
      <c r="D21" t="s">
        <v>58</v>
      </c>
      <c r="E21" s="4" t="s">
        <v>69</v>
      </c>
      <c r="F21" s="3" t="s">
        <v>70</v>
      </c>
      <c r="G21" s="3" t="s">
        <v>32</v>
      </c>
      <c r="H21" s="4" t="s">
        <v>71</v>
      </c>
      <c r="I21" s="3">
        <v>68</v>
      </c>
      <c r="J21" s="6">
        <v>68000</v>
      </c>
      <c r="K21" s="6">
        <v>7000</v>
      </c>
      <c r="L21" s="6">
        <v>75000</v>
      </c>
      <c r="M21" s="3" t="s">
        <v>19</v>
      </c>
      <c r="N21" s="4"/>
      <c r="O21" s="3" t="str">
        <f t="shared" si="0"/>
        <v>✔</v>
      </c>
      <c r="P21" s="3" t="str">
        <f t="shared" ca="1" si="1"/>
        <v>2 años, 2 meses, 2 días</v>
      </c>
    </row>
    <row r="22" spans="1:16" hidden="1" x14ac:dyDescent="0.25">
      <c r="A22" t="s">
        <v>134</v>
      </c>
      <c r="B22" t="s">
        <v>298</v>
      </c>
      <c r="C22" s="3" t="s">
        <v>62</v>
      </c>
      <c r="D22" t="s">
        <v>57</v>
      </c>
      <c r="E22" s="4" t="s">
        <v>72</v>
      </c>
      <c r="F22" s="3" t="s">
        <v>42</v>
      </c>
      <c r="G22" s="3" t="s">
        <v>73</v>
      </c>
      <c r="H22" s="4" t="s">
        <v>74</v>
      </c>
      <c r="I22" s="3">
        <v>70</v>
      </c>
      <c r="J22" s="6">
        <v>38000</v>
      </c>
      <c r="K22" s="6">
        <v>4000</v>
      </c>
      <c r="L22" s="6">
        <f>RRHH[[#This Row],[Sueldo]]+RRHH[[#This Row],[Bonificación]]</f>
        <v>42000</v>
      </c>
      <c r="M22" s="3" t="s">
        <v>28</v>
      </c>
      <c r="N22" s="4">
        <v>45505</v>
      </c>
      <c r="O22" s="3" t="str">
        <f t="shared" si="0"/>
        <v>✖</v>
      </c>
      <c r="P22" s="3" t="str">
        <f t="shared" ca="1" si="1"/>
        <v>4 años, 2 meses, 29 días. Salió el 01/08/jueves - Fuera de la empresa</v>
      </c>
    </row>
    <row r="23" spans="1:16" hidden="1" x14ac:dyDescent="0.25">
      <c r="A23" t="s">
        <v>139</v>
      </c>
      <c r="B23" t="s">
        <v>299</v>
      </c>
      <c r="C23" s="3" t="s">
        <v>63</v>
      </c>
      <c r="D23" t="s">
        <v>58</v>
      </c>
      <c r="E23" s="4" t="s">
        <v>75</v>
      </c>
      <c r="F23" s="3" t="s">
        <v>76</v>
      </c>
      <c r="G23" s="3" t="s">
        <v>54</v>
      </c>
      <c r="H23" s="4" t="s">
        <v>77</v>
      </c>
      <c r="I23" s="3">
        <v>62</v>
      </c>
      <c r="J23" s="6">
        <v>30000</v>
      </c>
      <c r="K23" s="6">
        <v>12000</v>
      </c>
      <c r="L23" s="6">
        <v>42000</v>
      </c>
      <c r="M23" s="3" t="s">
        <v>19</v>
      </c>
      <c r="N23" s="4"/>
      <c r="O23" s="3" t="str">
        <f t="shared" si="0"/>
        <v>✔</v>
      </c>
      <c r="P23" s="3" t="str">
        <f t="shared" ca="1" si="1"/>
        <v>1 años, 3 meses, 14 días</v>
      </c>
    </row>
    <row r="24" spans="1:16" x14ac:dyDescent="0.25">
      <c r="A24" t="s">
        <v>145</v>
      </c>
      <c r="B24" t="s">
        <v>300</v>
      </c>
      <c r="C24" s="2" t="s">
        <v>78</v>
      </c>
      <c r="D24" t="s">
        <v>57</v>
      </c>
      <c r="E24" s="5" t="s">
        <v>79</v>
      </c>
      <c r="F24" s="2" t="s">
        <v>80</v>
      </c>
      <c r="G24" s="2" t="s">
        <v>23</v>
      </c>
      <c r="H24" s="5" t="s">
        <v>81</v>
      </c>
      <c r="I24" s="2">
        <v>59</v>
      </c>
      <c r="J24" s="7">
        <v>51000</v>
      </c>
      <c r="K24" s="7">
        <v>7000</v>
      </c>
      <c r="L24" s="7">
        <v>58000</v>
      </c>
      <c r="M24" s="3" t="s">
        <v>19</v>
      </c>
      <c r="N24" s="4"/>
      <c r="O24" s="3" t="str">
        <f t="shared" si="0"/>
        <v>✔</v>
      </c>
      <c r="P24" s="3" t="str">
        <f t="shared" ca="1" si="1"/>
        <v>2 años, 3 meses, 14 días</v>
      </c>
    </row>
    <row r="25" spans="1:16" hidden="1" x14ac:dyDescent="0.25">
      <c r="A25" t="s">
        <v>147</v>
      </c>
      <c r="B25" t="s">
        <v>176</v>
      </c>
      <c r="C25" s="2" t="s">
        <v>82</v>
      </c>
      <c r="D25" t="s">
        <v>58</v>
      </c>
      <c r="E25" s="5" t="s">
        <v>83</v>
      </c>
      <c r="F25" s="2" t="s">
        <v>31</v>
      </c>
      <c r="G25" s="2" t="s">
        <v>53</v>
      </c>
      <c r="H25" s="5" t="s">
        <v>84</v>
      </c>
      <c r="I25" s="2">
        <v>66</v>
      </c>
      <c r="J25" s="7">
        <v>32000</v>
      </c>
      <c r="K25" s="7">
        <v>4500</v>
      </c>
      <c r="L25" s="7">
        <v>36500</v>
      </c>
      <c r="M25" s="2" t="s">
        <v>19</v>
      </c>
      <c r="N25" s="5"/>
      <c r="O25" s="3" t="str">
        <f t="shared" si="0"/>
        <v>✔</v>
      </c>
      <c r="P25" s="3" t="str">
        <f t="shared" ca="1" si="1"/>
        <v>9 años, 4 meses, 14 días</v>
      </c>
    </row>
    <row r="26" spans="1:16" hidden="1" x14ac:dyDescent="0.25">
      <c r="A26" t="s">
        <v>152</v>
      </c>
      <c r="B26" t="s">
        <v>146</v>
      </c>
      <c r="C26" s="2" t="s">
        <v>85</v>
      </c>
      <c r="D26" t="s">
        <v>57</v>
      </c>
      <c r="E26" s="5" t="s">
        <v>86</v>
      </c>
      <c r="F26" s="2" t="s">
        <v>42</v>
      </c>
      <c r="G26" s="2" t="s">
        <v>54</v>
      </c>
      <c r="H26" s="5" t="s">
        <v>87</v>
      </c>
      <c r="I26" s="2">
        <v>37</v>
      </c>
      <c r="J26" s="7">
        <v>44000</v>
      </c>
      <c r="K26" s="7">
        <v>12000</v>
      </c>
      <c r="L26" s="7">
        <v>56000</v>
      </c>
      <c r="M26" s="2" t="s">
        <v>19</v>
      </c>
      <c r="N26" s="5"/>
      <c r="O26" s="3" t="str">
        <f t="shared" si="0"/>
        <v>✔</v>
      </c>
      <c r="P26" s="3" t="str">
        <f t="shared" ca="1" si="1"/>
        <v>5 años, 4 meses, 19 días</v>
      </c>
    </row>
    <row r="27" spans="1:16" hidden="1" x14ac:dyDescent="0.25">
      <c r="A27" t="s">
        <v>157</v>
      </c>
      <c r="B27" t="s">
        <v>52</v>
      </c>
      <c r="C27" s="2" t="s">
        <v>88</v>
      </c>
      <c r="D27" t="s">
        <v>58</v>
      </c>
      <c r="E27" s="5" t="s">
        <v>89</v>
      </c>
      <c r="F27" s="2" t="s">
        <v>80</v>
      </c>
      <c r="G27" s="2" t="s">
        <v>27</v>
      </c>
      <c r="H27" s="5" t="s">
        <v>91</v>
      </c>
      <c r="I27" s="2">
        <v>64</v>
      </c>
      <c r="J27" s="7">
        <v>37000</v>
      </c>
      <c r="K27" s="7">
        <v>5000</v>
      </c>
      <c r="L27" s="7">
        <f>RRHH[[#This Row],[Sueldo]]+RRHH[[#This Row],[Bonificación]]</f>
        <v>42000</v>
      </c>
      <c r="M27" s="2" t="s">
        <v>19</v>
      </c>
      <c r="N27" s="5"/>
      <c r="O27" s="3" t="str">
        <f t="shared" si="0"/>
        <v>✔</v>
      </c>
      <c r="P27" s="3" t="str">
        <f t="shared" ca="1" si="1"/>
        <v>1 años, 9 meses, 4 días</v>
      </c>
    </row>
    <row r="28" spans="1:16" hidden="1" x14ac:dyDescent="0.25">
      <c r="A28" t="s">
        <v>162</v>
      </c>
      <c r="B28" t="s">
        <v>251</v>
      </c>
      <c r="C28" s="2" t="s">
        <v>92</v>
      </c>
      <c r="D28" t="s">
        <v>57</v>
      </c>
      <c r="E28" s="5" t="s">
        <v>93</v>
      </c>
      <c r="F28" s="2" t="s">
        <v>31</v>
      </c>
      <c r="G28" s="2" t="s">
        <v>54</v>
      </c>
      <c r="H28" s="5" t="s">
        <v>94</v>
      </c>
      <c r="I28" s="2">
        <v>20</v>
      </c>
      <c r="J28" s="7">
        <v>30000</v>
      </c>
      <c r="K28" s="7">
        <v>4000</v>
      </c>
      <c r="L28" s="7">
        <v>34000</v>
      </c>
      <c r="M28" s="2" t="s">
        <v>19</v>
      </c>
      <c r="N28" s="5"/>
      <c r="O28" s="3" t="str">
        <f t="shared" si="0"/>
        <v>✔</v>
      </c>
      <c r="P28" s="3" t="str">
        <f t="shared" ca="1" si="1"/>
        <v>10 años, 4 meses, 16 días</v>
      </c>
    </row>
    <row r="29" spans="1:16" hidden="1" x14ac:dyDescent="0.25">
      <c r="A29" t="s">
        <v>166</v>
      </c>
      <c r="B29" t="s">
        <v>301</v>
      </c>
      <c r="C29" s="2" t="s">
        <v>95</v>
      </c>
      <c r="D29" t="s">
        <v>58</v>
      </c>
      <c r="E29" s="5" t="s">
        <v>96</v>
      </c>
      <c r="F29" s="2" t="s">
        <v>31</v>
      </c>
      <c r="G29" s="2" t="s">
        <v>67</v>
      </c>
      <c r="H29" s="5" t="s">
        <v>97</v>
      </c>
      <c r="I29" s="2">
        <v>64</v>
      </c>
      <c r="J29" s="7">
        <v>72000</v>
      </c>
      <c r="K29" s="7">
        <v>4500</v>
      </c>
      <c r="L29" s="7">
        <v>76500</v>
      </c>
      <c r="M29" s="2" t="s">
        <v>19</v>
      </c>
      <c r="N29" s="5"/>
      <c r="O29" s="3" t="str">
        <f t="shared" si="0"/>
        <v>✔</v>
      </c>
      <c r="P29" s="3" t="str">
        <f t="shared" ca="1" si="1"/>
        <v>5 años, 4 meses, 20 días</v>
      </c>
    </row>
    <row r="30" spans="1:16" hidden="1" x14ac:dyDescent="0.25">
      <c r="A30" t="s">
        <v>171</v>
      </c>
      <c r="B30" t="s">
        <v>148</v>
      </c>
      <c r="C30" s="2" t="s">
        <v>98</v>
      </c>
      <c r="D30" t="s">
        <v>57</v>
      </c>
      <c r="E30" s="5" t="s">
        <v>99</v>
      </c>
      <c r="F30" s="2" t="s">
        <v>42</v>
      </c>
      <c r="G30" s="2" t="s">
        <v>53</v>
      </c>
      <c r="H30" s="5" t="s">
        <v>100</v>
      </c>
      <c r="I30" s="2">
        <v>29</v>
      </c>
      <c r="J30" s="7">
        <v>44000</v>
      </c>
      <c r="K30" s="7">
        <v>12000</v>
      </c>
      <c r="L30" s="7">
        <v>56000</v>
      </c>
      <c r="M30" s="2" t="s">
        <v>19</v>
      </c>
      <c r="N30" s="5"/>
      <c r="O30" s="3" t="str">
        <f t="shared" si="0"/>
        <v>✔</v>
      </c>
      <c r="P30" s="3" t="str">
        <f t="shared" ca="1" si="1"/>
        <v>8 años, 4 meses, 18 días</v>
      </c>
    </row>
    <row r="31" spans="1:16" hidden="1" x14ac:dyDescent="0.25">
      <c r="A31" t="s">
        <v>175</v>
      </c>
      <c r="B31" t="s">
        <v>302</v>
      </c>
      <c r="C31" s="2" t="s">
        <v>101</v>
      </c>
      <c r="D31" t="s">
        <v>58</v>
      </c>
      <c r="E31" s="5" t="s">
        <v>102</v>
      </c>
      <c r="F31" s="2" t="s">
        <v>76</v>
      </c>
      <c r="G31" s="2" t="s">
        <v>32</v>
      </c>
      <c r="H31" s="5" t="s">
        <v>103</v>
      </c>
      <c r="I31" s="2">
        <v>34</v>
      </c>
      <c r="J31" s="7">
        <v>31000</v>
      </c>
      <c r="K31" s="7">
        <v>1500</v>
      </c>
      <c r="L31" s="7">
        <v>32500</v>
      </c>
      <c r="M31" s="2" t="s">
        <v>19</v>
      </c>
      <c r="N31" s="5"/>
      <c r="O31" s="3" t="str">
        <f t="shared" si="0"/>
        <v>✔</v>
      </c>
      <c r="P31" s="3" t="str">
        <f t="shared" ca="1" si="1"/>
        <v>7 años, 11 meses, 28 días</v>
      </c>
    </row>
    <row r="32" spans="1:16" hidden="1" x14ac:dyDescent="0.25">
      <c r="A32" t="s">
        <v>180</v>
      </c>
      <c r="B32" t="s">
        <v>234</v>
      </c>
      <c r="C32" s="2" t="s">
        <v>104</v>
      </c>
      <c r="D32" t="s">
        <v>57</v>
      </c>
      <c r="E32" s="5" t="s">
        <v>105</v>
      </c>
      <c r="F32" s="2" t="s">
        <v>42</v>
      </c>
      <c r="G32" s="2" t="s">
        <v>73</v>
      </c>
      <c r="H32" s="5" t="s">
        <v>106</v>
      </c>
      <c r="I32" s="2">
        <v>56</v>
      </c>
      <c r="J32" s="7">
        <v>52000</v>
      </c>
      <c r="K32" s="7">
        <v>7000</v>
      </c>
      <c r="L32" s="6">
        <f>RRHH[[#This Row],[Sueldo]]+RRHH[[#This Row],[Bonificación]]</f>
        <v>59000</v>
      </c>
      <c r="M32" s="2" t="s">
        <v>19</v>
      </c>
      <c r="N32" s="5"/>
      <c r="O32" s="3" t="str">
        <f t="shared" si="0"/>
        <v>✔</v>
      </c>
      <c r="P32" s="3" t="str">
        <f t="shared" ca="1" si="1"/>
        <v>1 años, 6 meses, 27 días</v>
      </c>
    </row>
    <row r="33" spans="1:16" hidden="1" x14ac:dyDescent="0.25">
      <c r="A33" t="s">
        <v>185</v>
      </c>
      <c r="B33" t="s">
        <v>303</v>
      </c>
      <c r="C33" s="2" t="s">
        <v>108</v>
      </c>
      <c r="D33" t="s">
        <v>58</v>
      </c>
      <c r="E33" s="5" t="s">
        <v>109</v>
      </c>
      <c r="F33" s="2" t="s">
        <v>31</v>
      </c>
      <c r="G33" s="2" t="s">
        <v>110</v>
      </c>
      <c r="H33" s="5" t="s">
        <v>111</v>
      </c>
      <c r="I33" s="2">
        <v>23</v>
      </c>
      <c r="J33" s="7">
        <v>38000</v>
      </c>
      <c r="K33" s="7">
        <v>2500</v>
      </c>
      <c r="L33" s="7">
        <f>RRHH[[#This Row],[Sueldo]]+RRHH[[#This Row],[Bonificación]]</f>
        <v>40500</v>
      </c>
      <c r="M33" s="2" t="s">
        <v>19</v>
      </c>
      <c r="N33" s="5"/>
      <c r="O33" s="3" t="str">
        <f t="shared" si="0"/>
        <v>✔</v>
      </c>
      <c r="P33" s="3" t="str">
        <f t="shared" ca="1" si="1"/>
        <v>9 años, 9 meses, 20 días</v>
      </c>
    </row>
    <row r="34" spans="1:16" x14ac:dyDescent="0.25">
      <c r="A34" t="s">
        <v>190</v>
      </c>
      <c r="B34" t="s">
        <v>50</v>
      </c>
      <c r="C34" s="2" t="s">
        <v>112</v>
      </c>
      <c r="D34" t="s">
        <v>58</v>
      </c>
      <c r="E34" s="5" t="s">
        <v>113</v>
      </c>
      <c r="F34" s="2" t="s">
        <v>76</v>
      </c>
      <c r="G34" s="2" t="s">
        <v>23</v>
      </c>
      <c r="H34" s="5" t="s">
        <v>114</v>
      </c>
      <c r="I34" s="2">
        <v>46</v>
      </c>
      <c r="J34" s="7">
        <v>68000</v>
      </c>
      <c r="K34" s="7">
        <v>1500</v>
      </c>
      <c r="L34" s="7">
        <v>69500</v>
      </c>
      <c r="M34" s="2" t="s">
        <v>19</v>
      </c>
      <c r="N34" s="5"/>
      <c r="O34" s="3" t="str">
        <f t="shared" si="0"/>
        <v>✔</v>
      </c>
      <c r="P34" s="3" t="str">
        <f t="shared" ca="1" si="1"/>
        <v>6 años, 2 meses, 5 días</v>
      </c>
    </row>
    <row r="35" spans="1:16" hidden="1" x14ac:dyDescent="0.25">
      <c r="A35" t="s">
        <v>195</v>
      </c>
      <c r="B35" t="s">
        <v>158</v>
      </c>
      <c r="C35" s="2" t="s">
        <v>116</v>
      </c>
      <c r="D35" t="s">
        <v>57</v>
      </c>
      <c r="E35" s="5" t="s">
        <v>117</v>
      </c>
      <c r="F35" s="2" t="s">
        <v>70</v>
      </c>
      <c r="G35" s="2" t="s">
        <v>27</v>
      </c>
      <c r="H35" s="5" t="s">
        <v>118</v>
      </c>
      <c r="I35" s="2">
        <v>47</v>
      </c>
      <c r="J35" s="7">
        <v>40000</v>
      </c>
      <c r="K35" s="7">
        <v>5000</v>
      </c>
      <c r="L35" s="7">
        <f>RRHH[[#This Row],[Sueldo]]+RRHH[[#This Row],[Bonificación]]</f>
        <v>45000</v>
      </c>
      <c r="M35" s="2" t="s">
        <v>19</v>
      </c>
      <c r="N35" s="5"/>
      <c r="O35" s="3" t="str">
        <f t="shared" si="0"/>
        <v>✔</v>
      </c>
      <c r="P35" s="3" t="str">
        <f t="shared" ca="1" si="1"/>
        <v>2 años, 6 meses, 12 días</v>
      </c>
    </row>
    <row r="36" spans="1:16" hidden="1" x14ac:dyDescent="0.25">
      <c r="A36" t="s">
        <v>200</v>
      </c>
      <c r="B36" t="s">
        <v>153</v>
      </c>
      <c r="C36" s="2" t="s">
        <v>121</v>
      </c>
      <c r="D36" t="s">
        <v>58</v>
      </c>
      <c r="E36" s="5" t="s">
        <v>122</v>
      </c>
      <c r="F36" s="2" t="s">
        <v>42</v>
      </c>
      <c r="G36" s="2" t="s">
        <v>54</v>
      </c>
      <c r="H36" s="5" t="s">
        <v>123</v>
      </c>
      <c r="I36" s="2">
        <v>52</v>
      </c>
      <c r="J36" s="7">
        <v>29000</v>
      </c>
      <c r="K36" s="7">
        <v>7000</v>
      </c>
      <c r="L36" s="7">
        <v>36000</v>
      </c>
      <c r="M36" s="2" t="s">
        <v>19</v>
      </c>
      <c r="N36" s="5"/>
      <c r="O36" s="3" t="str">
        <f t="shared" si="0"/>
        <v>✔</v>
      </c>
      <c r="P36" s="3" t="str">
        <f t="shared" ca="1" si="1"/>
        <v>7 años, 11 meses, 19 días</v>
      </c>
    </row>
    <row r="37" spans="1:16" hidden="1" x14ac:dyDescent="0.25">
      <c r="A37" t="s">
        <v>205</v>
      </c>
      <c r="B37" t="s">
        <v>304</v>
      </c>
      <c r="C37" s="2" t="s">
        <v>126</v>
      </c>
      <c r="D37" t="s">
        <v>57</v>
      </c>
      <c r="E37" s="5" t="s">
        <v>127</v>
      </c>
      <c r="F37" s="2" t="s">
        <v>22</v>
      </c>
      <c r="G37" s="2" t="s">
        <v>54</v>
      </c>
      <c r="H37" s="5" t="s">
        <v>128</v>
      </c>
      <c r="I37" s="2">
        <v>68</v>
      </c>
      <c r="J37" s="7">
        <v>39000</v>
      </c>
      <c r="K37" s="7">
        <v>7000</v>
      </c>
      <c r="L37" s="7">
        <v>46000</v>
      </c>
      <c r="M37" s="2" t="s">
        <v>19</v>
      </c>
      <c r="N37" s="5"/>
      <c r="O37" s="3" t="str">
        <f t="shared" si="0"/>
        <v>✔</v>
      </c>
      <c r="P37" s="3" t="str">
        <f t="shared" ca="1" si="1"/>
        <v>6 años, 5 meses, 10 días</v>
      </c>
    </row>
    <row r="38" spans="1:16" x14ac:dyDescent="0.25">
      <c r="A38" t="s">
        <v>210</v>
      </c>
      <c r="B38" t="s">
        <v>242</v>
      </c>
      <c r="C38" s="2" t="s">
        <v>130</v>
      </c>
      <c r="D38" t="s">
        <v>58</v>
      </c>
      <c r="E38" s="5" t="s">
        <v>131</v>
      </c>
      <c r="F38" s="2" t="s">
        <v>324</v>
      </c>
      <c r="G38" s="2" t="s">
        <v>23</v>
      </c>
      <c r="H38" s="5" t="s">
        <v>133</v>
      </c>
      <c r="I38" s="2">
        <v>62</v>
      </c>
      <c r="J38" s="7">
        <v>72000</v>
      </c>
      <c r="K38" s="7">
        <v>6000</v>
      </c>
      <c r="L38" s="7">
        <v>78000</v>
      </c>
      <c r="M38" s="2" t="s">
        <v>28</v>
      </c>
      <c r="N38" s="4">
        <v>45689</v>
      </c>
      <c r="O38" s="3" t="str">
        <f t="shared" si="0"/>
        <v>✖</v>
      </c>
      <c r="P38" s="3" t="str">
        <f t="shared" ca="1" si="1"/>
        <v>1 años, 11 meses, 4 días. Salió el 01/02/sábado - Fuera de la empresa</v>
      </c>
    </row>
    <row r="39" spans="1:16" hidden="1" x14ac:dyDescent="0.25">
      <c r="A39" t="s">
        <v>215</v>
      </c>
      <c r="B39" t="s">
        <v>305</v>
      </c>
      <c r="C39" s="2" t="s">
        <v>136</v>
      </c>
      <c r="D39" t="s">
        <v>57</v>
      </c>
      <c r="E39" s="5" t="s">
        <v>137</v>
      </c>
      <c r="F39" s="2" t="s">
        <v>31</v>
      </c>
      <c r="G39" s="2" t="s">
        <v>110</v>
      </c>
      <c r="H39" s="5" t="s">
        <v>138</v>
      </c>
      <c r="I39" s="2">
        <v>32</v>
      </c>
      <c r="J39" s="7">
        <v>38000</v>
      </c>
      <c r="K39" s="7">
        <v>2000</v>
      </c>
      <c r="L39" s="7">
        <f>RRHH[[#This Row],[Sueldo]]+RRHH[[#This Row],[Bonificación]]</f>
        <v>40000</v>
      </c>
      <c r="M39" s="2" t="s">
        <v>19</v>
      </c>
      <c r="N39" s="4"/>
      <c r="O39" s="3" t="str">
        <f t="shared" si="0"/>
        <v>✔</v>
      </c>
      <c r="P39" s="3" t="str">
        <f t="shared" ca="1" si="1"/>
        <v>6 años, 9 meses, 3 días</v>
      </c>
    </row>
    <row r="40" spans="1:16" hidden="1" x14ac:dyDescent="0.25">
      <c r="A40" t="s">
        <v>220</v>
      </c>
      <c r="B40" t="s">
        <v>181</v>
      </c>
      <c r="C40" s="2" t="s">
        <v>141</v>
      </c>
      <c r="D40" t="s">
        <v>58</v>
      </c>
      <c r="E40" s="5" t="s">
        <v>142</v>
      </c>
      <c r="F40" s="2" t="s">
        <v>70</v>
      </c>
      <c r="G40" s="2" t="s">
        <v>143</v>
      </c>
      <c r="H40" s="5" t="s">
        <v>144</v>
      </c>
      <c r="I40" s="2">
        <v>31</v>
      </c>
      <c r="J40" s="7">
        <v>31000</v>
      </c>
      <c r="K40" s="7">
        <v>4000</v>
      </c>
      <c r="L40" s="7">
        <v>35000</v>
      </c>
      <c r="M40" s="2" t="s">
        <v>28</v>
      </c>
      <c r="N40" s="4">
        <v>44044</v>
      </c>
      <c r="O40" s="3" t="str">
        <f t="shared" si="0"/>
        <v>✖</v>
      </c>
      <c r="P40" s="3" t="str">
        <f t="shared" ca="1" si="1"/>
        <v>4 años, 3 meses, 26 días. Salió el 01/08/sábado - Fuera de la empresa</v>
      </c>
    </row>
    <row r="41" spans="1:16" x14ac:dyDescent="0.25">
      <c r="A41" t="s">
        <v>319</v>
      </c>
      <c r="B41" t="s">
        <v>38</v>
      </c>
      <c r="C41" s="2" t="str">
        <f>CONCATENATE(RRHH[[#This Row],[Nombre]]," ",RRHH[[#This Row],[Apellido]])</f>
        <v>Juancito Peña</v>
      </c>
      <c r="D41" t="s">
        <v>57</v>
      </c>
      <c r="E41" s="5">
        <v>31222</v>
      </c>
      <c r="F41" s="2" t="s">
        <v>90</v>
      </c>
      <c r="G41" s="2" t="s">
        <v>23</v>
      </c>
      <c r="H41" s="5">
        <v>40284</v>
      </c>
      <c r="I41" s="2">
        <v>40</v>
      </c>
      <c r="J41" s="7">
        <v>125000</v>
      </c>
      <c r="K41" s="7">
        <v>3000</v>
      </c>
      <c r="L41" s="7">
        <f>RRHH[[#This Row],[Sueldo]]+RRHH[[#This Row],[Bonificación]]</f>
        <v>128000</v>
      </c>
      <c r="M41" s="2" t="s">
        <v>19</v>
      </c>
      <c r="N41" s="4"/>
      <c r="O41" s="3" t="str">
        <f t="shared" si="0"/>
        <v>✔</v>
      </c>
      <c r="P41" s="3" t="str">
        <f t="shared" ca="1" si="1"/>
        <v>15 años, 4 meses, 28 días</v>
      </c>
    </row>
    <row r="42" spans="1:16" hidden="1" x14ac:dyDescent="0.25">
      <c r="A42" t="s">
        <v>229</v>
      </c>
      <c r="B42" t="s">
        <v>255</v>
      </c>
      <c r="C42" s="2" t="s">
        <v>149</v>
      </c>
      <c r="D42" t="s">
        <v>58</v>
      </c>
      <c r="E42" s="5" t="s">
        <v>150</v>
      </c>
      <c r="F42" s="2" t="s">
        <v>22</v>
      </c>
      <c r="G42" s="2" t="s">
        <v>110</v>
      </c>
      <c r="H42" s="5" t="s">
        <v>151</v>
      </c>
      <c r="I42" s="2">
        <v>41</v>
      </c>
      <c r="J42" s="7">
        <v>72000</v>
      </c>
      <c r="K42" s="7">
        <v>3000</v>
      </c>
      <c r="L42" s="7">
        <f>RRHH[[#This Row],[Sueldo]]+RRHH[[#This Row],[Bonificación]]</f>
        <v>75000</v>
      </c>
      <c r="M42" s="2" t="s">
        <v>19</v>
      </c>
      <c r="N42" s="4"/>
      <c r="O42" s="3" t="str">
        <f t="shared" si="0"/>
        <v>✔</v>
      </c>
      <c r="P42" s="3" t="str">
        <f t="shared" ca="1" si="1"/>
        <v>7 años, 3 meses, 20 días</v>
      </c>
    </row>
    <row r="43" spans="1:16" hidden="1" x14ac:dyDescent="0.25">
      <c r="A43" t="s">
        <v>271</v>
      </c>
      <c r="B43" t="s">
        <v>306</v>
      </c>
      <c r="C43" s="2" t="s">
        <v>154</v>
      </c>
      <c r="D43" t="s">
        <v>57</v>
      </c>
      <c r="E43" s="5" t="s">
        <v>155</v>
      </c>
      <c r="F43" s="2" t="s">
        <v>31</v>
      </c>
      <c r="G43" s="2" t="s">
        <v>143</v>
      </c>
      <c r="H43" s="5" t="s">
        <v>156</v>
      </c>
      <c r="I43" s="2">
        <v>28</v>
      </c>
      <c r="J43" s="7">
        <v>32000</v>
      </c>
      <c r="K43" s="7">
        <v>10000</v>
      </c>
      <c r="L43" s="7">
        <v>42000</v>
      </c>
      <c r="M43" s="2" t="s">
        <v>19</v>
      </c>
      <c r="N43" s="5"/>
      <c r="O43" s="3" t="str">
        <f t="shared" si="0"/>
        <v>✔</v>
      </c>
      <c r="P43" s="3" t="str">
        <f t="shared" ca="1" si="1"/>
        <v>4 años, 5 meses, 7 días</v>
      </c>
    </row>
    <row r="44" spans="1:16" hidden="1" x14ac:dyDescent="0.25">
      <c r="A44" t="s">
        <v>238</v>
      </c>
      <c r="B44" t="s">
        <v>307</v>
      </c>
      <c r="C44" s="2" t="s">
        <v>159</v>
      </c>
      <c r="D44" t="s">
        <v>58</v>
      </c>
      <c r="E44" s="5" t="s">
        <v>160</v>
      </c>
      <c r="F44" s="2" t="s">
        <v>80</v>
      </c>
      <c r="G44" s="2" t="s">
        <v>143</v>
      </c>
      <c r="H44" s="5" t="s">
        <v>161</v>
      </c>
      <c r="I44" s="2">
        <v>32</v>
      </c>
      <c r="J44" s="7">
        <v>32000</v>
      </c>
      <c r="K44" s="7">
        <v>1500</v>
      </c>
      <c r="L44" s="7">
        <v>33500</v>
      </c>
      <c r="M44" s="2" t="s">
        <v>19</v>
      </c>
      <c r="N44" s="5"/>
      <c r="O44" s="3" t="str">
        <f t="shared" si="0"/>
        <v>✔</v>
      </c>
      <c r="P44" s="3" t="str">
        <f t="shared" ca="1" si="1"/>
        <v>9 años, 9 meses, 23 días</v>
      </c>
    </row>
    <row r="45" spans="1:16" hidden="1" x14ac:dyDescent="0.25">
      <c r="A45" t="s">
        <v>246</v>
      </c>
      <c r="B45" t="s">
        <v>47</v>
      </c>
      <c r="C45" s="2" t="s">
        <v>163</v>
      </c>
      <c r="D45" t="s">
        <v>57</v>
      </c>
      <c r="E45" s="5" t="s">
        <v>164</v>
      </c>
      <c r="F45" s="2" t="s">
        <v>22</v>
      </c>
      <c r="G45" s="2" t="s">
        <v>32</v>
      </c>
      <c r="H45" s="5" t="s">
        <v>165</v>
      </c>
      <c r="I45" s="2">
        <v>40</v>
      </c>
      <c r="J45" s="7">
        <v>68000</v>
      </c>
      <c r="K45" s="7">
        <v>2500</v>
      </c>
      <c r="L45" s="7">
        <v>70500</v>
      </c>
      <c r="M45" s="2" t="s">
        <v>19</v>
      </c>
      <c r="N45" s="5"/>
      <c r="O45" s="3" t="str">
        <f t="shared" si="0"/>
        <v>✔</v>
      </c>
      <c r="P45" s="3" t="str">
        <f t="shared" ca="1" si="1"/>
        <v>7 años, 4 meses, 24 días</v>
      </c>
    </row>
    <row r="46" spans="1:16" hidden="1" x14ac:dyDescent="0.25">
      <c r="A46" t="s">
        <v>250</v>
      </c>
      <c r="B46" t="s">
        <v>308</v>
      </c>
      <c r="C46" s="2" t="s">
        <v>168</v>
      </c>
      <c r="D46" t="s">
        <v>58</v>
      </c>
      <c r="E46" s="5" t="s">
        <v>169</v>
      </c>
      <c r="F46" s="2" t="s">
        <v>132</v>
      </c>
      <c r="G46" s="2" t="s">
        <v>32</v>
      </c>
      <c r="H46" s="5" t="s">
        <v>170</v>
      </c>
      <c r="I46" s="2">
        <v>45</v>
      </c>
      <c r="J46" s="7">
        <v>32000</v>
      </c>
      <c r="K46" s="7">
        <v>1500</v>
      </c>
      <c r="L46" s="7">
        <v>33500</v>
      </c>
      <c r="M46" s="2" t="s">
        <v>19</v>
      </c>
      <c r="N46" s="5"/>
      <c r="O46" s="3" t="str">
        <f t="shared" si="0"/>
        <v>✔</v>
      </c>
      <c r="P46" s="3" t="str">
        <f t="shared" ca="1" si="1"/>
        <v>9 años, 0 meses, 14 días</v>
      </c>
    </row>
    <row r="47" spans="1:16" x14ac:dyDescent="0.25">
      <c r="A47" t="s">
        <v>259</v>
      </c>
      <c r="B47" t="s">
        <v>167</v>
      </c>
      <c r="C47" s="2" t="s">
        <v>172</v>
      </c>
      <c r="D47" t="s">
        <v>57</v>
      </c>
      <c r="E47" s="5" t="s">
        <v>173</v>
      </c>
      <c r="F47" s="2" t="s">
        <v>325</v>
      </c>
      <c r="G47" s="2" t="s">
        <v>23</v>
      </c>
      <c r="H47" s="5" t="s">
        <v>174</v>
      </c>
      <c r="I47" s="2">
        <v>22</v>
      </c>
      <c r="J47" s="7">
        <v>72000</v>
      </c>
      <c r="K47" s="7">
        <v>5000</v>
      </c>
      <c r="L47" s="7">
        <v>77000</v>
      </c>
      <c r="M47" s="2" t="s">
        <v>28</v>
      </c>
      <c r="N47" s="4">
        <v>45901</v>
      </c>
      <c r="O47" s="3" t="str">
        <f t="shared" si="0"/>
        <v>✖</v>
      </c>
      <c r="P47" s="3" t="str">
        <f t="shared" ca="1" si="1"/>
        <v>7 años, 5 meses, 23 días. Salió el 01/09/lunes - Fuera de la empresa</v>
      </c>
    </row>
    <row r="48" spans="1:16" hidden="1" x14ac:dyDescent="0.25">
      <c r="A48" t="s">
        <v>263</v>
      </c>
      <c r="B48" t="s">
        <v>45</v>
      </c>
      <c r="C48" s="2" t="s">
        <v>177</v>
      </c>
      <c r="D48" t="s">
        <v>58</v>
      </c>
      <c r="E48" s="5" t="s">
        <v>178</v>
      </c>
      <c r="F48" s="2" t="s">
        <v>42</v>
      </c>
      <c r="G48" s="2" t="s">
        <v>73</v>
      </c>
      <c r="H48" s="5" t="s">
        <v>179</v>
      </c>
      <c r="I48" s="2">
        <v>65</v>
      </c>
      <c r="J48" s="7">
        <v>68000</v>
      </c>
      <c r="K48" s="7">
        <v>3500</v>
      </c>
      <c r="L48" s="6">
        <f>RRHH[[#This Row],[Sueldo]]+RRHH[[#This Row],[Bonificación]]</f>
        <v>71500</v>
      </c>
      <c r="M48" s="2" t="s">
        <v>19</v>
      </c>
      <c r="N48" s="4"/>
      <c r="O48" s="3" t="str">
        <f t="shared" si="0"/>
        <v>✔</v>
      </c>
      <c r="P48" s="3" t="str">
        <f t="shared" ca="1" si="1"/>
        <v>10 años, 2 meses, 3 días</v>
      </c>
    </row>
    <row r="49" spans="1:16" hidden="1" x14ac:dyDescent="0.25">
      <c r="A49" t="s">
        <v>267</v>
      </c>
      <c r="B49" t="s">
        <v>309</v>
      </c>
      <c r="C49" s="2" t="s">
        <v>182</v>
      </c>
      <c r="D49" t="s">
        <v>57</v>
      </c>
      <c r="E49" s="5" t="s">
        <v>183</v>
      </c>
      <c r="F49" s="2" t="s">
        <v>80</v>
      </c>
      <c r="G49" s="2" t="s">
        <v>27</v>
      </c>
      <c r="H49" s="5" t="s">
        <v>184</v>
      </c>
      <c r="I49" s="2">
        <v>20</v>
      </c>
      <c r="J49" s="7">
        <v>50000</v>
      </c>
      <c r="K49" s="7">
        <v>7000</v>
      </c>
      <c r="L49" s="7">
        <f>RRHH[[#This Row],[Sueldo]]+RRHH[[#This Row],[Bonificación]]</f>
        <v>57000</v>
      </c>
      <c r="M49" s="2" t="s">
        <v>19</v>
      </c>
      <c r="N49" s="4"/>
      <c r="O49" s="3" t="str">
        <f t="shared" si="0"/>
        <v>✔</v>
      </c>
      <c r="P49" s="3" t="str">
        <f t="shared" ca="1" si="1"/>
        <v>7 años, 4 meses, 5 días</v>
      </c>
    </row>
    <row r="50" spans="1:16" hidden="1" x14ac:dyDescent="0.25">
      <c r="A50" t="s">
        <v>272</v>
      </c>
      <c r="B50" t="s">
        <v>310</v>
      </c>
      <c r="C50" s="2" t="s">
        <v>187</v>
      </c>
      <c r="D50" t="s">
        <v>58</v>
      </c>
      <c r="E50" s="5" t="s">
        <v>188</v>
      </c>
      <c r="F50" s="2" t="s">
        <v>76</v>
      </c>
      <c r="G50" s="2" t="s">
        <v>18</v>
      </c>
      <c r="H50" s="5" t="s">
        <v>189</v>
      </c>
      <c r="I50" s="2">
        <v>65</v>
      </c>
      <c r="J50" s="7">
        <v>37000</v>
      </c>
      <c r="K50" s="7">
        <v>1500</v>
      </c>
      <c r="L50" s="7">
        <v>38500</v>
      </c>
      <c r="M50" s="2" t="s">
        <v>19</v>
      </c>
      <c r="N50" s="4"/>
      <c r="O50" s="3" t="str">
        <f t="shared" si="0"/>
        <v>✔</v>
      </c>
      <c r="P50" s="3" t="str">
        <f t="shared" ca="1" si="1"/>
        <v>9 años, 10 meses, 29 días</v>
      </c>
    </row>
    <row r="51" spans="1:16" x14ac:dyDescent="0.25">
      <c r="A51" t="s">
        <v>273</v>
      </c>
      <c r="B51" t="s">
        <v>186</v>
      </c>
      <c r="C51" s="2" t="s">
        <v>192</v>
      </c>
      <c r="D51" t="s">
        <v>57</v>
      </c>
      <c r="E51" s="5" t="s">
        <v>193</v>
      </c>
      <c r="F51" s="2" t="s">
        <v>326</v>
      </c>
      <c r="G51" s="2" t="s">
        <v>23</v>
      </c>
      <c r="H51" s="5" t="s">
        <v>194</v>
      </c>
      <c r="I51" s="2">
        <v>63</v>
      </c>
      <c r="J51" s="7">
        <v>39000</v>
      </c>
      <c r="K51" s="7">
        <v>4500</v>
      </c>
      <c r="L51" s="7">
        <v>43500</v>
      </c>
      <c r="M51" s="2" t="s">
        <v>28</v>
      </c>
      <c r="N51" s="4">
        <v>45724</v>
      </c>
      <c r="O51" s="3" t="str">
        <f t="shared" si="0"/>
        <v>✖</v>
      </c>
      <c r="P51" s="3" t="str">
        <f t="shared" ca="1" si="1"/>
        <v>1 años, 0 meses, 15 días. Salió el 08/03/sábado - Fuera de la empresa</v>
      </c>
    </row>
    <row r="52" spans="1:16" x14ac:dyDescent="0.25">
      <c r="A52" t="s">
        <v>274</v>
      </c>
      <c r="B52" t="s">
        <v>191</v>
      </c>
      <c r="C52" s="2" t="s">
        <v>197</v>
      </c>
      <c r="D52" t="s">
        <v>58</v>
      </c>
      <c r="E52" s="5" t="s">
        <v>198</v>
      </c>
      <c r="F52" s="2" t="s">
        <v>90</v>
      </c>
      <c r="G52" s="2" t="s">
        <v>23</v>
      </c>
      <c r="H52" s="5" t="s">
        <v>199</v>
      </c>
      <c r="I52" s="2">
        <v>67</v>
      </c>
      <c r="J52" s="7">
        <v>47000</v>
      </c>
      <c r="K52" s="7">
        <v>3500</v>
      </c>
      <c r="L52" s="7">
        <v>72000</v>
      </c>
      <c r="M52" s="2" t="s">
        <v>28</v>
      </c>
      <c r="N52" s="4">
        <v>45689</v>
      </c>
      <c r="O52" s="3" t="str">
        <f t="shared" si="0"/>
        <v>✖</v>
      </c>
      <c r="P52" s="3" t="str">
        <f t="shared" ca="1" si="1"/>
        <v>3 años, 2 meses, 15 días. Salió el 01/02/sábado - Fuera de la empresa</v>
      </c>
    </row>
    <row r="53" spans="1:16" hidden="1" x14ac:dyDescent="0.25">
      <c r="A53" t="s">
        <v>275</v>
      </c>
      <c r="B53" t="s">
        <v>196</v>
      </c>
      <c r="C53" s="2" t="s">
        <v>202</v>
      </c>
      <c r="D53" t="s">
        <v>57</v>
      </c>
      <c r="E53" s="5" t="s">
        <v>203</v>
      </c>
      <c r="F53" s="2" t="s">
        <v>34</v>
      </c>
      <c r="G53" s="2" t="s">
        <v>73</v>
      </c>
      <c r="H53" s="5" t="s">
        <v>204</v>
      </c>
      <c r="I53" s="2">
        <v>49</v>
      </c>
      <c r="J53" s="7">
        <v>85000</v>
      </c>
      <c r="K53" s="7">
        <v>25000</v>
      </c>
      <c r="L53" s="6">
        <f>RRHH[[#This Row],[Sueldo]]+RRHH[[#This Row],[Bonificación]]</f>
        <v>110000</v>
      </c>
      <c r="M53" s="2" t="s">
        <v>19</v>
      </c>
      <c r="N53" s="4"/>
      <c r="O53" s="3" t="str">
        <f t="shared" si="0"/>
        <v>✔</v>
      </c>
      <c r="P53" s="3" t="str">
        <f t="shared" ca="1" si="1"/>
        <v>7 años, 9 meses, 22 días</v>
      </c>
    </row>
    <row r="54" spans="1:16" hidden="1" x14ac:dyDescent="0.25">
      <c r="A54" t="s">
        <v>276</v>
      </c>
      <c r="B54" t="s">
        <v>201</v>
      </c>
      <c r="C54" s="2" t="s">
        <v>207</v>
      </c>
      <c r="D54" t="s">
        <v>58</v>
      </c>
      <c r="E54" s="5" t="s">
        <v>208</v>
      </c>
      <c r="F54" s="2" t="s">
        <v>17</v>
      </c>
      <c r="G54" s="2" t="s">
        <v>143</v>
      </c>
      <c r="H54" s="5" t="s">
        <v>209</v>
      </c>
      <c r="I54" s="2">
        <v>64</v>
      </c>
      <c r="J54" s="7">
        <v>31000</v>
      </c>
      <c r="K54" s="7">
        <v>6000</v>
      </c>
      <c r="L54" s="7">
        <v>37000</v>
      </c>
      <c r="M54" s="2" t="s">
        <v>28</v>
      </c>
      <c r="N54" s="8">
        <v>45498</v>
      </c>
      <c r="O54" s="3" t="str">
        <f t="shared" si="0"/>
        <v>✖</v>
      </c>
      <c r="P54" s="3" t="str">
        <f t="shared" ca="1" si="1"/>
        <v>0 años, -2 meses, -11 días. Salió el 25/07/jueves - Fuera de la empresa</v>
      </c>
    </row>
    <row r="55" spans="1:16" x14ac:dyDescent="0.25">
      <c r="A55" t="s">
        <v>277</v>
      </c>
      <c r="B55" t="s">
        <v>206</v>
      </c>
      <c r="C55" s="2" t="s">
        <v>212</v>
      </c>
      <c r="D55" t="s">
        <v>57</v>
      </c>
      <c r="E55" s="5" t="s">
        <v>213</v>
      </c>
      <c r="F55" s="2" t="s">
        <v>327</v>
      </c>
      <c r="G55" s="2" t="s">
        <v>23</v>
      </c>
      <c r="H55" s="5" t="s">
        <v>214</v>
      </c>
      <c r="I55" s="2">
        <v>58</v>
      </c>
      <c r="J55" s="7">
        <v>37000</v>
      </c>
      <c r="K55" s="7">
        <v>5000</v>
      </c>
      <c r="L55" s="7">
        <v>42000</v>
      </c>
      <c r="M55" s="2" t="s">
        <v>19</v>
      </c>
      <c r="N55" s="4"/>
      <c r="O55" s="3" t="str">
        <f t="shared" si="0"/>
        <v>✔</v>
      </c>
      <c r="P55" s="3" t="str">
        <f t="shared" ca="1" si="1"/>
        <v>7 años, 3 meses, 1 días</v>
      </c>
    </row>
    <row r="56" spans="1:16" hidden="1" x14ac:dyDescent="0.25">
      <c r="A56" t="s">
        <v>278</v>
      </c>
      <c r="B56" t="s">
        <v>211</v>
      </c>
      <c r="C56" s="2" t="s">
        <v>217</v>
      </c>
      <c r="D56" t="s">
        <v>58</v>
      </c>
      <c r="E56" s="5" t="s">
        <v>218</v>
      </c>
      <c r="F56" s="2" t="s">
        <v>22</v>
      </c>
      <c r="G56" s="2" t="s">
        <v>110</v>
      </c>
      <c r="H56" s="5" t="s">
        <v>219</v>
      </c>
      <c r="I56" s="2">
        <v>43</v>
      </c>
      <c r="J56" s="7">
        <v>45000</v>
      </c>
      <c r="K56" s="7">
        <v>10000</v>
      </c>
      <c r="L56" s="7">
        <f>RRHH[[#This Row],[Sueldo]]+RRHH[[#This Row],[Bonificación]]</f>
        <v>55000</v>
      </c>
      <c r="M56" s="2" t="s">
        <v>28</v>
      </c>
      <c r="N56" s="4">
        <v>45022</v>
      </c>
      <c r="O56" s="3" t="str">
        <f t="shared" si="0"/>
        <v>✖</v>
      </c>
      <c r="P56" s="3" t="str">
        <f t="shared" ca="1" si="1"/>
        <v>7 años, 4 meses, 12 días. Salió el 06/04/jueves - Fuera de la empresa</v>
      </c>
    </row>
    <row r="57" spans="1:16" x14ac:dyDescent="0.25">
      <c r="A57" t="s">
        <v>279</v>
      </c>
      <c r="B57" t="s">
        <v>216</v>
      </c>
      <c r="C57" s="2" t="s">
        <v>222</v>
      </c>
      <c r="D57" t="s">
        <v>57</v>
      </c>
      <c r="E57" s="5" t="s">
        <v>223</v>
      </c>
      <c r="F57" s="2" t="s">
        <v>22</v>
      </c>
      <c r="G57" s="2" t="s">
        <v>23</v>
      </c>
      <c r="H57" s="5" t="s">
        <v>224</v>
      </c>
      <c r="I57" s="2">
        <v>46</v>
      </c>
      <c r="J57" s="7">
        <v>45000</v>
      </c>
      <c r="K57" s="7">
        <v>7000</v>
      </c>
      <c r="L57" s="7">
        <v>52000</v>
      </c>
      <c r="M57" s="2" t="s">
        <v>28</v>
      </c>
      <c r="N57" s="4">
        <v>45627</v>
      </c>
      <c r="O57" s="3" t="str">
        <f t="shared" si="0"/>
        <v>✖</v>
      </c>
      <c r="P57" s="3" t="str">
        <f t="shared" ca="1" si="1"/>
        <v>1 años, 8 meses, 28 días. Salió el 01/12/domingo - Fuera de la empresa</v>
      </c>
    </row>
    <row r="58" spans="1:16" hidden="1" x14ac:dyDescent="0.25">
      <c r="A58" t="s">
        <v>280</v>
      </c>
      <c r="B58" t="s">
        <v>221</v>
      </c>
      <c r="C58" s="2" t="s">
        <v>226</v>
      </c>
      <c r="D58" t="s">
        <v>58</v>
      </c>
      <c r="E58" s="5" t="s">
        <v>227</v>
      </c>
      <c r="F58" s="2" t="s">
        <v>34</v>
      </c>
      <c r="G58" s="2" t="s">
        <v>110</v>
      </c>
      <c r="H58" s="5" t="s">
        <v>228</v>
      </c>
      <c r="I58" s="2">
        <v>52</v>
      </c>
      <c r="J58" s="7">
        <v>75000</v>
      </c>
      <c r="K58" s="7">
        <v>5000</v>
      </c>
      <c r="L58" s="7">
        <f>RRHH[[#This Row],[Sueldo]]+RRHH[[#This Row],[Bonificación]]</f>
        <v>80000</v>
      </c>
      <c r="M58" s="2" t="s">
        <v>19</v>
      </c>
      <c r="N58" s="4"/>
      <c r="O58" s="3" t="str">
        <f t="shared" si="0"/>
        <v>✔</v>
      </c>
      <c r="P58" s="3" t="str">
        <f t="shared" ca="1" si="1"/>
        <v>3 años, 3 meses, 13 días</v>
      </c>
    </row>
    <row r="59" spans="1:16" hidden="1" x14ac:dyDescent="0.25">
      <c r="A59" t="s">
        <v>281</v>
      </c>
      <c r="B59" t="s">
        <v>225</v>
      </c>
      <c r="C59" s="2" t="s">
        <v>231</v>
      </c>
      <c r="D59" t="s">
        <v>57</v>
      </c>
      <c r="E59" s="5" t="s">
        <v>232</v>
      </c>
      <c r="F59" s="2" t="s">
        <v>17</v>
      </c>
      <c r="G59" s="2" t="s">
        <v>18</v>
      </c>
      <c r="H59" s="5" t="s">
        <v>233</v>
      </c>
      <c r="I59" s="2">
        <v>45</v>
      </c>
      <c r="J59" s="7">
        <v>44000</v>
      </c>
      <c r="K59" s="7">
        <v>2500</v>
      </c>
      <c r="L59" s="7">
        <v>46500</v>
      </c>
      <c r="M59" s="2" t="s">
        <v>19</v>
      </c>
      <c r="N59" s="4"/>
      <c r="O59" s="3" t="str">
        <f t="shared" si="0"/>
        <v>✔</v>
      </c>
      <c r="P59" s="3" t="str">
        <f t="shared" ca="1" si="1"/>
        <v>5 años, 5 meses, 21 días</v>
      </c>
    </row>
    <row r="60" spans="1:16" hidden="1" x14ac:dyDescent="0.25">
      <c r="A60" t="s">
        <v>282</v>
      </c>
      <c r="B60" t="s">
        <v>230</v>
      </c>
      <c r="C60" s="2" t="s">
        <v>235</v>
      </c>
      <c r="D60" t="s">
        <v>58</v>
      </c>
      <c r="E60" s="5" t="s">
        <v>236</v>
      </c>
      <c r="F60" s="2" t="s">
        <v>80</v>
      </c>
      <c r="G60" s="2" t="s">
        <v>110</v>
      </c>
      <c r="H60" s="5" t="s">
        <v>237</v>
      </c>
      <c r="I60" s="2">
        <v>21</v>
      </c>
      <c r="J60" s="7">
        <v>45000</v>
      </c>
      <c r="K60" s="7">
        <v>6000</v>
      </c>
      <c r="L60" s="7">
        <f>RRHH[[#This Row],[Sueldo]]+RRHH[[#This Row],[Bonificación]]</f>
        <v>51000</v>
      </c>
      <c r="M60" s="2" t="s">
        <v>19</v>
      </c>
      <c r="N60" s="4"/>
      <c r="O60" s="3" t="str">
        <f t="shared" si="0"/>
        <v>✔</v>
      </c>
      <c r="P60" s="3" t="str">
        <f t="shared" ca="1" si="1"/>
        <v>10 años, 7 meses, 9 días</v>
      </c>
    </row>
    <row r="61" spans="1:16" hidden="1" x14ac:dyDescent="0.25">
      <c r="A61" t="s">
        <v>283</v>
      </c>
      <c r="B61" t="s">
        <v>311</v>
      </c>
      <c r="C61" s="2" t="s">
        <v>239</v>
      </c>
      <c r="D61" t="s">
        <v>57</v>
      </c>
      <c r="E61" s="5" t="s">
        <v>240</v>
      </c>
      <c r="F61" s="2" t="s">
        <v>42</v>
      </c>
      <c r="G61" s="2" t="s">
        <v>73</v>
      </c>
      <c r="H61" s="5" t="s">
        <v>241</v>
      </c>
      <c r="I61" s="2">
        <v>21</v>
      </c>
      <c r="J61" s="7">
        <v>51000</v>
      </c>
      <c r="K61" s="7">
        <v>1500</v>
      </c>
      <c r="L61" s="6">
        <f>RRHH[[#This Row],[Sueldo]]+RRHH[[#This Row],[Bonificación]]</f>
        <v>52500</v>
      </c>
      <c r="M61" s="2" t="s">
        <v>19</v>
      </c>
      <c r="N61" s="4"/>
      <c r="O61" s="3" t="str">
        <f t="shared" si="0"/>
        <v>✔</v>
      </c>
      <c r="P61" s="3" t="str">
        <f t="shared" ca="1" si="1"/>
        <v>8 años, 8 meses, 2 días</v>
      </c>
    </row>
    <row r="62" spans="1:16" x14ac:dyDescent="0.25">
      <c r="A62" t="s">
        <v>284</v>
      </c>
      <c r="B62" t="s">
        <v>312</v>
      </c>
      <c r="C62" s="2" t="s">
        <v>243</v>
      </c>
      <c r="D62" t="s">
        <v>58</v>
      </c>
      <c r="E62" s="5" t="s">
        <v>244</v>
      </c>
      <c r="F62" s="2" t="s">
        <v>31</v>
      </c>
      <c r="G62" s="2" t="s">
        <v>23</v>
      </c>
      <c r="H62" s="5" t="s">
        <v>245</v>
      </c>
      <c r="I62" s="2">
        <v>51</v>
      </c>
      <c r="J62" s="7">
        <v>53000</v>
      </c>
      <c r="K62" s="7">
        <v>7000</v>
      </c>
      <c r="L62" s="7">
        <v>60000</v>
      </c>
      <c r="M62" s="2" t="s">
        <v>19</v>
      </c>
      <c r="N62" s="5"/>
      <c r="O62" s="3" t="str">
        <f t="shared" si="0"/>
        <v>✔</v>
      </c>
      <c r="P62" s="3" t="str">
        <f t="shared" ca="1" si="1"/>
        <v>4 años, 11 meses, 15 días</v>
      </c>
    </row>
    <row r="63" spans="1:16" hidden="1" x14ac:dyDescent="0.25">
      <c r="A63" t="s">
        <v>285</v>
      </c>
      <c r="B63" t="s">
        <v>313</v>
      </c>
      <c r="C63" s="2" t="s">
        <v>247</v>
      </c>
      <c r="D63" t="s">
        <v>57</v>
      </c>
      <c r="E63" s="5" t="s">
        <v>248</v>
      </c>
      <c r="F63" s="2" t="s">
        <v>42</v>
      </c>
      <c r="G63" s="2" t="s">
        <v>27</v>
      </c>
      <c r="H63" s="5" t="s">
        <v>249</v>
      </c>
      <c r="I63" s="2">
        <v>49</v>
      </c>
      <c r="J63" s="7">
        <v>47000</v>
      </c>
      <c r="K63" s="7">
        <v>4500</v>
      </c>
      <c r="L63" s="7">
        <f>RRHH[[#This Row],[Sueldo]]+RRHH[[#This Row],[Bonificación]]</f>
        <v>51500</v>
      </c>
      <c r="M63" s="2" t="s">
        <v>19</v>
      </c>
      <c r="N63" s="5"/>
      <c r="O63" s="3" t="str">
        <f t="shared" si="0"/>
        <v>✔</v>
      </c>
      <c r="P63" s="3" t="str">
        <f t="shared" ca="1" si="1"/>
        <v>4 años, 8 meses, 5 días</v>
      </c>
    </row>
    <row r="64" spans="1:16" hidden="1" x14ac:dyDescent="0.25">
      <c r="A64" t="s">
        <v>286</v>
      </c>
      <c r="B64" t="s">
        <v>314</v>
      </c>
      <c r="C64" s="2" t="s">
        <v>252</v>
      </c>
      <c r="D64" t="s">
        <v>58</v>
      </c>
      <c r="E64" s="5" t="s">
        <v>253</v>
      </c>
      <c r="F64" s="2" t="s">
        <v>34</v>
      </c>
      <c r="G64" s="2" t="s">
        <v>27</v>
      </c>
      <c r="H64" s="5" t="s">
        <v>254</v>
      </c>
      <c r="I64" s="2">
        <v>48</v>
      </c>
      <c r="J64" s="7">
        <v>150000</v>
      </c>
      <c r="K64" s="7">
        <v>10000</v>
      </c>
      <c r="L64" s="7">
        <f>RRHH[[#This Row],[Sueldo]]+RRHH[[#This Row],[Bonificación]]</f>
        <v>160000</v>
      </c>
      <c r="M64" s="2" t="s">
        <v>19</v>
      </c>
      <c r="N64" s="4"/>
      <c r="O64" s="3" t="str">
        <f t="shared" si="0"/>
        <v>✔</v>
      </c>
      <c r="P64" s="3" t="str">
        <f t="shared" ca="1" si="1"/>
        <v>9 años, 1 meses, 13 días</v>
      </c>
    </row>
    <row r="65" spans="1:16" hidden="1" x14ac:dyDescent="0.25">
      <c r="A65" t="s">
        <v>287</v>
      </c>
      <c r="B65" t="s">
        <v>315</v>
      </c>
      <c r="C65" s="2" t="s">
        <v>256</v>
      </c>
      <c r="D65" t="s">
        <v>57</v>
      </c>
      <c r="E65" s="5" t="s">
        <v>257</v>
      </c>
      <c r="F65" s="2" t="s">
        <v>34</v>
      </c>
      <c r="G65" s="2" t="s">
        <v>32</v>
      </c>
      <c r="H65" s="5" t="s">
        <v>258</v>
      </c>
      <c r="I65" s="2">
        <v>39</v>
      </c>
      <c r="J65" s="7">
        <v>38000</v>
      </c>
      <c r="K65" s="7">
        <v>4500</v>
      </c>
      <c r="L65" s="7">
        <v>42500</v>
      </c>
      <c r="M65" s="2" t="s">
        <v>19</v>
      </c>
      <c r="N65" s="4"/>
      <c r="O65" s="3" t="str">
        <f t="shared" si="0"/>
        <v>✔</v>
      </c>
      <c r="P65" s="3" t="str">
        <f t="shared" ca="1" si="1"/>
        <v>7 años, 7 meses, 20 días</v>
      </c>
    </row>
    <row r="66" spans="1:16" hidden="1" x14ac:dyDescent="0.25">
      <c r="A66" t="s">
        <v>288</v>
      </c>
      <c r="B66" t="s">
        <v>316</v>
      </c>
      <c r="C66" s="2" t="s">
        <v>260</v>
      </c>
      <c r="D66" t="s">
        <v>58</v>
      </c>
      <c r="E66" s="5" t="s">
        <v>261</v>
      </c>
      <c r="F66" s="2" t="s">
        <v>34</v>
      </c>
      <c r="G66" s="2" t="s">
        <v>54</v>
      </c>
      <c r="H66" s="5" t="s">
        <v>262</v>
      </c>
      <c r="I66" s="2">
        <v>64</v>
      </c>
      <c r="J66" s="7">
        <v>47000</v>
      </c>
      <c r="K66" s="7">
        <v>1500</v>
      </c>
      <c r="L66" s="7">
        <v>48500</v>
      </c>
      <c r="M66" s="2" t="s">
        <v>28</v>
      </c>
      <c r="N66" s="4">
        <v>45884</v>
      </c>
      <c r="O66" s="3" t="str">
        <f t="shared" ref="O66:O68" si="5">IF(M66="Activo","✔","✖")</f>
        <v>✖</v>
      </c>
      <c r="P66" s="3" t="str">
        <f t="shared" ref="P66:P68" ca="1" si="6">IF(AND(M66="Inactivo",N66&lt;TODAY()),
   ROUNDDOWN((N66-H66)/365,0) &amp; " años, " &amp;
   ROUNDDOWN(((N66-H66)-(ROUNDDOWN((N66-H66)/365,0)*365))/30,0) &amp; " meses, " &amp;
   ROUNDDOWN(((N66-H66)-(ROUNDDOWN((N66-H66)/365,0)*365))-(ROUNDDOWN(((N66-H66)-(ROUNDDOWN((N66-H66)/365,0)*365))/30,0)*30),0) &amp; " días. Salió el " &amp; TEXT(N66,"dd/mm/aaaa") &amp; " - Fuera de la empresa",
   ROUNDDOWN((TODAY()-H66)/365,0) &amp; " años, " &amp;
   ROUNDDOWN(((TODAY()-H66)-(ROUNDDOWN((TODAY()-H66)/365,0)*365))/30,0) &amp; " meses, " &amp;
   ROUNDDOWN(((TODAY()-H66)-(ROUNDDOWN((TODAY()-H66)/365,0)*365))-(ROUNDDOWN(((TODAY()-H66)-(ROUNDDOWN((TODAY()-H66)/365,0)*365))/30,0)*30),0) &amp; " días")</f>
        <v>2 años, 0 meses, 25 días. Salió el 15/08/viernes - Fuera de la empresa</v>
      </c>
    </row>
    <row r="67" spans="1:16" hidden="1" x14ac:dyDescent="0.25">
      <c r="A67" t="s">
        <v>289</v>
      </c>
      <c r="B67" t="s">
        <v>317</v>
      </c>
      <c r="C67" s="2" t="s">
        <v>264</v>
      </c>
      <c r="D67" t="s">
        <v>57</v>
      </c>
      <c r="E67" s="5" t="s">
        <v>265</v>
      </c>
      <c r="F67" s="2" t="s">
        <v>90</v>
      </c>
      <c r="G67" s="2" t="s">
        <v>53</v>
      </c>
      <c r="H67" s="5" t="s">
        <v>266</v>
      </c>
      <c r="I67" s="2">
        <v>54</v>
      </c>
      <c r="J67" s="7">
        <v>53000</v>
      </c>
      <c r="K67" s="7">
        <v>4000</v>
      </c>
      <c r="L67" s="7">
        <v>95000</v>
      </c>
      <c r="M67" s="2" t="s">
        <v>19</v>
      </c>
      <c r="N67" s="4"/>
      <c r="O67" s="3" t="str">
        <f t="shared" si="5"/>
        <v>✔</v>
      </c>
      <c r="P67" s="3" t="str">
        <f t="shared" ca="1" si="6"/>
        <v>10 años, 6 meses, 22 días</v>
      </c>
    </row>
    <row r="68" spans="1:16" hidden="1" x14ac:dyDescent="0.25">
      <c r="A68" t="s">
        <v>290</v>
      </c>
      <c r="B68" t="s">
        <v>318</v>
      </c>
      <c r="C68" s="2" t="s">
        <v>268</v>
      </c>
      <c r="D68" t="s">
        <v>58</v>
      </c>
      <c r="E68" s="5" t="s">
        <v>269</v>
      </c>
      <c r="F68" s="2" t="s">
        <v>80</v>
      </c>
      <c r="G68" s="2" t="s">
        <v>67</v>
      </c>
      <c r="H68" s="5" t="s">
        <v>270</v>
      </c>
      <c r="I68" s="2">
        <v>42</v>
      </c>
      <c r="J68" s="7">
        <v>38000</v>
      </c>
      <c r="K68" s="7">
        <v>3500</v>
      </c>
      <c r="L68" s="7">
        <v>41500</v>
      </c>
      <c r="M68" s="2" t="s">
        <v>28</v>
      </c>
      <c r="N68" s="4">
        <v>45634</v>
      </c>
      <c r="O68" s="3" t="str">
        <f t="shared" si="5"/>
        <v>✖</v>
      </c>
      <c r="P68" s="3" t="str">
        <f t="shared" ca="1" si="6"/>
        <v>1 años, 9 meses, 29 días. Salió el 08/12/domingo - Fuera de la empresa</v>
      </c>
    </row>
  </sheetData>
  <conditionalFormatting sqref="O19:O33 O36:O50 O53:O67 O2:O16">
    <cfRule type="cellIs" dxfId="7" priority="5" operator="equal">
      <formula>"✖"</formula>
    </cfRule>
    <cfRule type="cellIs" dxfId="6" priority="6" operator="equal">
      <formula>"✔"</formula>
    </cfRule>
  </conditionalFormatting>
  <conditionalFormatting sqref="O17 O34 O51 O68">
    <cfRule type="cellIs" dxfId="5" priority="3" operator="equal">
      <formula>"✖"</formula>
    </cfRule>
    <cfRule type="cellIs" dxfId="4" priority="4" operator="equal">
      <formula>"✔"</formula>
    </cfRule>
  </conditionalFormatting>
  <conditionalFormatting sqref="O18 O35 O52">
    <cfRule type="cellIs" dxfId="3" priority="1" operator="equal">
      <formula>"✖"</formula>
    </cfRule>
    <cfRule type="cellIs" dxfId="2" priority="2" operator="equal">
      <formula>"✔"</formula>
    </cfRule>
  </conditionalFormatting>
  <conditionalFormatting sqref="P2:P68">
    <cfRule type="expression" dxfId="1" priority="7">
      <formula>M2="Inactivo"</formula>
    </cfRule>
    <cfRule type="expression" dxfId="0" priority="8">
      <formula>M2="Activo"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RRHH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2025-09-06T18:35:55Z</dcterms:created>
  <dcterms:modified xsi:type="dcterms:W3CDTF">2025-09-07T06:07:47Z</dcterms:modified>
</cp:coreProperties>
</file>