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vulesco/Documents/R/LEEDS/code/REV_MODEL_26OCT/data/"/>
    </mc:Choice>
  </mc:AlternateContent>
  <xr:revisionPtr revIDLastSave="0" documentId="13_ncr:1_{C0ED353F-B6B7-4748-B9B9-F3AA3BE69F8F}" xr6:coauthVersionLast="47" xr6:coauthVersionMax="47" xr10:uidLastSave="{00000000-0000-0000-0000-000000000000}"/>
  <bookViews>
    <workbookView xWindow="2660" yWindow="1820" windowWidth="19420" windowHeight="10420" activeTab="3" xr2:uid="{8F6D6F63-7A98-4DE0-AFE3-E4CABF468F5F}"/>
  </bookViews>
  <sheets>
    <sheet name="FD and GDP_EU" sheetId="1" r:id="rId1"/>
    <sheet name="FD and GDP_RoW" sheetId="2" r:id="rId2"/>
    <sheet name="Total Output" sheetId="3" r:id="rId3"/>
    <sheet name="Tar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F6" i="3"/>
  <c r="F11" i="3"/>
  <c r="I3" i="4"/>
  <c r="J3" i="4" s="1"/>
  <c r="I2" i="4"/>
  <c r="J2" i="4" s="1"/>
  <c r="C11" i="1"/>
  <c r="H9" i="1"/>
  <c r="G9" i="1"/>
  <c r="F9" i="1"/>
  <c r="E9" i="1"/>
  <c r="D9" i="1"/>
  <c r="H9" i="2"/>
  <c r="G9" i="2"/>
  <c r="F9" i="2"/>
  <c r="E9" i="2"/>
  <c r="D9" i="2"/>
  <c r="D13" i="3"/>
  <c r="C11" i="2" l="1"/>
  <c r="C15" i="2" s="1"/>
  <c r="C15" i="1" l="1"/>
</calcChain>
</file>

<file path=xl/sharedStrings.xml><?xml version="1.0" encoding="utf-8"?>
<sst xmlns="http://schemas.openxmlformats.org/spreadsheetml/2006/main" count="125" uniqueCount="59">
  <si>
    <t>RoW</t>
  </si>
  <si>
    <t>RoW_5</t>
  </si>
  <si>
    <t>RoW_4</t>
  </si>
  <si>
    <t>RoW_3</t>
  </si>
  <si>
    <t>RoW_2</t>
  </si>
  <si>
    <t>RoW_1</t>
  </si>
  <si>
    <t>EU</t>
  </si>
  <si>
    <t>EU_5</t>
  </si>
  <si>
    <t>EU_4</t>
  </si>
  <si>
    <t>EU_3</t>
  </si>
  <si>
    <t>EU_2</t>
  </si>
  <si>
    <t>EU_1</t>
  </si>
  <si>
    <t>Imports</t>
  </si>
  <si>
    <t>Exports (fob)</t>
  </si>
  <si>
    <t>FBKF</t>
  </si>
  <si>
    <t>G</t>
  </si>
  <si>
    <t>C</t>
  </si>
  <si>
    <t>sector/FD component</t>
  </si>
  <si>
    <t>region</t>
  </si>
  <si>
    <t>EU_FBKF</t>
  </si>
  <si>
    <t>EU_G</t>
  </si>
  <si>
    <t>EU_C</t>
  </si>
  <si>
    <t>code</t>
  </si>
  <si>
    <t>Agriculture</t>
  </si>
  <si>
    <t>Manufacturing</t>
  </si>
  <si>
    <t>Services</t>
  </si>
  <si>
    <t>Waste management</t>
  </si>
  <si>
    <t>Recycling</t>
  </si>
  <si>
    <t>EU_FD_tot</t>
  </si>
  <si>
    <t>EU_GDP</t>
  </si>
  <si>
    <t>EU_Intermediate Imports</t>
  </si>
  <si>
    <t>EU_Fd_Exports (fob)</t>
  </si>
  <si>
    <t>EU_Fd_Imports</t>
  </si>
  <si>
    <t>EU_Intermediate Exports</t>
  </si>
  <si>
    <t>RoW_C</t>
  </si>
  <si>
    <t>RoW_G</t>
  </si>
  <si>
    <t>RoW_FBKF</t>
  </si>
  <si>
    <t>RoW_Exports (fob)</t>
  </si>
  <si>
    <t>RoW_Imports</t>
  </si>
  <si>
    <t>RoW_FD_tot</t>
  </si>
  <si>
    <t>RoW_Intermediate Imports</t>
  </si>
  <si>
    <t>RoW_Intermediate Exports</t>
  </si>
  <si>
    <t>RoW_GDP</t>
  </si>
  <si>
    <t>Waste</t>
  </si>
  <si>
    <t>sector</t>
  </si>
  <si>
    <t>Total Output</t>
  </si>
  <si>
    <t>TOTAL</t>
  </si>
  <si>
    <t>I</t>
  </si>
  <si>
    <t>X</t>
  </si>
  <si>
    <t>M</t>
  </si>
  <si>
    <t>GDP</t>
  </si>
  <si>
    <t>ROW</t>
  </si>
  <si>
    <t>X.int</t>
  </si>
  <si>
    <t>M.int</t>
  </si>
  <si>
    <t>FD</t>
  </si>
  <si>
    <t>GO</t>
  </si>
  <si>
    <t>GDEF</t>
  </si>
  <si>
    <t>DEBT.GDP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</si>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</sst>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5" fontId="0" fillId="0" borderId="0" xfId="0" applyNumberFormat="1"/>
    <xf numFmtId="166" fontId="0" fillId="0" borderId="0" xfId="1" applyNumberFormat="1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B73D-8304-4E7A-A8A9-ACDD76F646CE}">
  <dimension ref="A1:N15"/>
  <sheetViews>
    <sheetView workbookViewId="0">
      <selection activeCell="C11" sqref="C11"/>
    </sheetView>
  </sheetViews>
  <sheetFormatPr baseColWidth="10" defaultColWidth="8.83203125" defaultRowHeight="15" x14ac:dyDescent="0.2"/>
  <cols>
    <col min="3" max="3" width="13.6640625" bestFit="1" customWidth="1"/>
    <col min="4" max="6" width="12.5" bestFit="1" customWidth="1"/>
    <col min="7" max="8" width="11.1640625" bestFit="1" customWidth="1"/>
    <col min="10" max="12" width="12.5" bestFit="1" customWidth="1"/>
    <col min="13" max="13" width="13.6640625" bestFit="1" customWidth="1"/>
    <col min="14" max="14" width="11.1640625" bestFit="1" customWidth="1"/>
  </cols>
  <sheetData>
    <row r="1" spans="1:14" x14ac:dyDescent="0.2">
      <c r="A1" t="s">
        <v>22</v>
      </c>
      <c r="D1" t="s">
        <v>21</v>
      </c>
      <c r="E1" t="s">
        <v>20</v>
      </c>
      <c r="F1" t="s">
        <v>19</v>
      </c>
      <c r="G1" t="s">
        <v>31</v>
      </c>
      <c r="H1" t="s">
        <v>32</v>
      </c>
    </row>
    <row r="2" spans="1:14" x14ac:dyDescent="0.2">
      <c r="B2" t="s">
        <v>18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14" x14ac:dyDescent="0.2">
      <c r="C3" t="s">
        <v>17</v>
      </c>
      <c r="D3" t="s">
        <v>16</v>
      </c>
      <c r="E3" t="s">
        <v>15</v>
      </c>
      <c r="F3" t="s">
        <v>14</v>
      </c>
      <c r="G3" t="s">
        <v>13</v>
      </c>
      <c r="H3" t="s">
        <v>12</v>
      </c>
    </row>
    <row r="4" spans="1:14" ht="12.5" customHeight="1" x14ac:dyDescent="0.2">
      <c r="A4" t="s">
        <v>11</v>
      </c>
      <c r="B4" t="s">
        <v>6</v>
      </c>
      <c r="C4" t="s">
        <v>24</v>
      </c>
      <c r="D4">
        <v>172871.87374083925</v>
      </c>
      <c r="E4">
        <v>1736.5972133067121</v>
      </c>
      <c r="F4">
        <v>21066.689102579341</v>
      </c>
      <c r="G4">
        <v>13611.154495347642</v>
      </c>
      <c r="H4">
        <v>41611.922743238872</v>
      </c>
      <c r="J4" s="1"/>
      <c r="K4" s="1"/>
      <c r="L4" s="1"/>
      <c r="M4" s="1"/>
      <c r="N4" s="1"/>
    </row>
    <row r="5" spans="1:14" x14ac:dyDescent="0.2">
      <c r="A5" t="s">
        <v>10</v>
      </c>
      <c r="B5" t="s">
        <v>6</v>
      </c>
      <c r="C5" t="s">
        <v>23</v>
      </c>
      <c r="D5">
        <v>1786441.9530041879</v>
      </c>
      <c r="E5">
        <v>160434.86688373462</v>
      </c>
      <c r="F5">
        <v>1980414.4319090904</v>
      </c>
      <c r="G5">
        <v>685785.14586802537</v>
      </c>
      <c r="H5">
        <v>417684.5172199845</v>
      </c>
      <c r="J5" s="1"/>
      <c r="K5" s="1"/>
      <c r="L5" s="1"/>
      <c r="M5" s="1"/>
      <c r="N5" s="1"/>
    </row>
    <row r="6" spans="1:14" x14ac:dyDescent="0.2">
      <c r="A6" t="s">
        <v>9</v>
      </c>
      <c r="B6" t="s">
        <v>6</v>
      </c>
      <c r="C6" t="s">
        <v>25</v>
      </c>
      <c r="D6">
        <v>4243778.0706874663</v>
      </c>
      <c r="E6">
        <v>2198447.2567468765</v>
      </c>
      <c r="F6">
        <v>440256.23884611868</v>
      </c>
      <c r="G6">
        <v>324075.51646085124</v>
      </c>
      <c r="H6">
        <v>202456.26462380285</v>
      </c>
      <c r="J6" s="1"/>
      <c r="K6" s="1"/>
      <c r="L6" s="1"/>
      <c r="M6" s="1"/>
      <c r="N6" s="1"/>
    </row>
    <row r="7" spans="1:14" x14ac:dyDescent="0.2">
      <c r="A7" t="s">
        <v>8</v>
      </c>
      <c r="B7" t="s">
        <v>6</v>
      </c>
      <c r="C7" t="s">
        <v>26</v>
      </c>
      <c r="D7">
        <v>49059.645350070437</v>
      </c>
      <c r="E7">
        <v>5976.4134064685686</v>
      </c>
      <c r="F7">
        <v>869.95182840369705</v>
      </c>
      <c r="G7">
        <v>1464.5893134368487</v>
      </c>
      <c r="H7">
        <v>1043.8306215710256</v>
      </c>
      <c r="J7" s="1"/>
      <c r="K7" s="1"/>
      <c r="L7" s="1"/>
      <c r="M7" s="1"/>
      <c r="N7" s="1"/>
    </row>
    <row r="8" spans="1:14" x14ac:dyDescent="0.2">
      <c r="A8" t="s">
        <v>7</v>
      </c>
      <c r="B8" t="s">
        <v>6</v>
      </c>
      <c r="C8" t="s">
        <v>27</v>
      </c>
      <c r="D8">
        <v>11027.254793335707</v>
      </c>
      <c r="E8">
        <v>27997.373235605963</v>
      </c>
      <c r="F8">
        <v>15081.252714952456</v>
      </c>
      <c r="G8">
        <v>2822.9007993858795</v>
      </c>
      <c r="H8">
        <v>774.26852926068955</v>
      </c>
      <c r="J8" s="1"/>
      <c r="K8" s="1"/>
      <c r="L8" s="1"/>
      <c r="M8" s="1"/>
      <c r="N8" s="1"/>
    </row>
    <row r="9" spans="1:14" x14ac:dyDescent="0.2">
      <c r="A9" t="s">
        <v>46</v>
      </c>
      <c r="D9" s="2">
        <f>SUM(D4:D8)</f>
        <v>6263178.7975758994</v>
      </c>
      <c r="E9" s="2">
        <f>SUM(E4:E8)</f>
        <v>2394592.5074859923</v>
      </c>
      <c r="F9" s="2">
        <f>SUM(F4:F8)</f>
        <v>2457688.5644011446</v>
      </c>
      <c r="G9" s="2">
        <f>SUM(G4:G8)</f>
        <v>1027759.306937047</v>
      </c>
      <c r="H9" s="2">
        <f>SUM(H4:H8)</f>
        <v>663570.80373785796</v>
      </c>
    </row>
    <row r="11" spans="1:14" x14ac:dyDescent="0.2">
      <c r="A11" t="s">
        <v>28</v>
      </c>
      <c r="C11" s="2">
        <f>SUM(D4:G8)-SUM(H4:H8)</f>
        <v>11479648.372662226</v>
      </c>
    </row>
    <row r="12" spans="1:14" x14ac:dyDescent="0.2">
      <c r="A12" t="s">
        <v>30</v>
      </c>
      <c r="C12" s="2">
        <v>1231518.165586987</v>
      </c>
    </row>
    <row r="13" spans="1:14" x14ac:dyDescent="0.2">
      <c r="A13" t="s">
        <v>33</v>
      </c>
      <c r="C13" s="2">
        <v>1058545.6671185857</v>
      </c>
    </row>
    <row r="15" spans="1:14" x14ac:dyDescent="0.2">
      <c r="A15" t="s">
        <v>29</v>
      </c>
      <c r="C15" s="3">
        <f>C11+C13-C12</f>
        <v>11306675.874193823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76CD-6350-4C89-86E9-DCA3260F6004}">
  <dimension ref="A1:H1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2" sqref="C12:C13"/>
    </sheetView>
  </sheetViews>
  <sheetFormatPr baseColWidth="10" defaultColWidth="8.83203125" defaultRowHeight="15" x14ac:dyDescent="0.2"/>
  <cols>
    <col min="3" max="3" width="14" customWidth="1"/>
    <col min="4" max="4" width="11.33203125" bestFit="1" customWidth="1"/>
    <col min="5" max="6" width="10.33203125" bestFit="1" customWidth="1"/>
    <col min="7" max="8" width="9.33203125" bestFit="1" customWidth="1"/>
  </cols>
  <sheetData>
    <row r="1" spans="1:8" x14ac:dyDescent="0.2">
      <c r="A1" t="s">
        <v>22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">
      <c r="B2" t="s">
        <v>18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 x14ac:dyDescent="0.2">
      <c r="C3" t="s">
        <v>17</v>
      </c>
      <c r="D3" t="s">
        <v>16</v>
      </c>
      <c r="E3" t="s">
        <v>15</v>
      </c>
      <c r="F3" t="s">
        <v>14</v>
      </c>
      <c r="G3" t="s">
        <v>13</v>
      </c>
      <c r="H3" t="s">
        <v>12</v>
      </c>
    </row>
    <row r="4" spans="1:8" x14ac:dyDescent="0.2">
      <c r="A4" t="s">
        <v>5</v>
      </c>
      <c r="B4" t="s">
        <v>0</v>
      </c>
      <c r="C4" t="s">
        <v>24</v>
      </c>
      <c r="D4" s="2">
        <v>984641.12954183342</v>
      </c>
      <c r="E4" s="2">
        <v>19601.136692405984</v>
      </c>
      <c r="F4" s="2">
        <v>133949.26455268898</v>
      </c>
      <c r="G4" s="2">
        <v>41611.922743238872</v>
      </c>
      <c r="H4" s="2">
        <v>13611.154495347642</v>
      </c>
    </row>
    <row r="5" spans="1:8" x14ac:dyDescent="0.2">
      <c r="A5" t="s">
        <v>4</v>
      </c>
      <c r="B5" t="s">
        <v>0</v>
      </c>
      <c r="C5" t="s">
        <v>23</v>
      </c>
      <c r="D5" s="2">
        <v>6405207.8339492893</v>
      </c>
      <c r="E5" s="2">
        <v>81360.86548927761</v>
      </c>
      <c r="F5" s="2">
        <v>9594723.5966819823</v>
      </c>
      <c r="G5" s="2">
        <v>417684.5172199845</v>
      </c>
      <c r="H5" s="2">
        <v>685785.14586802537</v>
      </c>
    </row>
    <row r="6" spans="1:8" x14ac:dyDescent="0.2">
      <c r="A6" t="s">
        <v>3</v>
      </c>
      <c r="B6" t="s">
        <v>0</v>
      </c>
      <c r="C6" t="s">
        <v>25</v>
      </c>
      <c r="D6" s="2">
        <v>16124783.068703016</v>
      </c>
      <c r="E6" s="2">
        <v>6575689.5308729438</v>
      </c>
      <c r="F6" s="2">
        <v>1621635.7987122007</v>
      </c>
      <c r="G6" s="2">
        <v>202456.26462380285</v>
      </c>
      <c r="H6" s="2">
        <v>324075.51646085124</v>
      </c>
    </row>
    <row r="7" spans="1:8" x14ac:dyDescent="0.2">
      <c r="A7" t="s">
        <v>2</v>
      </c>
      <c r="B7" t="s">
        <v>0</v>
      </c>
      <c r="C7" t="s">
        <v>26</v>
      </c>
      <c r="D7" s="2">
        <v>187860.46223602432</v>
      </c>
      <c r="E7" s="2">
        <v>76367.725781676578</v>
      </c>
      <c r="F7" s="2">
        <v>1562.5660337987781</v>
      </c>
      <c r="G7" s="2">
        <v>1043.8306215710256</v>
      </c>
      <c r="H7" s="2">
        <v>1464.5893134368487</v>
      </c>
    </row>
    <row r="8" spans="1:8" x14ac:dyDescent="0.2">
      <c r="A8" t="s">
        <v>1</v>
      </c>
      <c r="B8" t="s">
        <v>0</v>
      </c>
      <c r="C8" t="s">
        <v>27</v>
      </c>
      <c r="D8" s="2">
        <v>4567.0278754475839</v>
      </c>
      <c r="E8" s="2">
        <v>264.63210938968075</v>
      </c>
      <c r="F8" s="2">
        <v>6529.9696176528842</v>
      </c>
      <c r="G8" s="2">
        <v>774.26852926068955</v>
      </c>
      <c r="H8" s="2">
        <v>2822.9007993858795</v>
      </c>
    </row>
    <row r="9" spans="1:8" x14ac:dyDescent="0.2">
      <c r="A9" t="s">
        <v>46</v>
      </c>
      <c r="D9" s="2">
        <f>SUM(D4:D8)</f>
        <v>23707059.522305608</v>
      </c>
      <c r="E9" s="2">
        <f>SUM(E4:E8)</f>
        <v>6753283.8909456935</v>
      </c>
      <c r="F9" s="2">
        <f>SUM(F4:F8)</f>
        <v>11358401.195598325</v>
      </c>
      <c r="G9" s="2">
        <f>SUM(G4:G8)</f>
        <v>663570.80373785796</v>
      </c>
      <c r="H9" s="2">
        <f>SUM(H4:H8)</f>
        <v>1027759.306937047</v>
      </c>
    </row>
    <row r="11" spans="1:8" x14ac:dyDescent="0.2">
      <c r="A11" t="s">
        <v>39</v>
      </c>
      <c r="C11" s="2">
        <f>SUM(D4:G8)-SUM(H4:H8)</f>
        <v>41454556.105650432</v>
      </c>
    </row>
    <row r="12" spans="1:8" x14ac:dyDescent="0.2">
      <c r="A12" t="s">
        <v>40</v>
      </c>
      <c r="C12" s="2">
        <v>1058545.6671185857</v>
      </c>
    </row>
    <row r="13" spans="1:8" x14ac:dyDescent="0.2">
      <c r="A13" t="s">
        <v>41</v>
      </c>
      <c r="C13" s="2">
        <v>1231518.165586987</v>
      </c>
    </row>
    <row r="15" spans="1:8" x14ac:dyDescent="0.2">
      <c r="A15" t="s">
        <v>42</v>
      </c>
      <c r="C15" s="3">
        <f>C11+C13-C12</f>
        <v>41627528.604118831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D0C9-C8F3-4502-A646-74C992A40F67}">
  <dimension ref="A1:H13"/>
  <sheetViews>
    <sheetView workbookViewId="0">
      <selection activeCell="F11" activeCellId="1" sqref="F6 F11"/>
    </sheetView>
  </sheetViews>
  <sheetFormatPr baseColWidth="10" defaultColWidth="8.83203125" defaultRowHeight="15" x14ac:dyDescent="0.2"/>
  <cols>
    <col min="4" max="4" width="14.6640625" bestFit="1" customWidth="1"/>
    <col min="8" max="8" width="12.5" bestFit="1" customWidth="1"/>
  </cols>
  <sheetData>
    <row r="1" spans="1:8" x14ac:dyDescent="0.2">
      <c r="A1" t="s">
        <v>22</v>
      </c>
      <c r="B1" t="s">
        <v>18</v>
      </c>
      <c r="C1" t="s">
        <v>44</v>
      </c>
      <c r="D1" t="s">
        <v>45</v>
      </c>
    </row>
    <row r="2" spans="1:8" x14ac:dyDescent="0.2">
      <c r="A2" t="s">
        <v>11</v>
      </c>
      <c r="B2" t="s">
        <v>6</v>
      </c>
      <c r="C2" t="s">
        <v>23</v>
      </c>
      <c r="D2">
        <v>437932.5977319876</v>
      </c>
    </row>
    <row r="3" spans="1:8" x14ac:dyDescent="0.2">
      <c r="A3" t="s">
        <v>10</v>
      </c>
      <c r="B3" t="s">
        <v>6</v>
      </c>
      <c r="C3" t="s">
        <v>24</v>
      </c>
      <c r="D3">
        <v>8412501.6702341028</v>
      </c>
    </row>
    <row r="4" spans="1:8" x14ac:dyDescent="0.2">
      <c r="A4" t="s">
        <v>9</v>
      </c>
      <c r="B4" t="s">
        <v>6</v>
      </c>
      <c r="C4" t="s">
        <v>25</v>
      </c>
      <c r="D4">
        <v>12220821.558331413</v>
      </c>
    </row>
    <row r="5" spans="1:8" x14ac:dyDescent="0.2">
      <c r="A5" t="s">
        <v>8</v>
      </c>
      <c r="B5" t="s">
        <v>6</v>
      </c>
      <c r="C5" t="s">
        <v>43</v>
      </c>
      <c r="D5">
        <v>149352.83861515249</v>
      </c>
    </row>
    <row r="6" spans="1:8" x14ac:dyDescent="0.2">
      <c r="A6" t="s">
        <v>7</v>
      </c>
      <c r="B6" t="s">
        <v>6</v>
      </c>
      <c r="C6" t="s">
        <v>27</v>
      </c>
      <c r="D6">
        <v>315416.27468893322</v>
      </c>
      <c r="F6">
        <f>SUM(D2:D6)</f>
        <v>21536024.939601589</v>
      </c>
    </row>
    <row r="7" spans="1:8" x14ac:dyDescent="0.2">
      <c r="A7" t="s">
        <v>5</v>
      </c>
      <c r="B7" t="s">
        <v>0</v>
      </c>
      <c r="C7" t="s">
        <v>23</v>
      </c>
      <c r="D7">
        <v>3346835.9655160611</v>
      </c>
    </row>
    <row r="8" spans="1:8" x14ac:dyDescent="0.2">
      <c r="A8" t="s">
        <v>4</v>
      </c>
      <c r="B8" t="s">
        <v>0</v>
      </c>
      <c r="C8" t="s">
        <v>24</v>
      </c>
      <c r="D8">
        <v>38251879.141086698</v>
      </c>
    </row>
    <row r="9" spans="1:8" x14ac:dyDescent="0.2">
      <c r="A9" t="s">
        <v>3</v>
      </c>
      <c r="B9" t="s">
        <v>0</v>
      </c>
      <c r="C9" t="s">
        <v>25</v>
      </c>
      <c r="D9">
        <v>41858335.37026944</v>
      </c>
    </row>
    <row r="10" spans="1:8" x14ac:dyDescent="0.2">
      <c r="A10" t="s">
        <v>2</v>
      </c>
      <c r="B10" t="s">
        <v>0</v>
      </c>
      <c r="C10" t="s">
        <v>43</v>
      </c>
      <c r="D10">
        <v>614532.51664812036</v>
      </c>
    </row>
    <row r="11" spans="1:8" x14ac:dyDescent="0.2">
      <c r="A11" t="s">
        <v>1</v>
      </c>
      <c r="B11" t="s">
        <v>0</v>
      </c>
      <c r="C11" t="s">
        <v>27</v>
      </c>
      <c r="D11">
        <v>173587.03315628812</v>
      </c>
      <c r="F11">
        <f>SUM(D7:D11)</f>
        <v>84245170.02667661</v>
      </c>
    </row>
    <row r="13" spans="1:8" x14ac:dyDescent="0.2">
      <c r="D13" s="1">
        <f>SUM(D2:D11)</f>
        <v>105781194.96627818</v>
      </c>
      <c r="H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6A1A-2FB6-D742-9B24-E592F7C98E41}">
  <dimension ref="A1:N5"/>
  <sheetViews>
    <sheetView tabSelected="1" workbookViewId="0">
      <selection activeCell="N3" sqref="N3"/>
    </sheetView>
  </sheetViews>
  <sheetFormatPr baseColWidth="10" defaultColWidth="10.83203125" defaultRowHeight="15" x14ac:dyDescent="0.2"/>
  <cols>
    <col min="11" max="11" width="11.33203125" bestFit="1" customWidth="1"/>
  </cols>
  <sheetData>
    <row r="1" spans="1:14" x14ac:dyDescent="0.2">
      <c r="B1" s="4" t="s">
        <v>16</v>
      </c>
      <c r="C1" s="4" t="s">
        <v>47</v>
      </c>
      <c r="D1" s="4" t="s">
        <v>15</v>
      </c>
      <c r="E1" s="4" t="s">
        <v>48</v>
      </c>
      <c r="F1" s="4" t="s">
        <v>49</v>
      </c>
      <c r="G1" s="4" t="s">
        <v>52</v>
      </c>
      <c r="H1" s="4" t="s">
        <v>53</v>
      </c>
      <c r="I1" s="4" t="s">
        <v>54</v>
      </c>
      <c r="J1" s="4" t="s">
        <v>50</v>
      </c>
      <c r="K1" s="4" t="s">
        <v>55</v>
      </c>
      <c r="L1" s="4" t="s">
        <v>56</v>
      </c>
      <c r="M1" s="4" t="s">
        <v>57</v>
      </c>
      <c r="N1" s="4" t="s">
        <v>58</v>
      </c>
    </row>
    <row r="2" spans="1:14" x14ac:dyDescent="0.2">
      <c r="A2" s="4" t="s">
        <v>6</v>
      </c>
      <c r="B2">
        <v>6263178.7975758994</v>
      </c>
      <c r="C2">
        <v>2457688.5644011446</v>
      </c>
      <c r="D2">
        <v>2394592.5074859923</v>
      </c>
      <c r="E2">
        <v>1027759.306937047</v>
      </c>
      <c r="F2">
        <v>663570.80373785796</v>
      </c>
      <c r="G2" s="2">
        <v>1058545.6671185857</v>
      </c>
      <c r="H2" s="2">
        <v>1231518.165586987</v>
      </c>
      <c r="I2">
        <f>SUM(B2:E2) - F2</f>
        <v>11479648.372662226</v>
      </c>
      <c r="J2" s="2">
        <f xml:space="preserve"> I2 + G2 - H2</f>
        <v>11306675.874193823</v>
      </c>
      <c r="K2" s="6">
        <v>21536024.939601589</v>
      </c>
      <c r="L2" s="2">
        <v>10000</v>
      </c>
      <c r="M2" s="2">
        <f xml:space="preserve"> 0.8 * 10000</f>
        <v>8000</v>
      </c>
      <c r="N2" s="7">
        <v>1000000</v>
      </c>
    </row>
    <row r="3" spans="1:14" x14ac:dyDescent="0.2">
      <c r="A3" s="4" t="s">
        <v>51</v>
      </c>
      <c r="B3">
        <v>23707059.522305608</v>
      </c>
      <c r="C3">
        <v>11358401.195598325</v>
      </c>
      <c r="D3">
        <v>6753283.8909456935</v>
      </c>
      <c r="E3">
        <v>663570.80373785796</v>
      </c>
      <c r="F3">
        <v>1027759.306937047</v>
      </c>
      <c r="G3" s="2">
        <v>1231518.165586987</v>
      </c>
      <c r="H3" s="2">
        <v>1058545.6671185857</v>
      </c>
      <c r="I3">
        <f>SUM(B3:E3) - F3</f>
        <v>41454556.10565044</v>
      </c>
      <c r="J3" s="2">
        <f xml:space="preserve"> I3 + G3 - H3</f>
        <v>41627528.604118839</v>
      </c>
      <c r="K3">
        <v>84245170.02667661</v>
      </c>
      <c r="L3" s="2">
        <v>10000</v>
      </c>
      <c r="M3">
        <v>6000</v>
      </c>
      <c r="N3" s="7">
        <v>1000000</v>
      </c>
    </row>
    <row r="5" spans="1:14" x14ac:dyDescent="0.2">
      <c r="B5" s="5"/>
      <c r="C5" s="5"/>
      <c r="D5" s="5"/>
      <c r="E5" s="5"/>
      <c r="F5" s="5"/>
      <c r="G5" s="5"/>
      <c r="H5" s="5"/>
      <c r="I5" s="5"/>
      <c r="J5" s="5"/>
      <c r="K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 and GDP_EU</vt:lpstr>
      <vt:lpstr>FD and GDP_RoW</vt:lpstr>
      <vt:lpstr>Total Output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Ramos Torres Fevereiro</dc:creator>
  <cp:lastModifiedBy>Oriol Valles Codina</cp:lastModifiedBy>
  <dcterms:created xsi:type="dcterms:W3CDTF">2024-01-01T19:02:55Z</dcterms:created>
  <dcterms:modified xsi:type="dcterms:W3CDTF">2024-02-14T20:15:41Z</dcterms:modified>
</cp:coreProperties>
</file>