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xr:revisionPtr revIDLastSave="0" documentId="13_ncr:1_{8B356325-786B-4909-86F6-9DA4B4E8727D}" xr6:coauthVersionLast="47" xr6:coauthVersionMax="47" xr10:uidLastSave="{00000000-0000-0000-0000-000000000000}"/>
  <bookViews>
    <workbookView xWindow="-110" yWindow="-110" windowWidth="19420" windowHeight="115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4" i="11" l="1"/>
  <c r="E114" i="11"/>
  <c r="F113" i="11"/>
  <c r="E113" i="11"/>
  <c r="F126" i="11"/>
  <c r="E126" i="11"/>
  <c r="F125" i="11"/>
  <c r="E125" i="11"/>
  <c r="F83" i="11"/>
  <c r="E83" i="11"/>
  <c r="F115" i="11"/>
  <c r="E115" i="11"/>
  <c r="F85" i="11"/>
  <c r="F81" i="11"/>
  <c r="F80" i="11"/>
  <c r="F112" i="11"/>
  <c r="E112" i="11"/>
  <c r="F111" i="11"/>
  <c r="E111" i="11"/>
  <c r="F50" i="11"/>
  <c r="E50" i="11"/>
  <c r="E71" i="11"/>
  <c r="F49" i="11"/>
  <c r="E49" i="11"/>
  <c r="F39" i="11"/>
  <c r="F76" i="11"/>
  <c r="F82" i="11"/>
  <c r="E82" i="11"/>
  <c r="F32" i="11"/>
  <c r="E32" i="11"/>
  <c r="E76" i="11"/>
  <c r="E77" i="11"/>
  <c r="F77" i="11"/>
  <c r="F28" i="11"/>
  <c r="F38" i="11"/>
  <c r="F33" i="11"/>
  <c r="E33" i="11"/>
  <c r="F35" i="11"/>
  <c r="F110" i="11"/>
  <c r="E110" i="11"/>
  <c r="E107" i="11"/>
  <c r="E90" i="11"/>
  <c r="F109" i="11"/>
  <c r="E109" i="11"/>
  <c r="F63" i="11"/>
  <c r="E52" i="11"/>
  <c r="F52" i="11"/>
  <c r="F53" i="11"/>
  <c r="E53" i="11"/>
  <c r="E54" i="11"/>
  <c r="E55" i="11"/>
  <c r="E56" i="11"/>
  <c r="E57" i="11"/>
  <c r="E58" i="11"/>
  <c r="E59" i="11"/>
  <c r="E60" i="11"/>
  <c r="E61" i="11"/>
  <c r="E62" i="11"/>
  <c r="E63" i="11"/>
  <c r="E64" i="11"/>
  <c r="F64" i="11"/>
  <c r="F62" i="11"/>
  <c r="F61" i="11"/>
  <c r="F60" i="11"/>
  <c r="F59" i="11"/>
  <c r="F58" i="11"/>
  <c r="F57" i="11"/>
  <c r="F56" i="11"/>
  <c r="F55" i="11"/>
  <c r="F54" i="11"/>
  <c r="E106" i="11"/>
  <c r="E105" i="11"/>
  <c r="E104" i="11"/>
  <c r="F108" i="11"/>
  <c r="F124" i="11"/>
  <c r="E124" i="11"/>
  <c r="F123" i="11"/>
  <c r="E123" i="11"/>
  <c r="F122" i="11"/>
  <c r="E122" i="11"/>
  <c r="F121" i="11"/>
  <c r="E121" i="11"/>
  <c r="F120" i="11"/>
  <c r="E120" i="11"/>
  <c r="F119" i="11"/>
  <c r="E119" i="11"/>
  <c r="F118" i="11"/>
  <c r="E118" i="11"/>
  <c r="F87" i="11"/>
  <c r="F86" i="11"/>
  <c r="F107" i="11"/>
  <c r="F106" i="11"/>
  <c r="F105" i="11"/>
  <c r="F104" i="11"/>
  <c r="E108" i="11"/>
  <c r="E81" i="11"/>
  <c r="E80" i="11"/>
  <c r="F78" i="11"/>
  <c r="E78" i="11"/>
  <c r="F79" i="11"/>
  <c r="E79" i="11"/>
  <c r="F75" i="11"/>
  <c r="E75" i="11"/>
  <c r="F74" i="11"/>
  <c r="F72" i="11"/>
  <c r="F73" i="11"/>
  <c r="E73" i="11"/>
  <c r="E72" i="11"/>
  <c r="F68" i="11"/>
  <c r="E74" i="11"/>
  <c r="F16" i="11"/>
  <c r="E16" i="11"/>
  <c r="F15" i="11"/>
  <c r="E15" i="11"/>
  <c r="F14" i="11"/>
  <c r="E14" i="11"/>
  <c r="F70" i="11"/>
  <c r="F71" i="11"/>
  <c r="E70" i="11"/>
  <c r="F69" i="11"/>
  <c r="E69" i="11"/>
  <c r="E68" i="11"/>
  <c r="F48" i="11"/>
  <c r="E48" i="11"/>
  <c r="F102" i="11"/>
  <c r="E102" i="11"/>
  <c r="F101" i="11"/>
  <c r="E101" i="11"/>
  <c r="F100" i="11"/>
  <c r="E100" i="11"/>
  <c r="F103" i="11"/>
  <c r="E103" i="11"/>
  <c r="F99" i="11"/>
  <c r="E99" i="11"/>
  <c r="F67" i="11"/>
  <c r="E67" i="11"/>
  <c r="F66" i="11"/>
  <c r="E66" i="11"/>
  <c r="F98" i="11"/>
  <c r="E98" i="11"/>
  <c r="F97" i="11"/>
  <c r="E97" i="11"/>
  <c r="F96" i="11"/>
  <c r="E96" i="11"/>
  <c r="E86" i="11"/>
  <c r="F95" i="11"/>
  <c r="E95" i="11"/>
  <c r="F94" i="11"/>
  <c r="E94" i="11"/>
  <c r="F93" i="11"/>
  <c r="E93" i="11"/>
  <c r="F92" i="11"/>
  <c r="E92" i="11"/>
  <c r="F65" i="11"/>
  <c r="E65" i="11"/>
  <c r="F47" i="11"/>
  <c r="E47" i="11"/>
  <c r="E87" i="11"/>
  <c r="F91" i="11"/>
  <c r="E91" i="11"/>
  <c r="F117" i="11"/>
  <c r="E117" i="11"/>
  <c r="F90" i="11"/>
  <c r="F89" i="11"/>
  <c r="E89" i="11"/>
  <c r="H116" i="11"/>
  <c r="F88" i="11"/>
  <c r="E88" i="11"/>
  <c r="E85" i="11"/>
  <c r="H84" i="11"/>
  <c r="F41" i="11"/>
  <c r="F45" i="11"/>
  <c r="F46" i="11"/>
  <c r="E46" i="11"/>
  <c r="E45" i="11"/>
  <c r="F42" i="11"/>
  <c r="E42" i="11"/>
  <c r="F44" i="11"/>
  <c r="E44" i="11"/>
  <c r="F43" i="11"/>
  <c r="E43" i="11"/>
  <c r="E41" i="11"/>
  <c r="F40" i="11"/>
  <c r="E40" i="11"/>
  <c r="E39" i="11"/>
  <c r="E38" i="11"/>
  <c r="F37" i="11"/>
  <c r="E37" i="11"/>
  <c r="F36" i="11"/>
  <c r="E36" i="11"/>
  <c r="E35" i="11"/>
  <c r="F31" i="11"/>
  <c r="E31" i="11"/>
  <c r="F30" i="11"/>
  <c r="E30" i="11"/>
  <c r="F29" i="11"/>
  <c r="E29" i="11"/>
  <c r="E28" i="11"/>
  <c r="F23" i="11"/>
  <c r="F25" i="11"/>
  <c r="F13" i="11"/>
  <c r="E13" i="11"/>
  <c r="F19" i="11"/>
  <c r="E19" i="11"/>
  <c r="F27" i="11"/>
  <c r="E27" i="11"/>
  <c r="F26" i="11"/>
  <c r="E26" i="11"/>
  <c r="E25" i="11"/>
  <c r="F24" i="11"/>
  <c r="E24" i="11"/>
  <c r="E23" i="11"/>
  <c r="F22" i="11"/>
  <c r="E22" i="11"/>
  <c r="F21" i="11"/>
  <c r="E21" i="11"/>
  <c r="F20" i="11"/>
  <c r="E20" i="11"/>
  <c r="E11" i="11"/>
  <c r="E10" i="11"/>
  <c r="E3" i="11"/>
  <c r="H7" i="11"/>
  <c r="H85" i="11" l="1"/>
  <c r="H117" i="11"/>
  <c r="H19" i="11"/>
  <c r="E9" i="11"/>
  <c r="F9" i="11" l="1"/>
  <c r="I5" i="11"/>
  <c r="H127" i="11"/>
  <c r="H57" i="11"/>
  <c r="H56" i="11"/>
  <c r="H54" i="11"/>
  <c r="H53" i="11"/>
  <c r="H51" i="11"/>
  <c r="H34" i="11"/>
  <c r="H18" i="11"/>
  <c r="H8" i="11"/>
  <c r="H36" i="11" l="1"/>
  <c r="F17" i="11"/>
  <c r="E17" i="11"/>
  <c r="H35" i="11"/>
  <c r="E12" i="11"/>
  <c r="F11" i="11"/>
  <c r="F10" i="11"/>
  <c r="F12" i="11"/>
  <c r="H9" i="11"/>
  <c r="I6" i="11"/>
  <c r="H52" i="11" l="1"/>
  <c r="H39" i="11"/>
  <c r="H10" i="11"/>
  <c r="H37" i="11"/>
  <c r="H20" i="11"/>
  <c r="J5" i="11"/>
  <c r="K5" i="11" s="1"/>
  <c r="L5" i="11" s="1"/>
  <c r="M5" i="11" s="1"/>
  <c r="N5" i="11" s="1"/>
  <c r="O5" i="11" s="1"/>
  <c r="P5" i="11" s="1"/>
  <c r="I4" i="11"/>
  <c r="H38" i="11" l="1"/>
  <c r="H21" i="11"/>
  <c r="H11" i="11"/>
  <c r="H12" i="11"/>
  <c r="P4" i="11"/>
  <c r="Q5" i="11"/>
  <c r="R5" i="11" s="1"/>
  <c r="S5" i="11" s="1"/>
  <c r="T5" i="11" s="1"/>
  <c r="U5" i="11" s="1"/>
  <c r="V5" i="11" s="1"/>
  <c r="W5" i="11" s="1"/>
  <c r="J6" i="11"/>
  <c r="H24" i="11" l="1"/>
  <c r="H23" i="11"/>
  <c r="H22"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O6" i="11" l="1"/>
  <c r="BP5" i="11"/>
  <c r="AI6" i="11"/>
  <c r="BP6" i="11" l="1"/>
  <c r="BQ5" i="11"/>
  <c r="AJ6" i="11"/>
  <c r="BR5" i="11" l="1"/>
  <c r="BQ6" i="11"/>
  <c r="AK6" i="11"/>
  <c r="BS5" i="11" l="1"/>
  <c r="BR6" i="11"/>
  <c r="AL6" i="11"/>
  <c r="BS6" i="11" l="1"/>
  <c r="BT5" i="11"/>
  <c r="AM6" i="11"/>
  <c r="BU5" i="11" l="1"/>
  <c r="BT6" i="11"/>
  <c r="BT4" i="11"/>
  <c r="AN6" i="11"/>
  <c r="BV5" i="11" l="1"/>
  <c r="BU6" i="11"/>
  <c r="AO6" i="11"/>
  <c r="BW5" i="11" l="1"/>
  <c r="BV6" i="11"/>
  <c r="AP6" i="11"/>
  <c r="BX5" i="11" l="1"/>
  <c r="BW6" i="11"/>
  <c r="AQ6" i="11"/>
  <c r="BY5" i="11" l="1"/>
  <c r="BX6" i="11"/>
  <c r="AR6" i="11"/>
  <c r="BZ5" i="11" l="1"/>
  <c r="BY6" i="11"/>
  <c r="BZ6" i="11" l="1"/>
  <c r="CA5" i="11"/>
  <c r="CB5" i="11" l="1"/>
  <c r="CA4" i="11"/>
  <c r="CA6" i="11"/>
  <c r="CB6" i="11" l="1"/>
  <c r="CC5" i="11"/>
  <c r="CC6" i="11" l="1"/>
  <c r="CD5" i="11"/>
  <c r="CD6" i="11" l="1"/>
  <c r="CE5" i="11"/>
  <c r="CE6" i="11" l="1"/>
  <c r="CF5" i="11"/>
  <c r="CG5" i="11" l="1"/>
  <c r="CF6" i="11"/>
  <c r="CG6" i="11" l="1"/>
  <c r="CH5" i="11"/>
  <c r="CH6" i="11" l="1"/>
  <c r="CI5" i="11"/>
  <c r="CH4" i="11"/>
  <c r="CJ5" i="11" l="1"/>
  <c r="CI6" i="11"/>
  <c r="CJ6" i="11" l="1"/>
  <c r="CK5" i="11"/>
  <c r="CK6" i="11" l="1"/>
  <c r="CL5" i="11"/>
  <c r="CL6" i="11" l="1"/>
  <c r="CM5" i="11"/>
  <c r="CN5" i="11" l="1"/>
  <c r="CM6" i="11"/>
  <c r="CN6" i="11" l="1"/>
  <c r="CO5" i="11"/>
  <c r="CP5" i="11" l="1"/>
  <c r="CO4" i="11"/>
  <c r="CO6" i="11"/>
  <c r="CP6" i="11" l="1"/>
  <c r="CQ5" i="11"/>
  <c r="CR5" i="11" l="1"/>
  <c r="CQ6" i="11"/>
  <c r="CS5" i="11" l="1"/>
  <c r="CR6" i="11"/>
  <c r="CT5" i="11" l="1"/>
  <c r="CS6" i="11"/>
  <c r="CU5" i="11" l="1"/>
  <c r="CT6" i="11"/>
  <c r="CU6" i="11" l="1"/>
  <c r="CV5" i="11"/>
  <c r="CV4" i="11" l="1"/>
  <c r="CW5" i="11"/>
  <c r="CV6" i="11"/>
  <c r="CX5" i="11" l="1"/>
  <c r="CW6" i="11"/>
  <c r="CY5" i="11" l="1"/>
  <c r="CX6" i="11"/>
  <c r="CY6" i="11" l="1"/>
  <c r="CZ5" i="11"/>
  <c r="CZ6" i="11" l="1"/>
  <c r="DA5" i="11"/>
  <c r="DB5" i="11" l="1"/>
  <c r="DB6" i="11" s="1"/>
  <c r="DA6" i="11"/>
</calcChain>
</file>

<file path=xl/sharedStrings.xml><?xml version="1.0" encoding="utf-8"?>
<sst xmlns="http://schemas.openxmlformats.org/spreadsheetml/2006/main" count="273" uniqueCount="269">
  <si>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</si>
  <si>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</si>
  <si>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</si>
  <si>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</si>
  <si>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</si>
  <si>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</si>
  <si>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</si>
  <si>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</si>
  <si>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</si>
  <si>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</si>
  <si>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</si>
  <si>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</si>
  <si>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</si>
  <si>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TASK</t>
  </si>
  <si>
    <t>Insert new rows ABOVE this one</t>
  </si>
  <si>
    <t>Project Start:</t>
  </si>
  <si>
    <t>Display Week:</t>
  </si>
  <si>
    <t>ASSIGNED
TO</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</si>
  <si>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</si>
  <si>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</si>
  <si>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</si>
  <si>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</si>
  <si>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</si>
  <si>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</si>
  <si>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</si>
  <si>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</si>
  <si>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</si>
  <si>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</si>
  <si>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</si>
  <si>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</si>
  <si>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</si>
  <si>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</si>
  <si>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</si>
  <si>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</si>
  <si>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</si>
  <si>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</si>
  <si>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</si>
  <si>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0.1.1</t>
  </si>
  <si>
    <t>Project Selection - Everyone</t>
  </si>
  <si>
    <t>WP0: Assessment 2 Project Selection</t>
  </si>
  <si>
    <t>ENG1 Assessment 2</t>
  </si>
  <si>
    <t>Group 27 - BlackCatStudios</t>
  </si>
  <si>
    <t>Milestone 0</t>
  </si>
  <si>
    <t>Project Selection Complete</t>
  </si>
  <si>
    <t>Project Research/Testing Group 30 - Felix</t>
  </si>
  <si>
    <t>Project Research Group/Testing 32 - Sam</t>
  </si>
  <si>
    <t>Project Research/Testing Group 26 - Hinton</t>
  </si>
  <si>
    <t>WP1: Updating Current Documentation</t>
  </si>
  <si>
    <t>1.1.0</t>
  </si>
  <si>
    <t>Implementation Document Update - Felix</t>
  </si>
  <si>
    <t>0.0.1</t>
  </si>
  <si>
    <t>0.0.2</t>
  </si>
  <si>
    <t>0.0.3</t>
  </si>
  <si>
    <t>1.0.0</t>
  </si>
  <si>
    <t>Discuss Conventions for Change Log - Everyone</t>
  </si>
  <si>
    <t>1.2.0</t>
  </si>
  <si>
    <t>Update Risks Documentation Write-Up - Hubert</t>
  </si>
  <si>
    <t>1.2.1</t>
  </si>
  <si>
    <t>Update Risk Register - Azzam, Vickers</t>
  </si>
  <si>
    <t>1.3.0</t>
  </si>
  <si>
    <t>Improve and Update Website - Vickers</t>
  </si>
  <si>
    <t>Create Change Log - Felix</t>
  </si>
  <si>
    <t>1.4.0</t>
  </si>
  <si>
    <t>Method Selection and Planning Update Team Organisation - Hinton</t>
  </si>
  <si>
    <t>Method Selection and Planning Update Methods and Tools - Felix</t>
  </si>
  <si>
    <t>1.3.1</t>
  </si>
  <si>
    <t>1.5.0</t>
  </si>
  <si>
    <t>1.5.1</t>
  </si>
  <si>
    <t>Documentation Update Plan - Hubert</t>
  </si>
  <si>
    <t>0.2.0</t>
  </si>
  <si>
    <t>Create Gantt Chart for Project Timeline - Hubert</t>
  </si>
  <si>
    <t>1.6.0</t>
  </si>
  <si>
    <t>Requirements Document Update - Azzam, Sam</t>
  </si>
  <si>
    <t>1.6.1</t>
  </si>
  <si>
    <t>Requirements Document Update Peer Review - Azzam, Vickers</t>
  </si>
  <si>
    <t>1.7.0</t>
  </si>
  <si>
    <t>Method Selection and Planning Update - Hinton, Felix</t>
  </si>
  <si>
    <t>1.7.1</t>
  </si>
  <si>
    <t>Method Selection and Planning Peer Review - Vickers</t>
  </si>
  <si>
    <t>Milestone 1</t>
  </si>
  <si>
    <t>Documentation Update Complete</t>
  </si>
  <si>
    <t>2.0.0</t>
  </si>
  <si>
    <t xml:space="preserve">Current Code Base Evaluation - Felix, Hinton, </t>
  </si>
  <si>
    <t>2.1.0</t>
  </si>
  <si>
    <t>Continuous Integration Set Up - Vickers</t>
  </si>
  <si>
    <t>2.1.1</t>
  </si>
  <si>
    <t>Unit Tests Base Knowledge - Azzam, Vickers, Hubert</t>
  </si>
  <si>
    <t>2.1.2</t>
  </si>
  <si>
    <t>Unit Tests Set Up - Vickers</t>
  </si>
  <si>
    <t>2.1.3</t>
  </si>
  <si>
    <t>Unit Test Plan - Azzam, Hubert, Vickers</t>
  </si>
  <si>
    <t>2.2.0</t>
  </si>
  <si>
    <t>Memory leak discovery and fix - Felix, Sam</t>
  </si>
  <si>
    <t>2.3.0</t>
  </si>
  <si>
    <t>Pathfinding implementation - Felix</t>
  </si>
  <si>
    <t>2.4.0</t>
  </si>
  <si>
    <t>Interaction and work station system improvement - Felix, Hinton</t>
  </si>
  <si>
    <t>2.5.0</t>
  </si>
  <si>
    <t>Sound frame implementation - Sam</t>
  </si>
  <si>
    <t>2.6.0</t>
  </si>
  <si>
    <t>2.3.1</t>
  </si>
  <si>
    <t>Pathfinding decision/abandoning current collision system</t>
  </si>
  <si>
    <t>Implement Dynamic Customers - Felix</t>
  </si>
  <si>
    <t>2.7.0</t>
  </si>
  <si>
    <t>Recipe displays and textures - Sam</t>
  </si>
  <si>
    <t>3.0.0</t>
  </si>
  <si>
    <t>Scenario mode configuration menu - Jack Vickers</t>
  </si>
  <si>
    <t>3.1.0</t>
  </si>
  <si>
    <t>Pause Menu - Jack Vickers</t>
  </si>
  <si>
    <t>3.2.0</t>
  </si>
  <si>
    <t>3.3.0</t>
  </si>
  <si>
    <t>3.4.0</t>
  </si>
  <si>
    <t>Additonal Chefs Implementation - Felix Seanor</t>
  </si>
  <si>
    <t>3.2.1</t>
  </si>
  <si>
    <t>Additional Chefs Testability and add to code - Felix Seanor</t>
  </si>
  <si>
    <t>Image Storage Dictionary</t>
  </si>
  <si>
    <t>3.5.0</t>
  </si>
  <si>
    <t>3.6.0</t>
  </si>
  <si>
    <t>Scenario Mode Wave Calculation System - Vickers</t>
  </si>
  <si>
    <t>Difficulty Levels - Felix Seanor</t>
  </si>
  <si>
    <t>WP3: Implementation of New Functionality</t>
  </si>
  <si>
    <t>WP 2: Existing Code Update and Unit Tests Research</t>
  </si>
  <si>
    <t>WP4: Testing and Debugging</t>
  </si>
  <si>
    <t>WP5: Documentation Cleanup</t>
  </si>
  <si>
    <t>4.0.0</t>
  </si>
  <si>
    <t>Trash Can Class Tests - Azzam</t>
  </si>
  <si>
    <t>4.1.0</t>
  </si>
  <si>
    <t>3.7.0</t>
  </si>
  <si>
    <t>3.7.1</t>
  </si>
  <si>
    <t>Build Sound Frame - Sam</t>
  </si>
  <si>
    <t>Add sounds to sound frame, sound effect classes - Felix</t>
  </si>
  <si>
    <t>3.8.0</t>
  </si>
  <si>
    <t>4.2.0</t>
  </si>
  <si>
    <t>Input keys tests - Azzam</t>
  </si>
  <si>
    <t>4.3.0</t>
  </si>
  <si>
    <t>5.0.0</t>
  </si>
  <si>
    <t>Testing Documentation - Azzam, Hubert, Vickers</t>
  </si>
  <si>
    <t>4.4.0</t>
  </si>
  <si>
    <t>Customer Counter Tests - Azzam</t>
  </si>
  <si>
    <t>Asset tests - Azzam &amp; Hubert, Vickers</t>
  </si>
  <si>
    <t>4.5.0</t>
  </si>
  <si>
    <t>All testing - Everyone</t>
  </si>
  <si>
    <t>2.8.0</t>
  </si>
  <si>
    <t>Updating User Interface Implementation - Vickers</t>
  </si>
  <si>
    <t>3.9.0</t>
  </si>
  <si>
    <t>Implementing further UI - Vickers</t>
  </si>
  <si>
    <t>Creating assets - Vickers, Sam, Felix, Hinton</t>
  </si>
  <si>
    <t>Separate logic from user interface - Felix &amp; Vickers</t>
  </si>
  <si>
    <t>4.6.0</t>
  </si>
  <si>
    <t>Test seperated logic from UI - Vickers &amp; Felix</t>
  </si>
  <si>
    <t>4.7.0</t>
  </si>
  <si>
    <t>Bug Fixes - Everyone</t>
  </si>
  <si>
    <t>4.7.1</t>
  </si>
  <si>
    <t>4.7.2</t>
  </si>
  <si>
    <t>4.8.0</t>
  </si>
  <si>
    <t>4.9.0</t>
  </si>
  <si>
    <t>Test Difficulties &amp; Scenarios - Felix &amp; Vickers</t>
  </si>
  <si>
    <t>4.10.0</t>
  </si>
  <si>
    <t>4.10.1</t>
  </si>
  <si>
    <t>Test input check classes - Vickers</t>
  </si>
  <si>
    <t>3.11.0</t>
  </si>
  <si>
    <t>Make How to Play asset - Vickers</t>
  </si>
  <si>
    <t>3.11.1</t>
  </si>
  <si>
    <t>Implement How to Play screen - Vickers</t>
  </si>
  <si>
    <t>4.11.0</t>
  </si>
  <si>
    <t>Remove Unnecessary Code - Everyone</t>
  </si>
  <si>
    <t>Test Leaderboard Class - Vickers</t>
  </si>
  <si>
    <t>Leadearboard backend - Felix</t>
  </si>
  <si>
    <t>3.8.1</t>
  </si>
  <si>
    <t>Implement Leaderboard UI - Azzam &amp; Vickers</t>
  </si>
  <si>
    <t>4.12.0</t>
  </si>
  <si>
    <t>Customer Class Tests - Felix</t>
  </si>
  <si>
    <t>4.13.0</t>
  </si>
  <si>
    <t>Machine Construction Tests - Felix</t>
  </si>
  <si>
    <t>4.14.0</t>
  </si>
  <si>
    <t>4.15.0</t>
  </si>
  <si>
    <t>Sound Effects Tests - Felix</t>
  </si>
  <si>
    <t>Test game saving - Felix &amp; Vickers</t>
  </si>
  <si>
    <t>Pathfinfing Tests - Felix</t>
  </si>
  <si>
    <t>2.9.0</t>
  </si>
  <si>
    <t>Overhaul Old Stations - Hinton</t>
  </si>
  <si>
    <t>3.12.0</t>
  </si>
  <si>
    <t>Implement Recipes - Hinton</t>
  </si>
  <si>
    <t>3.12.1</t>
  </si>
  <si>
    <t>Implement Recipe Combinations - Hinton</t>
  </si>
  <si>
    <t>3.13.0</t>
  </si>
  <si>
    <t>Implement Stations - Hinton</t>
  </si>
  <si>
    <t>3.13.1</t>
  </si>
  <si>
    <t>Update tile map to contain station and crates - Hinton</t>
  </si>
  <si>
    <t>Make items on station veiwable; add progress bars - Hinton</t>
  </si>
  <si>
    <t>3.14.0</t>
  </si>
  <si>
    <t>0.3.0</t>
  </si>
  <si>
    <t>Base Project Planning - Hubert</t>
  </si>
  <si>
    <t>0.3.1</t>
  </si>
  <si>
    <t>Iterative Project Planning - Hubert</t>
  </si>
  <si>
    <t>0.3.2</t>
  </si>
  <si>
    <t>Minutes Document - Hubert &amp; Vickers</t>
  </si>
  <si>
    <t>3.13.3</t>
  </si>
  <si>
    <t>Implement Customer Counters Fully - Hinton</t>
  </si>
  <si>
    <t>3.13.2.0</t>
  </si>
  <si>
    <t>3.13.2.1</t>
  </si>
  <si>
    <t>Update progress meters, add cooking animations and alerts - Hinton</t>
  </si>
  <si>
    <t>Add Counter locking - Hinton</t>
  </si>
  <si>
    <t>3.13.4</t>
  </si>
  <si>
    <t>3.15.0</t>
  </si>
  <si>
    <t>TileMap update - Felix &amp; Hinton</t>
  </si>
  <si>
    <t>3.14.1</t>
  </si>
  <si>
    <t>Implement Chef and station locking - Hinton</t>
  </si>
  <si>
    <t>3.14.2</t>
  </si>
  <si>
    <t>Stop potatoes and pizza being available when no ovens - Hinton</t>
  </si>
  <si>
    <t>3.16.0</t>
  </si>
  <si>
    <t>Implement Recipe Display and Icons for displays - Sam</t>
  </si>
  <si>
    <t>3.17.0</t>
  </si>
  <si>
    <t>Power Up Implementation - Sam</t>
  </si>
  <si>
    <t>4.16.0</t>
  </si>
  <si>
    <t>4.17.0</t>
  </si>
  <si>
    <t>4.18.0</t>
  </si>
  <si>
    <t>4.19.0</t>
  </si>
  <si>
    <t>4.20.0</t>
  </si>
  <si>
    <t>4.21.0</t>
  </si>
  <si>
    <t>Toaster Station Tests - Hubert</t>
  </si>
  <si>
    <t>Oven Station Tests - Hubert</t>
  </si>
  <si>
    <t>Hob Station Tests - Hubert</t>
  </si>
  <si>
    <t>Chop Station Class Tests - Azzam &amp; Hubert</t>
  </si>
  <si>
    <t>Chef Interaction Tests - Vickers, Hubert, Azzam</t>
  </si>
  <si>
    <t>Master Test Class Creation - Hubert &amp; Vickers</t>
  </si>
  <si>
    <t>Milestone 4</t>
  </si>
  <si>
    <t>Testing Complete</t>
  </si>
  <si>
    <t>Milestone 3</t>
  </si>
  <si>
    <t>Implementation of New Functionality Complete</t>
  </si>
  <si>
    <t>Milestone 2</t>
  </si>
  <si>
    <t>Existing Code Update Complete</t>
  </si>
  <si>
    <t>Milestone 5</t>
  </si>
  <si>
    <t>Documentation Complete</t>
  </si>
  <si>
    <t>Porject Complete</t>
  </si>
  <si>
    <t>5.0.1</t>
  </si>
  <si>
    <t>Testing Documentation Summary - Hubert &amp; Azzam</t>
  </si>
  <si>
    <t>5.0.2</t>
  </si>
  <si>
    <t>Testing Documentation Main Body - Azzam, Vickers &amp; Hubert</t>
  </si>
  <si>
    <t>5.0.3</t>
  </si>
  <si>
    <t>Testing Documentation Add Coverage Report - Vickers</t>
  </si>
  <si>
    <t>5.1.0</t>
  </si>
  <si>
    <t>Architecture Documentation Diagrams - Vickers, Felix, Hinton</t>
  </si>
  <si>
    <t>5.1.1</t>
  </si>
  <si>
    <t>Architecture Documentation - Felix, Hinton</t>
  </si>
  <si>
    <t>5.2.0</t>
  </si>
  <si>
    <t>Continuous Integration Documentation - Vickers</t>
  </si>
  <si>
    <t>5.3.0</t>
  </si>
  <si>
    <t>Assembly Station Class Tests - Vickers</t>
  </si>
  <si>
    <t>4.22.0</t>
  </si>
  <si>
    <t>Food Crate Class Test - Vickers</t>
  </si>
  <si>
    <t>Implement Interaction - Hinton &amp; Felix</t>
  </si>
  <si>
    <t>2.10.0</t>
  </si>
  <si>
    <t>1.8.0</t>
  </si>
  <si>
    <t>Change Log Updates - Everyone</t>
  </si>
  <si>
    <t>3.18.0</t>
  </si>
  <si>
    <t>Implement Game Screen - Hinton</t>
  </si>
  <si>
    <t>Save Functionality - Felix Seanor</t>
  </si>
  <si>
    <t>ECS and rendering - Felix</t>
  </si>
  <si>
    <t>4.23.0</t>
  </si>
  <si>
    <t>Power Up Tests - Sam</t>
  </si>
  <si>
    <t>4.24.0</t>
  </si>
  <si>
    <t>Recipe Display Manual Tests - Sam</t>
  </si>
  <si>
    <t>Check all existing documentation and update where necessary - Everyone</t>
  </si>
  <si>
    <t>Move input checks into own class - Vickers</t>
  </si>
  <si>
    <t>4.25.0</t>
  </si>
  <si>
    <t>Any additional Manual Testing</t>
  </si>
  <si>
    <t>4.25.1</t>
  </si>
  <si>
    <t>Any Additional Automatic Testing - Everyone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</si>
</sst>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Fill="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6" fillId="45" borderId="2" xfId="0" applyFont="1" applyFill="1" applyBorder="1" applyAlignment="1">
      <alignment horizontal="left" vertical="center" indent="1"/>
    </xf>
    <xf numFmtId="0" fontId="9" fillId="45" borderId="2" xfId="11" applyFill="1">
      <alignment horizontal="center" vertical="center"/>
    </xf>
    <xf numFmtId="9" fontId="5" fillId="45" borderId="2" xfId="2" applyFont="1" applyFill="1" applyBorder="1" applyAlignment="1">
      <alignment horizontal="center" vertical="center"/>
    </xf>
    <xf numFmtId="167" fontId="0" fillId="45" borderId="2" xfId="0" applyNumberFormat="1" applyFill="1" applyBorder="1" applyAlignment="1">
      <alignment horizontal="center" vertical="center"/>
    </xf>
    <xf numFmtId="167" fontId="5" fillId="45" borderId="2" xfId="0" applyNumberFormat="1" applyFont="1" applyFill="1" applyBorder="1" applyAlignment="1">
      <alignment horizontal="center" vertical="center"/>
    </xf>
    <xf numFmtId="0" fontId="6" fillId="46" borderId="2" xfId="0" applyFont="1" applyFill="1" applyBorder="1" applyAlignment="1">
      <alignment horizontal="left" vertical="center" indent="1"/>
    </xf>
    <xf numFmtId="0" fontId="9" fillId="46" borderId="2" xfId="11" applyFill="1">
      <alignment horizontal="center" vertical="center"/>
    </xf>
    <xf numFmtId="9" fontId="5" fillId="46" borderId="2" xfId="2" applyFont="1" applyFill="1" applyBorder="1" applyAlignment="1">
      <alignment horizontal="center" vertical="center"/>
    </xf>
    <xf numFmtId="167" fontId="0" fillId="46" borderId="2" xfId="0" applyNumberFormat="1" applyFill="1" applyBorder="1" applyAlignment="1">
      <alignment horizontal="center" vertical="center"/>
    </xf>
    <xf numFmtId="167" fontId="5" fillId="46" borderId="2" xfId="0" applyNumberFormat="1" applyFont="1" applyFill="1" applyBorder="1" applyAlignment="1">
      <alignment horizontal="center" vertical="center"/>
    </xf>
    <xf numFmtId="0" fontId="9" fillId="46" borderId="2" xfId="12" applyFill="1">
      <alignment horizontal="left" vertical="center" indent="2"/>
    </xf>
    <xf numFmtId="167" fontId="9" fillId="46" borderId="2" xfId="10" applyFill="1">
      <alignment horizontal="center" vertical="center"/>
    </xf>
    <xf numFmtId="0" fontId="9" fillId="45" borderId="2" xfId="12" applyFill="1">
      <alignment horizontal="left" vertical="center" indent="2"/>
    </xf>
    <xf numFmtId="167" fontId="9" fillId="45" borderId="2" xfId="10" applyFill="1">
      <alignment horizontal="center" vertical="center"/>
    </xf>
    <xf numFmtId="0" fontId="9" fillId="47" borderId="2" xfId="12" applyFill="1">
      <alignment horizontal="left" vertical="center" indent="2"/>
    </xf>
    <xf numFmtId="0" fontId="9" fillId="47" borderId="2" xfId="11" applyFill="1">
      <alignment horizontal="center" vertical="center"/>
    </xf>
    <xf numFmtId="9" fontId="5" fillId="47" borderId="2" xfId="2" applyFont="1" applyFill="1" applyBorder="1" applyAlignment="1">
      <alignment horizontal="center" vertical="center"/>
    </xf>
    <xf numFmtId="167" fontId="9" fillId="47" borderId="2" xfId="10" applyFill="1">
      <alignment horizontal="center" vertical="center"/>
    </xf>
    <xf numFmtId="0" fontId="0" fillId="48" borderId="9" xfId="0" applyFill="1" applyBorder="1" applyAlignment="1">
      <alignment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2">
    <dxf>
      <fill>
        <patternFill>
          <bgColor rgb="FFFFFF00"/>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B130"/>
  <sheetViews>
    <sheetView showGridLines="0" tabSelected="1" showRuler="0" zoomScale="38" zoomScaleNormal="100" zoomScalePageLayoutView="70" workbookViewId="0">
      <pane ySplit="6" topLeftCell="A8" activePane="bottomLeft" state="frozen"/>
      <selection pane="bottomLeft" activeCell="Y107" sqref="Y107"/>
    </sheetView>
  </sheetViews>
  <sheetFormatPr defaultRowHeight="30" customHeight="1" x14ac:dyDescent="0.35"/>
  <cols>
    <col min="1" max="1" width="2.7265625" style="44" customWidth="1"/>
    <col min="2" max="2" width="19.81640625" customWidth="1"/>
    <col min="3" max="3" width="66.453125" bestFit="1" customWidth="1"/>
    <col min="4" max="4" width="10.7265625" customWidth="1"/>
    <col min="5" max="5" width="10.453125" style="5" customWidth="1"/>
    <col min="6" max="6" width="10.453125" customWidth="1"/>
    <col min="7" max="7" width="2.7265625" customWidth="1"/>
    <col min="8" max="8" width="6.1796875" hidden="1" customWidth="1"/>
    <col min="9" max="106" width="2.54296875" customWidth="1"/>
  </cols>
  <sheetData>
    <row r="1" spans="1:106" ht="30" customHeight="1" x14ac:dyDescent="0.65">
      <c r="A1" s="45" t="s">
        <v>0</v>
      </c>
      <c r="B1" s="48" t="s">
        <v>40</v>
      </c>
      <c r="C1" s="1"/>
      <c r="D1" s="2"/>
      <c r="E1" s="4"/>
      <c r="F1" s="33"/>
      <c r="H1" s="2"/>
      <c r="I1" s="64"/>
    </row>
    <row r="2" spans="1:106" ht="30" customHeight="1" x14ac:dyDescent="0.45">
      <c r="A2" s="44" t="s">
        <v>1</v>
      </c>
      <c r="B2" s="49" t="s">
        <v>41</v>
      </c>
      <c r="I2" s="65"/>
    </row>
    <row r="3" spans="1:106" ht="30" customHeight="1" x14ac:dyDescent="0.35">
      <c r="A3" s="44" t="s">
        <v>2</v>
      </c>
      <c r="B3" s="50"/>
      <c r="C3" s="88" t="s">
        <v>15</v>
      </c>
      <c r="D3" s="89"/>
      <c r="E3" s="87">
        <f>DATE(2023, 2, 3)</f>
        <v>44960</v>
      </c>
      <c r="F3" s="87"/>
    </row>
    <row r="4" spans="1:106" ht="30" customHeight="1" x14ac:dyDescent="0.35">
      <c r="A4" s="45" t="s">
        <v>3</v>
      </c>
      <c r="C4" s="88" t="s">
        <v>16</v>
      </c>
      <c r="D4" s="89"/>
      <c r="E4" s="7">
        <v>1</v>
      </c>
      <c r="I4" s="84">
        <f>I5</f>
        <v>44956</v>
      </c>
      <c r="J4" s="85"/>
      <c r="K4" s="85"/>
      <c r="L4" s="85"/>
      <c r="M4" s="85"/>
      <c r="N4" s="85"/>
      <c r="O4" s="86"/>
      <c r="P4" s="84">
        <f>P5</f>
        <v>44963</v>
      </c>
      <c r="Q4" s="85"/>
      <c r="R4" s="85"/>
      <c r="S4" s="85"/>
      <c r="T4" s="85"/>
      <c r="U4" s="85"/>
      <c r="V4" s="86"/>
      <c r="W4" s="84">
        <f>W5</f>
        <v>44970</v>
      </c>
      <c r="X4" s="85"/>
      <c r="Y4" s="85"/>
      <c r="Z4" s="85"/>
      <c r="AA4" s="85"/>
      <c r="AB4" s="85"/>
      <c r="AC4" s="86"/>
      <c r="AD4" s="84">
        <f>AD5</f>
        <v>44977</v>
      </c>
      <c r="AE4" s="85"/>
      <c r="AF4" s="85"/>
      <c r="AG4" s="85"/>
      <c r="AH4" s="85"/>
      <c r="AI4" s="85"/>
      <c r="AJ4" s="86"/>
      <c r="AK4" s="84">
        <f>AK5</f>
        <v>44984</v>
      </c>
      <c r="AL4" s="85"/>
      <c r="AM4" s="85"/>
      <c r="AN4" s="85"/>
      <c r="AO4" s="85"/>
      <c r="AP4" s="85"/>
      <c r="AQ4" s="86"/>
      <c r="AR4" s="84">
        <f>AR5</f>
        <v>44991</v>
      </c>
      <c r="AS4" s="85"/>
      <c r="AT4" s="85"/>
      <c r="AU4" s="85"/>
      <c r="AV4" s="85"/>
      <c r="AW4" s="85"/>
      <c r="AX4" s="86"/>
      <c r="AY4" s="84">
        <f>AY5</f>
        <v>44998</v>
      </c>
      <c r="AZ4" s="85"/>
      <c r="BA4" s="85"/>
      <c r="BB4" s="85"/>
      <c r="BC4" s="85"/>
      <c r="BD4" s="85"/>
      <c r="BE4" s="86"/>
      <c r="BF4" s="84">
        <f>BF5</f>
        <v>45005</v>
      </c>
      <c r="BG4" s="85"/>
      <c r="BH4" s="85"/>
      <c r="BI4" s="85"/>
      <c r="BJ4" s="85"/>
      <c r="BK4" s="85"/>
      <c r="BL4" s="86"/>
      <c r="BM4" s="84">
        <f>BM5</f>
        <v>45012</v>
      </c>
      <c r="BN4" s="85"/>
      <c r="BO4" s="85"/>
      <c r="BP4" s="85"/>
      <c r="BQ4" s="85"/>
      <c r="BR4" s="85"/>
      <c r="BS4" s="86"/>
      <c r="BT4" s="84">
        <f>BT5</f>
        <v>45019</v>
      </c>
      <c r="BU4" s="85"/>
      <c r="BV4" s="85"/>
      <c r="BW4" s="85"/>
      <c r="BX4" s="85"/>
      <c r="BY4" s="85"/>
      <c r="BZ4" s="86"/>
      <c r="CA4" s="84">
        <f>CA5</f>
        <v>45026</v>
      </c>
      <c r="CB4" s="85"/>
      <c r="CC4" s="85"/>
      <c r="CD4" s="85"/>
      <c r="CE4" s="85"/>
      <c r="CF4" s="85"/>
      <c r="CG4" s="86"/>
      <c r="CH4" s="84">
        <f>CH5</f>
        <v>45033</v>
      </c>
      <c r="CI4" s="85"/>
      <c r="CJ4" s="85"/>
      <c r="CK4" s="85"/>
      <c r="CL4" s="85"/>
      <c r="CM4" s="85"/>
      <c r="CN4" s="86"/>
      <c r="CO4" s="84">
        <f>CO5</f>
        <v>45040</v>
      </c>
      <c r="CP4" s="85"/>
      <c r="CQ4" s="85"/>
      <c r="CR4" s="85"/>
      <c r="CS4" s="85"/>
      <c r="CT4" s="85"/>
      <c r="CU4" s="86"/>
      <c r="CV4" s="84">
        <f>CV5</f>
        <v>45047</v>
      </c>
      <c r="CW4" s="85"/>
      <c r="CX4" s="85"/>
      <c r="CY4" s="85"/>
      <c r="CZ4" s="85"/>
      <c r="DA4" s="85"/>
      <c r="DB4" s="86"/>
    </row>
    <row r="5" spans="1:106" ht="15" customHeight="1" x14ac:dyDescent="0.35">
      <c r="A5" s="45" t="s">
        <v>4</v>
      </c>
      <c r="B5" s="63"/>
      <c r="C5" s="63"/>
      <c r="D5" s="63"/>
      <c r="E5" s="63"/>
      <c r="F5" s="63"/>
      <c r="G5" s="63"/>
      <c r="I5" s="81">
        <f>Project_Start-WEEKDAY(Project_Start,1)+2+7*(Display_Week-1)</f>
        <v>44956</v>
      </c>
      <c r="J5" s="82">
        <f>I5+1</f>
        <v>44957</v>
      </c>
      <c r="K5" s="82">
        <f t="shared" ref="K5:AX5" si="0">J5+1</f>
        <v>44958</v>
      </c>
      <c r="L5" s="82">
        <f t="shared" si="0"/>
        <v>44959</v>
      </c>
      <c r="M5" s="82">
        <f t="shared" si="0"/>
        <v>44960</v>
      </c>
      <c r="N5" s="82">
        <f t="shared" si="0"/>
        <v>44961</v>
      </c>
      <c r="O5" s="83">
        <f t="shared" si="0"/>
        <v>44962</v>
      </c>
      <c r="P5" s="81">
        <f>O5+1</f>
        <v>44963</v>
      </c>
      <c r="Q5" s="82">
        <f>P5+1</f>
        <v>44964</v>
      </c>
      <c r="R5" s="82">
        <f t="shared" si="0"/>
        <v>44965</v>
      </c>
      <c r="S5" s="82">
        <f t="shared" si="0"/>
        <v>44966</v>
      </c>
      <c r="T5" s="82">
        <f t="shared" si="0"/>
        <v>44967</v>
      </c>
      <c r="U5" s="82">
        <f t="shared" si="0"/>
        <v>44968</v>
      </c>
      <c r="V5" s="83">
        <f t="shared" si="0"/>
        <v>44969</v>
      </c>
      <c r="W5" s="81">
        <f>V5+1</f>
        <v>44970</v>
      </c>
      <c r="X5" s="82">
        <f>W5+1</f>
        <v>44971</v>
      </c>
      <c r="Y5" s="82">
        <f t="shared" si="0"/>
        <v>44972</v>
      </c>
      <c r="Z5" s="82">
        <f t="shared" si="0"/>
        <v>44973</v>
      </c>
      <c r="AA5" s="82">
        <f t="shared" si="0"/>
        <v>44974</v>
      </c>
      <c r="AB5" s="82">
        <f t="shared" si="0"/>
        <v>44975</v>
      </c>
      <c r="AC5" s="83">
        <f t="shared" si="0"/>
        <v>44976</v>
      </c>
      <c r="AD5" s="81">
        <f>AC5+1</f>
        <v>44977</v>
      </c>
      <c r="AE5" s="82">
        <f>AD5+1</f>
        <v>44978</v>
      </c>
      <c r="AF5" s="82">
        <f t="shared" si="0"/>
        <v>44979</v>
      </c>
      <c r="AG5" s="82">
        <f t="shared" si="0"/>
        <v>44980</v>
      </c>
      <c r="AH5" s="82">
        <f t="shared" si="0"/>
        <v>44981</v>
      </c>
      <c r="AI5" s="82">
        <f t="shared" si="0"/>
        <v>44982</v>
      </c>
      <c r="AJ5" s="83">
        <f t="shared" si="0"/>
        <v>44983</v>
      </c>
      <c r="AK5" s="81">
        <f>AJ5+1</f>
        <v>44984</v>
      </c>
      <c r="AL5" s="82">
        <f>AK5+1</f>
        <v>44985</v>
      </c>
      <c r="AM5" s="82">
        <f t="shared" si="0"/>
        <v>44986</v>
      </c>
      <c r="AN5" s="82">
        <f t="shared" si="0"/>
        <v>44987</v>
      </c>
      <c r="AO5" s="82">
        <f t="shared" si="0"/>
        <v>44988</v>
      </c>
      <c r="AP5" s="82">
        <f t="shared" si="0"/>
        <v>44989</v>
      </c>
      <c r="AQ5" s="83">
        <f t="shared" si="0"/>
        <v>44990</v>
      </c>
      <c r="AR5" s="81">
        <f>AQ5+1</f>
        <v>44991</v>
      </c>
      <c r="AS5" s="82">
        <f>AR5+1</f>
        <v>44992</v>
      </c>
      <c r="AT5" s="82">
        <f t="shared" si="0"/>
        <v>44993</v>
      </c>
      <c r="AU5" s="82">
        <f t="shared" si="0"/>
        <v>44994</v>
      </c>
      <c r="AV5" s="82">
        <f t="shared" si="0"/>
        <v>44995</v>
      </c>
      <c r="AW5" s="82">
        <f t="shared" si="0"/>
        <v>44996</v>
      </c>
      <c r="AX5" s="83">
        <f t="shared" si="0"/>
        <v>44997</v>
      </c>
      <c r="AY5" s="81">
        <f>AX5+1</f>
        <v>44998</v>
      </c>
      <c r="AZ5" s="82">
        <f>AY5+1</f>
        <v>44999</v>
      </c>
      <c r="BA5" s="82">
        <f t="shared" ref="BA5:BE5" si="1">AZ5+1</f>
        <v>45000</v>
      </c>
      <c r="BB5" s="82">
        <f t="shared" si="1"/>
        <v>45001</v>
      </c>
      <c r="BC5" s="82">
        <f t="shared" si="1"/>
        <v>45002</v>
      </c>
      <c r="BD5" s="82">
        <f t="shared" si="1"/>
        <v>45003</v>
      </c>
      <c r="BE5" s="83">
        <f t="shared" si="1"/>
        <v>45004</v>
      </c>
      <c r="BF5" s="81">
        <f>BE5+1</f>
        <v>45005</v>
      </c>
      <c r="BG5" s="82">
        <f>BF5+1</f>
        <v>45006</v>
      </c>
      <c r="BH5" s="82">
        <f t="shared" ref="BH5:BL5" si="2">BG5+1</f>
        <v>45007</v>
      </c>
      <c r="BI5" s="82">
        <f t="shared" si="2"/>
        <v>45008</v>
      </c>
      <c r="BJ5" s="82">
        <f t="shared" si="2"/>
        <v>45009</v>
      </c>
      <c r="BK5" s="82">
        <f t="shared" si="2"/>
        <v>45010</v>
      </c>
      <c r="BL5" s="83">
        <f t="shared" si="2"/>
        <v>45011</v>
      </c>
      <c r="BM5" s="81">
        <f>BL5+1</f>
        <v>45012</v>
      </c>
      <c r="BN5" s="82">
        <f>BM5+1</f>
        <v>45013</v>
      </c>
      <c r="BO5" s="82">
        <f t="shared" ref="BO5" si="3">BN5+1</f>
        <v>45014</v>
      </c>
      <c r="BP5" s="82">
        <f t="shared" ref="BP5" si="4">BO5+1</f>
        <v>45015</v>
      </c>
      <c r="BQ5" s="82">
        <f t="shared" ref="BQ5" si="5">BP5+1</f>
        <v>45016</v>
      </c>
      <c r="BR5" s="82">
        <f t="shared" ref="BR5" si="6">BQ5+1</f>
        <v>45017</v>
      </c>
      <c r="BS5" s="83">
        <f t="shared" ref="BS5" si="7">BR5+1</f>
        <v>45018</v>
      </c>
      <c r="BT5" s="81">
        <f>BS5+1</f>
        <v>45019</v>
      </c>
      <c r="BU5" s="82">
        <f>BT5+1</f>
        <v>45020</v>
      </c>
      <c r="BV5" s="82">
        <f t="shared" ref="BV5" si="8">BU5+1</f>
        <v>45021</v>
      </c>
      <c r="BW5" s="82">
        <f t="shared" ref="BW5" si="9">BV5+1</f>
        <v>45022</v>
      </c>
      <c r="BX5" s="82">
        <f t="shared" ref="BX5" si="10">BW5+1</f>
        <v>45023</v>
      </c>
      <c r="BY5" s="82">
        <f t="shared" ref="BY5" si="11">BX5+1</f>
        <v>45024</v>
      </c>
      <c r="BZ5" s="83">
        <f t="shared" ref="BZ5" si="12">BY5+1</f>
        <v>45025</v>
      </c>
      <c r="CA5" s="81">
        <f>BZ5+1</f>
        <v>45026</v>
      </c>
      <c r="CB5" s="82">
        <f>CA5+1</f>
        <v>45027</v>
      </c>
      <c r="CC5" s="82">
        <f t="shared" ref="CC5" si="13">CB5+1</f>
        <v>45028</v>
      </c>
      <c r="CD5" s="82">
        <f t="shared" ref="CD5" si="14">CC5+1</f>
        <v>45029</v>
      </c>
      <c r="CE5" s="82">
        <f t="shared" ref="CE5" si="15">CD5+1</f>
        <v>45030</v>
      </c>
      <c r="CF5" s="82">
        <f t="shared" ref="CF5" si="16">CE5+1</f>
        <v>45031</v>
      </c>
      <c r="CG5" s="83">
        <f t="shared" ref="CG5" si="17">CF5+1</f>
        <v>45032</v>
      </c>
      <c r="CH5" s="81">
        <f>CG5+1</f>
        <v>45033</v>
      </c>
      <c r="CI5" s="82">
        <f>CH5+1</f>
        <v>45034</v>
      </c>
      <c r="CJ5" s="82">
        <f t="shared" ref="CJ5" si="18">CI5+1</f>
        <v>45035</v>
      </c>
      <c r="CK5" s="82">
        <f t="shared" ref="CK5" si="19">CJ5+1</f>
        <v>45036</v>
      </c>
      <c r="CL5" s="82">
        <f t="shared" ref="CL5" si="20">CK5+1</f>
        <v>45037</v>
      </c>
      <c r="CM5" s="82">
        <f t="shared" ref="CM5" si="21">CL5+1</f>
        <v>45038</v>
      </c>
      <c r="CN5" s="83">
        <f t="shared" ref="CN5" si="22">CM5+1</f>
        <v>45039</v>
      </c>
      <c r="CO5" s="81">
        <f>CN5+1</f>
        <v>45040</v>
      </c>
      <c r="CP5" s="82">
        <f>CO5+1</f>
        <v>45041</v>
      </c>
      <c r="CQ5" s="82">
        <f t="shared" ref="CQ5" si="23">CP5+1</f>
        <v>45042</v>
      </c>
      <c r="CR5" s="82">
        <f t="shared" ref="CR5" si="24">CQ5+1</f>
        <v>45043</v>
      </c>
      <c r="CS5" s="82">
        <f t="shared" ref="CS5" si="25">CR5+1</f>
        <v>45044</v>
      </c>
      <c r="CT5" s="82">
        <f t="shared" ref="CT5" si="26">CS5+1</f>
        <v>45045</v>
      </c>
      <c r="CU5" s="83">
        <f t="shared" ref="CU5" si="27">CT5+1</f>
        <v>45046</v>
      </c>
      <c r="CV5" s="81">
        <f>CU5+1</f>
        <v>45047</v>
      </c>
      <c r="CW5" s="82">
        <f>CV5+1</f>
        <v>45048</v>
      </c>
      <c r="CX5" s="82">
        <f t="shared" ref="CX5" si="28">CW5+1</f>
        <v>45049</v>
      </c>
      <c r="CY5" s="82">
        <f t="shared" ref="CY5" si="29">CX5+1</f>
        <v>45050</v>
      </c>
      <c r="CZ5" s="82">
        <f t="shared" ref="CZ5" si="30">CY5+1</f>
        <v>45051</v>
      </c>
      <c r="DA5" s="82">
        <f t="shared" ref="DA5" si="31">CZ5+1</f>
        <v>45052</v>
      </c>
      <c r="DB5" s="83">
        <f t="shared" ref="DB5" si="32">DA5+1</f>
        <v>45053</v>
      </c>
    </row>
    <row r="6" spans="1:106" ht="30" customHeight="1" thickBot="1" x14ac:dyDescent="0.4">
      <c r="A6" s="45" t="s">
        <v>5</v>
      </c>
      <c r="B6" s="8" t="s">
        <v>13</v>
      </c>
      <c r="C6" s="9" t="s">
        <v>17</v>
      </c>
      <c r="D6" s="9" t="s">
        <v>18</v>
      </c>
      <c r="E6" s="9" t="s">
        <v>19</v>
      </c>
      <c r="F6" s="9" t="s">
        <v>20</v>
      </c>
      <c r="G6" s="9"/>
      <c r="H6" s="9" t="s">
        <v>21</v>
      </c>
      <c r="I6" s="10" t="str">
        <f t="shared" ref="I6" si="33">LEFT(TEXT(I5,"ddd"),1)</f>
        <v>M</v>
      </c>
      <c r="J6" s="10" t="str">
        <f t="shared" ref="J6:AR6" si="34">LEFT(TEXT(J5,"ddd"),1)</f>
        <v>T</v>
      </c>
      <c r="K6" s="10" t="str">
        <f t="shared" si="34"/>
        <v>W</v>
      </c>
      <c r="L6" s="10" t="str">
        <f t="shared" si="34"/>
        <v>T</v>
      </c>
      <c r="M6" s="10" t="str">
        <f t="shared" si="34"/>
        <v>F</v>
      </c>
      <c r="N6" s="10" t="str">
        <f t="shared" si="34"/>
        <v>S</v>
      </c>
      <c r="O6" s="10" t="str">
        <f t="shared" si="34"/>
        <v>S</v>
      </c>
      <c r="P6" s="10" t="str">
        <f t="shared" si="34"/>
        <v>M</v>
      </c>
      <c r="Q6" s="10" t="str">
        <f t="shared" si="34"/>
        <v>T</v>
      </c>
      <c r="R6" s="10" t="str">
        <f t="shared" si="34"/>
        <v>W</v>
      </c>
      <c r="S6" s="10" t="str">
        <f t="shared" si="34"/>
        <v>T</v>
      </c>
      <c r="T6" s="10" t="str">
        <f t="shared" si="34"/>
        <v>F</v>
      </c>
      <c r="U6" s="10" t="str">
        <f t="shared" si="34"/>
        <v>S</v>
      </c>
      <c r="V6" s="10" t="str">
        <f t="shared" si="34"/>
        <v>S</v>
      </c>
      <c r="W6" s="10" t="str">
        <f t="shared" si="34"/>
        <v>M</v>
      </c>
      <c r="X6" s="10" t="str">
        <f t="shared" si="34"/>
        <v>T</v>
      </c>
      <c r="Y6" s="10" t="str">
        <f t="shared" si="34"/>
        <v>W</v>
      </c>
      <c r="Z6" s="10" t="str">
        <f t="shared" si="34"/>
        <v>T</v>
      </c>
      <c r="AA6" s="10" t="str">
        <f t="shared" si="34"/>
        <v>F</v>
      </c>
      <c r="AB6" s="10" t="str">
        <f t="shared" si="34"/>
        <v>S</v>
      </c>
      <c r="AC6" s="10" t="str">
        <f t="shared" si="34"/>
        <v>S</v>
      </c>
      <c r="AD6" s="10" t="str">
        <f t="shared" si="34"/>
        <v>M</v>
      </c>
      <c r="AE6" s="10" t="str">
        <f t="shared" si="34"/>
        <v>T</v>
      </c>
      <c r="AF6" s="10" t="str">
        <f t="shared" si="34"/>
        <v>W</v>
      </c>
      <c r="AG6" s="10" t="str">
        <f t="shared" si="34"/>
        <v>T</v>
      </c>
      <c r="AH6" s="10" t="str">
        <f t="shared" si="34"/>
        <v>F</v>
      </c>
      <c r="AI6" s="10" t="str">
        <f t="shared" si="34"/>
        <v>S</v>
      </c>
      <c r="AJ6" s="10" t="str">
        <f t="shared" si="34"/>
        <v>S</v>
      </c>
      <c r="AK6" s="10" t="str">
        <f t="shared" si="34"/>
        <v>M</v>
      </c>
      <c r="AL6" s="10" t="str">
        <f t="shared" si="34"/>
        <v>T</v>
      </c>
      <c r="AM6" s="10" t="str">
        <f t="shared" si="34"/>
        <v>W</v>
      </c>
      <c r="AN6" s="10" t="str">
        <f t="shared" si="34"/>
        <v>T</v>
      </c>
      <c r="AO6" s="10" t="str">
        <f t="shared" si="34"/>
        <v>F</v>
      </c>
      <c r="AP6" s="10" t="str">
        <f t="shared" si="34"/>
        <v>S</v>
      </c>
      <c r="AQ6" s="10" t="str">
        <f t="shared" si="34"/>
        <v>S</v>
      </c>
      <c r="AR6" s="10" t="str">
        <f t="shared" si="34"/>
        <v>M</v>
      </c>
      <c r="AS6" s="10" t="str">
        <f t="shared" ref="AS6:BL6" si="35">LEFT(TEXT(AS5,"ddd"),1)</f>
        <v>T</v>
      </c>
      <c r="AT6" s="10" t="str">
        <f t="shared" si="35"/>
        <v>W</v>
      </c>
      <c r="AU6" s="10" t="str">
        <f t="shared" si="35"/>
        <v>T</v>
      </c>
      <c r="AV6" s="10" t="str">
        <f t="shared" si="35"/>
        <v>F</v>
      </c>
      <c r="AW6" s="10" t="str">
        <f t="shared" si="35"/>
        <v>S</v>
      </c>
      <c r="AX6" s="10" t="str">
        <f t="shared" si="35"/>
        <v>S</v>
      </c>
      <c r="AY6" s="10" t="str">
        <f t="shared" si="35"/>
        <v>M</v>
      </c>
      <c r="AZ6" s="10" t="str">
        <f t="shared" si="35"/>
        <v>T</v>
      </c>
      <c r="BA6" s="10" t="str">
        <f t="shared" si="35"/>
        <v>W</v>
      </c>
      <c r="BB6" s="10" t="str">
        <f t="shared" si="35"/>
        <v>T</v>
      </c>
      <c r="BC6" s="10" t="str">
        <f t="shared" si="35"/>
        <v>F</v>
      </c>
      <c r="BD6" s="10" t="str">
        <f t="shared" si="35"/>
        <v>S</v>
      </c>
      <c r="BE6" s="10" t="str">
        <f t="shared" si="35"/>
        <v>S</v>
      </c>
      <c r="BF6" s="10" t="str">
        <f t="shared" si="35"/>
        <v>M</v>
      </c>
      <c r="BG6" s="10" t="str">
        <f t="shared" si="35"/>
        <v>T</v>
      </c>
      <c r="BH6" s="10" t="str">
        <f t="shared" si="35"/>
        <v>W</v>
      </c>
      <c r="BI6" s="10" t="str">
        <f t="shared" si="35"/>
        <v>T</v>
      </c>
      <c r="BJ6" s="10" t="str">
        <f t="shared" si="35"/>
        <v>F</v>
      </c>
      <c r="BK6" s="10" t="str">
        <f t="shared" si="35"/>
        <v>S</v>
      </c>
      <c r="BL6" s="10" t="str">
        <f t="shared" si="35"/>
        <v>S</v>
      </c>
      <c r="BM6" s="10" t="str">
        <f t="shared" ref="BM6:DB6" si="36">LEFT(TEXT(BM5,"ddd"),1)</f>
        <v>M</v>
      </c>
      <c r="BN6" s="10" t="str">
        <f t="shared" si="36"/>
        <v>T</v>
      </c>
      <c r="BO6" s="10" t="str">
        <f t="shared" si="36"/>
        <v>W</v>
      </c>
      <c r="BP6" s="10" t="str">
        <f t="shared" si="36"/>
        <v>T</v>
      </c>
      <c r="BQ6" s="10" t="str">
        <f t="shared" si="36"/>
        <v>F</v>
      </c>
      <c r="BR6" s="10" t="str">
        <f t="shared" si="36"/>
        <v>S</v>
      </c>
      <c r="BS6" s="10" t="str">
        <f t="shared" si="36"/>
        <v>S</v>
      </c>
      <c r="BT6" s="10" t="str">
        <f t="shared" si="36"/>
        <v>M</v>
      </c>
      <c r="BU6" s="10" t="str">
        <f t="shared" si="36"/>
        <v>T</v>
      </c>
      <c r="BV6" s="10" t="str">
        <f t="shared" si="36"/>
        <v>W</v>
      </c>
      <c r="BW6" s="10" t="str">
        <f t="shared" si="36"/>
        <v>T</v>
      </c>
      <c r="BX6" s="10" t="str">
        <f t="shared" si="36"/>
        <v>F</v>
      </c>
      <c r="BY6" s="10" t="str">
        <f t="shared" si="36"/>
        <v>S</v>
      </c>
      <c r="BZ6" s="10" t="str">
        <f t="shared" si="36"/>
        <v>S</v>
      </c>
      <c r="CA6" s="10" t="str">
        <f t="shared" si="36"/>
        <v>M</v>
      </c>
      <c r="CB6" s="10" t="str">
        <f t="shared" si="36"/>
        <v>T</v>
      </c>
      <c r="CC6" s="10" t="str">
        <f t="shared" si="36"/>
        <v>W</v>
      </c>
      <c r="CD6" s="10" t="str">
        <f t="shared" si="36"/>
        <v>T</v>
      </c>
      <c r="CE6" s="10" t="str">
        <f t="shared" si="36"/>
        <v>F</v>
      </c>
      <c r="CF6" s="10" t="str">
        <f t="shared" si="36"/>
        <v>S</v>
      </c>
      <c r="CG6" s="10" t="str">
        <f t="shared" si="36"/>
        <v>S</v>
      </c>
      <c r="CH6" s="10" t="str">
        <f t="shared" si="36"/>
        <v>M</v>
      </c>
      <c r="CI6" s="10" t="str">
        <f t="shared" si="36"/>
        <v>T</v>
      </c>
      <c r="CJ6" s="10" t="str">
        <f t="shared" si="36"/>
        <v>W</v>
      </c>
      <c r="CK6" s="10" t="str">
        <f t="shared" si="36"/>
        <v>T</v>
      </c>
      <c r="CL6" s="10" t="str">
        <f t="shared" si="36"/>
        <v>F</v>
      </c>
      <c r="CM6" s="10" t="str">
        <f t="shared" si="36"/>
        <v>S</v>
      </c>
      <c r="CN6" s="10" t="str">
        <f t="shared" si="36"/>
        <v>S</v>
      </c>
      <c r="CO6" s="10" t="str">
        <f t="shared" si="36"/>
        <v>M</v>
      </c>
      <c r="CP6" s="10" t="str">
        <f t="shared" si="36"/>
        <v>T</v>
      </c>
      <c r="CQ6" s="10" t="str">
        <f t="shared" si="36"/>
        <v>W</v>
      </c>
      <c r="CR6" s="10" t="str">
        <f t="shared" si="36"/>
        <v>T</v>
      </c>
      <c r="CS6" s="10" t="str">
        <f t="shared" si="36"/>
        <v>F</v>
      </c>
      <c r="CT6" s="10" t="str">
        <f t="shared" si="36"/>
        <v>S</v>
      </c>
      <c r="CU6" s="10" t="str">
        <f t="shared" si="36"/>
        <v>S</v>
      </c>
      <c r="CV6" s="10" t="str">
        <f t="shared" si="36"/>
        <v>M</v>
      </c>
      <c r="CW6" s="10" t="str">
        <f t="shared" si="36"/>
        <v>T</v>
      </c>
      <c r="CX6" s="10" t="str">
        <f t="shared" si="36"/>
        <v>W</v>
      </c>
      <c r="CY6" s="10" t="str">
        <f t="shared" si="36"/>
        <v>T</v>
      </c>
      <c r="CZ6" s="10" t="str">
        <f t="shared" si="36"/>
        <v>F</v>
      </c>
      <c r="DA6" s="10" t="str">
        <f t="shared" si="36"/>
        <v>S</v>
      </c>
      <c r="DB6" s="10" t="str">
        <f t="shared" si="36"/>
        <v>S</v>
      </c>
    </row>
    <row r="7" spans="1:106" ht="30" hidden="1" customHeight="1" thickBot="1" x14ac:dyDescent="0.4">
      <c r="A7" s="44" t="s">
        <v>6</v>
      </c>
      <c r="C7" s="47"/>
      <c r="E7"/>
      <c r="H7" t="str">
        <f>IF(OR(ISBLANK(task_start),ISBLANK(task_end)),"",task_end-task_start+1)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row>
    <row r="8" spans="1:106" s="3" customFormat="1" ht="30" customHeight="1" thickBot="1" x14ac:dyDescent="0.4">
      <c r="A8" s="45" t="s">
        <v>7</v>
      </c>
      <c r="B8" s="14" t="s">
        <v>39</v>
      </c>
      <c r="C8" s="51"/>
      <c r="D8" s="15"/>
      <c r="E8" s="67"/>
      <c r="F8" s="68"/>
      <c r="G8" s="13"/>
      <c r="H8" s="13" t="str">
        <f t="shared" ref="H8:H127" si="37">IF(OR(ISBLANK(task_start),ISBLANK(task_end)),"",task_end-task_start+1)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c r="CH8" s="30"/>
      <c r="CI8" s="30"/>
      <c r="CJ8" s="30"/>
      <c r="CK8" s="30"/>
      <c r="CL8" s="30"/>
      <c r="CM8" s="30"/>
      <c r="CN8" s="30"/>
      <c r="CO8" s="30"/>
      <c r="CP8" s="30"/>
      <c r="CQ8" s="30"/>
      <c r="CR8" s="30"/>
      <c r="CS8" s="30"/>
      <c r="CT8" s="30"/>
      <c r="CU8" s="30"/>
      <c r="CV8" s="30"/>
      <c r="CW8" s="30"/>
      <c r="CX8" s="108"/>
      <c r="CY8" s="30"/>
      <c r="CZ8" s="30"/>
      <c r="DA8" s="30"/>
      <c r="DB8" s="30"/>
    </row>
    <row r="9" spans="1:106" s="3" customFormat="1" ht="30" customHeight="1" thickBot="1" x14ac:dyDescent="0.4">
      <c r="A9" s="45" t="s">
        <v>8</v>
      </c>
      <c r="B9" s="59" t="s">
        <v>50</v>
      </c>
      <c r="C9" s="52" t="s">
        <v>44</v>
      </c>
      <c r="D9" s="16">
        <v>1</v>
      </c>
      <c r="E9" s="69">
        <f>Project_Start</f>
        <v>44960</v>
      </c>
      <c r="F9" s="69">
        <f>E9 + 7</f>
        <v>44967</v>
      </c>
      <c r="G9" s="13"/>
      <c r="H9" s="13">
        <f t="shared" si="37"/>
        <v>8</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c r="CV9" s="30"/>
      <c r="CW9" s="30"/>
      <c r="CX9" s="108"/>
      <c r="CY9" s="30"/>
      <c r="CZ9" s="30"/>
      <c r="DA9" s="30"/>
      <c r="DB9" s="30"/>
    </row>
    <row r="10" spans="1:106" s="3" customFormat="1" ht="30" customHeight="1" thickBot="1" x14ac:dyDescent="0.4">
      <c r="A10" s="45" t="s">
        <v>9</v>
      </c>
      <c r="B10" s="59" t="s">
        <v>51</v>
      </c>
      <c r="C10" s="52" t="s">
        <v>45</v>
      </c>
      <c r="D10" s="16">
        <v>1</v>
      </c>
      <c r="E10" s="69">
        <f>DATE(2023, 2, 3)</f>
        <v>44960</v>
      </c>
      <c r="F10" s="69">
        <f>F9</f>
        <v>44967</v>
      </c>
      <c r="G10" s="13"/>
      <c r="H10" s="13">
        <f t="shared" si="37"/>
        <v>8</v>
      </c>
      <c r="I10" s="30"/>
      <c r="J10" s="30"/>
      <c r="K10" s="30"/>
      <c r="L10" s="30"/>
      <c r="M10" s="30"/>
      <c r="N10" s="30"/>
      <c r="O10" s="30"/>
      <c r="P10" s="30"/>
      <c r="Q10" s="30"/>
      <c r="R10" s="30"/>
      <c r="S10" s="30"/>
      <c r="T10" s="30"/>
      <c r="U10" s="31"/>
      <c r="V10" s="31"/>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c r="CH10" s="30"/>
      <c r="CI10" s="30"/>
      <c r="CJ10" s="30"/>
      <c r="CK10" s="30"/>
      <c r="CL10" s="30"/>
      <c r="CM10" s="30"/>
      <c r="CN10" s="30"/>
      <c r="CO10" s="30"/>
      <c r="CP10" s="30"/>
      <c r="CQ10" s="30"/>
      <c r="CR10" s="30"/>
      <c r="CS10" s="30"/>
      <c r="CT10" s="30"/>
      <c r="CU10" s="30"/>
      <c r="CV10" s="30"/>
      <c r="CW10" s="30"/>
      <c r="CX10" s="108"/>
      <c r="CY10" s="30"/>
      <c r="CZ10" s="30"/>
      <c r="DA10" s="30"/>
      <c r="DB10" s="30"/>
    </row>
    <row r="11" spans="1:106" s="3" customFormat="1" ht="30" customHeight="1" thickBot="1" x14ac:dyDescent="0.4">
      <c r="A11" s="44"/>
      <c r="B11" s="59" t="s">
        <v>52</v>
      </c>
      <c r="C11" s="52" t="s">
        <v>46</v>
      </c>
      <c r="D11" s="16">
        <v>1</v>
      </c>
      <c r="E11" s="69">
        <f>DATE(2023, 2, 3)</f>
        <v>44960</v>
      </c>
      <c r="F11" s="69">
        <f>F9</f>
        <v>44967</v>
      </c>
      <c r="G11" s="13"/>
      <c r="H11" s="13">
        <f t="shared" si="37"/>
        <v>8</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c r="CN11" s="30"/>
      <c r="CO11" s="30"/>
      <c r="CP11" s="30"/>
      <c r="CQ11" s="30"/>
      <c r="CR11" s="30"/>
      <c r="CS11" s="30"/>
      <c r="CT11" s="30"/>
      <c r="CU11" s="30"/>
      <c r="CV11" s="30"/>
      <c r="CW11" s="30"/>
      <c r="CX11" s="108"/>
      <c r="CY11" s="30"/>
      <c r="CZ11" s="30"/>
      <c r="DA11" s="30"/>
      <c r="DB11" s="30"/>
    </row>
    <row r="12" spans="1:106" s="3" customFormat="1" ht="30" customHeight="1" thickBot="1" x14ac:dyDescent="0.4">
      <c r="A12" s="44"/>
      <c r="B12" s="59" t="s">
        <v>37</v>
      </c>
      <c r="C12" s="52" t="s">
        <v>38</v>
      </c>
      <c r="D12" s="16">
        <v>1</v>
      </c>
      <c r="E12" s="69">
        <f>F9</f>
        <v>44967</v>
      </c>
      <c r="F12" s="69">
        <f>F9</f>
        <v>44967</v>
      </c>
      <c r="G12" s="13"/>
      <c r="H12" s="13">
        <f t="shared" si="37"/>
        <v>1</v>
      </c>
      <c r="I12" s="30"/>
      <c r="J12" s="30"/>
      <c r="K12" s="30"/>
      <c r="L12" s="30"/>
      <c r="M12" s="30"/>
      <c r="N12" s="30"/>
      <c r="O12" s="30"/>
      <c r="P12" s="30"/>
      <c r="Q12" s="30"/>
      <c r="R12" s="30"/>
      <c r="S12" s="30"/>
      <c r="T12" s="30"/>
      <c r="U12" s="30"/>
      <c r="V12" s="30"/>
      <c r="W12" s="30"/>
      <c r="X12" s="30"/>
      <c r="Y12" s="31"/>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c r="CV12" s="30"/>
      <c r="CW12" s="30"/>
      <c r="CX12" s="108"/>
      <c r="CY12" s="30"/>
      <c r="CZ12" s="30"/>
      <c r="DA12" s="30"/>
      <c r="DB12" s="30"/>
    </row>
    <row r="13" spans="1:106" s="3" customFormat="1" ht="30" customHeight="1" thickBot="1" x14ac:dyDescent="0.4">
      <c r="A13" s="44"/>
      <c r="B13" s="59" t="s">
        <v>69</v>
      </c>
      <c r="C13" s="52" t="s">
        <v>70</v>
      </c>
      <c r="D13" s="16">
        <v>1</v>
      </c>
      <c r="E13" s="69">
        <f>DATE(2023, 2, 17)</f>
        <v>44974</v>
      </c>
      <c r="F13" s="69">
        <f>DATE(2023, 2, 17)</f>
        <v>44974</v>
      </c>
      <c r="G13" s="13"/>
      <c r="H13" s="13"/>
      <c r="I13" s="30"/>
      <c r="J13" s="30"/>
      <c r="K13" s="30"/>
      <c r="L13" s="30"/>
      <c r="M13" s="30"/>
      <c r="N13" s="30"/>
      <c r="O13" s="30"/>
      <c r="P13" s="30"/>
      <c r="Q13" s="30"/>
      <c r="R13" s="30"/>
      <c r="S13" s="30"/>
      <c r="T13" s="30"/>
      <c r="U13" s="30"/>
      <c r="V13" s="30"/>
      <c r="W13" s="30"/>
      <c r="X13" s="30"/>
      <c r="Y13" s="31"/>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c r="CV13" s="30"/>
      <c r="CW13" s="30"/>
      <c r="CX13" s="108"/>
      <c r="CY13" s="30"/>
      <c r="CZ13" s="30"/>
      <c r="DA13" s="30"/>
      <c r="DB13" s="30"/>
    </row>
    <row r="14" spans="1:106" s="3" customFormat="1" ht="30" customHeight="1" thickBot="1" x14ac:dyDescent="0.4">
      <c r="A14" s="44"/>
      <c r="B14" s="59" t="s">
        <v>191</v>
      </c>
      <c r="C14" s="52" t="s">
        <v>192</v>
      </c>
      <c r="D14" s="16">
        <v>1</v>
      </c>
      <c r="E14" s="69">
        <f>DATE(2023, 2, 3)</f>
        <v>44960</v>
      </c>
      <c r="F14" s="69">
        <f>DATE(2023, 2, 17)</f>
        <v>44974</v>
      </c>
      <c r="G14" s="13"/>
      <c r="H14" s="13"/>
      <c r="I14" s="30"/>
      <c r="J14" s="30"/>
      <c r="K14" s="30"/>
      <c r="L14" s="30"/>
      <c r="M14" s="30"/>
      <c r="N14" s="30"/>
      <c r="O14" s="30"/>
      <c r="P14" s="30"/>
      <c r="Q14" s="30"/>
      <c r="R14" s="30"/>
      <c r="S14" s="30"/>
      <c r="T14" s="30"/>
      <c r="U14" s="30"/>
      <c r="V14" s="30"/>
      <c r="W14" s="30"/>
      <c r="X14" s="30"/>
      <c r="Y14" s="31"/>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108"/>
      <c r="CY14" s="30"/>
      <c r="CZ14" s="30"/>
      <c r="DA14" s="30"/>
      <c r="DB14" s="30"/>
    </row>
    <row r="15" spans="1:106" s="3" customFormat="1" ht="30" customHeight="1" thickBot="1" x14ac:dyDescent="0.4">
      <c r="A15" s="44"/>
      <c r="B15" s="59" t="s">
        <v>193</v>
      </c>
      <c r="C15" s="52" t="s">
        <v>194</v>
      </c>
      <c r="D15" s="16">
        <v>1</v>
      </c>
      <c r="E15" s="69">
        <f>DATE(2023, 2, 3)</f>
        <v>44960</v>
      </c>
      <c r="F15" s="69">
        <f>DATE(2023, 5, 3)</f>
        <v>45049</v>
      </c>
      <c r="G15" s="13"/>
      <c r="H15" s="13"/>
      <c r="I15" s="30"/>
      <c r="J15" s="30"/>
      <c r="K15" s="30"/>
      <c r="L15" s="30"/>
      <c r="M15" s="30"/>
      <c r="N15" s="30"/>
      <c r="O15" s="30"/>
      <c r="P15" s="30"/>
      <c r="Q15" s="30"/>
      <c r="R15" s="30"/>
      <c r="S15" s="30"/>
      <c r="T15" s="30"/>
      <c r="U15" s="30"/>
      <c r="V15" s="30"/>
      <c r="W15" s="30"/>
      <c r="X15" s="30"/>
      <c r="Y15" s="31"/>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c r="CN15" s="30"/>
      <c r="CO15" s="30"/>
      <c r="CP15" s="30"/>
      <c r="CQ15" s="30"/>
      <c r="CR15" s="30"/>
      <c r="CS15" s="30"/>
      <c r="CT15" s="30"/>
      <c r="CU15" s="30"/>
      <c r="CV15" s="30"/>
      <c r="CW15" s="30"/>
      <c r="CX15" s="108"/>
      <c r="CY15" s="30"/>
      <c r="CZ15" s="30"/>
      <c r="DA15" s="30"/>
      <c r="DB15" s="30"/>
    </row>
    <row r="16" spans="1:106" s="3" customFormat="1" ht="30" customHeight="1" thickBot="1" x14ac:dyDescent="0.4">
      <c r="A16" s="44"/>
      <c r="B16" s="59" t="s">
        <v>195</v>
      </c>
      <c r="C16" s="52" t="s">
        <v>196</v>
      </c>
      <c r="D16" s="16">
        <v>1</v>
      </c>
      <c r="E16" s="69">
        <f>DATE(2023, 2, 3)</f>
        <v>44960</v>
      </c>
      <c r="F16" s="69">
        <f>DATE(2023, 5, 3)</f>
        <v>45049</v>
      </c>
      <c r="G16" s="13"/>
      <c r="H16" s="13"/>
      <c r="I16" s="30"/>
      <c r="J16" s="30"/>
      <c r="K16" s="30"/>
      <c r="L16" s="30"/>
      <c r="M16" s="30"/>
      <c r="N16" s="30"/>
      <c r="O16" s="30"/>
      <c r="P16" s="30"/>
      <c r="Q16" s="30"/>
      <c r="R16" s="30"/>
      <c r="S16" s="30"/>
      <c r="T16" s="30"/>
      <c r="U16" s="30"/>
      <c r="V16" s="30"/>
      <c r="W16" s="30"/>
      <c r="X16" s="30"/>
      <c r="Y16" s="31"/>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c r="CR16" s="30"/>
      <c r="CS16" s="30"/>
      <c r="CT16" s="30"/>
      <c r="CU16" s="30"/>
      <c r="CV16" s="30"/>
      <c r="CW16" s="30"/>
      <c r="CX16" s="108"/>
      <c r="CY16" s="30"/>
      <c r="CZ16" s="30"/>
      <c r="DA16" s="30"/>
      <c r="DB16" s="30"/>
    </row>
    <row r="17" spans="1:106" s="3" customFormat="1" ht="30" customHeight="1" thickBot="1" x14ac:dyDescent="0.4">
      <c r="A17" s="44"/>
      <c r="B17" s="59" t="s">
        <v>42</v>
      </c>
      <c r="C17" s="52" t="s">
        <v>43</v>
      </c>
      <c r="D17" s="16">
        <v>1</v>
      </c>
      <c r="E17" s="69">
        <f>F9</f>
        <v>44967</v>
      </c>
      <c r="F17" s="69">
        <f>F9</f>
        <v>44967</v>
      </c>
      <c r="G17" s="13"/>
      <c r="H17" s="13"/>
      <c r="I17" s="30"/>
      <c r="J17" s="30"/>
      <c r="K17" s="30"/>
      <c r="L17" s="30"/>
      <c r="M17" s="30"/>
      <c r="N17" s="30"/>
      <c r="O17" s="30"/>
      <c r="P17" s="30"/>
      <c r="Q17" s="30"/>
      <c r="R17" s="30"/>
      <c r="S17" s="30"/>
      <c r="T17" s="30"/>
      <c r="U17" s="30"/>
      <c r="V17" s="30"/>
      <c r="W17" s="30"/>
      <c r="X17" s="30"/>
      <c r="Y17" s="31"/>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c r="CH17" s="30"/>
      <c r="CI17" s="30"/>
      <c r="CJ17" s="30"/>
      <c r="CK17" s="30"/>
      <c r="CL17" s="30"/>
      <c r="CM17" s="30"/>
      <c r="CN17" s="30"/>
      <c r="CO17" s="30"/>
      <c r="CP17" s="30"/>
      <c r="CQ17" s="30"/>
      <c r="CR17" s="30"/>
      <c r="CS17" s="30"/>
      <c r="CT17" s="30"/>
      <c r="CU17" s="30"/>
      <c r="CV17" s="30"/>
      <c r="CW17" s="30"/>
      <c r="CX17" s="108"/>
      <c r="CY17" s="30"/>
      <c r="CZ17" s="30"/>
      <c r="DA17" s="30"/>
      <c r="DB17" s="30"/>
    </row>
    <row r="18" spans="1:106" s="3" customFormat="1" ht="30" customHeight="1" thickBot="1" x14ac:dyDescent="0.4">
      <c r="A18" s="45" t="s">
        <v>10</v>
      </c>
      <c r="B18" s="17" t="s">
        <v>47</v>
      </c>
      <c r="C18" s="53"/>
      <c r="D18" s="18"/>
      <c r="E18" s="70"/>
      <c r="F18" s="71"/>
      <c r="G18" s="13"/>
      <c r="H18" s="13" t="str">
        <f t="shared" si="37"/>
        <v/>
      </c>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c r="CP18" s="30"/>
      <c r="CQ18" s="30"/>
      <c r="CR18" s="30"/>
      <c r="CS18" s="30"/>
      <c r="CT18" s="30"/>
      <c r="CU18" s="30"/>
      <c r="CV18" s="30"/>
      <c r="CW18" s="30"/>
      <c r="CX18" s="108"/>
      <c r="CY18" s="30"/>
      <c r="CZ18" s="30"/>
      <c r="DA18" s="30"/>
      <c r="DB18" s="30"/>
    </row>
    <row r="19" spans="1:106" s="3" customFormat="1" ht="30" customHeight="1" thickBot="1" x14ac:dyDescent="0.4">
      <c r="A19" s="45"/>
      <c r="B19" s="60" t="s">
        <v>53</v>
      </c>
      <c r="C19" s="54" t="s">
        <v>68</v>
      </c>
      <c r="D19" s="19">
        <v>1</v>
      </c>
      <c r="E19" s="72">
        <f>DATE(2023, 2, 10)</f>
        <v>44967</v>
      </c>
      <c r="F19" s="72">
        <f t="shared" ref="F19:F24" si="38">DATE(2023, 2, 17)</f>
        <v>44974</v>
      </c>
      <c r="G19" s="13"/>
      <c r="H19" s="13">
        <f t="shared" si="37"/>
        <v>8</v>
      </c>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c r="CO19" s="30"/>
      <c r="CP19" s="30"/>
      <c r="CQ19" s="30"/>
      <c r="CR19" s="30"/>
      <c r="CS19" s="30"/>
      <c r="CT19" s="30"/>
      <c r="CU19" s="30"/>
      <c r="CV19" s="30"/>
      <c r="CW19" s="30"/>
      <c r="CX19" s="108"/>
      <c r="CY19" s="30"/>
      <c r="CZ19" s="30"/>
      <c r="DA19" s="30"/>
      <c r="DB19" s="30"/>
    </row>
    <row r="20" spans="1:106" s="3" customFormat="1" ht="30" customHeight="1" thickBot="1" x14ac:dyDescent="0.4">
      <c r="A20" s="45"/>
      <c r="B20" s="60" t="s">
        <v>48</v>
      </c>
      <c r="C20" s="54" t="s">
        <v>49</v>
      </c>
      <c r="D20" s="19">
        <v>1</v>
      </c>
      <c r="E20" s="72">
        <f>DATE(2023, 2, 16)</f>
        <v>44973</v>
      </c>
      <c r="F20" s="72">
        <f t="shared" si="38"/>
        <v>44974</v>
      </c>
      <c r="G20" s="13"/>
      <c r="H20" s="13">
        <f t="shared" si="37"/>
        <v>2</v>
      </c>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30"/>
      <c r="CB20" s="30"/>
      <c r="CC20" s="30"/>
      <c r="CD20" s="30"/>
      <c r="CE20" s="30"/>
      <c r="CF20" s="30"/>
      <c r="CG20" s="30"/>
      <c r="CH20" s="30"/>
      <c r="CI20" s="30"/>
      <c r="CJ20" s="30"/>
      <c r="CK20" s="30"/>
      <c r="CL20" s="30"/>
      <c r="CM20" s="30"/>
      <c r="CN20" s="30"/>
      <c r="CO20" s="30"/>
      <c r="CP20" s="30"/>
      <c r="CQ20" s="30"/>
      <c r="CR20" s="30"/>
      <c r="CS20" s="30"/>
      <c r="CT20" s="30"/>
      <c r="CU20" s="30"/>
      <c r="CV20" s="30"/>
      <c r="CW20" s="30"/>
      <c r="CX20" s="108"/>
      <c r="CY20" s="30"/>
      <c r="CZ20" s="30"/>
      <c r="DA20" s="30"/>
      <c r="DB20" s="30"/>
    </row>
    <row r="21" spans="1:106" s="3" customFormat="1" ht="30" customHeight="1" thickBot="1" x14ac:dyDescent="0.4">
      <c r="A21" s="44"/>
      <c r="B21" s="60" t="s">
        <v>55</v>
      </c>
      <c r="C21" s="54" t="s">
        <v>61</v>
      </c>
      <c r="D21" s="19">
        <v>1</v>
      </c>
      <c r="E21" s="72">
        <f>DATE(2023, 2, 17)</f>
        <v>44974</v>
      </c>
      <c r="F21" s="72">
        <f t="shared" si="38"/>
        <v>44974</v>
      </c>
      <c r="G21" s="13"/>
      <c r="H21" s="13">
        <f t="shared" si="37"/>
        <v>1</v>
      </c>
      <c r="I21" s="30"/>
      <c r="J21" s="30"/>
      <c r="K21" s="30"/>
      <c r="L21" s="30"/>
      <c r="M21" s="30"/>
      <c r="N21" s="30"/>
      <c r="O21" s="30"/>
      <c r="P21" s="30"/>
      <c r="Q21" s="30"/>
      <c r="R21" s="30"/>
      <c r="S21" s="30"/>
      <c r="T21" s="30"/>
      <c r="U21" s="31"/>
      <c r="V21" s="31"/>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c r="CH21" s="30"/>
      <c r="CI21" s="30"/>
      <c r="CJ21" s="30"/>
      <c r="CK21" s="30"/>
      <c r="CL21" s="30"/>
      <c r="CM21" s="30"/>
      <c r="CN21" s="30"/>
      <c r="CO21" s="30"/>
      <c r="CP21" s="30"/>
      <c r="CQ21" s="30"/>
      <c r="CR21" s="30"/>
      <c r="CS21" s="30"/>
      <c r="CT21" s="30"/>
      <c r="CU21" s="30"/>
      <c r="CV21" s="30"/>
      <c r="CW21" s="30"/>
      <c r="CX21" s="108"/>
      <c r="CY21" s="30"/>
      <c r="CZ21" s="30"/>
      <c r="DA21" s="30"/>
      <c r="DB21" s="30"/>
    </row>
    <row r="22" spans="1:106" s="3" customFormat="1" ht="30" customHeight="1" thickBot="1" x14ac:dyDescent="0.4">
      <c r="A22" s="44"/>
      <c r="B22" s="60" t="s">
        <v>57</v>
      </c>
      <c r="C22" s="54" t="s">
        <v>54</v>
      </c>
      <c r="D22" s="19">
        <v>1</v>
      </c>
      <c r="E22" s="72">
        <f>DATE(2023, 2, 17)</f>
        <v>44974</v>
      </c>
      <c r="F22" s="72">
        <f t="shared" si="38"/>
        <v>44974</v>
      </c>
      <c r="G22" s="13"/>
      <c r="H22" s="13">
        <f t="shared" si="37"/>
        <v>1</v>
      </c>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c r="CM22" s="30"/>
      <c r="CN22" s="30"/>
      <c r="CO22" s="30"/>
      <c r="CP22" s="30"/>
      <c r="CQ22" s="30"/>
      <c r="CR22" s="30"/>
      <c r="CS22" s="30"/>
      <c r="CT22" s="30"/>
      <c r="CU22" s="30"/>
      <c r="CV22" s="30"/>
      <c r="CW22" s="30"/>
      <c r="CX22" s="108"/>
      <c r="CY22" s="30"/>
      <c r="CZ22" s="30"/>
      <c r="DA22" s="30"/>
      <c r="DB22" s="30"/>
    </row>
    <row r="23" spans="1:106" s="3" customFormat="1" ht="30" customHeight="1" thickBot="1" x14ac:dyDescent="0.4">
      <c r="A23" s="44"/>
      <c r="B23" s="60" t="s">
        <v>59</v>
      </c>
      <c r="C23" s="54" t="s">
        <v>56</v>
      </c>
      <c r="D23" s="19">
        <v>1</v>
      </c>
      <c r="E23" s="72">
        <f>DATE(2023, 2, 16)</f>
        <v>44973</v>
      </c>
      <c r="F23" s="72">
        <f>DATE(2023, 2, 23)</f>
        <v>44980</v>
      </c>
      <c r="G23" s="13"/>
      <c r="H23" s="13">
        <f t="shared" si="37"/>
        <v>8</v>
      </c>
      <c r="I23" s="30"/>
      <c r="J23" s="30"/>
      <c r="K23" s="30"/>
      <c r="L23" s="30"/>
      <c r="M23" s="30"/>
      <c r="N23" s="30"/>
      <c r="O23" s="30"/>
      <c r="P23" s="30"/>
      <c r="Q23" s="30"/>
      <c r="R23" s="30"/>
      <c r="S23" s="30"/>
      <c r="T23" s="30"/>
      <c r="U23" s="30"/>
      <c r="V23" s="30"/>
      <c r="W23" s="30"/>
      <c r="X23" s="30"/>
      <c r="Y23" s="31"/>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c r="CH23" s="30"/>
      <c r="CI23" s="30"/>
      <c r="CJ23" s="30"/>
      <c r="CK23" s="30"/>
      <c r="CL23" s="30"/>
      <c r="CM23" s="30"/>
      <c r="CN23" s="30"/>
      <c r="CO23" s="30"/>
      <c r="CP23" s="30"/>
      <c r="CQ23" s="30"/>
      <c r="CR23" s="30"/>
      <c r="CS23" s="30"/>
      <c r="CT23" s="30"/>
      <c r="CU23" s="30"/>
      <c r="CV23" s="30"/>
      <c r="CW23" s="30"/>
      <c r="CX23" s="108"/>
      <c r="CY23" s="30"/>
      <c r="CZ23" s="30"/>
      <c r="DA23" s="30"/>
      <c r="DB23" s="30"/>
    </row>
    <row r="24" spans="1:106" s="3" customFormat="1" ht="30" customHeight="1" thickBot="1" x14ac:dyDescent="0.4">
      <c r="A24" s="44"/>
      <c r="B24" s="60" t="s">
        <v>65</v>
      </c>
      <c r="C24" s="54" t="s">
        <v>58</v>
      </c>
      <c r="D24" s="19">
        <v>1</v>
      </c>
      <c r="E24" s="72">
        <f>DATE(2023, 2, 16)</f>
        <v>44973</v>
      </c>
      <c r="F24" s="72">
        <f t="shared" si="38"/>
        <v>44974</v>
      </c>
      <c r="G24" s="13"/>
      <c r="H24" s="13">
        <f t="shared" si="37"/>
        <v>2</v>
      </c>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c r="CH24" s="30"/>
      <c r="CI24" s="30"/>
      <c r="CJ24" s="30"/>
      <c r="CK24" s="30"/>
      <c r="CL24" s="30"/>
      <c r="CM24" s="30"/>
      <c r="CN24" s="30"/>
      <c r="CO24" s="30"/>
      <c r="CP24" s="30"/>
      <c r="CQ24" s="30"/>
      <c r="CR24" s="30"/>
      <c r="CS24" s="30"/>
      <c r="CT24" s="30"/>
      <c r="CU24" s="30"/>
      <c r="CV24" s="30"/>
      <c r="CW24" s="30"/>
      <c r="CX24" s="108"/>
      <c r="CY24" s="30"/>
      <c r="CZ24" s="30"/>
      <c r="DA24" s="30"/>
      <c r="DB24" s="30"/>
    </row>
    <row r="25" spans="1:106" s="3" customFormat="1" ht="30" customHeight="1" thickBot="1" x14ac:dyDescent="0.4">
      <c r="A25" s="44"/>
      <c r="B25" s="60" t="s">
        <v>62</v>
      </c>
      <c r="C25" s="54" t="s">
        <v>60</v>
      </c>
      <c r="D25" s="19">
        <v>1</v>
      </c>
      <c r="E25" s="72">
        <f>DATE(2023, 2, 10)</f>
        <v>44967</v>
      </c>
      <c r="F25" s="72">
        <f>DATE(2023, 2, 19)</f>
        <v>44976</v>
      </c>
      <c r="G25" s="13"/>
      <c r="H25" s="13"/>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c r="CH25" s="30"/>
      <c r="CI25" s="30"/>
      <c r="CJ25" s="30"/>
      <c r="CK25" s="30"/>
      <c r="CL25" s="30"/>
      <c r="CM25" s="30"/>
      <c r="CN25" s="30"/>
      <c r="CO25" s="30"/>
      <c r="CP25" s="30"/>
      <c r="CQ25" s="30"/>
      <c r="CR25" s="30"/>
      <c r="CS25" s="30"/>
      <c r="CT25" s="30"/>
      <c r="CU25" s="30"/>
      <c r="CV25" s="30"/>
      <c r="CW25" s="30"/>
      <c r="CX25" s="108"/>
      <c r="CY25" s="30"/>
      <c r="CZ25" s="30"/>
      <c r="DA25" s="30"/>
      <c r="DB25" s="30"/>
    </row>
    <row r="26" spans="1:106" s="3" customFormat="1" ht="30" customHeight="1" thickBot="1" x14ac:dyDescent="0.4">
      <c r="A26" s="44"/>
      <c r="B26" s="60" t="s">
        <v>66</v>
      </c>
      <c r="C26" s="54" t="s">
        <v>63</v>
      </c>
      <c r="D26" s="19">
        <v>1</v>
      </c>
      <c r="E26" s="72">
        <f>DATE(2023, 2, 17)</f>
        <v>44974</v>
      </c>
      <c r="F26" s="72">
        <f>DATE(2023, 2, 17)</f>
        <v>44974</v>
      </c>
      <c r="G26" s="13"/>
      <c r="H26" s="13"/>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c r="CM26" s="30"/>
      <c r="CN26" s="30"/>
      <c r="CO26" s="30"/>
      <c r="CP26" s="30"/>
      <c r="CQ26" s="30"/>
      <c r="CR26" s="30"/>
      <c r="CS26" s="30"/>
      <c r="CT26" s="30"/>
      <c r="CU26" s="30"/>
      <c r="CV26" s="30"/>
      <c r="CW26" s="30"/>
      <c r="CX26" s="108"/>
      <c r="CY26" s="30"/>
      <c r="CZ26" s="30"/>
      <c r="DA26" s="30"/>
      <c r="DB26" s="30"/>
    </row>
    <row r="27" spans="1:106" s="3" customFormat="1" ht="30" customHeight="1" thickBot="1" x14ac:dyDescent="0.4">
      <c r="A27" s="44"/>
      <c r="B27" s="60" t="s">
        <v>67</v>
      </c>
      <c r="C27" s="54" t="s">
        <v>64</v>
      </c>
      <c r="D27" s="19">
        <v>1</v>
      </c>
      <c r="E27" s="72">
        <f>DATE(2023, 2, 17)</f>
        <v>44974</v>
      </c>
      <c r="F27" s="72">
        <f>DATE(2023, 2, 17)</f>
        <v>44974</v>
      </c>
      <c r="G27" s="13"/>
      <c r="H27" s="13"/>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c r="CV27" s="30"/>
      <c r="CW27" s="30"/>
      <c r="CX27" s="108"/>
      <c r="CY27" s="30"/>
      <c r="CZ27" s="30"/>
      <c r="DA27" s="30"/>
      <c r="DB27" s="30"/>
    </row>
    <row r="28" spans="1:106" s="3" customFormat="1" ht="30" customHeight="1" thickBot="1" x14ac:dyDescent="0.4">
      <c r="A28" s="44"/>
      <c r="B28" s="60" t="s">
        <v>71</v>
      </c>
      <c r="C28" s="54" t="s">
        <v>72</v>
      </c>
      <c r="D28" s="19">
        <v>1</v>
      </c>
      <c r="E28" s="72">
        <f>DATE(2023, 2, 22)</f>
        <v>44979</v>
      </c>
      <c r="F28" s="72">
        <f>DATE(2023, 3, 3)</f>
        <v>44988</v>
      </c>
      <c r="G28" s="13"/>
      <c r="H28" s="13"/>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0"/>
      <c r="CR28" s="30"/>
      <c r="CS28" s="30"/>
      <c r="CT28" s="30"/>
      <c r="CU28" s="30"/>
      <c r="CV28" s="30"/>
      <c r="CW28" s="30"/>
      <c r="CX28" s="108"/>
      <c r="CY28" s="30"/>
      <c r="CZ28" s="30"/>
      <c r="DA28" s="30"/>
      <c r="DB28" s="30"/>
    </row>
    <row r="29" spans="1:106" s="3" customFormat="1" ht="30" customHeight="1" thickBot="1" x14ac:dyDescent="0.4">
      <c r="A29" s="44"/>
      <c r="B29" s="60" t="s">
        <v>73</v>
      </c>
      <c r="C29" s="54" t="s">
        <v>74</v>
      </c>
      <c r="D29" s="19">
        <v>1</v>
      </c>
      <c r="E29" s="72">
        <f>DATE(2023, 3, 1)</f>
        <v>44986</v>
      </c>
      <c r="F29" s="72">
        <f>DATE(2023, 3, 1)</f>
        <v>44986</v>
      </c>
      <c r="G29" s="13"/>
      <c r="H29" s="13"/>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c r="CO29" s="30"/>
      <c r="CP29" s="30"/>
      <c r="CQ29" s="30"/>
      <c r="CR29" s="30"/>
      <c r="CS29" s="30"/>
      <c r="CT29" s="30"/>
      <c r="CU29" s="30"/>
      <c r="CV29" s="30"/>
      <c r="CW29" s="30"/>
      <c r="CX29" s="108"/>
      <c r="CY29" s="30"/>
      <c r="CZ29" s="30"/>
      <c r="DA29" s="30"/>
      <c r="DB29" s="30"/>
    </row>
    <row r="30" spans="1:106" s="3" customFormat="1" ht="30" customHeight="1" thickBot="1" x14ac:dyDescent="0.4">
      <c r="A30" s="44"/>
      <c r="B30" s="60" t="s">
        <v>75</v>
      </c>
      <c r="C30" s="54" t="s">
        <v>76</v>
      </c>
      <c r="D30" s="19">
        <v>1</v>
      </c>
      <c r="E30" s="72">
        <f>DATE(2023, 2, 16)</f>
        <v>44973</v>
      </c>
      <c r="F30" s="72">
        <f>DATE(2023, 2, 17)</f>
        <v>44974</v>
      </c>
      <c r="G30" s="13"/>
      <c r="H30" s="13"/>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c r="CO30" s="30"/>
      <c r="CP30" s="30"/>
      <c r="CQ30" s="30"/>
      <c r="CR30" s="30"/>
      <c r="CS30" s="30"/>
      <c r="CT30" s="30"/>
      <c r="CU30" s="30"/>
      <c r="CV30" s="30"/>
      <c r="CW30" s="30"/>
      <c r="CX30" s="108"/>
      <c r="CY30" s="30"/>
      <c r="CZ30" s="30"/>
      <c r="DA30" s="30"/>
      <c r="DB30" s="30"/>
    </row>
    <row r="31" spans="1:106" s="3" customFormat="1" ht="30" customHeight="1" thickBot="1" x14ac:dyDescent="0.4">
      <c r="A31" s="44"/>
      <c r="B31" s="60" t="s">
        <v>77</v>
      </c>
      <c r="C31" s="54" t="s">
        <v>78</v>
      </c>
      <c r="D31" s="19">
        <v>1</v>
      </c>
      <c r="E31" s="72">
        <f>DATE(2023, 2, 24)</f>
        <v>44981</v>
      </c>
      <c r="F31" s="72">
        <f>DATE(2023, 2, 24)</f>
        <v>44981</v>
      </c>
      <c r="G31" s="13"/>
      <c r="H31" s="13"/>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c r="CR31" s="30"/>
      <c r="CS31" s="30"/>
      <c r="CT31" s="30"/>
      <c r="CU31" s="30"/>
      <c r="CV31" s="30"/>
      <c r="CW31" s="30"/>
      <c r="CX31" s="108"/>
      <c r="CY31" s="30"/>
      <c r="CZ31" s="30"/>
      <c r="DA31" s="30"/>
      <c r="DB31" s="30"/>
    </row>
    <row r="32" spans="1:106" s="3" customFormat="1" ht="30" customHeight="1" thickBot="1" x14ac:dyDescent="0.4">
      <c r="A32" s="44"/>
      <c r="B32" s="60" t="s">
        <v>253</v>
      </c>
      <c r="C32" s="54" t="s">
        <v>254</v>
      </c>
      <c r="D32" s="19">
        <v>1</v>
      </c>
      <c r="E32" s="72">
        <f>DATE(2023, 2, 23)</f>
        <v>44980</v>
      </c>
      <c r="F32" s="72">
        <f>DATE(2023, 5, 3)</f>
        <v>45049</v>
      </c>
      <c r="G32" s="13"/>
      <c r="H32" s="13"/>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30"/>
      <c r="CO32" s="30"/>
      <c r="CP32" s="30"/>
      <c r="CQ32" s="30"/>
      <c r="CR32" s="30"/>
      <c r="CS32" s="30"/>
      <c r="CT32" s="30"/>
      <c r="CU32" s="30"/>
      <c r="CV32" s="30"/>
      <c r="CW32" s="30"/>
      <c r="CX32" s="108"/>
      <c r="CY32" s="30"/>
      <c r="CZ32" s="30"/>
      <c r="DA32" s="30"/>
      <c r="DB32" s="30"/>
    </row>
    <row r="33" spans="1:106" s="3" customFormat="1" ht="30" customHeight="1" thickBot="1" x14ac:dyDescent="0.4">
      <c r="A33" s="44"/>
      <c r="B33" s="60" t="s">
        <v>79</v>
      </c>
      <c r="C33" s="54" t="s">
        <v>80</v>
      </c>
      <c r="D33" s="19">
        <v>1</v>
      </c>
      <c r="E33" s="72">
        <f>DATE(2023, 3, 2)</f>
        <v>44987</v>
      </c>
      <c r="F33" s="72">
        <f>DATE(2023, 3, 2)</f>
        <v>44987</v>
      </c>
      <c r="G33" s="13"/>
      <c r="H33" s="13"/>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c r="CH33" s="30"/>
      <c r="CI33" s="30"/>
      <c r="CJ33" s="30"/>
      <c r="CK33" s="30"/>
      <c r="CL33" s="30"/>
      <c r="CM33" s="30"/>
      <c r="CN33" s="30"/>
      <c r="CO33" s="30"/>
      <c r="CP33" s="30"/>
      <c r="CQ33" s="30"/>
      <c r="CR33" s="30"/>
      <c r="CS33" s="30"/>
      <c r="CT33" s="30"/>
      <c r="CU33" s="30"/>
      <c r="CV33" s="30"/>
      <c r="CW33" s="30"/>
      <c r="CX33" s="108"/>
      <c r="CY33" s="30"/>
      <c r="CZ33" s="30"/>
      <c r="DA33" s="30"/>
      <c r="DB33" s="30"/>
    </row>
    <row r="34" spans="1:106" s="3" customFormat="1" ht="30" customHeight="1" thickBot="1" x14ac:dyDescent="0.4">
      <c r="A34" s="44" t="s">
        <v>11</v>
      </c>
      <c r="B34" s="20" t="s">
        <v>121</v>
      </c>
      <c r="C34" s="55"/>
      <c r="D34" s="21"/>
      <c r="E34" s="73"/>
      <c r="F34" s="74"/>
      <c r="G34" s="13"/>
      <c r="H34" s="13" t="str">
        <f t="shared" si="37"/>
        <v/>
      </c>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c r="CR34" s="30"/>
      <c r="CS34" s="30"/>
      <c r="CT34" s="30"/>
      <c r="CU34" s="30"/>
      <c r="CV34" s="30"/>
      <c r="CW34" s="30"/>
      <c r="CX34" s="108"/>
      <c r="CY34" s="30"/>
      <c r="CZ34" s="30"/>
      <c r="DA34" s="30"/>
      <c r="DB34" s="30"/>
    </row>
    <row r="35" spans="1:106" s="3" customFormat="1" ht="30" customHeight="1" thickBot="1" x14ac:dyDescent="0.4">
      <c r="A35" s="44"/>
      <c r="B35" s="61" t="s">
        <v>81</v>
      </c>
      <c r="C35" s="56" t="s">
        <v>82</v>
      </c>
      <c r="D35" s="22">
        <v>1</v>
      </c>
      <c r="E35" s="75">
        <f>DATE(2023, 2, 22)</f>
        <v>44979</v>
      </c>
      <c r="F35" s="75">
        <f>DATE(2023, 2, 27)</f>
        <v>44984</v>
      </c>
      <c r="G35" s="13"/>
      <c r="H35" s="13">
        <f t="shared" si="37"/>
        <v>6</v>
      </c>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108"/>
      <c r="CY35" s="30"/>
      <c r="CZ35" s="30"/>
      <c r="DA35" s="30"/>
      <c r="DB35" s="30"/>
    </row>
    <row r="36" spans="1:106" s="3" customFormat="1" ht="30" customHeight="1" thickBot="1" x14ac:dyDescent="0.4">
      <c r="A36" s="44"/>
      <c r="B36" s="61" t="s">
        <v>83</v>
      </c>
      <c r="C36" s="56" t="s">
        <v>84</v>
      </c>
      <c r="D36" s="22">
        <v>1</v>
      </c>
      <c r="E36" s="75">
        <f>DATE(2023, 2, 22)</f>
        <v>44979</v>
      </c>
      <c r="F36" s="75">
        <f>DATE(2023, 2, 24)</f>
        <v>44981</v>
      </c>
      <c r="G36" s="13"/>
      <c r="H36" s="13">
        <f t="shared" si="37"/>
        <v>3</v>
      </c>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108"/>
      <c r="CY36" s="30"/>
      <c r="CZ36" s="30"/>
      <c r="DA36" s="30"/>
      <c r="DB36" s="30"/>
    </row>
    <row r="37" spans="1:106" s="3" customFormat="1" ht="30" customHeight="1" thickBot="1" x14ac:dyDescent="0.4">
      <c r="A37" s="44"/>
      <c r="B37" s="61" t="s">
        <v>85</v>
      </c>
      <c r="C37" s="56" t="s">
        <v>86</v>
      </c>
      <c r="D37" s="22">
        <v>1</v>
      </c>
      <c r="E37" s="75">
        <f>DATE(2023, 2, 22)</f>
        <v>44979</v>
      </c>
      <c r="F37" s="75">
        <f>DATE(2023,2, 24)</f>
        <v>44981</v>
      </c>
      <c r="G37" s="13"/>
      <c r="H37" s="13">
        <f t="shared" si="37"/>
        <v>3</v>
      </c>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30"/>
      <c r="CH37" s="30"/>
      <c r="CI37" s="30"/>
      <c r="CJ37" s="30"/>
      <c r="CK37" s="30"/>
      <c r="CL37" s="30"/>
      <c r="CM37" s="30"/>
      <c r="CN37" s="30"/>
      <c r="CO37" s="30"/>
      <c r="CP37" s="30"/>
      <c r="CQ37" s="30"/>
      <c r="CR37" s="30"/>
      <c r="CS37" s="30"/>
      <c r="CT37" s="30"/>
      <c r="CU37" s="30"/>
      <c r="CV37" s="30"/>
      <c r="CW37" s="30"/>
      <c r="CX37" s="108"/>
      <c r="CY37" s="30"/>
      <c r="CZ37" s="30"/>
      <c r="DA37" s="30"/>
      <c r="DB37" s="30"/>
    </row>
    <row r="38" spans="1:106" s="3" customFormat="1" ht="30" customHeight="1" thickBot="1" x14ac:dyDescent="0.4">
      <c r="A38" s="44"/>
      <c r="B38" s="61" t="s">
        <v>87</v>
      </c>
      <c r="C38" s="56" t="s">
        <v>88</v>
      </c>
      <c r="D38" s="22">
        <v>1</v>
      </c>
      <c r="E38" s="75">
        <f>DATE(2023, 2, 23)</f>
        <v>44980</v>
      </c>
      <c r="F38" s="75">
        <f>DATE(2023, 2, 24)</f>
        <v>44981</v>
      </c>
      <c r="G38" s="13"/>
      <c r="H38" s="13">
        <f t="shared" si="37"/>
        <v>2</v>
      </c>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108"/>
      <c r="CY38" s="30"/>
      <c r="CZ38" s="30"/>
      <c r="DA38" s="30"/>
      <c r="DB38" s="30"/>
    </row>
    <row r="39" spans="1:106" s="3" customFormat="1" ht="30" customHeight="1" thickBot="1" x14ac:dyDescent="0.4">
      <c r="A39" s="44"/>
      <c r="B39" s="61" t="s">
        <v>89</v>
      </c>
      <c r="C39" s="56" t="s">
        <v>90</v>
      </c>
      <c r="D39" s="22">
        <v>1</v>
      </c>
      <c r="E39" s="75">
        <f>DATE(2023, 3, 3)</f>
        <v>44988</v>
      </c>
      <c r="F39" s="75">
        <f>DATE(2023, 3, 17)</f>
        <v>45002</v>
      </c>
      <c r="G39" s="13"/>
      <c r="H39" s="13">
        <f t="shared" si="37"/>
        <v>15</v>
      </c>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108"/>
      <c r="CY39" s="30"/>
      <c r="CZ39" s="30"/>
      <c r="DA39" s="30"/>
      <c r="DB39" s="30"/>
    </row>
    <row r="40" spans="1:106" s="3" customFormat="1" ht="30" customHeight="1" thickBot="1" x14ac:dyDescent="0.4">
      <c r="A40" s="44"/>
      <c r="B40" s="61" t="s">
        <v>91</v>
      </c>
      <c r="C40" s="56" t="s">
        <v>92</v>
      </c>
      <c r="D40" s="22">
        <v>1</v>
      </c>
      <c r="E40" s="75">
        <f>DATE(2023, 3, 10)</f>
        <v>44995</v>
      </c>
      <c r="F40" s="75">
        <f>DATE(2023, 3, 10)</f>
        <v>44995</v>
      </c>
      <c r="G40" s="13"/>
      <c r="H40" s="13"/>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108"/>
      <c r="CY40" s="30"/>
      <c r="CZ40" s="30"/>
      <c r="DA40" s="30"/>
      <c r="DB40" s="30"/>
    </row>
    <row r="41" spans="1:106" s="3" customFormat="1" ht="30" customHeight="1" thickBot="1" x14ac:dyDescent="0.4">
      <c r="A41" s="44"/>
      <c r="B41" s="61" t="s">
        <v>93</v>
      </c>
      <c r="C41" s="56" t="s">
        <v>94</v>
      </c>
      <c r="D41" s="22">
        <v>1</v>
      </c>
      <c r="E41" s="75">
        <f>DATE(2023, 3, 8)</f>
        <v>44993</v>
      </c>
      <c r="F41" s="75">
        <f>DATE(2023, 3, 21)</f>
        <v>45006</v>
      </c>
      <c r="G41" s="13"/>
      <c r="H41" s="13"/>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108"/>
      <c r="CY41" s="30"/>
      <c r="CZ41" s="30"/>
      <c r="DA41" s="30"/>
      <c r="DB41" s="30"/>
    </row>
    <row r="42" spans="1:106" s="3" customFormat="1" ht="30" customHeight="1" thickBot="1" x14ac:dyDescent="0.4">
      <c r="A42" s="44"/>
      <c r="B42" s="61" t="s">
        <v>100</v>
      </c>
      <c r="C42" s="56" t="s">
        <v>101</v>
      </c>
      <c r="D42" s="22">
        <v>1</v>
      </c>
      <c r="E42" s="75">
        <f>DATE(2023, 3, 9)</f>
        <v>44994</v>
      </c>
      <c r="F42" s="75">
        <f>DATE(2023, 3, 9)</f>
        <v>44994</v>
      </c>
      <c r="G42" s="13"/>
      <c r="H42" s="13"/>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108"/>
      <c r="CY42" s="30"/>
      <c r="CZ42" s="30"/>
      <c r="DA42" s="30"/>
      <c r="DB42" s="30"/>
    </row>
    <row r="43" spans="1:106" s="3" customFormat="1" ht="30" customHeight="1" thickBot="1" x14ac:dyDescent="0.4">
      <c r="A43" s="44"/>
      <c r="B43" s="61" t="s">
        <v>95</v>
      </c>
      <c r="C43" s="56" t="s">
        <v>96</v>
      </c>
      <c r="D43" s="22">
        <v>1</v>
      </c>
      <c r="E43" s="75">
        <f>DATE(2023, 2, 24)</f>
        <v>44981</v>
      </c>
      <c r="F43" s="75">
        <f>DATE(2023, 3, 13)</f>
        <v>44998</v>
      </c>
      <c r="G43" s="13"/>
      <c r="H43" s="13"/>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30"/>
      <c r="BO43" s="30"/>
      <c r="BP43" s="30"/>
      <c r="BQ43" s="30"/>
      <c r="BR43" s="30"/>
      <c r="BS43" s="30"/>
      <c r="BT43" s="30"/>
      <c r="BU43" s="30"/>
      <c r="BV43" s="30"/>
      <c r="BW43" s="30"/>
      <c r="BX43" s="30"/>
      <c r="BY43" s="30"/>
      <c r="BZ43" s="30"/>
      <c r="CA43" s="30"/>
      <c r="CB43" s="30"/>
      <c r="CC43" s="30"/>
      <c r="CD43" s="30"/>
      <c r="CE43" s="30"/>
      <c r="CF43" s="30"/>
      <c r="CG43" s="30"/>
      <c r="CH43" s="30"/>
      <c r="CI43" s="30"/>
      <c r="CJ43" s="30"/>
      <c r="CK43" s="30"/>
      <c r="CL43" s="30"/>
      <c r="CM43" s="30"/>
      <c r="CN43" s="30"/>
      <c r="CO43" s="30"/>
      <c r="CP43" s="30"/>
      <c r="CQ43" s="30"/>
      <c r="CR43" s="30"/>
      <c r="CS43" s="30"/>
      <c r="CT43" s="30"/>
      <c r="CU43" s="30"/>
      <c r="CV43" s="30"/>
      <c r="CW43" s="30"/>
      <c r="CX43" s="108"/>
      <c r="CY43" s="30"/>
      <c r="CZ43" s="30"/>
      <c r="DA43" s="30"/>
      <c r="DB43" s="30"/>
    </row>
    <row r="44" spans="1:106" s="3" customFormat="1" ht="30" customHeight="1" thickBot="1" x14ac:dyDescent="0.4">
      <c r="A44" s="44"/>
      <c r="B44" s="61" t="s">
        <v>97</v>
      </c>
      <c r="C44" s="56" t="s">
        <v>98</v>
      </c>
      <c r="D44" s="22">
        <v>1</v>
      </c>
      <c r="E44" s="75">
        <f>DATE(2023, 2, 24)</f>
        <v>44981</v>
      </c>
      <c r="F44" s="75">
        <f>DATE(2023, 3, 8)</f>
        <v>44993</v>
      </c>
      <c r="G44" s="13"/>
      <c r="H44" s="13"/>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c r="BO44" s="30"/>
      <c r="BP44" s="30"/>
      <c r="BQ44" s="30"/>
      <c r="BR44" s="30"/>
      <c r="BS44" s="30"/>
      <c r="BT44" s="30"/>
      <c r="BU44" s="30"/>
      <c r="BV44" s="30"/>
      <c r="BW44" s="30"/>
      <c r="BX44" s="30"/>
      <c r="BY44" s="30"/>
      <c r="BZ44" s="30"/>
      <c r="CA44" s="30"/>
      <c r="CB44" s="30"/>
      <c r="CC44" s="30"/>
      <c r="CD44" s="30"/>
      <c r="CE44" s="30"/>
      <c r="CF44" s="30"/>
      <c r="CG44" s="30"/>
      <c r="CH44" s="30"/>
      <c r="CI44" s="30"/>
      <c r="CJ44" s="30"/>
      <c r="CK44" s="30"/>
      <c r="CL44" s="30"/>
      <c r="CM44" s="30"/>
      <c r="CN44" s="30"/>
      <c r="CO44" s="30"/>
      <c r="CP44" s="30"/>
      <c r="CQ44" s="30"/>
      <c r="CR44" s="30"/>
      <c r="CS44" s="30"/>
      <c r="CT44" s="30"/>
      <c r="CU44" s="30"/>
      <c r="CV44" s="30"/>
      <c r="CW44" s="30"/>
      <c r="CX44" s="108"/>
      <c r="CY44" s="30"/>
      <c r="CZ44" s="30"/>
      <c r="DA44" s="30"/>
      <c r="DB44" s="30"/>
    </row>
    <row r="45" spans="1:106" s="3" customFormat="1" ht="30" customHeight="1" thickBot="1" x14ac:dyDescent="0.4">
      <c r="A45" s="44"/>
      <c r="B45" s="61" t="s">
        <v>99</v>
      </c>
      <c r="C45" s="56" t="s">
        <v>102</v>
      </c>
      <c r="D45" s="22">
        <v>1</v>
      </c>
      <c r="E45" s="75">
        <f>DATE(2023, 3, 13)</f>
        <v>44998</v>
      </c>
      <c r="F45" s="75">
        <f>DATE(2023, 4, 17)</f>
        <v>45033</v>
      </c>
      <c r="G45" s="13"/>
      <c r="H45" s="13"/>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30"/>
      <c r="BO45" s="30"/>
      <c r="BP45" s="30"/>
      <c r="BQ45" s="30"/>
      <c r="BR45" s="30"/>
      <c r="BS45" s="30"/>
      <c r="BT45" s="30"/>
      <c r="BU45" s="30"/>
      <c r="BV45" s="30"/>
      <c r="BW45" s="30"/>
      <c r="BX45" s="30"/>
      <c r="BY45" s="30"/>
      <c r="BZ45" s="30"/>
      <c r="CA45" s="30"/>
      <c r="CB45" s="30"/>
      <c r="CC45" s="30"/>
      <c r="CD45" s="30"/>
      <c r="CE45" s="30"/>
      <c r="CF45" s="30"/>
      <c r="CG45" s="30"/>
      <c r="CH45" s="30"/>
      <c r="CI45" s="30"/>
      <c r="CJ45" s="30"/>
      <c r="CK45" s="30"/>
      <c r="CL45" s="30"/>
      <c r="CM45" s="30"/>
      <c r="CN45" s="30"/>
      <c r="CO45" s="30"/>
      <c r="CP45" s="30"/>
      <c r="CQ45" s="30"/>
      <c r="CR45" s="30"/>
      <c r="CS45" s="30"/>
      <c r="CT45" s="30"/>
      <c r="CU45" s="30"/>
      <c r="CV45" s="30"/>
      <c r="CW45" s="30"/>
      <c r="CX45" s="108"/>
      <c r="CY45" s="30"/>
      <c r="CZ45" s="30"/>
      <c r="DA45" s="30"/>
      <c r="DB45" s="30"/>
    </row>
    <row r="46" spans="1:106" s="3" customFormat="1" ht="30" customHeight="1" thickBot="1" x14ac:dyDescent="0.4">
      <c r="A46" s="44"/>
      <c r="B46" s="61" t="s">
        <v>103</v>
      </c>
      <c r="C46" s="56" t="s">
        <v>104</v>
      </c>
      <c r="D46" s="22">
        <v>1</v>
      </c>
      <c r="E46" s="75">
        <f>DATE(2023, 3, 10)</f>
        <v>44995</v>
      </c>
      <c r="F46" s="75">
        <f>DATE(2023, 3, 14)</f>
        <v>44999</v>
      </c>
      <c r="G46" s="13"/>
      <c r="H46" s="13"/>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c r="BM46" s="30"/>
      <c r="BN46" s="30"/>
      <c r="BO46" s="30"/>
      <c r="BP46" s="30"/>
      <c r="BQ46" s="30"/>
      <c r="BR46" s="30"/>
      <c r="BS46" s="30"/>
      <c r="BT46" s="30"/>
      <c r="BU46" s="30"/>
      <c r="BV46" s="30"/>
      <c r="BW46" s="30"/>
      <c r="BX46" s="30"/>
      <c r="BY46" s="30"/>
      <c r="BZ46" s="30"/>
      <c r="CA46" s="30"/>
      <c r="CB46" s="30"/>
      <c r="CC46" s="30"/>
      <c r="CD46" s="30"/>
      <c r="CE46" s="30"/>
      <c r="CF46" s="30"/>
      <c r="CG46" s="30"/>
      <c r="CH46" s="30"/>
      <c r="CI46" s="30"/>
      <c r="CJ46" s="30"/>
      <c r="CK46" s="30"/>
      <c r="CL46" s="30"/>
      <c r="CM46" s="30"/>
      <c r="CN46" s="30"/>
      <c r="CO46" s="30"/>
      <c r="CP46" s="30"/>
      <c r="CQ46" s="30"/>
      <c r="CR46" s="30"/>
      <c r="CS46" s="30"/>
      <c r="CT46" s="30"/>
      <c r="CU46" s="30"/>
      <c r="CV46" s="30"/>
      <c r="CW46" s="30"/>
      <c r="CX46" s="108"/>
      <c r="CY46" s="30"/>
      <c r="CZ46" s="30"/>
      <c r="DA46" s="30"/>
      <c r="DB46" s="30"/>
    </row>
    <row r="47" spans="1:106" s="3" customFormat="1" ht="30" customHeight="1" thickBot="1" x14ac:dyDescent="0.4">
      <c r="A47" s="44"/>
      <c r="B47" s="61" t="s">
        <v>142</v>
      </c>
      <c r="C47" s="56" t="s">
        <v>143</v>
      </c>
      <c r="D47" s="22">
        <v>1</v>
      </c>
      <c r="E47" s="75">
        <f>DATE(2023, 3, 17)</f>
        <v>45002</v>
      </c>
      <c r="F47" s="75">
        <f>DATE(2023, 4, 17)</f>
        <v>45033</v>
      </c>
      <c r="G47" s="13"/>
      <c r="H47" s="13"/>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30"/>
      <c r="BO47" s="30"/>
      <c r="BP47" s="30"/>
      <c r="BQ47" s="30"/>
      <c r="BR47" s="30"/>
      <c r="BS47" s="30"/>
      <c r="BT47" s="30"/>
      <c r="BU47" s="30"/>
      <c r="BV47" s="30"/>
      <c r="BW47" s="30"/>
      <c r="BX47" s="30"/>
      <c r="BY47" s="30"/>
      <c r="BZ47" s="30"/>
      <c r="CA47" s="30"/>
      <c r="CB47" s="30"/>
      <c r="CC47" s="30"/>
      <c r="CD47" s="30"/>
      <c r="CE47" s="30"/>
      <c r="CF47" s="30"/>
      <c r="CG47" s="30"/>
      <c r="CH47" s="30"/>
      <c r="CI47" s="30"/>
      <c r="CJ47" s="30"/>
      <c r="CK47" s="30"/>
      <c r="CL47" s="30"/>
      <c r="CM47" s="30"/>
      <c r="CN47" s="30"/>
      <c r="CO47" s="30"/>
      <c r="CP47" s="30"/>
      <c r="CQ47" s="30"/>
      <c r="CR47" s="30"/>
      <c r="CS47" s="30"/>
      <c r="CT47" s="30"/>
      <c r="CU47" s="30"/>
      <c r="CV47" s="30"/>
      <c r="CW47" s="30"/>
      <c r="CX47" s="108"/>
      <c r="CY47" s="30"/>
      <c r="CZ47" s="30"/>
      <c r="DA47" s="30"/>
      <c r="DB47" s="30"/>
    </row>
    <row r="48" spans="1:106" s="3" customFormat="1" ht="30" customHeight="1" thickBot="1" x14ac:dyDescent="0.4">
      <c r="A48" s="44"/>
      <c r="B48" s="61" t="s">
        <v>179</v>
      </c>
      <c r="C48" s="56" t="s">
        <v>180</v>
      </c>
      <c r="D48" s="22">
        <v>1</v>
      </c>
      <c r="E48" s="75">
        <f>DATE(2023, 3, 1)</f>
        <v>44986</v>
      </c>
      <c r="F48" s="75">
        <f>DATE(2023, 3, 1)</f>
        <v>44986</v>
      </c>
      <c r="G48" s="13"/>
      <c r="H48" s="13"/>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108"/>
      <c r="CY48" s="30"/>
      <c r="CZ48" s="30"/>
      <c r="DA48" s="30"/>
      <c r="DB48" s="30"/>
    </row>
    <row r="49" spans="1:106" s="3" customFormat="1" ht="30" customHeight="1" thickBot="1" x14ac:dyDescent="0.4">
      <c r="A49" s="44"/>
      <c r="B49" s="61" t="s">
        <v>252</v>
      </c>
      <c r="C49" s="56" t="s">
        <v>258</v>
      </c>
      <c r="D49" s="22">
        <v>1</v>
      </c>
      <c r="E49" s="75">
        <f>DATE(2023, 2, 17)</f>
        <v>44974</v>
      </c>
      <c r="F49" s="75">
        <f>DATE(2023, 2, 28)</f>
        <v>44985</v>
      </c>
      <c r="G49" s="13"/>
      <c r="H49" s="13"/>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c r="BM49" s="30"/>
      <c r="BN49" s="30"/>
      <c r="BO49" s="30"/>
      <c r="BP49" s="30"/>
      <c r="BQ49" s="30"/>
      <c r="BR49" s="30"/>
      <c r="BS49" s="30"/>
      <c r="BT49" s="30"/>
      <c r="BU49" s="30"/>
      <c r="BV49" s="30"/>
      <c r="BW49" s="30"/>
      <c r="BX49" s="30"/>
      <c r="BY49" s="30"/>
      <c r="BZ49" s="30"/>
      <c r="CA49" s="30"/>
      <c r="CB49" s="30"/>
      <c r="CC49" s="30"/>
      <c r="CD49" s="30"/>
      <c r="CE49" s="30"/>
      <c r="CF49" s="30"/>
      <c r="CG49" s="30"/>
      <c r="CH49" s="30"/>
      <c r="CI49" s="30"/>
      <c r="CJ49" s="30"/>
      <c r="CK49" s="30"/>
      <c r="CL49" s="30"/>
      <c r="CM49" s="30"/>
      <c r="CN49" s="30"/>
      <c r="CO49" s="30"/>
      <c r="CP49" s="30"/>
      <c r="CQ49" s="30"/>
      <c r="CR49" s="30"/>
      <c r="CS49" s="30"/>
      <c r="CT49" s="30"/>
      <c r="CU49" s="30"/>
      <c r="CV49" s="30"/>
      <c r="CW49" s="30"/>
      <c r="CX49" s="108"/>
      <c r="CY49" s="30"/>
      <c r="CZ49" s="30"/>
      <c r="DA49" s="30"/>
      <c r="DB49" s="30"/>
    </row>
    <row r="50" spans="1:106" s="3" customFormat="1" ht="30" customHeight="1" thickBot="1" x14ac:dyDescent="0.4">
      <c r="A50" s="44"/>
      <c r="B50" s="61" t="s">
        <v>230</v>
      </c>
      <c r="C50" s="56" t="s">
        <v>231</v>
      </c>
      <c r="D50" s="22">
        <v>1</v>
      </c>
      <c r="E50" s="75">
        <f>DATE(2023, 4, 17)</f>
        <v>45033</v>
      </c>
      <c r="F50" s="75">
        <f>DATE(2023, 4, 17)</f>
        <v>45033</v>
      </c>
      <c r="G50" s="13"/>
      <c r="H50" s="13"/>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30"/>
      <c r="BO50" s="30"/>
      <c r="BP50" s="30"/>
      <c r="BQ50" s="30"/>
      <c r="BR50" s="30"/>
      <c r="BS50" s="30"/>
      <c r="BT50" s="30"/>
      <c r="BU50" s="30"/>
      <c r="BV50" s="30"/>
      <c r="BW50" s="30"/>
      <c r="BX50" s="30"/>
      <c r="BY50" s="30"/>
      <c r="BZ50" s="30"/>
      <c r="CA50" s="30"/>
      <c r="CB50" s="30"/>
      <c r="CC50" s="30"/>
      <c r="CD50" s="30"/>
      <c r="CE50" s="30"/>
      <c r="CF50" s="30"/>
      <c r="CG50" s="30"/>
      <c r="CH50" s="30"/>
      <c r="CI50" s="30"/>
      <c r="CJ50" s="30"/>
      <c r="CK50" s="30"/>
      <c r="CL50" s="30"/>
      <c r="CM50" s="30"/>
      <c r="CN50" s="30"/>
      <c r="CO50" s="30"/>
      <c r="CP50" s="30"/>
      <c r="CQ50" s="30"/>
      <c r="CR50" s="30"/>
      <c r="CS50" s="30"/>
      <c r="CT50" s="30"/>
      <c r="CU50" s="30"/>
      <c r="CV50" s="30"/>
      <c r="CW50" s="30"/>
      <c r="CX50" s="108"/>
      <c r="CY50" s="30"/>
      <c r="CZ50" s="30"/>
      <c r="DA50" s="30"/>
      <c r="DB50" s="30"/>
    </row>
    <row r="51" spans="1:106" s="3" customFormat="1" ht="30" customHeight="1" thickBot="1" x14ac:dyDescent="0.4">
      <c r="A51" s="44" t="s">
        <v>11</v>
      </c>
      <c r="B51" s="23" t="s">
        <v>120</v>
      </c>
      <c r="C51" s="57"/>
      <c r="D51" s="24"/>
      <c r="E51" s="76"/>
      <c r="F51" s="77"/>
      <c r="G51" s="13"/>
      <c r="H51" s="13" t="str">
        <f t="shared" si="37"/>
        <v/>
      </c>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30"/>
      <c r="BG51" s="30"/>
      <c r="BH51" s="30"/>
      <c r="BI51" s="30"/>
      <c r="BJ51" s="30"/>
      <c r="BK51" s="30"/>
      <c r="BL51" s="30"/>
      <c r="BM51" s="30"/>
      <c r="BN51" s="30"/>
      <c r="BO51" s="30"/>
      <c r="BP51" s="30"/>
      <c r="BQ51" s="30"/>
      <c r="BR51" s="30"/>
      <c r="BS51" s="30"/>
      <c r="BT51" s="30"/>
      <c r="BU51" s="30"/>
      <c r="BV51" s="30"/>
      <c r="BW51" s="30"/>
      <c r="BX51" s="30"/>
      <c r="BY51" s="30"/>
      <c r="BZ51" s="30"/>
      <c r="CA51" s="30"/>
      <c r="CB51" s="30"/>
      <c r="CC51" s="30"/>
      <c r="CD51" s="30"/>
      <c r="CE51" s="30"/>
      <c r="CF51" s="30"/>
      <c r="CG51" s="30"/>
      <c r="CH51" s="30"/>
      <c r="CI51" s="30"/>
      <c r="CJ51" s="30"/>
      <c r="CK51" s="30"/>
      <c r="CL51" s="30"/>
      <c r="CM51" s="30"/>
      <c r="CN51" s="30"/>
      <c r="CO51" s="30"/>
      <c r="CP51" s="30"/>
      <c r="CQ51" s="30"/>
      <c r="CR51" s="30"/>
      <c r="CS51" s="30"/>
      <c r="CT51" s="30"/>
      <c r="CU51" s="30"/>
      <c r="CV51" s="30"/>
      <c r="CW51" s="30"/>
      <c r="CX51" s="108"/>
      <c r="CY51" s="30"/>
      <c r="CZ51" s="30"/>
      <c r="DA51" s="30"/>
      <c r="DB51" s="30"/>
    </row>
    <row r="52" spans="1:106" s="3" customFormat="1" ht="30" customHeight="1" thickBot="1" x14ac:dyDescent="0.4">
      <c r="A52" s="44"/>
      <c r="B52" s="62" t="s">
        <v>105</v>
      </c>
      <c r="C52" s="58" t="s">
        <v>106</v>
      </c>
      <c r="D52" s="25">
        <v>1</v>
      </c>
      <c r="E52" s="78">
        <f>DATE(2023, 4, 5)</f>
        <v>45021</v>
      </c>
      <c r="F52" s="78">
        <f>DATE(2023, 4, 6)</f>
        <v>45022</v>
      </c>
      <c r="G52" s="13"/>
      <c r="H52" s="13">
        <f t="shared" si="37"/>
        <v>2</v>
      </c>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30"/>
      <c r="BF52" s="30"/>
      <c r="BG52" s="30"/>
      <c r="BH52" s="30"/>
      <c r="BI52" s="30"/>
      <c r="BJ52" s="30"/>
      <c r="BK52" s="30"/>
      <c r="BL52" s="30"/>
      <c r="BM52" s="30"/>
      <c r="BN52" s="30"/>
      <c r="BO52" s="30"/>
      <c r="BP52" s="30"/>
      <c r="BQ52" s="30"/>
      <c r="BR52" s="30"/>
      <c r="BS52" s="30"/>
      <c r="BT52" s="30"/>
      <c r="BU52" s="30"/>
      <c r="BV52" s="30"/>
      <c r="BW52" s="30"/>
      <c r="BX52" s="30"/>
      <c r="BY52" s="30"/>
      <c r="BZ52" s="30"/>
      <c r="CA52" s="30"/>
      <c r="CB52" s="30"/>
      <c r="CC52" s="30"/>
      <c r="CD52" s="30"/>
      <c r="CE52" s="30"/>
      <c r="CF52" s="30"/>
      <c r="CG52" s="30"/>
      <c r="CH52" s="30"/>
      <c r="CI52" s="30"/>
      <c r="CJ52" s="30"/>
      <c r="CK52" s="30"/>
      <c r="CL52" s="30"/>
      <c r="CM52" s="30"/>
      <c r="CN52" s="30"/>
      <c r="CO52" s="30"/>
      <c r="CP52" s="30"/>
      <c r="CQ52" s="30"/>
      <c r="CR52" s="30"/>
      <c r="CS52" s="30"/>
      <c r="CT52" s="30"/>
      <c r="CU52" s="30"/>
      <c r="CV52" s="30"/>
      <c r="CW52" s="30"/>
      <c r="CX52" s="108"/>
      <c r="CY52" s="30"/>
      <c r="CZ52" s="30"/>
      <c r="DA52" s="30"/>
      <c r="DB52" s="30"/>
    </row>
    <row r="53" spans="1:106" s="3" customFormat="1" ht="30" customHeight="1" thickBot="1" x14ac:dyDescent="0.4">
      <c r="A53" s="44"/>
      <c r="B53" s="62" t="s">
        <v>107</v>
      </c>
      <c r="C53" s="58" t="s">
        <v>108</v>
      </c>
      <c r="D53" s="25">
        <v>1</v>
      </c>
      <c r="E53" s="78">
        <f>DATE(2023, 4, 10)</f>
        <v>45026</v>
      </c>
      <c r="F53" s="78">
        <f>DATE(2023, 4, 11)</f>
        <v>45027</v>
      </c>
      <c r="G53" s="13"/>
      <c r="H53" s="13">
        <f t="shared" si="37"/>
        <v>2</v>
      </c>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30"/>
      <c r="BO53" s="30"/>
      <c r="BP53" s="30"/>
      <c r="BQ53" s="30"/>
      <c r="BR53" s="30"/>
      <c r="BS53" s="30"/>
      <c r="BT53" s="30"/>
      <c r="BU53" s="30"/>
      <c r="BV53" s="30"/>
      <c r="BW53" s="30"/>
      <c r="BX53" s="30"/>
      <c r="BY53" s="30"/>
      <c r="BZ53" s="30"/>
      <c r="CA53" s="30"/>
      <c r="CB53" s="30"/>
      <c r="CC53" s="30"/>
      <c r="CD53" s="30"/>
      <c r="CE53" s="30"/>
      <c r="CF53" s="30"/>
      <c r="CG53" s="30"/>
      <c r="CH53" s="30"/>
      <c r="CI53" s="30"/>
      <c r="CJ53" s="30"/>
      <c r="CK53" s="30"/>
      <c r="CL53" s="30"/>
      <c r="CM53" s="30"/>
      <c r="CN53" s="30"/>
      <c r="CO53" s="30"/>
      <c r="CP53" s="30"/>
      <c r="CQ53" s="30"/>
      <c r="CR53" s="30"/>
      <c r="CS53" s="30"/>
      <c r="CT53" s="30"/>
      <c r="CU53" s="30"/>
      <c r="CV53" s="30"/>
      <c r="CW53" s="30"/>
      <c r="CX53" s="108"/>
      <c r="CY53" s="30"/>
      <c r="CZ53" s="30"/>
      <c r="DA53" s="30"/>
      <c r="DB53" s="30"/>
    </row>
    <row r="54" spans="1:106" s="3" customFormat="1" ht="30" customHeight="1" thickBot="1" x14ac:dyDescent="0.4">
      <c r="A54" s="44"/>
      <c r="B54" s="62" t="s">
        <v>109</v>
      </c>
      <c r="C54" s="58" t="s">
        <v>112</v>
      </c>
      <c r="D54" s="25">
        <v>1</v>
      </c>
      <c r="E54" s="78">
        <f>DATE(2023, 4, 17)</f>
        <v>45033</v>
      </c>
      <c r="F54" s="78">
        <f>DATE(2023, 4, 17)</f>
        <v>45033</v>
      </c>
      <c r="G54" s="13"/>
      <c r="H54" s="13">
        <f t="shared" si="37"/>
        <v>1</v>
      </c>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30"/>
      <c r="BG54" s="30"/>
      <c r="BH54" s="30"/>
      <c r="BI54" s="30"/>
      <c r="BJ54" s="30"/>
      <c r="BK54" s="30"/>
      <c r="BL54" s="30"/>
      <c r="BM54" s="30"/>
      <c r="BN54" s="30"/>
      <c r="BO54" s="30"/>
      <c r="BP54" s="30"/>
      <c r="BQ54" s="30"/>
      <c r="BR54" s="30"/>
      <c r="BS54" s="30"/>
      <c r="BT54" s="30"/>
      <c r="BU54" s="30"/>
      <c r="BV54" s="30"/>
      <c r="BW54" s="30"/>
      <c r="BX54" s="30"/>
      <c r="BY54" s="30"/>
      <c r="BZ54" s="30"/>
      <c r="CA54" s="30"/>
      <c r="CB54" s="30"/>
      <c r="CC54" s="30"/>
      <c r="CD54" s="30"/>
      <c r="CE54" s="30"/>
      <c r="CF54" s="30"/>
      <c r="CG54" s="30"/>
      <c r="CH54" s="30"/>
      <c r="CI54" s="30"/>
      <c r="CJ54" s="30"/>
      <c r="CK54" s="30"/>
      <c r="CL54" s="30"/>
      <c r="CM54" s="30"/>
      <c r="CN54" s="30"/>
      <c r="CO54" s="30"/>
      <c r="CP54" s="30"/>
      <c r="CQ54" s="30"/>
      <c r="CR54" s="30"/>
      <c r="CS54" s="30"/>
      <c r="CT54" s="30"/>
      <c r="CU54" s="30"/>
      <c r="CV54" s="30"/>
      <c r="CW54" s="30"/>
      <c r="CX54" s="108"/>
      <c r="CY54" s="30"/>
      <c r="CZ54" s="30"/>
      <c r="DA54" s="30"/>
      <c r="DB54" s="30"/>
    </row>
    <row r="55" spans="1:106" s="3" customFormat="1" ht="30" customHeight="1" thickBot="1" x14ac:dyDescent="0.4">
      <c r="A55" s="44"/>
      <c r="B55" s="62" t="s">
        <v>113</v>
      </c>
      <c r="C55" s="58" t="s">
        <v>114</v>
      </c>
      <c r="D55" s="25">
        <v>1</v>
      </c>
      <c r="E55" s="78">
        <f>DATE(2023, 4, 17)</f>
        <v>45033</v>
      </c>
      <c r="F55" s="78">
        <f>DATE(2023, 4, 29)</f>
        <v>45045</v>
      </c>
      <c r="G55" s="13"/>
      <c r="H55" s="13"/>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c r="BE55" s="30"/>
      <c r="BF55" s="30"/>
      <c r="BG55" s="30"/>
      <c r="BH55" s="30"/>
      <c r="BI55" s="30"/>
      <c r="BJ55" s="30"/>
      <c r="BK55" s="30"/>
      <c r="BL55" s="30"/>
      <c r="BM55" s="30"/>
      <c r="BN55" s="30"/>
      <c r="BO55" s="30"/>
      <c r="BP55" s="30"/>
      <c r="BQ55" s="30"/>
      <c r="BR55" s="30"/>
      <c r="BS55" s="30"/>
      <c r="BT55" s="30"/>
      <c r="BU55" s="30"/>
      <c r="BV55" s="30"/>
      <c r="BW55" s="30"/>
      <c r="BX55" s="30"/>
      <c r="BY55" s="30"/>
      <c r="BZ55" s="30"/>
      <c r="CA55" s="30"/>
      <c r="CB55" s="30"/>
      <c r="CC55" s="30"/>
      <c r="CD55" s="30"/>
      <c r="CE55" s="30"/>
      <c r="CF55" s="30"/>
      <c r="CG55" s="30"/>
      <c r="CH55" s="30"/>
      <c r="CI55" s="30"/>
      <c r="CJ55" s="30"/>
      <c r="CK55" s="30"/>
      <c r="CL55" s="30"/>
      <c r="CM55" s="30"/>
      <c r="CN55" s="30"/>
      <c r="CO55" s="30"/>
      <c r="CP55" s="30"/>
      <c r="CQ55" s="30"/>
      <c r="CR55" s="30"/>
      <c r="CS55" s="30"/>
      <c r="CT55" s="30"/>
      <c r="CU55" s="30"/>
      <c r="CV55" s="30"/>
      <c r="CW55" s="30"/>
      <c r="CX55" s="108"/>
      <c r="CY55" s="30"/>
      <c r="CZ55" s="30"/>
      <c r="DA55" s="30"/>
      <c r="DB55" s="30"/>
    </row>
    <row r="56" spans="1:106" s="3" customFormat="1" ht="30" customHeight="1" thickBot="1" x14ac:dyDescent="0.4">
      <c r="A56" s="44"/>
      <c r="B56" s="62" t="s">
        <v>110</v>
      </c>
      <c r="C56" s="58" t="s">
        <v>257</v>
      </c>
      <c r="D56" s="25">
        <v>1</v>
      </c>
      <c r="E56" s="78">
        <f>DATE(2023, 4, 10)</f>
        <v>45026</v>
      </c>
      <c r="F56" s="78">
        <f>DATE(2023, 4, 30)</f>
        <v>45046</v>
      </c>
      <c r="G56" s="13"/>
      <c r="H56" s="13">
        <f t="shared" si="37"/>
        <v>21</v>
      </c>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c r="BF56" s="30"/>
      <c r="BG56" s="30"/>
      <c r="BH56" s="30"/>
      <c r="BI56" s="30"/>
      <c r="BJ56" s="30"/>
      <c r="BK56" s="30"/>
      <c r="BL56" s="30"/>
      <c r="BM56" s="30"/>
      <c r="BN56" s="30"/>
      <c r="BO56" s="30"/>
      <c r="BP56" s="30"/>
      <c r="BQ56" s="30"/>
      <c r="BR56" s="30"/>
      <c r="BS56" s="30"/>
      <c r="BT56" s="30"/>
      <c r="BU56" s="30"/>
      <c r="BV56" s="30"/>
      <c r="BW56" s="30"/>
      <c r="BX56" s="30"/>
      <c r="BY56" s="30"/>
      <c r="BZ56" s="30"/>
      <c r="CA56" s="30"/>
      <c r="CB56" s="30"/>
      <c r="CC56" s="30"/>
      <c r="CD56" s="30"/>
      <c r="CE56" s="30"/>
      <c r="CF56" s="30"/>
      <c r="CG56" s="30"/>
      <c r="CH56" s="30"/>
      <c r="CI56" s="30"/>
      <c r="CJ56" s="30"/>
      <c r="CK56" s="30"/>
      <c r="CL56" s="30"/>
      <c r="CM56" s="30"/>
      <c r="CN56" s="30"/>
      <c r="CO56" s="30"/>
      <c r="CP56" s="30"/>
      <c r="CQ56" s="30"/>
      <c r="CR56" s="30"/>
      <c r="CS56" s="30"/>
      <c r="CT56" s="30"/>
      <c r="CU56" s="30"/>
      <c r="CV56" s="30"/>
      <c r="CW56" s="30"/>
      <c r="CX56" s="108"/>
      <c r="CY56" s="30"/>
      <c r="CZ56" s="30"/>
      <c r="DA56" s="30"/>
      <c r="DB56" s="30"/>
    </row>
    <row r="57" spans="1:106" s="3" customFormat="1" ht="30" customHeight="1" thickBot="1" x14ac:dyDescent="0.4">
      <c r="A57" s="44"/>
      <c r="B57" s="62" t="s">
        <v>111</v>
      </c>
      <c r="C57" s="58" t="s">
        <v>115</v>
      </c>
      <c r="D57" s="25">
        <v>1</v>
      </c>
      <c r="E57" s="78">
        <f>DATE(2023, 4, 9)</f>
        <v>45025</v>
      </c>
      <c r="F57" s="78">
        <f>DATE(2023, 4, 10)</f>
        <v>45026</v>
      </c>
      <c r="G57" s="13"/>
      <c r="H57" s="13">
        <f t="shared" si="37"/>
        <v>2</v>
      </c>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c r="BM57" s="30"/>
      <c r="BN57" s="30"/>
      <c r="BO57" s="30"/>
      <c r="BP57" s="30"/>
      <c r="BQ57" s="30"/>
      <c r="BR57" s="30"/>
      <c r="BS57" s="30"/>
      <c r="BT57" s="30"/>
      <c r="BU57" s="30"/>
      <c r="BV57" s="30"/>
      <c r="BW57" s="30"/>
      <c r="BX57" s="30"/>
      <c r="BY57" s="30"/>
      <c r="BZ57" s="30"/>
      <c r="CA57" s="30"/>
      <c r="CB57" s="30"/>
      <c r="CC57" s="30"/>
      <c r="CD57" s="30"/>
      <c r="CE57" s="30"/>
      <c r="CF57" s="30"/>
      <c r="CG57" s="30"/>
      <c r="CH57" s="30"/>
      <c r="CI57" s="30"/>
      <c r="CJ57" s="30"/>
      <c r="CK57" s="30"/>
      <c r="CL57" s="30"/>
      <c r="CM57" s="30"/>
      <c r="CN57" s="30"/>
      <c r="CO57" s="30"/>
      <c r="CP57" s="30"/>
      <c r="CQ57" s="30"/>
      <c r="CR57" s="30"/>
      <c r="CS57" s="30"/>
      <c r="CT57" s="30"/>
      <c r="CU57" s="30"/>
      <c r="CV57" s="30"/>
      <c r="CW57" s="30"/>
      <c r="CX57" s="108"/>
      <c r="CY57" s="30"/>
      <c r="CZ57" s="30"/>
      <c r="DA57" s="30"/>
      <c r="DB57" s="30"/>
    </row>
    <row r="58" spans="1:106" s="3" customFormat="1" ht="30" customHeight="1" thickBot="1" x14ac:dyDescent="0.4">
      <c r="A58" s="44"/>
      <c r="B58" s="62" t="s">
        <v>116</v>
      </c>
      <c r="C58" s="58" t="s">
        <v>118</v>
      </c>
      <c r="D58" s="25">
        <v>1</v>
      </c>
      <c r="E58" s="78">
        <f>DATE(2023, 4, 7)</f>
        <v>45023</v>
      </c>
      <c r="F58" s="78">
        <f>DATE(2023, 4, 17)</f>
        <v>45033</v>
      </c>
      <c r="G58" s="13"/>
      <c r="H58" s="13"/>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0"/>
      <c r="BH58" s="30"/>
      <c r="BI58" s="30"/>
      <c r="BJ58" s="30"/>
      <c r="BK58" s="30"/>
      <c r="BL58" s="30"/>
      <c r="BM58" s="30"/>
      <c r="BN58" s="30"/>
      <c r="BO58" s="30"/>
      <c r="BP58" s="30"/>
      <c r="BQ58" s="30"/>
      <c r="BR58" s="30"/>
      <c r="BS58" s="30"/>
      <c r="BT58" s="30"/>
      <c r="BU58" s="30"/>
      <c r="BV58" s="30"/>
      <c r="BW58" s="30"/>
      <c r="BX58" s="30"/>
      <c r="BY58" s="30"/>
      <c r="BZ58" s="30"/>
      <c r="CA58" s="30"/>
      <c r="CB58" s="30"/>
      <c r="CC58" s="30"/>
      <c r="CD58" s="30"/>
      <c r="CE58" s="30"/>
      <c r="CF58" s="30"/>
      <c r="CG58" s="30"/>
      <c r="CH58" s="30"/>
      <c r="CI58" s="30"/>
      <c r="CJ58" s="30"/>
      <c r="CK58" s="30"/>
      <c r="CL58" s="30"/>
      <c r="CM58" s="30"/>
      <c r="CN58" s="30"/>
      <c r="CO58" s="30"/>
      <c r="CP58" s="30"/>
      <c r="CQ58" s="30"/>
      <c r="CR58" s="30"/>
      <c r="CS58" s="30"/>
      <c r="CT58" s="30"/>
      <c r="CU58" s="30"/>
      <c r="CV58" s="30"/>
      <c r="CW58" s="30"/>
      <c r="CX58" s="108"/>
      <c r="CY58" s="30"/>
      <c r="CZ58" s="30"/>
      <c r="DA58" s="30"/>
      <c r="DB58" s="30"/>
    </row>
    <row r="59" spans="1:106" s="3" customFormat="1" ht="30" customHeight="1" thickBot="1" x14ac:dyDescent="0.4">
      <c r="A59" s="44"/>
      <c r="B59" s="62" t="s">
        <v>117</v>
      </c>
      <c r="C59" s="58" t="s">
        <v>119</v>
      </c>
      <c r="D59" s="25">
        <v>1</v>
      </c>
      <c r="E59" s="78">
        <f>DATE(2023, 4, 17)</f>
        <v>45033</v>
      </c>
      <c r="F59" s="78">
        <f>DATE(2023, 4, 17)</f>
        <v>45033</v>
      </c>
      <c r="G59" s="13"/>
      <c r="H59" s="13"/>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c r="AR59" s="30"/>
      <c r="AS59" s="30"/>
      <c r="AT59" s="30"/>
      <c r="AU59" s="30"/>
      <c r="AV59" s="30"/>
      <c r="AW59" s="30"/>
      <c r="AX59" s="30"/>
      <c r="AY59" s="30"/>
      <c r="AZ59" s="30"/>
      <c r="BA59" s="30"/>
      <c r="BB59" s="30"/>
      <c r="BC59" s="30"/>
      <c r="BD59" s="30"/>
      <c r="BE59" s="30"/>
      <c r="BF59" s="30"/>
      <c r="BG59" s="30"/>
      <c r="BH59" s="30"/>
      <c r="BI59" s="30"/>
      <c r="BJ59" s="30"/>
      <c r="BK59" s="30"/>
      <c r="BL59" s="30"/>
      <c r="BM59" s="30"/>
      <c r="BN59" s="30"/>
      <c r="BO59" s="30"/>
      <c r="BP59" s="30"/>
      <c r="BQ59" s="30"/>
      <c r="BR59" s="30"/>
      <c r="BS59" s="30"/>
      <c r="BT59" s="30"/>
      <c r="BU59" s="30"/>
      <c r="BV59" s="30"/>
      <c r="BW59" s="30"/>
      <c r="BX59" s="30"/>
      <c r="BY59" s="30"/>
      <c r="BZ59" s="30"/>
      <c r="CA59" s="30"/>
      <c r="CB59" s="30"/>
      <c r="CC59" s="30"/>
      <c r="CD59" s="30"/>
      <c r="CE59" s="30"/>
      <c r="CF59" s="30"/>
      <c r="CG59" s="30"/>
      <c r="CH59" s="30"/>
      <c r="CI59" s="30"/>
      <c r="CJ59" s="30"/>
      <c r="CK59" s="30"/>
      <c r="CL59" s="30"/>
      <c r="CM59" s="30"/>
      <c r="CN59" s="30"/>
      <c r="CO59" s="30"/>
      <c r="CP59" s="30"/>
      <c r="CQ59" s="30"/>
      <c r="CR59" s="30"/>
      <c r="CS59" s="30"/>
      <c r="CT59" s="30"/>
      <c r="CU59" s="30"/>
      <c r="CV59" s="30"/>
      <c r="CW59" s="30"/>
      <c r="CX59" s="108"/>
      <c r="CY59" s="30"/>
      <c r="CZ59" s="30"/>
      <c r="DA59" s="30"/>
      <c r="DB59" s="30"/>
    </row>
    <row r="60" spans="1:106" s="3" customFormat="1" ht="30" customHeight="1" thickBot="1" x14ac:dyDescent="0.4">
      <c r="A60" s="44"/>
      <c r="B60" s="62" t="s">
        <v>127</v>
      </c>
      <c r="C60" s="58" t="s">
        <v>129</v>
      </c>
      <c r="D60" s="25">
        <v>1</v>
      </c>
      <c r="E60" s="78">
        <f>DATE(2023, 3, 17)</f>
        <v>45002</v>
      </c>
      <c r="F60" s="78">
        <f>DATE(2023, 4, 17)</f>
        <v>45033</v>
      </c>
      <c r="G60" s="13"/>
      <c r="H60" s="13"/>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c r="BC60" s="30"/>
      <c r="BD60" s="30"/>
      <c r="BE60" s="30"/>
      <c r="BF60" s="30"/>
      <c r="BG60" s="30"/>
      <c r="BH60" s="30"/>
      <c r="BI60" s="30"/>
      <c r="BJ60" s="30"/>
      <c r="BK60" s="30"/>
      <c r="BL60" s="30"/>
      <c r="BM60" s="30"/>
      <c r="BN60" s="30"/>
      <c r="BO60" s="30"/>
      <c r="BP60" s="30"/>
      <c r="BQ60" s="30"/>
      <c r="BR60" s="30"/>
      <c r="BS60" s="30"/>
      <c r="BT60" s="30"/>
      <c r="BU60" s="30"/>
      <c r="BV60" s="30"/>
      <c r="BW60" s="30"/>
      <c r="BX60" s="30"/>
      <c r="BY60" s="30"/>
      <c r="BZ60" s="30"/>
      <c r="CA60" s="30"/>
      <c r="CB60" s="30"/>
      <c r="CC60" s="30"/>
      <c r="CD60" s="30"/>
      <c r="CE60" s="30"/>
      <c r="CF60" s="30"/>
      <c r="CG60" s="30"/>
      <c r="CH60" s="30"/>
      <c r="CI60" s="30"/>
      <c r="CJ60" s="30"/>
      <c r="CK60" s="30"/>
      <c r="CL60" s="30"/>
      <c r="CM60" s="30"/>
      <c r="CN60" s="30"/>
      <c r="CO60" s="30"/>
      <c r="CP60" s="30"/>
      <c r="CQ60" s="30"/>
      <c r="CR60" s="30"/>
      <c r="CS60" s="30"/>
      <c r="CT60" s="30"/>
      <c r="CU60" s="30"/>
      <c r="CV60" s="30"/>
      <c r="CW60" s="30"/>
      <c r="CX60" s="108"/>
      <c r="CY60" s="30"/>
      <c r="CZ60" s="30"/>
      <c r="DA60" s="30"/>
      <c r="DB60" s="30"/>
    </row>
    <row r="61" spans="1:106" s="3" customFormat="1" ht="30" customHeight="1" thickBot="1" x14ac:dyDescent="0.4">
      <c r="A61" s="44"/>
      <c r="B61" s="62" t="s">
        <v>128</v>
      </c>
      <c r="C61" s="58" t="s">
        <v>130</v>
      </c>
      <c r="D61" s="25">
        <v>1</v>
      </c>
      <c r="E61" s="78">
        <f>DATE(2023, 4, 18)</f>
        <v>45034</v>
      </c>
      <c r="F61" s="78">
        <f>DATE(2023, 4, 18)</f>
        <v>45034</v>
      </c>
      <c r="G61" s="13"/>
      <c r="H61" s="13"/>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c r="BG61" s="30"/>
      <c r="BH61" s="30"/>
      <c r="BI61" s="30"/>
      <c r="BJ61" s="30"/>
      <c r="BK61" s="30"/>
      <c r="BL61" s="30"/>
      <c r="BM61" s="30"/>
      <c r="BN61" s="30"/>
      <c r="BO61" s="30"/>
      <c r="BP61" s="30"/>
      <c r="BQ61" s="30"/>
      <c r="BR61" s="30"/>
      <c r="BS61" s="30"/>
      <c r="BT61" s="30"/>
      <c r="BU61" s="30"/>
      <c r="BV61" s="30"/>
      <c r="BW61" s="30"/>
      <c r="BX61" s="30"/>
      <c r="BY61" s="30"/>
      <c r="BZ61" s="30"/>
      <c r="CA61" s="30"/>
      <c r="CB61" s="30"/>
      <c r="CC61" s="30"/>
      <c r="CD61" s="30"/>
      <c r="CE61" s="30"/>
      <c r="CF61" s="30"/>
      <c r="CG61" s="30"/>
      <c r="CH61" s="30"/>
      <c r="CI61" s="30"/>
      <c r="CJ61" s="30"/>
      <c r="CK61" s="30"/>
      <c r="CL61" s="30"/>
      <c r="CM61" s="30"/>
      <c r="CN61" s="30"/>
      <c r="CO61" s="30"/>
      <c r="CP61" s="30"/>
      <c r="CQ61" s="30"/>
      <c r="CR61" s="30"/>
      <c r="CS61" s="30"/>
      <c r="CT61" s="30"/>
      <c r="CU61" s="30"/>
      <c r="CV61" s="30"/>
      <c r="CW61" s="30"/>
      <c r="CX61" s="108"/>
      <c r="CY61" s="30"/>
      <c r="CZ61" s="30"/>
      <c r="DA61" s="30"/>
      <c r="DB61" s="30"/>
    </row>
    <row r="62" spans="1:106" s="3" customFormat="1" ht="30" customHeight="1" thickBot="1" x14ac:dyDescent="0.4">
      <c r="A62" s="44"/>
      <c r="B62" s="62" t="s">
        <v>131</v>
      </c>
      <c r="C62" s="58" t="s">
        <v>167</v>
      </c>
      <c r="D62" s="25">
        <v>1</v>
      </c>
      <c r="E62" s="78">
        <f>DATE(2023, 4, 17)</f>
        <v>45033</v>
      </c>
      <c r="F62" s="78">
        <f>DATE(2023, 4, 24)</f>
        <v>45040</v>
      </c>
      <c r="G62" s="13"/>
      <c r="H62" s="13"/>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c r="BM62" s="30"/>
      <c r="BN62" s="30"/>
      <c r="BO62" s="30"/>
      <c r="BP62" s="30"/>
      <c r="BQ62" s="30"/>
      <c r="BR62" s="30"/>
      <c r="BS62" s="30"/>
      <c r="BT62" s="30"/>
      <c r="BU62" s="30"/>
      <c r="BV62" s="30"/>
      <c r="BW62" s="30"/>
      <c r="BX62" s="30"/>
      <c r="BY62" s="30"/>
      <c r="BZ62" s="30"/>
      <c r="CA62" s="30"/>
      <c r="CB62" s="30"/>
      <c r="CC62" s="30"/>
      <c r="CD62" s="30"/>
      <c r="CE62" s="30"/>
      <c r="CF62" s="30"/>
      <c r="CG62" s="30"/>
      <c r="CH62" s="30"/>
      <c r="CI62" s="30"/>
      <c r="CJ62" s="30"/>
      <c r="CK62" s="30"/>
      <c r="CL62" s="30"/>
      <c r="CM62" s="30"/>
      <c r="CN62" s="30"/>
      <c r="CO62" s="30"/>
      <c r="CP62" s="30"/>
      <c r="CQ62" s="30"/>
      <c r="CR62" s="30"/>
      <c r="CS62" s="30"/>
      <c r="CT62" s="30"/>
      <c r="CU62" s="30"/>
      <c r="CV62" s="30"/>
      <c r="CW62" s="30"/>
      <c r="CX62" s="108"/>
      <c r="CY62" s="30"/>
      <c r="CZ62" s="30"/>
      <c r="DA62" s="30"/>
      <c r="DB62" s="30"/>
    </row>
    <row r="63" spans="1:106" s="3" customFormat="1" ht="30" customHeight="1" thickBot="1" x14ac:dyDescent="0.4">
      <c r="A63" s="44"/>
      <c r="B63" s="62" t="s">
        <v>168</v>
      </c>
      <c r="C63" s="58" t="s">
        <v>169</v>
      </c>
      <c r="D63" s="25">
        <v>1</v>
      </c>
      <c r="E63" s="78">
        <f>DATE(2023, 4, 18)</f>
        <v>45034</v>
      </c>
      <c r="F63" s="78">
        <f>DATE(2023, 4, 25)</f>
        <v>45041</v>
      </c>
      <c r="G63" s="13"/>
      <c r="H63" s="13"/>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0"/>
      <c r="BH63" s="30"/>
      <c r="BI63" s="30"/>
      <c r="BJ63" s="30"/>
      <c r="BK63" s="30"/>
      <c r="BL63" s="30"/>
      <c r="BM63" s="30"/>
      <c r="BN63" s="30"/>
      <c r="BO63" s="30"/>
      <c r="BP63" s="30"/>
      <c r="BQ63" s="30"/>
      <c r="BR63" s="30"/>
      <c r="BS63" s="30"/>
      <c r="BT63" s="30"/>
      <c r="BU63" s="30"/>
      <c r="BV63" s="30"/>
      <c r="BW63" s="30"/>
      <c r="BX63" s="30"/>
      <c r="BY63" s="30"/>
      <c r="BZ63" s="30"/>
      <c r="CA63" s="30"/>
      <c r="CB63" s="30"/>
      <c r="CC63" s="30"/>
      <c r="CD63" s="30"/>
      <c r="CE63" s="30"/>
      <c r="CF63" s="30"/>
      <c r="CG63" s="30"/>
      <c r="CH63" s="30"/>
      <c r="CI63" s="30"/>
      <c r="CJ63" s="30"/>
      <c r="CK63" s="30"/>
      <c r="CL63" s="30"/>
      <c r="CM63" s="30"/>
      <c r="CN63" s="30"/>
      <c r="CO63" s="30"/>
      <c r="CP63" s="30"/>
      <c r="CQ63" s="30"/>
      <c r="CR63" s="30"/>
      <c r="CS63" s="30"/>
      <c r="CT63" s="30"/>
      <c r="CU63" s="30"/>
      <c r="CV63" s="30"/>
      <c r="CW63" s="30"/>
      <c r="CX63" s="108"/>
      <c r="CY63" s="30"/>
      <c r="CZ63" s="30"/>
      <c r="DA63" s="30"/>
      <c r="DB63" s="30"/>
    </row>
    <row r="64" spans="1:106" s="3" customFormat="1" ht="30" customHeight="1" thickBot="1" x14ac:dyDescent="0.4">
      <c r="A64" s="44"/>
      <c r="B64" s="62" t="s">
        <v>144</v>
      </c>
      <c r="C64" s="58" t="s">
        <v>145</v>
      </c>
      <c r="D64" s="25">
        <v>1</v>
      </c>
      <c r="E64" s="78">
        <f>DATE(2023, 4, 17)</f>
        <v>45033</v>
      </c>
      <c r="F64" s="78">
        <f>DATE(2023, 4, 30)</f>
        <v>45046</v>
      </c>
      <c r="G64" s="13"/>
      <c r="H64" s="13"/>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c r="BE64" s="30"/>
      <c r="BF64" s="30"/>
      <c r="BG64" s="30"/>
      <c r="BH64" s="30"/>
      <c r="BI64" s="30"/>
      <c r="BJ64" s="30"/>
      <c r="BK64" s="30"/>
      <c r="BL64" s="30"/>
      <c r="BM64" s="30"/>
      <c r="BN64" s="30"/>
      <c r="BO64" s="30"/>
      <c r="BP64" s="30"/>
      <c r="BQ64" s="30"/>
      <c r="BR64" s="30"/>
      <c r="BS64" s="30"/>
      <c r="BT64" s="30"/>
      <c r="BU64" s="30"/>
      <c r="BV64" s="30"/>
      <c r="BW64" s="30"/>
      <c r="BX64" s="30"/>
      <c r="BY64" s="30"/>
      <c r="BZ64" s="30"/>
      <c r="CA64" s="30"/>
      <c r="CB64" s="30"/>
      <c r="CC64" s="30"/>
      <c r="CD64" s="30"/>
      <c r="CE64" s="30"/>
      <c r="CF64" s="30"/>
      <c r="CG64" s="30"/>
      <c r="CH64" s="30"/>
      <c r="CI64" s="30"/>
      <c r="CJ64" s="30"/>
      <c r="CK64" s="30"/>
      <c r="CL64" s="30"/>
      <c r="CM64" s="30"/>
      <c r="CN64" s="30"/>
      <c r="CO64" s="30"/>
      <c r="CP64" s="30"/>
      <c r="CQ64" s="30"/>
      <c r="CR64" s="30"/>
      <c r="CS64" s="30"/>
      <c r="CT64" s="30"/>
      <c r="CU64" s="30"/>
      <c r="CV64" s="30"/>
      <c r="CW64" s="30"/>
      <c r="CX64" s="108"/>
      <c r="CY64" s="30"/>
      <c r="CZ64" s="30"/>
      <c r="DA64" s="30"/>
      <c r="DB64" s="30"/>
    </row>
    <row r="65" spans="1:106" s="3" customFormat="1" ht="30" customHeight="1" thickBot="1" x14ac:dyDescent="0.4">
      <c r="A65" s="44"/>
      <c r="B65" s="62" t="s">
        <v>107</v>
      </c>
      <c r="C65" s="58" t="s">
        <v>146</v>
      </c>
      <c r="D65" s="25">
        <v>1</v>
      </c>
      <c r="E65" s="78">
        <f>DATE(2023, 2, 15)</f>
        <v>44972</v>
      </c>
      <c r="F65" s="78">
        <f>DATE(2023, 4, 30)</f>
        <v>45046</v>
      </c>
      <c r="G65" s="13"/>
      <c r="H65" s="13"/>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c r="BM65" s="30"/>
      <c r="BN65" s="30"/>
      <c r="BO65" s="30"/>
      <c r="BP65" s="30"/>
      <c r="BQ65" s="30"/>
      <c r="BR65" s="30"/>
      <c r="BS65" s="30"/>
      <c r="BT65" s="30"/>
      <c r="BU65" s="30"/>
      <c r="BV65" s="30"/>
      <c r="BW65" s="30"/>
      <c r="BX65" s="30"/>
      <c r="BY65" s="30"/>
      <c r="BZ65" s="30"/>
      <c r="CA65" s="30"/>
      <c r="CB65" s="30"/>
      <c r="CC65" s="30"/>
      <c r="CD65" s="30"/>
      <c r="CE65" s="30"/>
      <c r="CF65" s="30"/>
      <c r="CG65" s="30"/>
      <c r="CH65" s="30"/>
      <c r="CI65" s="30"/>
      <c r="CJ65" s="30"/>
      <c r="CK65" s="30"/>
      <c r="CL65" s="30"/>
      <c r="CM65" s="30"/>
      <c r="CN65" s="30"/>
      <c r="CO65" s="30"/>
      <c r="CP65" s="30"/>
      <c r="CQ65" s="30"/>
      <c r="CR65" s="30"/>
      <c r="CS65" s="30"/>
      <c r="CT65" s="30"/>
      <c r="CU65" s="30"/>
      <c r="CV65" s="30"/>
      <c r="CW65" s="30"/>
      <c r="CX65" s="108"/>
      <c r="CY65" s="30"/>
      <c r="CZ65" s="30"/>
      <c r="DA65" s="30"/>
      <c r="DB65" s="30"/>
    </row>
    <row r="66" spans="1:106" s="3" customFormat="1" ht="30" customHeight="1" thickBot="1" x14ac:dyDescent="0.4">
      <c r="A66" s="44"/>
      <c r="B66" s="62" t="s">
        <v>160</v>
      </c>
      <c r="C66" s="58" t="s">
        <v>161</v>
      </c>
      <c r="D66" s="25">
        <v>1</v>
      </c>
      <c r="E66" s="78">
        <f>DATE(2023, 4, 30)</f>
        <v>45046</v>
      </c>
      <c r="F66" s="78">
        <f>DATE(2023, 5, 1)</f>
        <v>45047</v>
      </c>
      <c r="G66" s="13"/>
      <c r="H66" s="13"/>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c r="BD66" s="30"/>
      <c r="BE66" s="30"/>
      <c r="BF66" s="30"/>
      <c r="BG66" s="30"/>
      <c r="BH66" s="30"/>
      <c r="BI66" s="30"/>
      <c r="BJ66" s="30"/>
      <c r="BK66" s="30"/>
      <c r="BL66" s="30"/>
      <c r="BM66" s="30"/>
      <c r="BN66" s="30"/>
      <c r="BO66" s="30"/>
      <c r="BP66" s="30"/>
      <c r="BQ66" s="30"/>
      <c r="BR66" s="30"/>
      <c r="BS66" s="30"/>
      <c r="BT66" s="30"/>
      <c r="BU66" s="30"/>
      <c r="BV66" s="30"/>
      <c r="BW66" s="30"/>
      <c r="BX66" s="30"/>
      <c r="BY66" s="30"/>
      <c r="BZ66" s="30"/>
      <c r="CA66" s="30"/>
      <c r="CB66" s="30"/>
      <c r="CC66" s="30"/>
      <c r="CD66" s="30"/>
      <c r="CE66" s="30"/>
      <c r="CF66" s="30"/>
      <c r="CG66" s="30"/>
      <c r="CH66" s="30"/>
      <c r="CI66" s="30"/>
      <c r="CJ66" s="30"/>
      <c r="CK66" s="30"/>
      <c r="CL66" s="30"/>
      <c r="CM66" s="30"/>
      <c r="CN66" s="30"/>
      <c r="CO66" s="30"/>
      <c r="CP66" s="30"/>
      <c r="CQ66" s="30"/>
      <c r="CR66" s="30"/>
      <c r="CS66" s="30"/>
      <c r="CT66" s="30"/>
      <c r="CU66" s="30"/>
      <c r="CV66" s="30"/>
      <c r="CW66" s="30"/>
      <c r="CX66" s="108"/>
      <c r="CY66" s="30"/>
      <c r="CZ66" s="30"/>
      <c r="DA66" s="30"/>
      <c r="DB66" s="30"/>
    </row>
    <row r="67" spans="1:106" s="3" customFormat="1" ht="30" customHeight="1" thickBot="1" x14ac:dyDescent="0.4">
      <c r="A67" s="44"/>
      <c r="B67" s="62" t="s">
        <v>162</v>
      </c>
      <c r="C67" s="58" t="s">
        <v>163</v>
      </c>
      <c r="D67" s="25">
        <v>1</v>
      </c>
      <c r="E67" s="78">
        <f>DATE(2023, 5, 1)</f>
        <v>45047</v>
      </c>
      <c r="F67" s="78">
        <f>DATE(2023, 5, 1)</f>
        <v>45047</v>
      </c>
      <c r="G67" s="13"/>
      <c r="H67" s="13"/>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c r="BD67" s="30"/>
      <c r="BE67" s="30"/>
      <c r="BF67" s="30"/>
      <c r="BG67" s="30"/>
      <c r="BH67" s="30"/>
      <c r="BI67" s="30"/>
      <c r="BJ67" s="30"/>
      <c r="BK67" s="30"/>
      <c r="BL67" s="30"/>
      <c r="BM67" s="30"/>
      <c r="BN67" s="30"/>
      <c r="BO67" s="30"/>
      <c r="BP67" s="30"/>
      <c r="BQ67" s="30"/>
      <c r="BR67" s="30"/>
      <c r="BS67" s="30"/>
      <c r="BT67" s="30"/>
      <c r="BU67" s="30"/>
      <c r="BV67" s="30"/>
      <c r="BW67" s="30"/>
      <c r="BX67" s="30"/>
      <c r="BY67" s="30"/>
      <c r="BZ67" s="30"/>
      <c r="CA67" s="30"/>
      <c r="CB67" s="30"/>
      <c r="CC67" s="30"/>
      <c r="CD67" s="30"/>
      <c r="CE67" s="30"/>
      <c r="CF67" s="30"/>
      <c r="CG67" s="30"/>
      <c r="CH67" s="30"/>
      <c r="CI67" s="30"/>
      <c r="CJ67" s="30"/>
      <c r="CK67" s="30"/>
      <c r="CL67" s="30"/>
      <c r="CM67" s="30"/>
      <c r="CN67" s="30"/>
      <c r="CO67" s="30"/>
      <c r="CP67" s="30"/>
      <c r="CQ67" s="30"/>
      <c r="CR67" s="30"/>
      <c r="CS67" s="30"/>
      <c r="CT67" s="30"/>
      <c r="CU67" s="30"/>
      <c r="CV67" s="30"/>
      <c r="CW67" s="30"/>
      <c r="CX67" s="108"/>
      <c r="CY67" s="30"/>
      <c r="CZ67" s="30"/>
      <c r="DA67" s="30"/>
      <c r="DB67" s="30"/>
    </row>
    <row r="68" spans="1:106" s="3" customFormat="1" ht="30" customHeight="1" thickBot="1" x14ac:dyDescent="0.4">
      <c r="A68" s="44"/>
      <c r="B68" s="62" t="s">
        <v>181</v>
      </c>
      <c r="C68" s="58" t="s">
        <v>182</v>
      </c>
      <c r="D68" s="25">
        <v>1</v>
      </c>
      <c r="E68" s="78">
        <f>DATE(2023, 3, 1)</f>
        <v>44986</v>
      </c>
      <c r="F68" s="78">
        <f>DATE(2023, 3, 25)</f>
        <v>45010</v>
      </c>
      <c r="G68" s="13"/>
      <c r="H68" s="13"/>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c r="BC68" s="30"/>
      <c r="BD68" s="30"/>
      <c r="BE68" s="30"/>
      <c r="BF68" s="30"/>
      <c r="BG68" s="30"/>
      <c r="BH68" s="30"/>
      <c r="BI68" s="30"/>
      <c r="BJ68" s="30"/>
      <c r="BK68" s="30"/>
      <c r="BL68" s="30"/>
      <c r="BM68" s="30"/>
      <c r="BN68" s="30"/>
      <c r="BO68" s="30"/>
      <c r="BP68" s="30"/>
      <c r="BQ68" s="30"/>
      <c r="BR68" s="30"/>
      <c r="BS68" s="30"/>
      <c r="BT68" s="30"/>
      <c r="BU68" s="30"/>
      <c r="BV68" s="30"/>
      <c r="BW68" s="30"/>
      <c r="BX68" s="30"/>
      <c r="BY68" s="30"/>
      <c r="BZ68" s="30"/>
      <c r="CA68" s="30"/>
      <c r="CB68" s="30"/>
      <c r="CC68" s="30"/>
      <c r="CD68" s="30"/>
      <c r="CE68" s="30"/>
      <c r="CF68" s="30"/>
      <c r="CG68" s="30"/>
      <c r="CH68" s="30"/>
      <c r="CI68" s="30"/>
      <c r="CJ68" s="30"/>
      <c r="CK68" s="30"/>
      <c r="CL68" s="30"/>
      <c r="CM68" s="30"/>
      <c r="CN68" s="30"/>
      <c r="CO68" s="30"/>
      <c r="CP68" s="30"/>
      <c r="CQ68" s="30"/>
      <c r="CR68" s="30"/>
      <c r="CS68" s="30"/>
      <c r="CT68" s="30"/>
      <c r="CU68" s="30"/>
      <c r="CV68" s="30"/>
      <c r="CW68" s="30"/>
      <c r="CX68" s="108"/>
      <c r="CY68" s="30"/>
      <c r="CZ68" s="30"/>
      <c r="DA68" s="30"/>
      <c r="DB68" s="30"/>
    </row>
    <row r="69" spans="1:106" s="3" customFormat="1" ht="30" customHeight="1" thickBot="1" x14ac:dyDescent="0.4">
      <c r="A69" s="44"/>
      <c r="B69" s="62" t="s">
        <v>183</v>
      </c>
      <c r="C69" s="58" t="s">
        <v>184</v>
      </c>
      <c r="D69" s="25">
        <v>1</v>
      </c>
      <c r="E69" s="78">
        <f>DATE(2023, 3, 3)</f>
        <v>44988</v>
      </c>
      <c r="F69" s="78">
        <f>DATE(2023, 3, 3)</f>
        <v>44988</v>
      </c>
      <c r="G69" s="13"/>
      <c r="H69" s="13"/>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H69" s="30"/>
      <c r="BI69" s="30"/>
      <c r="BJ69" s="30"/>
      <c r="BK69" s="30"/>
      <c r="BL69" s="30"/>
      <c r="BM69" s="30"/>
      <c r="BN69" s="30"/>
      <c r="BO69" s="30"/>
      <c r="BP69" s="30"/>
      <c r="BQ69" s="30"/>
      <c r="BR69" s="30"/>
      <c r="BS69" s="30"/>
      <c r="BT69" s="30"/>
      <c r="BU69" s="30"/>
      <c r="BV69" s="30"/>
      <c r="BW69" s="30"/>
      <c r="BX69" s="30"/>
      <c r="BY69" s="30"/>
      <c r="BZ69" s="30"/>
      <c r="CA69" s="30"/>
      <c r="CB69" s="30"/>
      <c r="CC69" s="30"/>
      <c r="CD69" s="30"/>
      <c r="CE69" s="30"/>
      <c r="CF69" s="30"/>
      <c r="CG69" s="30"/>
      <c r="CH69" s="30"/>
      <c r="CI69" s="30"/>
      <c r="CJ69" s="30"/>
      <c r="CK69" s="30"/>
      <c r="CL69" s="30"/>
      <c r="CM69" s="30"/>
      <c r="CN69" s="30"/>
      <c r="CO69" s="30"/>
      <c r="CP69" s="30"/>
      <c r="CQ69" s="30"/>
      <c r="CR69" s="30"/>
      <c r="CS69" s="30"/>
      <c r="CT69" s="30"/>
      <c r="CU69" s="30"/>
      <c r="CV69" s="30"/>
      <c r="CW69" s="30"/>
      <c r="CX69" s="108"/>
      <c r="CY69" s="30"/>
      <c r="CZ69" s="30"/>
      <c r="DA69" s="30"/>
      <c r="DB69" s="30"/>
    </row>
    <row r="70" spans="1:106" s="3" customFormat="1" ht="30" customHeight="1" thickBot="1" x14ac:dyDescent="0.4">
      <c r="A70" s="44"/>
      <c r="B70" s="62" t="s">
        <v>185</v>
      </c>
      <c r="C70" s="58" t="s">
        <v>186</v>
      </c>
      <c r="D70" s="25">
        <v>1</v>
      </c>
      <c r="E70" s="78">
        <f>DATE(2023, 3, 3)</f>
        <v>44988</v>
      </c>
      <c r="F70" s="78">
        <f>DATE(2023, 3, 25)</f>
        <v>45010</v>
      </c>
      <c r="G70" s="13"/>
      <c r="H70" s="13"/>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0"/>
      <c r="BH70" s="30"/>
      <c r="BI70" s="30"/>
      <c r="BJ70" s="30"/>
      <c r="BK70" s="30"/>
      <c r="BL70" s="30"/>
      <c r="BM70" s="30"/>
      <c r="BN70" s="30"/>
      <c r="BO70" s="30"/>
      <c r="BP70" s="30"/>
      <c r="BQ70" s="30"/>
      <c r="BR70" s="30"/>
      <c r="BS70" s="30"/>
      <c r="BT70" s="30"/>
      <c r="BU70" s="30"/>
      <c r="BV70" s="30"/>
      <c r="BW70" s="30"/>
      <c r="BX70" s="30"/>
      <c r="BY70" s="30"/>
      <c r="BZ70" s="30"/>
      <c r="CA70" s="30"/>
      <c r="CB70" s="30"/>
      <c r="CC70" s="30"/>
      <c r="CD70" s="30"/>
      <c r="CE70" s="30"/>
      <c r="CF70" s="30"/>
      <c r="CG70" s="30"/>
      <c r="CH70" s="30"/>
      <c r="CI70" s="30"/>
      <c r="CJ70" s="30"/>
      <c r="CK70" s="30"/>
      <c r="CL70" s="30"/>
      <c r="CM70" s="30"/>
      <c r="CN70" s="30"/>
      <c r="CO70" s="30"/>
      <c r="CP70" s="30"/>
      <c r="CQ70" s="30"/>
      <c r="CR70" s="30"/>
      <c r="CS70" s="30"/>
      <c r="CT70" s="30"/>
      <c r="CU70" s="30"/>
      <c r="CV70" s="30"/>
      <c r="CW70" s="30"/>
      <c r="CX70" s="108"/>
      <c r="CY70" s="30"/>
      <c r="CZ70" s="30"/>
      <c r="DA70" s="30"/>
      <c r="DB70" s="30"/>
    </row>
    <row r="71" spans="1:106" s="3" customFormat="1" ht="30" customHeight="1" thickBot="1" x14ac:dyDescent="0.4">
      <c r="A71" s="44"/>
      <c r="B71" s="62" t="s">
        <v>187</v>
      </c>
      <c r="C71" s="58" t="s">
        <v>188</v>
      </c>
      <c r="D71" s="25">
        <v>1</v>
      </c>
      <c r="E71" s="78">
        <f>DATE(2023, 3, 17)</f>
        <v>45002</v>
      </c>
      <c r="F71" s="78">
        <f>DATE(2023, 3, 27)</f>
        <v>45012</v>
      </c>
      <c r="G71" s="13"/>
      <c r="H71" s="13"/>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c r="BD71" s="30"/>
      <c r="BE71" s="30"/>
      <c r="BF71" s="30"/>
      <c r="BG71" s="30"/>
      <c r="BH71" s="30"/>
      <c r="BI71" s="30"/>
      <c r="BJ71" s="30"/>
      <c r="BK71" s="30"/>
      <c r="BL71" s="30"/>
      <c r="BM71" s="30"/>
      <c r="BN71" s="30"/>
      <c r="BO71" s="30"/>
      <c r="BP71" s="30"/>
      <c r="BQ71" s="30"/>
      <c r="BR71" s="30"/>
      <c r="BS71" s="30"/>
      <c r="BT71" s="30"/>
      <c r="BU71" s="30"/>
      <c r="BV71" s="30"/>
      <c r="BW71" s="30"/>
      <c r="BX71" s="30"/>
      <c r="BY71" s="30"/>
      <c r="BZ71" s="30"/>
      <c r="CA71" s="30"/>
      <c r="CB71" s="30"/>
      <c r="CC71" s="30"/>
      <c r="CD71" s="30"/>
      <c r="CE71" s="30"/>
      <c r="CF71" s="30"/>
      <c r="CG71" s="30"/>
      <c r="CH71" s="30"/>
      <c r="CI71" s="30"/>
      <c r="CJ71" s="30"/>
      <c r="CK71" s="30"/>
      <c r="CL71" s="30"/>
      <c r="CM71" s="30"/>
      <c r="CN71" s="30"/>
      <c r="CO71" s="30"/>
      <c r="CP71" s="30"/>
      <c r="CQ71" s="30"/>
      <c r="CR71" s="30"/>
      <c r="CS71" s="30"/>
      <c r="CT71" s="30"/>
      <c r="CU71" s="30"/>
      <c r="CV71" s="30"/>
      <c r="CW71" s="30"/>
      <c r="CX71" s="108"/>
      <c r="CY71" s="30"/>
      <c r="CZ71" s="30"/>
      <c r="DA71" s="30"/>
      <c r="DB71" s="30"/>
    </row>
    <row r="72" spans="1:106" s="3" customFormat="1" ht="30" customHeight="1" thickBot="1" x14ac:dyDescent="0.4">
      <c r="A72" s="44"/>
      <c r="B72" s="62" t="s">
        <v>199</v>
      </c>
      <c r="C72" s="58" t="s">
        <v>189</v>
      </c>
      <c r="D72" s="25">
        <v>1</v>
      </c>
      <c r="E72" s="78">
        <f>DATE(2023, 3, 27)</f>
        <v>45012</v>
      </c>
      <c r="F72" s="78">
        <f>DATE(2023, 3, 27)</f>
        <v>45012</v>
      </c>
      <c r="G72" s="13"/>
      <c r="H72" s="13"/>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c r="BC72" s="30"/>
      <c r="BD72" s="30"/>
      <c r="BE72" s="30"/>
      <c r="BF72" s="30"/>
      <c r="BG72" s="30"/>
      <c r="BH72" s="30"/>
      <c r="BI72" s="30"/>
      <c r="BJ72" s="30"/>
      <c r="BK72" s="30"/>
      <c r="BL72" s="30"/>
      <c r="BM72" s="30"/>
      <c r="BN72" s="30"/>
      <c r="BO72" s="30"/>
      <c r="BP72" s="30"/>
      <c r="BQ72" s="30"/>
      <c r="BR72" s="30"/>
      <c r="BS72" s="30"/>
      <c r="BT72" s="30"/>
      <c r="BU72" s="30"/>
      <c r="BV72" s="30"/>
      <c r="BW72" s="30"/>
      <c r="BX72" s="30"/>
      <c r="BY72" s="30"/>
      <c r="BZ72" s="30"/>
      <c r="CA72" s="30"/>
      <c r="CB72" s="30"/>
      <c r="CC72" s="30"/>
      <c r="CD72" s="30"/>
      <c r="CE72" s="30"/>
      <c r="CF72" s="30"/>
      <c r="CG72" s="30"/>
      <c r="CH72" s="30"/>
      <c r="CI72" s="30"/>
      <c r="CJ72" s="30"/>
      <c r="CK72" s="30"/>
      <c r="CL72" s="30"/>
      <c r="CM72" s="30"/>
      <c r="CN72" s="30"/>
      <c r="CO72" s="30"/>
      <c r="CP72" s="30"/>
      <c r="CQ72" s="30"/>
      <c r="CR72" s="30"/>
      <c r="CS72" s="30"/>
      <c r="CT72" s="30"/>
      <c r="CU72" s="30"/>
      <c r="CV72" s="30"/>
      <c r="CW72" s="30"/>
      <c r="CX72" s="108"/>
      <c r="CY72" s="30"/>
      <c r="CZ72" s="30"/>
      <c r="DA72" s="30"/>
      <c r="DB72" s="30"/>
    </row>
    <row r="73" spans="1:106" s="3" customFormat="1" ht="30" customHeight="1" thickBot="1" x14ac:dyDescent="0.4">
      <c r="A73" s="44"/>
      <c r="B73" s="62" t="s">
        <v>200</v>
      </c>
      <c r="C73" s="58" t="s">
        <v>201</v>
      </c>
      <c r="D73" s="25">
        <v>1</v>
      </c>
      <c r="E73" s="78">
        <f>DATE(2023, 4, 23)</f>
        <v>45039</v>
      </c>
      <c r="F73" s="78">
        <f>DATE(2023, 4, 23)</f>
        <v>45039</v>
      </c>
      <c r="G73" s="13"/>
      <c r="H73" s="13"/>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30"/>
      <c r="BF73" s="30"/>
      <c r="BG73" s="30"/>
      <c r="BH73" s="30"/>
      <c r="BI73" s="30"/>
      <c r="BJ73" s="30"/>
      <c r="BK73" s="30"/>
      <c r="BL73" s="30"/>
      <c r="BM73" s="30"/>
      <c r="BN73" s="30"/>
      <c r="BO73" s="30"/>
      <c r="BP73" s="30"/>
      <c r="BQ73" s="30"/>
      <c r="BR73" s="30"/>
      <c r="BS73" s="30"/>
      <c r="BT73" s="30"/>
      <c r="BU73" s="30"/>
      <c r="BV73" s="30"/>
      <c r="BW73" s="30"/>
      <c r="BX73" s="30"/>
      <c r="BY73" s="30"/>
      <c r="BZ73" s="30"/>
      <c r="CA73" s="30"/>
      <c r="CB73" s="30"/>
      <c r="CC73" s="30"/>
      <c r="CD73" s="30"/>
      <c r="CE73" s="30"/>
      <c r="CF73" s="30"/>
      <c r="CG73" s="30"/>
      <c r="CH73" s="30"/>
      <c r="CI73" s="30"/>
      <c r="CJ73" s="30"/>
      <c r="CK73" s="30"/>
      <c r="CL73" s="30"/>
      <c r="CM73" s="30"/>
      <c r="CN73" s="30"/>
      <c r="CO73" s="30"/>
      <c r="CP73" s="30"/>
      <c r="CQ73" s="30"/>
      <c r="CR73" s="30"/>
      <c r="CS73" s="30"/>
      <c r="CT73" s="30"/>
      <c r="CU73" s="30"/>
      <c r="CV73" s="30"/>
      <c r="CW73" s="30"/>
      <c r="CX73" s="108"/>
      <c r="CY73" s="30"/>
      <c r="CZ73" s="30"/>
      <c r="DA73" s="30"/>
      <c r="DB73" s="30"/>
    </row>
    <row r="74" spans="1:106" s="3" customFormat="1" ht="30" customHeight="1" thickBot="1" x14ac:dyDescent="0.4">
      <c r="A74" s="44"/>
      <c r="B74" s="62" t="s">
        <v>197</v>
      </c>
      <c r="C74" s="58" t="s">
        <v>198</v>
      </c>
      <c r="D74" s="25">
        <v>1</v>
      </c>
      <c r="E74" s="78">
        <f>DATE(2023, 3, 20)</f>
        <v>45005</v>
      </c>
      <c r="F74" s="78">
        <f>DATE(2023, 3, 23)</f>
        <v>45008</v>
      </c>
      <c r="G74" s="13"/>
      <c r="H74" s="13"/>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30"/>
      <c r="BF74" s="30"/>
      <c r="BG74" s="30"/>
      <c r="BH74" s="30"/>
      <c r="BI74" s="30"/>
      <c r="BJ74" s="30"/>
      <c r="BK74" s="30"/>
      <c r="BL74" s="30"/>
      <c r="BM74" s="30"/>
      <c r="BN74" s="30"/>
      <c r="BO74" s="30"/>
      <c r="BP74" s="30"/>
      <c r="BQ74" s="30"/>
      <c r="BR74" s="30"/>
      <c r="BS74" s="30"/>
      <c r="BT74" s="30"/>
      <c r="BU74" s="30"/>
      <c r="BV74" s="30"/>
      <c r="BW74" s="30"/>
      <c r="BX74" s="30"/>
      <c r="BY74" s="30"/>
      <c r="BZ74" s="30"/>
      <c r="CA74" s="30"/>
      <c r="CB74" s="30"/>
      <c r="CC74" s="30"/>
      <c r="CD74" s="30"/>
      <c r="CE74" s="30"/>
      <c r="CF74" s="30"/>
      <c r="CG74" s="30"/>
      <c r="CH74" s="30"/>
      <c r="CI74" s="30"/>
      <c r="CJ74" s="30"/>
      <c r="CK74" s="30"/>
      <c r="CL74" s="30"/>
      <c r="CM74" s="30"/>
      <c r="CN74" s="30"/>
      <c r="CO74" s="30"/>
      <c r="CP74" s="30"/>
      <c r="CQ74" s="30"/>
      <c r="CR74" s="30"/>
      <c r="CS74" s="30"/>
      <c r="CT74" s="30"/>
      <c r="CU74" s="30"/>
      <c r="CV74" s="30"/>
      <c r="CW74" s="30"/>
      <c r="CX74" s="108"/>
      <c r="CY74" s="30"/>
      <c r="CZ74" s="30"/>
      <c r="DA74" s="30"/>
      <c r="DB74" s="30"/>
    </row>
    <row r="75" spans="1:106" s="3" customFormat="1" ht="30" customHeight="1" thickBot="1" x14ac:dyDescent="0.4">
      <c r="A75" s="44"/>
      <c r="B75" s="62" t="s">
        <v>203</v>
      </c>
      <c r="C75" s="58" t="s">
        <v>202</v>
      </c>
      <c r="D75" s="25">
        <v>1</v>
      </c>
      <c r="E75" s="78">
        <f>DATE(2023, 4, 25)</f>
        <v>45041</v>
      </c>
      <c r="F75" s="78">
        <f>DATE(2023, 4, 25)</f>
        <v>45041</v>
      </c>
      <c r="G75" s="13"/>
      <c r="H75" s="13"/>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0"/>
      <c r="BB75" s="30"/>
      <c r="BC75" s="30"/>
      <c r="BD75" s="30"/>
      <c r="BE75" s="30"/>
      <c r="BF75" s="30"/>
      <c r="BG75" s="30"/>
      <c r="BH75" s="30"/>
      <c r="BI75" s="30"/>
      <c r="BJ75" s="30"/>
      <c r="BK75" s="30"/>
      <c r="BL75" s="30"/>
      <c r="BM75" s="30"/>
      <c r="BN75" s="30"/>
      <c r="BO75" s="30"/>
      <c r="BP75" s="30"/>
      <c r="BQ75" s="30"/>
      <c r="BR75" s="30"/>
      <c r="BS75" s="30"/>
      <c r="BT75" s="30"/>
      <c r="BU75" s="30"/>
      <c r="BV75" s="30"/>
      <c r="BW75" s="30"/>
      <c r="BX75" s="30"/>
      <c r="BY75" s="30"/>
      <c r="BZ75" s="30"/>
      <c r="CA75" s="30"/>
      <c r="CB75" s="30"/>
      <c r="CC75" s="30"/>
      <c r="CD75" s="30"/>
      <c r="CE75" s="30"/>
      <c r="CF75" s="30"/>
      <c r="CG75" s="30"/>
      <c r="CH75" s="30"/>
      <c r="CI75" s="30"/>
      <c r="CJ75" s="30"/>
      <c r="CK75" s="30"/>
      <c r="CL75" s="30"/>
      <c r="CM75" s="30"/>
      <c r="CN75" s="30"/>
      <c r="CO75" s="30"/>
      <c r="CP75" s="30"/>
      <c r="CQ75" s="30"/>
      <c r="CR75" s="30"/>
      <c r="CS75" s="30"/>
      <c r="CT75" s="30"/>
      <c r="CU75" s="30"/>
      <c r="CV75" s="30"/>
      <c r="CW75" s="30"/>
      <c r="CX75" s="108"/>
      <c r="CY75" s="30"/>
      <c r="CZ75" s="30"/>
      <c r="DA75" s="30"/>
      <c r="DB75" s="30"/>
    </row>
    <row r="76" spans="1:106" s="3" customFormat="1" ht="30" customHeight="1" thickBot="1" x14ac:dyDescent="0.4">
      <c r="A76" s="44"/>
      <c r="B76" s="62" t="s">
        <v>190</v>
      </c>
      <c r="C76" s="58" t="s">
        <v>251</v>
      </c>
      <c r="D76" s="25">
        <v>1</v>
      </c>
      <c r="E76" s="78">
        <f>DATE(2023, 2, 24)</f>
        <v>44981</v>
      </c>
      <c r="F76" s="78">
        <f>DATE(2023, 3, 17)</f>
        <v>45002</v>
      </c>
      <c r="G76" s="13"/>
      <c r="H76" s="13"/>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30"/>
      <c r="AZ76" s="30"/>
      <c r="BA76" s="30"/>
      <c r="BB76" s="30"/>
      <c r="BC76" s="30"/>
      <c r="BD76" s="30"/>
      <c r="BE76" s="30"/>
      <c r="BF76" s="30"/>
      <c r="BG76" s="30"/>
      <c r="BH76" s="30"/>
      <c r="BI76" s="30"/>
      <c r="BJ76" s="30"/>
      <c r="BK76" s="30"/>
      <c r="BL76" s="30"/>
      <c r="BM76" s="30"/>
      <c r="BN76" s="30"/>
      <c r="BO76" s="30"/>
      <c r="BP76" s="30"/>
      <c r="BQ76" s="30"/>
      <c r="BR76" s="30"/>
      <c r="BS76" s="30"/>
      <c r="BT76" s="30"/>
      <c r="BU76" s="30"/>
      <c r="BV76" s="30"/>
      <c r="BW76" s="30"/>
      <c r="BX76" s="30"/>
      <c r="BY76" s="30"/>
      <c r="BZ76" s="30"/>
      <c r="CA76" s="30"/>
      <c r="CB76" s="30"/>
      <c r="CC76" s="30"/>
      <c r="CD76" s="30"/>
      <c r="CE76" s="30"/>
      <c r="CF76" s="30"/>
      <c r="CG76" s="30"/>
      <c r="CH76" s="30"/>
      <c r="CI76" s="30"/>
      <c r="CJ76" s="30"/>
      <c r="CK76" s="30"/>
      <c r="CL76" s="30"/>
      <c r="CM76" s="30"/>
      <c r="CN76" s="30"/>
      <c r="CO76" s="30"/>
      <c r="CP76" s="30"/>
      <c r="CQ76" s="30"/>
      <c r="CR76" s="30"/>
      <c r="CS76" s="30"/>
      <c r="CT76" s="30"/>
      <c r="CU76" s="30"/>
      <c r="CV76" s="30"/>
      <c r="CW76" s="30"/>
      <c r="CX76" s="108"/>
      <c r="CY76" s="30"/>
      <c r="CZ76" s="30"/>
      <c r="DA76" s="30"/>
      <c r="DB76" s="30"/>
    </row>
    <row r="77" spans="1:106" s="3" customFormat="1" ht="30" customHeight="1" thickBot="1" x14ac:dyDescent="0.4">
      <c r="A77" s="44"/>
      <c r="B77" s="62" t="s">
        <v>206</v>
      </c>
      <c r="C77" s="58" t="s">
        <v>207</v>
      </c>
      <c r="D77" s="25">
        <v>1</v>
      </c>
      <c r="E77" s="78">
        <f>DATE(2023, 4, 29)</f>
        <v>45045</v>
      </c>
      <c r="F77" s="78">
        <f>DATE(2023, 4, 29)</f>
        <v>45045</v>
      </c>
      <c r="G77" s="13"/>
      <c r="H77" s="13"/>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30"/>
      <c r="AZ77" s="30"/>
      <c r="BA77" s="30"/>
      <c r="BB77" s="30"/>
      <c r="BC77" s="30"/>
      <c r="BD77" s="30"/>
      <c r="BE77" s="30"/>
      <c r="BF77" s="30"/>
      <c r="BG77" s="30"/>
      <c r="BH77" s="30"/>
      <c r="BI77" s="30"/>
      <c r="BJ77" s="30"/>
      <c r="BK77" s="30"/>
      <c r="BL77" s="30"/>
      <c r="BM77" s="30"/>
      <c r="BN77" s="30"/>
      <c r="BO77" s="30"/>
      <c r="BP77" s="30"/>
      <c r="BQ77" s="30"/>
      <c r="BR77" s="30"/>
      <c r="BS77" s="30"/>
      <c r="BT77" s="30"/>
      <c r="BU77" s="30"/>
      <c r="BV77" s="30"/>
      <c r="BW77" s="30"/>
      <c r="BX77" s="30"/>
      <c r="BY77" s="30"/>
      <c r="BZ77" s="30"/>
      <c r="CA77" s="30"/>
      <c r="CB77" s="30"/>
      <c r="CC77" s="30"/>
      <c r="CD77" s="30"/>
      <c r="CE77" s="30"/>
      <c r="CF77" s="30"/>
      <c r="CG77" s="30"/>
      <c r="CH77" s="30"/>
      <c r="CI77" s="30"/>
      <c r="CJ77" s="30"/>
      <c r="CK77" s="30"/>
      <c r="CL77" s="30"/>
      <c r="CM77" s="30"/>
      <c r="CN77" s="30"/>
      <c r="CO77" s="30"/>
      <c r="CP77" s="30"/>
      <c r="CQ77" s="30"/>
      <c r="CR77" s="30"/>
      <c r="CS77" s="30"/>
      <c r="CT77" s="30"/>
      <c r="CU77" s="30"/>
      <c r="CV77" s="30"/>
      <c r="CW77" s="30"/>
      <c r="CX77" s="108"/>
      <c r="CY77" s="30"/>
      <c r="CZ77" s="30"/>
      <c r="DA77" s="30"/>
      <c r="DB77" s="30"/>
    </row>
    <row r="78" spans="1:106" s="3" customFormat="1" ht="30" customHeight="1" thickBot="1" x14ac:dyDescent="0.4">
      <c r="A78" s="44"/>
      <c r="B78" s="62" t="s">
        <v>208</v>
      </c>
      <c r="C78" s="58" t="s">
        <v>209</v>
      </c>
      <c r="D78" s="25">
        <v>1</v>
      </c>
      <c r="E78" s="78">
        <f>DATE(2023, 4, 29)</f>
        <v>45045</v>
      </c>
      <c r="F78" s="78">
        <f>DATE(2023, 4, 29)</f>
        <v>45045</v>
      </c>
      <c r="G78" s="13"/>
      <c r="H78" s="13"/>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c r="BA78" s="30"/>
      <c r="BB78" s="30"/>
      <c r="BC78" s="30"/>
      <c r="BD78" s="30"/>
      <c r="BE78" s="30"/>
      <c r="BF78" s="30"/>
      <c r="BG78" s="30"/>
      <c r="BH78" s="30"/>
      <c r="BI78" s="30"/>
      <c r="BJ78" s="30"/>
      <c r="BK78" s="30"/>
      <c r="BL78" s="30"/>
      <c r="BM78" s="30"/>
      <c r="BN78" s="30"/>
      <c r="BO78" s="30"/>
      <c r="BP78" s="30"/>
      <c r="BQ78" s="30"/>
      <c r="BR78" s="30"/>
      <c r="BS78" s="30"/>
      <c r="BT78" s="30"/>
      <c r="BU78" s="30"/>
      <c r="BV78" s="30"/>
      <c r="BW78" s="30"/>
      <c r="BX78" s="30"/>
      <c r="BY78" s="30"/>
      <c r="BZ78" s="30"/>
      <c r="CA78" s="30"/>
      <c r="CB78" s="30"/>
      <c r="CC78" s="30"/>
      <c r="CD78" s="30"/>
      <c r="CE78" s="30"/>
      <c r="CF78" s="30"/>
      <c r="CG78" s="30"/>
      <c r="CH78" s="30"/>
      <c r="CI78" s="30"/>
      <c r="CJ78" s="30"/>
      <c r="CK78" s="30"/>
      <c r="CL78" s="30"/>
      <c r="CM78" s="30"/>
      <c r="CN78" s="30"/>
      <c r="CO78" s="30"/>
      <c r="CP78" s="30"/>
      <c r="CQ78" s="30"/>
      <c r="CR78" s="30"/>
      <c r="CS78" s="30"/>
      <c r="CT78" s="30"/>
      <c r="CU78" s="30"/>
      <c r="CV78" s="30"/>
      <c r="CW78" s="30"/>
      <c r="CX78" s="108"/>
      <c r="CY78" s="30"/>
      <c r="CZ78" s="30"/>
      <c r="DA78" s="30"/>
      <c r="DB78" s="30"/>
    </row>
    <row r="79" spans="1:106" s="3" customFormat="1" ht="30" customHeight="1" thickBot="1" x14ac:dyDescent="0.4">
      <c r="A79" s="44"/>
      <c r="B79" s="62" t="s">
        <v>204</v>
      </c>
      <c r="C79" s="58" t="s">
        <v>205</v>
      </c>
      <c r="D79" s="25">
        <v>1</v>
      </c>
      <c r="E79" s="78">
        <f>DATE(2023, 3, 17)</f>
        <v>45002</v>
      </c>
      <c r="F79" s="78">
        <f>DATE(2023, 5, 1)</f>
        <v>45047</v>
      </c>
      <c r="G79" s="13"/>
      <c r="H79" s="13"/>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c r="BA79" s="30"/>
      <c r="BB79" s="30"/>
      <c r="BC79" s="30"/>
      <c r="BD79" s="30"/>
      <c r="BE79" s="30"/>
      <c r="BF79" s="30"/>
      <c r="BG79" s="30"/>
      <c r="BH79" s="30"/>
      <c r="BI79" s="30"/>
      <c r="BJ79" s="30"/>
      <c r="BK79" s="30"/>
      <c r="BL79" s="30"/>
      <c r="BM79" s="30"/>
      <c r="BN79" s="30"/>
      <c r="BO79" s="30"/>
      <c r="BP79" s="30"/>
      <c r="BQ79" s="30"/>
      <c r="BR79" s="30"/>
      <c r="BS79" s="30"/>
      <c r="BT79" s="30"/>
      <c r="BU79" s="30"/>
      <c r="BV79" s="30"/>
      <c r="BW79" s="30"/>
      <c r="BX79" s="30"/>
      <c r="BY79" s="30"/>
      <c r="BZ79" s="30"/>
      <c r="CA79" s="30"/>
      <c r="CB79" s="30"/>
      <c r="CC79" s="30"/>
      <c r="CD79" s="30"/>
      <c r="CE79" s="30"/>
      <c r="CF79" s="30"/>
      <c r="CG79" s="30"/>
      <c r="CH79" s="30"/>
      <c r="CI79" s="30"/>
      <c r="CJ79" s="30"/>
      <c r="CK79" s="30"/>
      <c r="CL79" s="30"/>
      <c r="CM79" s="30"/>
      <c r="CN79" s="30"/>
      <c r="CO79" s="30"/>
      <c r="CP79" s="30"/>
      <c r="CQ79" s="30"/>
      <c r="CR79" s="30"/>
      <c r="CS79" s="30"/>
      <c r="CT79" s="30"/>
      <c r="CU79" s="30"/>
      <c r="CV79" s="30"/>
      <c r="CW79" s="30"/>
      <c r="CX79" s="108"/>
      <c r="CY79" s="30"/>
      <c r="CZ79" s="30"/>
      <c r="DA79" s="30"/>
      <c r="DB79" s="30"/>
    </row>
    <row r="80" spans="1:106" s="3" customFormat="1" ht="30" customHeight="1" thickBot="1" x14ac:dyDescent="0.4">
      <c r="A80" s="44"/>
      <c r="B80" s="62" t="s">
        <v>210</v>
      </c>
      <c r="C80" s="58" t="s">
        <v>211</v>
      </c>
      <c r="D80" s="25">
        <v>1</v>
      </c>
      <c r="E80" s="78">
        <f>DATE(2023, 4, 17)</f>
        <v>45033</v>
      </c>
      <c r="F80" s="78">
        <f>DATE(2023, 5, 1)</f>
        <v>45047</v>
      </c>
      <c r="G80" s="13"/>
      <c r="H80" s="13"/>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c r="BA80" s="30"/>
      <c r="BB80" s="30"/>
      <c r="BC80" s="30"/>
      <c r="BD80" s="30"/>
      <c r="BE80" s="30"/>
      <c r="BF80" s="30"/>
      <c r="BG80" s="30"/>
      <c r="BH80" s="30"/>
      <c r="BI80" s="30"/>
      <c r="BJ80" s="30"/>
      <c r="BK80" s="30"/>
      <c r="BL80" s="30"/>
      <c r="BM80" s="30"/>
      <c r="BN80" s="30"/>
      <c r="BO80" s="30"/>
      <c r="BP80" s="30"/>
      <c r="BQ80" s="30"/>
      <c r="BR80" s="30"/>
      <c r="BS80" s="30"/>
      <c r="BT80" s="30"/>
      <c r="BU80" s="30"/>
      <c r="BV80" s="30"/>
      <c r="BW80" s="30"/>
      <c r="BX80" s="30"/>
      <c r="BY80" s="30"/>
      <c r="BZ80" s="30"/>
      <c r="CA80" s="30"/>
      <c r="CB80" s="30"/>
      <c r="CC80" s="30"/>
      <c r="CD80" s="30"/>
      <c r="CE80" s="30"/>
      <c r="CF80" s="30"/>
      <c r="CG80" s="30"/>
      <c r="CH80" s="30"/>
      <c r="CI80" s="30"/>
      <c r="CJ80" s="30"/>
      <c r="CK80" s="30"/>
      <c r="CL80" s="30"/>
      <c r="CM80" s="30"/>
      <c r="CN80" s="30"/>
      <c r="CO80" s="30"/>
      <c r="CP80" s="30"/>
      <c r="CQ80" s="30"/>
      <c r="CR80" s="30"/>
      <c r="CS80" s="30"/>
      <c r="CT80" s="30"/>
      <c r="CU80" s="30"/>
      <c r="CV80" s="30"/>
      <c r="CW80" s="30"/>
      <c r="CX80" s="108"/>
      <c r="CY80" s="30"/>
      <c r="CZ80" s="30"/>
      <c r="DA80" s="30"/>
      <c r="DB80" s="30"/>
    </row>
    <row r="81" spans="1:106" s="3" customFormat="1" ht="30" customHeight="1" thickBot="1" x14ac:dyDescent="0.4">
      <c r="A81" s="44"/>
      <c r="B81" s="62" t="s">
        <v>212</v>
      </c>
      <c r="C81" s="58" t="s">
        <v>213</v>
      </c>
      <c r="D81" s="25">
        <v>1</v>
      </c>
      <c r="E81" s="78">
        <f>DATE(2023, 4, 20)</f>
        <v>45036</v>
      </c>
      <c r="F81" s="78">
        <f>DATE(2023, 5, 2)</f>
        <v>45048</v>
      </c>
      <c r="G81" s="13"/>
      <c r="H81" s="13"/>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c r="AQ81" s="30"/>
      <c r="AR81" s="30"/>
      <c r="AS81" s="30"/>
      <c r="AT81" s="30"/>
      <c r="AU81" s="30"/>
      <c r="AV81" s="30"/>
      <c r="AW81" s="30"/>
      <c r="AX81" s="30"/>
      <c r="AY81" s="30"/>
      <c r="AZ81" s="30"/>
      <c r="BA81" s="30"/>
      <c r="BB81" s="30"/>
      <c r="BC81" s="30"/>
      <c r="BD81" s="30"/>
      <c r="BE81" s="30"/>
      <c r="BF81" s="30"/>
      <c r="BG81" s="30"/>
      <c r="BH81" s="30"/>
      <c r="BI81" s="30"/>
      <c r="BJ81" s="30"/>
      <c r="BK81" s="30"/>
      <c r="BL81" s="30"/>
      <c r="BM81" s="30"/>
      <c r="BN81" s="30"/>
      <c r="BO81" s="30"/>
      <c r="BP81" s="30"/>
      <c r="BQ81" s="30"/>
      <c r="BR81" s="30"/>
      <c r="BS81" s="30"/>
      <c r="BT81" s="30"/>
      <c r="BU81" s="30"/>
      <c r="BV81" s="30"/>
      <c r="BW81" s="30"/>
      <c r="BX81" s="30"/>
      <c r="BY81" s="30"/>
      <c r="BZ81" s="30"/>
      <c r="CA81" s="30"/>
      <c r="CB81" s="30"/>
      <c r="CC81" s="30"/>
      <c r="CD81" s="30"/>
      <c r="CE81" s="30"/>
      <c r="CF81" s="30"/>
      <c r="CG81" s="30"/>
      <c r="CH81" s="30"/>
      <c r="CI81" s="30"/>
      <c r="CJ81" s="30"/>
      <c r="CK81" s="30"/>
      <c r="CL81" s="30"/>
      <c r="CM81" s="30"/>
      <c r="CN81" s="30"/>
      <c r="CO81" s="30"/>
      <c r="CP81" s="30"/>
      <c r="CQ81" s="30"/>
      <c r="CR81" s="30"/>
      <c r="CS81" s="30"/>
      <c r="CT81" s="30"/>
      <c r="CU81" s="30"/>
      <c r="CV81" s="30"/>
      <c r="CW81" s="30"/>
      <c r="CX81" s="108"/>
      <c r="CY81" s="30"/>
      <c r="CZ81" s="30"/>
      <c r="DA81" s="30"/>
      <c r="DB81" s="30"/>
    </row>
    <row r="82" spans="1:106" s="3" customFormat="1" ht="30" customHeight="1" thickBot="1" x14ac:dyDescent="0.4">
      <c r="A82" s="44"/>
      <c r="B82" s="62" t="s">
        <v>255</v>
      </c>
      <c r="C82" s="58" t="s">
        <v>256</v>
      </c>
      <c r="D82" s="25">
        <v>1</v>
      </c>
      <c r="E82" s="78">
        <f>DATE(2023, 3, 10)</f>
        <v>44995</v>
      </c>
      <c r="F82" s="78">
        <f>DATE(2023, 3, 17)</f>
        <v>45002</v>
      </c>
      <c r="G82" s="13"/>
      <c r="H82" s="13"/>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30"/>
      <c r="BA82" s="30"/>
      <c r="BB82" s="30"/>
      <c r="BC82" s="30"/>
      <c r="BD82" s="30"/>
      <c r="BE82" s="30"/>
      <c r="BF82" s="30"/>
      <c r="BG82" s="30"/>
      <c r="BH82" s="30"/>
      <c r="BI82" s="30"/>
      <c r="BJ82" s="30"/>
      <c r="BK82" s="30"/>
      <c r="BL82" s="30"/>
      <c r="BM82" s="30"/>
      <c r="BN82" s="30"/>
      <c r="BO82" s="30"/>
      <c r="BP82" s="30"/>
      <c r="BQ82" s="30"/>
      <c r="BR82" s="30"/>
      <c r="BS82" s="30"/>
      <c r="BT82" s="30"/>
      <c r="BU82" s="30"/>
      <c r="BV82" s="30"/>
      <c r="BW82" s="30"/>
      <c r="BX82" s="30"/>
      <c r="BY82" s="30"/>
      <c r="BZ82" s="30"/>
      <c r="CA82" s="30"/>
      <c r="CB82" s="30"/>
      <c r="CC82" s="30"/>
      <c r="CD82" s="30"/>
      <c r="CE82" s="30"/>
      <c r="CF82" s="30"/>
      <c r="CG82" s="30"/>
      <c r="CH82" s="30"/>
      <c r="CI82" s="30"/>
      <c r="CJ82" s="30"/>
      <c r="CK82" s="30"/>
      <c r="CL82" s="30"/>
      <c r="CM82" s="30"/>
      <c r="CN82" s="30"/>
      <c r="CO82" s="30"/>
      <c r="CP82" s="30"/>
      <c r="CQ82" s="30"/>
      <c r="CR82" s="30"/>
      <c r="CS82" s="30"/>
      <c r="CT82" s="30"/>
      <c r="CU82" s="30"/>
      <c r="CV82" s="30"/>
      <c r="CW82" s="30"/>
      <c r="CX82" s="108"/>
      <c r="CY82" s="30"/>
      <c r="CZ82" s="30"/>
      <c r="DA82" s="30"/>
      <c r="DB82" s="30"/>
    </row>
    <row r="83" spans="1:106" s="3" customFormat="1" ht="30" customHeight="1" thickBot="1" x14ac:dyDescent="0.4">
      <c r="A83" s="44"/>
      <c r="B83" s="62" t="s">
        <v>228</v>
      </c>
      <c r="C83" s="58" t="s">
        <v>229</v>
      </c>
      <c r="D83" s="25">
        <v>1</v>
      </c>
      <c r="E83" s="78">
        <f>DATE(2023, 5, 2)</f>
        <v>45048</v>
      </c>
      <c r="F83" s="78">
        <f>DATE(2023, 5, 2)</f>
        <v>45048</v>
      </c>
      <c r="G83" s="13"/>
      <c r="H83" s="13"/>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30"/>
      <c r="AZ83" s="30"/>
      <c r="BA83" s="30"/>
      <c r="BB83" s="30"/>
      <c r="BC83" s="30"/>
      <c r="BD83" s="30"/>
      <c r="BE83" s="30"/>
      <c r="BF83" s="30"/>
      <c r="BG83" s="30"/>
      <c r="BH83" s="30"/>
      <c r="BI83" s="30"/>
      <c r="BJ83" s="30"/>
      <c r="BK83" s="30"/>
      <c r="BL83" s="30"/>
      <c r="BM83" s="30"/>
      <c r="BN83" s="30"/>
      <c r="BO83" s="30"/>
      <c r="BP83" s="30"/>
      <c r="BQ83" s="30"/>
      <c r="BR83" s="30"/>
      <c r="BS83" s="30"/>
      <c r="BT83" s="30"/>
      <c r="BU83" s="30"/>
      <c r="BV83" s="30"/>
      <c r="BW83" s="30"/>
      <c r="BX83" s="30"/>
      <c r="BY83" s="30"/>
      <c r="BZ83" s="30"/>
      <c r="CA83" s="30"/>
      <c r="CB83" s="30"/>
      <c r="CC83" s="30"/>
      <c r="CD83" s="30"/>
      <c r="CE83" s="30"/>
      <c r="CF83" s="30"/>
      <c r="CG83" s="30"/>
      <c r="CH83" s="30"/>
      <c r="CI83" s="30"/>
      <c r="CJ83" s="30"/>
      <c r="CK83" s="30"/>
      <c r="CL83" s="30"/>
      <c r="CM83" s="30"/>
      <c r="CN83" s="30"/>
      <c r="CO83" s="30"/>
      <c r="CP83" s="30"/>
      <c r="CQ83" s="30"/>
      <c r="CR83" s="30"/>
      <c r="CS83" s="30"/>
      <c r="CT83" s="30"/>
      <c r="CU83" s="30"/>
      <c r="CV83" s="30"/>
      <c r="CW83" s="30"/>
      <c r="CX83" s="108"/>
      <c r="CY83" s="30"/>
      <c r="CZ83" s="30"/>
      <c r="DA83" s="30"/>
      <c r="DB83" s="30"/>
    </row>
    <row r="84" spans="1:106" s="3" customFormat="1" ht="35" customHeight="1" thickBot="1" x14ac:dyDescent="0.4">
      <c r="A84" s="44" t="s">
        <v>11</v>
      </c>
      <c r="B84" s="90" t="s">
        <v>122</v>
      </c>
      <c r="C84" s="91"/>
      <c r="D84" s="92"/>
      <c r="E84" s="93"/>
      <c r="F84" s="94"/>
      <c r="G84" s="13"/>
      <c r="H84" s="13" t="str">
        <f t="shared" si="37"/>
        <v/>
      </c>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c r="AW84" s="30"/>
      <c r="AX84" s="30"/>
      <c r="AY84" s="30"/>
      <c r="AZ84" s="30"/>
      <c r="BA84" s="30"/>
      <c r="BB84" s="30"/>
      <c r="BC84" s="30"/>
      <c r="BD84" s="30"/>
      <c r="BE84" s="30"/>
      <c r="BF84" s="30"/>
      <c r="BG84" s="30"/>
      <c r="BH84" s="30"/>
      <c r="BI84" s="30"/>
      <c r="BJ84" s="30"/>
      <c r="BK84" s="30"/>
      <c r="BL84" s="30"/>
      <c r="BM84" s="30"/>
      <c r="BN84" s="30"/>
      <c r="BO84" s="30"/>
      <c r="BP84" s="30"/>
      <c r="BQ84" s="30"/>
      <c r="BR84" s="30"/>
      <c r="BS84" s="30"/>
      <c r="BT84" s="30"/>
      <c r="BU84" s="30"/>
      <c r="BV84" s="30"/>
      <c r="BW84" s="30"/>
      <c r="BX84" s="30"/>
      <c r="BY84" s="30"/>
      <c r="BZ84" s="30"/>
      <c r="CA84" s="30"/>
      <c r="CB84" s="30"/>
      <c r="CC84" s="30"/>
      <c r="CD84" s="30"/>
      <c r="CE84" s="30"/>
      <c r="CF84" s="30"/>
      <c r="CG84" s="30"/>
      <c r="CH84" s="30"/>
      <c r="CI84" s="30"/>
      <c r="CJ84" s="30"/>
      <c r="CK84" s="30"/>
      <c r="CL84" s="30"/>
      <c r="CM84" s="30"/>
      <c r="CN84" s="30"/>
      <c r="CO84" s="30"/>
      <c r="CP84" s="30"/>
      <c r="CQ84" s="30"/>
      <c r="CR84" s="30"/>
      <c r="CS84" s="30"/>
      <c r="CT84" s="30"/>
      <c r="CU84" s="30"/>
      <c r="CV84" s="30"/>
      <c r="CW84" s="30"/>
      <c r="CX84" s="108"/>
      <c r="CY84" s="30"/>
      <c r="CZ84" s="30"/>
      <c r="DA84" s="30"/>
      <c r="DB84" s="30"/>
    </row>
    <row r="85" spans="1:106" s="3" customFormat="1" ht="30" customHeight="1" thickBot="1" x14ac:dyDescent="0.4">
      <c r="A85" s="44"/>
      <c r="B85" s="102" t="s">
        <v>124</v>
      </c>
      <c r="C85" s="91" t="s">
        <v>141</v>
      </c>
      <c r="D85" s="92">
        <v>1</v>
      </c>
      <c r="E85" s="103">
        <f>DATE(2023, 4, 17)</f>
        <v>45033</v>
      </c>
      <c r="F85" s="103">
        <f>DATE(2023, 5, 2)</f>
        <v>45048</v>
      </c>
      <c r="G85" s="13"/>
      <c r="H85" s="13">
        <f t="shared" si="37"/>
        <v>16</v>
      </c>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c r="BA85" s="30"/>
      <c r="BB85" s="30"/>
      <c r="BC85" s="30"/>
      <c r="BD85" s="30"/>
      <c r="BE85" s="30"/>
      <c r="BF85" s="30"/>
      <c r="BG85" s="30"/>
      <c r="BH85" s="30"/>
      <c r="BI85" s="30"/>
      <c r="BJ85" s="30"/>
      <c r="BK85" s="30"/>
      <c r="BL85" s="30"/>
      <c r="BM85" s="30"/>
      <c r="BN85" s="30"/>
      <c r="BO85" s="30"/>
      <c r="BP85" s="30"/>
      <c r="BQ85" s="30"/>
      <c r="BR85" s="30"/>
      <c r="BS85" s="30"/>
      <c r="BT85" s="30"/>
      <c r="BU85" s="30"/>
      <c r="BV85" s="30"/>
      <c r="BW85" s="30"/>
      <c r="BX85" s="30"/>
      <c r="BY85" s="30"/>
      <c r="BZ85" s="30"/>
      <c r="CA85" s="30"/>
      <c r="CB85" s="30"/>
      <c r="CC85" s="30"/>
      <c r="CD85" s="30"/>
      <c r="CE85" s="30"/>
      <c r="CF85" s="30"/>
      <c r="CG85" s="30"/>
      <c r="CH85" s="30"/>
      <c r="CI85" s="30"/>
      <c r="CJ85" s="30"/>
      <c r="CK85" s="30"/>
      <c r="CL85" s="30"/>
      <c r="CM85" s="30"/>
      <c r="CN85" s="30"/>
      <c r="CO85" s="30"/>
      <c r="CP85" s="30"/>
      <c r="CQ85" s="30"/>
      <c r="CR85" s="30"/>
      <c r="CS85" s="30"/>
      <c r="CT85" s="30"/>
      <c r="CU85" s="30"/>
      <c r="CV85" s="30"/>
      <c r="CW85" s="30"/>
      <c r="CX85" s="108"/>
      <c r="CY85" s="30"/>
      <c r="CZ85" s="30"/>
      <c r="DA85" s="30"/>
      <c r="DB85" s="30"/>
    </row>
    <row r="86" spans="1:106" s="3" customFormat="1" ht="30" customHeight="1" thickBot="1" x14ac:dyDescent="0.4">
      <c r="A86" s="44"/>
      <c r="B86" s="102" t="s">
        <v>126</v>
      </c>
      <c r="C86" s="91" t="s">
        <v>151</v>
      </c>
      <c r="D86" s="92">
        <v>1</v>
      </c>
      <c r="E86" s="103">
        <f>DATE(2023, 3, 17)</f>
        <v>45002</v>
      </c>
      <c r="F86" s="103">
        <f>DATE(2023, 5, 2)</f>
        <v>45048</v>
      </c>
      <c r="G86" s="13"/>
      <c r="H86" s="13"/>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c r="AX86" s="30"/>
      <c r="AY86" s="30"/>
      <c r="AZ86" s="30"/>
      <c r="BA86" s="30"/>
      <c r="BB86" s="30"/>
      <c r="BC86" s="30"/>
      <c r="BD86" s="30"/>
      <c r="BE86" s="30"/>
      <c r="BF86" s="30"/>
      <c r="BG86" s="30"/>
      <c r="BH86" s="30"/>
      <c r="BI86" s="30"/>
      <c r="BJ86" s="30"/>
      <c r="BK86" s="30"/>
      <c r="BL86" s="30"/>
      <c r="BM86" s="30"/>
      <c r="BN86" s="30"/>
      <c r="BO86" s="30"/>
      <c r="BP86" s="30"/>
      <c r="BQ86" s="30"/>
      <c r="BR86" s="30"/>
      <c r="BS86" s="30"/>
      <c r="BT86" s="30"/>
      <c r="BU86" s="30"/>
      <c r="BV86" s="30"/>
      <c r="BW86" s="30"/>
      <c r="BX86" s="30"/>
      <c r="BY86" s="30"/>
      <c r="BZ86" s="30"/>
      <c r="CA86" s="30"/>
      <c r="CB86" s="30"/>
      <c r="CC86" s="30"/>
      <c r="CD86" s="30"/>
      <c r="CE86" s="30"/>
      <c r="CF86" s="30"/>
      <c r="CG86" s="30"/>
      <c r="CH86" s="30"/>
      <c r="CI86" s="30"/>
      <c r="CJ86" s="30"/>
      <c r="CK86" s="30"/>
      <c r="CL86" s="30"/>
      <c r="CM86" s="30"/>
      <c r="CN86" s="30"/>
      <c r="CO86" s="30"/>
      <c r="CP86" s="30"/>
      <c r="CQ86" s="30"/>
      <c r="CR86" s="30"/>
      <c r="CS86" s="30"/>
      <c r="CT86" s="30"/>
      <c r="CU86" s="30"/>
      <c r="CV86" s="30"/>
      <c r="CW86" s="30"/>
      <c r="CX86" s="108"/>
      <c r="CY86" s="30"/>
      <c r="CZ86" s="30"/>
      <c r="DA86" s="30"/>
      <c r="DB86" s="30"/>
    </row>
    <row r="87" spans="1:106" s="3" customFormat="1" ht="30" customHeight="1" thickBot="1" x14ac:dyDescent="0.4">
      <c r="A87" s="44"/>
      <c r="B87" s="102" t="s">
        <v>132</v>
      </c>
      <c r="C87" s="91" t="s">
        <v>125</v>
      </c>
      <c r="D87" s="92">
        <v>1</v>
      </c>
      <c r="E87" s="103">
        <f>DATE(2023, 4, 17)</f>
        <v>45033</v>
      </c>
      <c r="F87" s="103">
        <f>DATE(2023, 4, 24)</f>
        <v>45040</v>
      </c>
      <c r="G87" s="13"/>
      <c r="H87" s="13"/>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c r="AR87" s="30"/>
      <c r="AS87" s="30"/>
      <c r="AT87" s="30"/>
      <c r="AU87" s="30"/>
      <c r="AV87" s="30"/>
      <c r="AW87" s="30"/>
      <c r="AX87" s="30"/>
      <c r="AY87" s="30"/>
      <c r="AZ87" s="30"/>
      <c r="BA87" s="30"/>
      <c r="BB87" s="30"/>
      <c r="BC87" s="30"/>
      <c r="BD87" s="30"/>
      <c r="BE87" s="30"/>
      <c r="BF87" s="30"/>
      <c r="BG87" s="30"/>
      <c r="BH87" s="30"/>
      <c r="BI87" s="30"/>
      <c r="BJ87" s="30"/>
      <c r="BK87" s="30"/>
      <c r="BL87" s="30"/>
      <c r="BM87" s="30"/>
      <c r="BN87" s="30"/>
      <c r="BO87" s="30"/>
      <c r="BP87" s="30"/>
      <c r="BQ87" s="30"/>
      <c r="BR87" s="30"/>
      <c r="BS87" s="30"/>
      <c r="BT87" s="30"/>
      <c r="BU87" s="30"/>
      <c r="BV87" s="30"/>
      <c r="BW87" s="30"/>
      <c r="BX87" s="30"/>
      <c r="BY87" s="30"/>
      <c r="BZ87" s="30"/>
      <c r="CA87" s="30"/>
      <c r="CB87" s="30"/>
      <c r="CC87" s="30"/>
      <c r="CD87" s="30"/>
      <c r="CE87" s="30"/>
      <c r="CF87" s="30"/>
      <c r="CG87" s="30"/>
      <c r="CH87" s="30"/>
      <c r="CI87" s="30"/>
      <c r="CJ87" s="30"/>
      <c r="CK87" s="30"/>
      <c r="CL87" s="30"/>
      <c r="CM87" s="30"/>
      <c r="CN87" s="30"/>
      <c r="CO87" s="30"/>
      <c r="CP87" s="30"/>
      <c r="CQ87" s="30"/>
      <c r="CR87" s="30"/>
      <c r="CS87" s="30"/>
      <c r="CT87" s="30"/>
      <c r="CU87" s="30"/>
      <c r="CV87" s="30"/>
      <c r="CW87" s="30"/>
      <c r="CX87" s="108"/>
      <c r="CY87" s="30"/>
      <c r="CZ87" s="30"/>
      <c r="DA87" s="30"/>
      <c r="DB87" s="30"/>
    </row>
    <row r="88" spans="1:106" s="3" customFormat="1" ht="30" customHeight="1" thickBot="1" x14ac:dyDescent="0.4">
      <c r="A88" s="44"/>
      <c r="B88" s="102" t="s">
        <v>134</v>
      </c>
      <c r="C88" s="91" t="s">
        <v>223</v>
      </c>
      <c r="D88" s="92">
        <v>1</v>
      </c>
      <c r="E88" s="103">
        <f>DATE(2023, 4, 17)</f>
        <v>45033</v>
      </c>
      <c r="F88" s="103">
        <f>DATE(2023, 4, 24)</f>
        <v>45040</v>
      </c>
      <c r="G88" s="13"/>
      <c r="H88" s="13"/>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c r="AP88" s="30"/>
      <c r="AQ88" s="30"/>
      <c r="AR88" s="30"/>
      <c r="AS88" s="30"/>
      <c r="AT88" s="30"/>
      <c r="AU88" s="30"/>
      <c r="AV88" s="30"/>
      <c r="AW88" s="30"/>
      <c r="AX88" s="30"/>
      <c r="AY88" s="30"/>
      <c r="AZ88" s="30"/>
      <c r="BA88" s="30"/>
      <c r="BB88" s="30"/>
      <c r="BC88" s="30"/>
      <c r="BD88" s="30"/>
      <c r="BE88" s="30"/>
      <c r="BF88" s="30"/>
      <c r="BG88" s="30"/>
      <c r="BH88" s="30"/>
      <c r="BI88" s="30"/>
      <c r="BJ88" s="30"/>
      <c r="BK88" s="30"/>
      <c r="BL88" s="30"/>
      <c r="BM88" s="30"/>
      <c r="BN88" s="30"/>
      <c r="BO88" s="30"/>
      <c r="BP88" s="30"/>
      <c r="BQ88" s="30"/>
      <c r="BR88" s="30"/>
      <c r="BS88" s="30"/>
      <c r="BT88" s="30"/>
      <c r="BU88" s="30"/>
      <c r="BV88" s="30"/>
      <c r="BW88" s="30"/>
      <c r="BX88" s="30"/>
      <c r="BY88" s="30"/>
      <c r="BZ88" s="30"/>
      <c r="CA88" s="30"/>
      <c r="CB88" s="30"/>
      <c r="CC88" s="30"/>
      <c r="CD88" s="30"/>
      <c r="CE88" s="30"/>
      <c r="CF88" s="30"/>
      <c r="CG88" s="30"/>
      <c r="CH88" s="30"/>
      <c r="CI88" s="30"/>
      <c r="CJ88" s="30"/>
      <c r="CK88" s="30"/>
      <c r="CL88" s="30"/>
      <c r="CM88" s="30"/>
      <c r="CN88" s="30"/>
      <c r="CO88" s="30"/>
      <c r="CP88" s="30"/>
      <c r="CQ88" s="30"/>
      <c r="CR88" s="30"/>
      <c r="CS88" s="30"/>
      <c r="CT88" s="30"/>
      <c r="CU88" s="30"/>
      <c r="CV88" s="30"/>
      <c r="CW88" s="30"/>
      <c r="CX88" s="108"/>
      <c r="CY88" s="30"/>
      <c r="CZ88" s="30"/>
      <c r="DA88" s="30"/>
      <c r="DB88" s="30"/>
    </row>
    <row r="89" spans="1:106" s="3" customFormat="1" ht="30" customHeight="1" thickBot="1" x14ac:dyDescent="0.4">
      <c r="A89" s="44"/>
      <c r="B89" s="102" t="s">
        <v>137</v>
      </c>
      <c r="C89" s="91" t="s">
        <v>133</v>
      </c>
      <c r="D89" s="92">
        <v>1</v>
      </c>
      <c r="E89" s="103">
        <f>DATE(2023, 4, 26)</f>
        <v>45042</v>
      </c>
      <c r="F89" s="103">
        <f>DATE(2023, 4, 26)</f>
        <v>45042</v>
      </c>
      <c r="G89" s="13"/>
      <c r="H89" s="13"/>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0"/>
      <c r="BB89" s="30"/>
      <c r="BC89" s="30"/>
      <c r="BD89" s="30"/>
      <c r="BE89" s="30"/>
      <c r="BF89" s="30"/>
      <c r="BG89" s="30"/>
      <c r="BH89" s="30"/>
      <c r="BI89" s="30"/>
      <c r="BJ89" s="30"/>
      <c r="BK89" s="30"/>
      <c r="BL89" s="30"/>
      <c r="BM89" s="30"/>
      <c r="BN89" s="30"/>
      <c r="BO89" s="30"/>
      <c r="BP89" s="30"/>
      <c r="BQ89" s="30"/>
      <c r="BR89" s="30"/>
      <c r="BS89" s="30"/>
      <c r="BT89" s="30"/>
      <c r="BU89" s="30"/>
      <c r="BV89" s="30"/>
      <c r="BW89" s="30"/>
      <c r="BX89" s="30"/>
      <c r="BY89" s="30"/>
      <c r="BZ89" s="30"/>
      <c r="CA89" s="30"/>
      <c r="CB89" s="30"/>
      <c r="CC89" s="30"/>
      <c r="CD89" s="30"/>
      <c r="CE89" s="30"/>
      <c r="CF89" s="30"/>
      <c r="CG89" s="30"/>
      <c r="CH89" s="30"/>
      <c r="CI89" s="30"/>
      <c r="CJ89" s="30"/>
      <c r="CK89" s="30"/>
      <c r="CL89" s="30"/>
      <c r="CM89" s="30"/>
      <c r="CN89" s="30"/>
      <c r="CO89" s="30"/>
      <c r="CP89" s="30"/>
      <c r="CQ89" s="30"/>
      <c r="CR89" s="30"/>
      <c r="CS89" s="30"/>
      <c r="CT89" s="30"/>
      <c r="CU89" s="30"/>
      <c r="CV89" s="30"/>
      <c r="CW89" s="30"/>
      <c r="CX89" s="108"/>
      <c r="CY89" s="30"/>
      <c r="CZ89" s="30"/>
      <c r="DA89" s="30"/>
      <c r="DB89" s="30"/>
    </row>
    <row r="90" spans="1:106" s="3" customFormat="1" ht="30" customHeight="1" thickBot="1" x14ac:dyDescent="0.4">
      <c r="A90" s="44"/>
      <c r="B90" s="102" t="s">
        <v>140</v>
      </c>
      <c r="C90" s="91" t="s">
        <v>139</v>
      </c>
      <c r="D90" s="92">
        <v>1</v>
      </c>
      <c r="E90" s="103">
        <f>DATE(2023, 3, 17)</f>
        <v>45002</v>
      </c>
      <c r="F90" s="103">
        <f>DATE(2023, 5, 1)</f>
        <v>45047</v>
      </c>
      <c r="G90" s="13"/>
      <c r="H90" s="13"/>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c r="BA90" s="30"/>
      <c r="BB90" s="30"/>
      <c r="BC90" s="30"/>
      <c r="BD90" s="30"/>
      <c r="BE90" s="30"/>
      <c r="BF90" s="30"/>
      <c r="BG90" s="30"/>
      <c r="BH90" s="30"/>
      <c r="BI90" s="30"/>
      <c r="BJ90" s="30"/>
      <c r="BK90" s="30"/>
      <c r="BL90" s="30"/>
      <c r="BM90" s="30"/>
      <c r="BN90" s="30"/>
      <c r="BO90" s="30"/>
      <c r="BP90" s="30"/>
      <c r="BQ90" s="30"/>
      <c r="BR90" s="30"/>
      <c r="BS90" s="30"/>
      <c r="BT90" s="30"/>
      <c r="BU90" s="30"/>
      <c r="BV90" s="30"/>
      <c r="BW90" s="30"/>
      <c r="BX90" s="30"/>
      <c r="BY90" s="30"/>
      <c r="BZ90" s="30"/>
      <c r="CA90" s="30"/>
      <c r="CB90" s="30"/>
      <c r="CC90" s="30"/>
      <c r="CD90" s="30"/>
      <c r="CE90" s="30"/>
      <c r="CF90" s="30"/>
      <c r="CG90" s="30"/>
      <c r="CH90" s="30"/>
      <c r="CI90" s="30"/>
      <c r="CJ90" s="30"/>
      <c r="CK90" s="30"/>
      <c r="CL90" s="30"/>
      <c r="CM90" s="30"/>
      <c r="CN90" s="30"/>
      <c r="CO90" s="30"/>
      <c r="CP90" s="30"/>
      <c r="CQ90" s="30"/>
      <c r="CR90" s="30"/>
      <c r="CS90" s="30"/>
      <c r="CT90" s="30"/>
      <c r="CU90" s="30"/>
      <c r="CV90" s="30"/>
      <c r="CW90" s="30"/>
      <c r="CX90" s="108"/>
      <c r="CY90" s="30"/>
      <c r="CZ90" s="30"/>
      <c r="DA90" s="30"/>
      <c r="DB90" s="30"/>
    </row>
    <row r="91" spans="1:106" s="3" customFormat="1" ht="30" customHeight="1" thickBot="1" x14ac:dyDescent="0.4">
      <c r="A91" s="44"/>
      <c r="B91" s="102" t="s">
        <v>148</v>
      </c>
      <c r="C91" s="91" t="s">
        <v>138</v>
      </c>
      <c r="D91" s="92">
        <v>1</v>
      </c>
      <c r="E91" s="103">
        <f>DATE(2023, 4, 29)</f>
        <v>45045</v>
      </c>
      <c r="F91" s="103">
        <f>DATE(2023, 4, 30)</f>
        <v>45046</v>
      </c>
      <c r="G91" s="13"/>
      <c r="H91" s="13"/>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c r="AP91" s="30"/>
      <c r="AQ91" s="30"/>
      <c r="AR91" s="30"/>
      <c r="AS91" s="30"/>
      <c r="AT91" s="30"/>
      <c r="AU91" s="30"/>
      <c r="AV91" s="30"/>
      <c r="AW91" s="30"/>
      <c r="AX91" s="30"/>
      <c r="AY91" s="30"/>
      <c r="AZ91" s="30"/>
      <c r="BA91" s="30"/>
      <c r="BB91" s="30"/>
      <c r="BC91" s="30"/>
      <c r="BD91" s="30"/>
      <c r="BE91" s="30"/>
      <c r="BF91" s="30"/>
      <c r="BG91" s="30"/>
      <c r="BH91" s="30"/>
      <c r="BI91" s="30"/>
      <c r="BJ91" s="30"/>
      <c r="BK91" s="30"/>
      <c r="BL91" s="30"/>
      <c r="BM91" s="30"/>
      <c r="BN91" s="30"/>
      <c r="BO91" s="30"/>
      <c r="BP91" s="30"/>
      <c r="BQ91" s="30"/>
      <c r="BR91" s="30"/>
      <c r="BS91" s="30"/>
      <c r="BT91" s="30"/>
      <c r="BU91" s="30"/>
      <c r="BV91" s="30"/>
      <c r="BW91" s="30"/>
      <c r="BX91" s="30"/>
      <c r="BY91" s="30"/>
      <c r="BZ91" s="30"/>
      <c r="CA91" s="30"/>
      <c r="CB91" s="30"/>
      <c r="CC91" s="30"/>
      <c r="CD91" s="30"/>
      <c r="CE91" s="30"/>
      <c r="CF91" s="30"/>
      <c r="CG91" s="30"/>
      <c r="CH91" s="30"/>
      <c r="CI91" s="30"/>
      <c r="CJ91" s="30"/>
      <c r="CK91" s="30"/>
      <c r="CL91" s="30"/>
      <c r="CM91" s="30"/>
      <c r="CN91" s="30"/>
      <c r="CO91" s="30"/>
      <c r="CP91" s="30"/>
      <c r="CQ91" s="30"/>
      <c r="CR91" s="30"/>
      <c r="CS91" s="30"/>
      <c r="CT91" s="30"/>
      <c r="CU91" s="30"/>
      <c r="CV91" s="30"/>
      <c r="CW91" s="30"/>
      <c r="CX91" s="108"/>
      <c r="CY91" s="30"/>
      <c r="CZ91" s="30"/>
      <c r="DA91" s="30"/>
      <c r="DB91" s="30"/>
    </row>
    <row r="92" spans="1:106" s="3" customFormat="1" ht="30" customHeight="1" thickBot="1" x14ac:dyDescent="0.4">
      <c r="A92" s="44"/>
      <c r="B92" s="102" t="s">
        <v>150</v>
      </c>
      <c r="C92" s="91" t="s">
        <v>147</v>
      </c>
      <c r="D92" s="92">
        <v>1</v>
      </c>
      <c r="E92" s="103">
        <f>DATE(2023, 4, 17)</f>
        <v>45033</v>
      </c>
      <c r="F92" s="103">
        <f>DATE(2023, 4, 20)</f>
        <v>45036</v>
      </c>
      <c r="G92" s="13"/>
      <c r="H92" s="13"/>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c r="AO92" s="30"/>
      <c r="AP92" s="30"/>
      <c r="AQ92" s="30"/>
      <c r="AR92" s="30"/>
      <c r="AS92" s="30"/>
      <c r="AT92" s="30"/>
      <c r="AU92" s="30"/>
      <c r="AV92" s="30"/>
      <c r="AW92" s="30"/>
      <c r="AX92" s="30"/>
      <c r="AY92" s="30"/>
      <c r="AZ92" s="30"/>
      <c r="BA92" s="30"/>
      <c r="BB92" s="30"/>
      <c r="BC92" s="30"/>
      <c r="BD92" s="30"/>
      <c r="BE92" s="30"/>
      <c r="BF92" s="30"/>
      <c r="BG92" s="30"/>
      <c r="BH92" s="30"/>
      <c r="BI92" s="30"/>
      <c r="BJ92" s="30"/>
      <c r="BK92" s="30"/>
      <c r="BL92" s="30"/>
      <c r="BM92" s="30"/>
      <c r="BN92" s="30"/>
      <c r="BO92" s="30"/>
      <c r="BP92" s="30"/>
      <c r="BQ92" s="30"/>
      <c r="BR92" s="30"/>
      <c r="BS92" s="30"/>
      <c r="BT92" s="30"/>
      <c r="BU92" s="30"/>
      <c r="BV92" s="30"/>
      <c r="BW92" s="30"/>
      <c r="BX92" s="30"/>
      <c r="BY92" s="30"/>
      <c r="BZ92" s="30"/>
      <c r="CA92" s="30"/>
      <c r="CB92" s="30"/>
      <c r="CC92" s="30"/>
      <c r="CD92" s="30"/>
      <c r="CE92" s="30"/>
      <c r="CF92" s="30"/>
      <c r="CG92" s="30"/>
      <c r="CH92" s="30"/>
      <c r="CI92" s="30"/>
      <c r="CJ92" s="30"/>
      <c r="CK92" s="30"/>
      <c r="CL92" s="30"/>
      <c r="CM92" s="30"/>
      <c r="CN92" s="30"/>
      <c r="CO92" s="30"/>
      <c r="CP92" s="30"/>
      <c r="CQ92" s="30"/>
      <c r="CR92" s="30"/>
      <c r="CS92" s="30"/>
      <c r="CT92" s="30"/>
      <c r="CU92" s="30"/>
      <c r="CV92" s="30"/>
      <c r="CW92" s="30"/>
      <c r="CX92" s="108"/>
      <c r="CY92" s="30"/>
      <c r="CZ92" s="30"/>
      <c r="DA92" s="30"/>
      <c r="DB92" s="30"/>
    </row>
    <row r="93" spans="1:106" s="3" customFormat="1" ht="30" customHeight="1" thickBot="1" x14ac:dyDescent="0.4">
      <c r="A93" s="44"/>
      <c r="B93" s="102" t="s">
        <v>152</v>
      </c>
      <c r="C93" s="91" t="s">
        <v>177</v>
      </c>
      <c r="D93" s="92">
        <v>1</v>
      </c>
      <c r="E93" s="103">
        <f>DATE(2023, 4, 20)</f>
        <v>45036</v>
      </c>
      <c r="F93" s="103">
        <f>DATE(2023, 4, 22)</f>
        <v>45038</v>
      </c>
      <c r="G93" s="13"/>
      <c r="H93" s="13"/>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c r="AR93" s="30"/>
      <c r="AS93" s="30"/>
      <c r="AT93" s="30"/>
      <c r="AU93" s="30"/>
      <c r="AV93" s="30"/>
      <c r="AW93" s="30"/>
      <c r="AX93" s="30"/>
      <c r="AY93" s="30"/>
      <c r="AZ93" s="30"/>
      <c r="BA93" s="30"/>
      <c r="BB93" s="30"/>
      <c r="BC93" s="30"/>
      <c r="BD93" s="30"/>
      <c r="BE93" s="30"/>
      <c r="BF93" s="30"/>
      <c r="BG93" s="30"/>
      <c r="BH93" s="30"/>
      <c r="BI93" s="30"/>
      <c r="BJ93" s="30"/>
      <c r="BK93" s="30"/>
      <c r="BL93" s="30"/>
      <c r="BM93" s="30"/>
      <c r="BN93" s="30"/>
      <c r="BO93" s="30"/>
      <c r="BP93" s="30"/>
      <c r="BQ93" s="30"/>
      <c r="BR93" s="30"/>
      <c r="BS93" s="30"/>
      <c r="BT93" s="30"/>
      <c r="BU93" s="30"/>
      <c r="BV93" s="30"/>
      <c r="BW93" s="30"/>
      <c r="BX93" s="30"/>
      <c r="BY93" s="30"/>
      <c r="BZ93" s="30"/>
      <c r="CA93" s="30"/>
      <c r="CB93" s="30"/>
      <c r="CC93" s="30"/>
      <c r="CD93" s="30"/>
      <c r="CE93" s="30"/>
      <c r="CF93" s="30"/>
      <c r="CG93" s="30"/>
      <c r="CH93" s="30"/>
      <c r="CI93" s="30"/>
      <c r="CJ93" s="30"/>
      <c r="CK93" s="30"/>
      <c r="CL93" s="30"/>
      <c r="CM93" s="30"/>
      <c r="CN93" s="30"/>
      <c r="CO93" s="30"/>
      <c r="CP93" s="30"/>
      <c r="CQ93" s="30"/>
      <c r="CR93" s="30"/>
      <c r="CS93" s="30"/>
      <c r="CT93" s="30"/>
      <c r="CU93" s="30"/>
      <c r="CV93" s="30"/>
      <c r="CW93" s="30"/>
      <c r="CX93" s="108"/>
      <c r="CY93" s="30"/>
      <c r="CZ93" s="30"/>
      <c r="DA93" s="30"/>
      <c r="DB93" s="30"/>
    </row>
    <row r="94" spans="1:106" s="3" customFormat="1" ht="30" customHeight="1" thickBot="1" x14ac:dyDescent="0.4">
      <c r="A94" s="44"/>
      <c r="B94" s="102" t="s">
        <v>153</v>
      </c>
      <c r="C94" s="91" t="s">
        <v>149</v>
      </c>
      <c r="D94" s="92">
        <v>1</v>
      </c>
      <c r="E94" s="103">
        <f>DATE(2023, 4, 20)</f>
        <v>45036</v>
      </c>
      <c r="F94" s="103">
        <f>DATE(2023, 4, 22)</f>
        <v>45038</v>
      </c>
      <c r="G94" s="13"/>
      <c r="H94" s="13"/>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c r="AR94" s="30"/>
      <c r="AS94" s="30"/>
      <c r="AT94" s="30"/>
      <c r="AU94" s="30"/>
      <c r="AV94" s="30"/>
      <c r="AW94" s="30"/>
      <c r="AX94" s="30"/>
      <c r="AY94" s="30"/>
      <c r="AZ94" s="30"/>
      <c r="BA94" s="30"/>
      <c r="BB94" s="30"/>
      <c r="BC94" s="30"/>
      <c r="BD94" s="30"/>
      <c r="BE94" s="30"/>
      <c r="BF94" s="30"/>
      <c r="BG94" s="30"/>
      <c r="BH94" s="30"/>
      <c r="BI94" s="30"/>
      <c r="BJ94" s="30"/>
      <c r="BK94" s="30"/>
      <c r="BL94" s="30"/>
      <c r="BM94" s="30"/>
      <c r="BN94" s="30"/>
      <c r="BO94" s="30"/>
      <c r="BP94" s="30"/>
      <c r="BQ94" s="30"/>
      <c r="BR94" s="30"/>
      <c r="BS94" s="30"/>
      <c r="BT94" s="30"/>
      <c r="BU94" s="30"/>
      <c r="BV94" s="30"/>
      <c r="BW94" s="30"/>
      <c r="BX94" s="30"/>
      <c r="BY94" s="30"/>
      <c r="BZ94" s="30"/>
      <c r="CA94" s="30"/>
      <c r="CB94" s="30"/>
      <c r="CC94" s="30"/>
      <c r="CD94" s="30"/>
      <c r="CE94" s="30"/>
      <c r="CF94" s="30"/>
      <c r="CG94" s="30"/>
      <c r="CH94" s="30"/>
      <c r="CI94" s="30"/>
      <c r="CJ94" s="30"/>
      <c r="CK94" s="30"/>
      <c r="CL94" s="30"/>
      <c r="CM94" s="30"/>
      <c r="CN94" s="30"/>
      <c r="CO94" s="30"/>
      <c r="CP94" s="30"/>
      <c r="CQ94" s="30"/>
      <c r="CR94" s="30"/>
      <c r="CS94" s="30"/>
      <c r="CT94" s="30"/>
      <c r="CU94" s="30"/>
      <c r="CV94" s="30"/>
      <c r="CW94" s="30"/>
      <c r="CX94" s="108"/>
      <c r="CY94" s="30"/>
      <c r="CZ94" s="30"/>
      <c r="DA94" s="30"/>
      <c r="DB94" s="30"/>
    </row>
    <row r="95" spans="1:106" s="3" customFormat="1" ht="30" customHeight="1" thickBot="1" x14ac:dyDescent="0.4">
      <c r="A95" s="44"/>
      <c r="B95" s="102" t="s">
        <v>154</v>
      </c>
      <c r="C95" s="91" t="s">
        <v>166</v>
      </c>
      <c r="D95" s="92">
        <v>1</v>
      </c>
      <c r="E95" s="103">
        <f>DATE(2023, 4, 24)</f>
        <v>45040</v>
      </c>
      <c r="F95" s="103">
        <f>DATE(2023, 4, 24)</f>
        <v>45040</v>
      </c>
      <c r="G95" s="13"/>
      <c r="H95" s="13"/>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c r="AP95" s="30"/>
      <c r="AQ95" s="30"/>
      <c r="AR95" s="30"/>
      <c r="AS95" s="30"/>
      <c r="AT95" s="30"/>
      <c r="AU95" s="30"/>
      <c r="AV95" s="30"/>
      <c r="AW95" s="30"/>
      <c r="AX95" s="30"/>
      <c r="AY95" s="30"/>
      <c r="AZ95" s="30"/>
      <c r="BA95" s="30"/>
      <c r="BB95" s="30"/>
      <c r="BC95" s="30"/>
      <c r="BD95" s="30"/>
      <c r="BE95" s="30"/>
      <c r="BF95" s="30"/>
      <c r="BG95" s="30"/>
      <c r="BH95" s="30"/>
      <c r="BI95" s="30"/>
      <c r="BJ95" s="30"/>
      <c r="BK95" s="30"/>
      <c r="BL95" s="30"/>
      <c r="BM95" s="30"/>
      <c r="BN95" s="30"/>
      <c r="BO95" s="30"/>
      <c r="BP95" s="30"/>
      <c r="BQ95" s="30"/>
      <c r="BR95" s="30"/>
      <c r="BS95" s="30"/>
      <c r="BT95" s="30"/>
      <c r="BU95" s="30"/>
      <c r="BV95" s="30"/>
      <c r="BW95" s="30"/>
      <c r="BX95" s="30"/>
      <c r="BY95" s="30"/>
      <c r="BZ95" s="30"/>
      <c r="CA95" s="30"/>
      <c r="CB95" s="30"/>
      <c r="CC95" s="30"/>
      <c r="CD95" s="30"/>
      <c r="CE95" s="30"/>
      <c r="CF95" s="30"/>
      <c r="CG95" s="30"/>
      <c r="CH95" s="30"/>
      <c r="CI95" s="30"/>
      <c r="CJ95" s="30"/>
      <c r="CK95" s="30"/>
      <c r="CL95" s="30"/>
      <c r="CM95" s="30"/>
      <c r="CN95" s="30"/>
      <c r="CO95" s="30"/>
      <c r="CP95" s="30"/>
      <c r="CQ95" s="30"/>
      <c r="CR95" s="30"/>
      <c r="CS95" s="30"/>
      <c r="CT95" s="30"/>
      <c r="CU95" s="30"/>
      <c r="CV95" s="30"/>
      <c r="CW95" s="30"/>
      <c r="CX95" s="108"/>
      <c r="CY95" s="30"/>
      <c r="CZ95" s="30"/>
      <c r="DA95" s="30"/>
      <c r="DB95" s="30"/>
    </row>
    <row r="96" spans="1:106" s="3" customFormat="1" ht="30" customHeight="1" thickBot="1" x14ac:dyDescent="0.4">
      <c r="A96" s="44"/>
      <c r="B96" s="102" t="s">
        <v>155</v>
      </c>
      <c r="C96" s="91" t="s">
        <v>156</v>
      </c>
      <c r="D96" s="92">
        <v>1</v>
      </c>
      <c r="E96" s="103">
        <f>DATE(2023, 4, 19)</f>
        <v>45035</v>
      </c>
      <c r="F96" s="103">
        <f>DATE(2023, 4, 26)</f>
        <v>45042</v>
      </c>
      <c r="G96" s="13"/>
      <c r="H96" s="13"/>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c r="AP96" s="30"/>
      <c r="AQ96" s="30"/>
      <c r="AR96" s="30"/>
      <c r="AS96" s="30"/>
      <c r="AT96" s="30"/>
      <c r="AU96" s="30"/>
      <c r="AV96" s="30"/>
      <c r="AW96" s="30"/>
      <c r="AX96" s="30"/>
      <c r="AY96" s="30"/>
      <c r="AZ96" s="30"/>
      <c r="BA96" s="30"/>
      <c r="BB96" s="30"/>
      <c r="BC96" s="30"/>
      <c r="BD96" s="30"/>
      <c r="BE96" s="30"/>
      <c r="BF96" s="30"/>
      <c r="BG96" s="30"/>
      <c r="BH96" s="30"/>
      <c r="BI96" s="30"/>
      <c r="BJ96" s="30"/>
      <c r="BK96" s="30"/>
      <c r="BL96" s="30"/>
      <c r="BM96" s="30"/>
      <c r="BN96" s="30"/>
      <c r="BO96" s="30"/>
      <c r="BP96" s="30"/>
      <c r="BQ96" s="30"/>
      <c r="BR96" s="30"/>
      <c r="BS96" s="30"/>
      <c r="BT96" s="30"/>
      <c r="BU96" s="30"/>
      <c r="BV96" s="30"/>
      <c r="BW96" s="30"/>
      <c r="BX96" s="30"/>
      <c r="BY96" s="30"/>
      <c r="BZ96" s="30"/>
      <c r="CA96" s="30"/>
      <c r="CB96" s="30"/>
      <c r="CC96" s="30"/>
      <c r="CD96" s="30"/>
      <c r="CE96" s="30"/>
      <c r="CF96" s="30"/>
      <c r="CG96" s="30"/>
      <c r="CH96" s="30"/>
      <c r="CI96" s="30"/>
      <c r="CJ96" s="30"/>
      <c r="CK96" s="30"/>
      <c r="CL96" s="30"/>
      <c r="CM96" s="30"/>
      <c r="CN96" s="30"/>
      <c r="CO96" s="30"/>
      <c r="CP96" s="30"/>
      <c r="CQ96" s="30"/>
      <c r="CR96" s="30"/>
      <c r="CS96" s="30"/>
      <c r="CT96" s="30"/>
      <c r="CU96" s="30"/>
      <c r="CV96" s="30"/>
      <c r="CW96" s="30"/>
      <c r="CX96" s="108"/>
      <c r="CY96" s="30"/>
      <c r="CZ96" s="30"/>
      <c r="DA96" s="30"/>
      <c r="DB96" s="30"/>
    </row>
    <row r="97" spans="1:106" s="3" customFormat="1" ht="30" customHeight="1" thickBot="1" x14ac:dyDescent="0.4">
      <c r="A97" s="44"/>
      <c r="B97" s="102" t="s">
        <v>157</v>
      </c>
      <c r="C97" s="91" t="s">
        <v>264</v>
      </c>
      <c r="D97" s="92">
        <v>1</v>
      </c>
      <c r="E97" s="103">
        <f>DATE(2023, 4, 27)</f>
        <v>45043</v>
      </c>
      <c r="F97" s="103">
        <f>DATE(2023, 4, 27)</f>
        <v>45043</v>
      </c>
      <c r="G97" s="13"/>
      <c r="H97" s="13"/>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c r="AO97" s="30"/>
      <c r="AP97" s="30"/>
      <c r="AQ97" s="30"/>
      <c r="AR97" s="30"/>
      <c r="AS97" s="30"/>
      <c r="AT97" s="30"/>
      <c r="AU97" s="30"/>
      <c r="AV97" s="30"/>
      <c r="AW97" s="30"/>
      <c r="AX97" s="30"/>
      <c r="AY97" s="30"/>
      <c r="AZ97" s="30"/>
      <c r="BA97" s="30"/>
      <c r="BB97" s="30"/>
      <c r="BC97" s="30"/>
      <c r="BD97" s="30"/>
      <c r="BE97" s="30"/>
      <c r="BF97" s="30"/>
      <c r="BG97" s="30"/>
      <c r="BH97" s="30"/>
      <c r="BI97" s="30"/>
      <c r="BJ97" s="30"/>
      <c r="BK97" s="30"/>
      <c r="BL97" s="30"/>
      <c r="BM97" s="30"/>
      <c r="BN97" s="30"/>
      <c r="BO97" s="30"/>
      <c r="BP97" s="30"/>
      <c r="BQ97" s="30"/>
      <c r="BR97" s="30"/>
      <c r="BS97" s="30"/>
      <c r="BT97" s="30"/>
      <c r="BU97" s="30"/>
      <c r="BV97" s="30"/>
      <c r="BW97" s="30"/>
      <c r="BX97" s="30"/>
      <c r="BY97" s="30"/>
      <c r="BZ97" s="30"/>
      <c r="CA97" s="30"/>
      <c r="CB97" s="30"/>
      <c r="CC97" s="30"/>
      <c r="CD97" s="30"/>
      <c r="CE97" s="30"/>
      <c r="CF97" s="30"/>
      <c r="CG97" s="30"/>
      <c r="CH97" s="30"/>
      <c r="CI97" s="30"/>
      <c r="CJ97" s="30"/>
      <c r="CK97" s="30"/>
      <c r="CL97" s="30"/>
      <c r="CM97" s="30"/>
      <c r="CN97" s="30"/>
      <c r="CO97" s="30"/>
      <c r="CP97" s="30"/>
      <c r="CQ97" s="30"/>
      <c r="CR97" s="30"/>
      <c r="CS97" s="30"/>
      <c r="CT97" s="30"/>
      <c r="CU97" s="30"/>
      <c r="CV97" s="30"/>
      <c r="CW97" s="30"/>
      <c r="CX97" s="108"/>
      <c r="CY97" s="30"/>
      <c r="CZ97" s="30"/>
      <c r="DA97" s="30"/>
      <c r="DB97" s="30"/>
    </row>
    <row r="98" spans="1:106" s="3" customFormat="1" ht="30" customHeight="1" thickBot="1" x14ac:dyDescent="0.4">
      <c r="A98" s="44"/>
      <c r="B98" s="102" t="s">
        <v>158</v>
      </c>
      <c r="C98" s="91" t="s">
        <v>159</v>
      </c>
      <c r="D98" s="92">
        <v>1</v>
      </c>
      <c r="E98" s="103">
        <f>DATE(2023, 4, 28)</f>
        <v>45044</v>
      </c>
      <c r="F98" s="103">
        <f>DATE(2023, 4, 28)</f>
        <v>45044</v>
      </c>
      <c r="G98" s="13"/>
      <c r="H98" s="13"/>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c r="AP98" s="30"/>
      <c r="AQ98" s="30"/>
      <c r="AR98" s="30"/>
      <c r="AS98" s="30"/>
      <c r="AT98" s="30"/>
      <c r="AU98" s="30"/>
      <c r="AV98" s="30"/>
      <c r="AW98" s="30"/>
      <c r="AX98" s="30"/>
      <c r="AY98" s="30"/>
      <c r="AZ98" s="30"/>
      <c r="BA98" s="30"/>
      <c r="BB98" s="30"/>
      <c r="BC98" s="30"/>
      <c r="BD98" s="30"/>
      <c r="BE98" s="30"/>
      <c r="BF98" s="30"/>
      <c r="BG98" s="30"/>
      <c r="BH98" s="30"/>
      <c r="BI98" s="30"/>
      <c r="BJ98" s="30"/>
      <c r="BK98" s="30"/>
      <c r="BL98" s="30"/>
      <c r="BM98" s="30"/>
      <c r="BN98" s="30"/>
      <c r="BO98" s="30"/>
      <c r="BP98" s="30"/>
      <c r="BQ98" s="30"/>
      <c r="BR98" s="30"/>
      <c r="BS98" s="30"/>
      <c r="BT98" s="30"/>
      <c r="BU98" s="30"/>
      <c r="BV98" s="30"/>
      <c r="BW98" s="30"/>
      <c r="BX98" s="30"/>
      <c r="BY98" s="30"/>
      <c r="BZ98" s="30"/>
      <c r="CA98" s="30"/>
      <c r="CB98" s="30"/>
      <c r="CC98" s="30"/>
      <c r="CD98" s="30"/>
      <c r="CE98" s="30"/>
      <c r="CF98" s="30"/>
      <c r="CG98" s="30"/>
      <c r="CH98" s="30"/>
      <c r="CI98" s="30"/>
      <c r="CJ98" s="30"/>
      <c r="CK98" s="30"/>
      <c r="CL98" s="30"/>
      <c r="CM98" s="30"/>
      <c r="CN98" s="30"/>
      <c r="CO98" s="30"/>
      <c r="CP98" s="30"/>
      <c r="CQ98" s="30"/>
      <c r="CR98" s="30"/>
      <c r="CS98" s="30"/>
      <c r="CT98" s="30"/>
      <c r="CU98" s="30"/>
      <c r="CV98" s="30"/>
      <c r="CW98" s="30"/>
      <c r="CX98" s="108"/>
      <c r="CY98" s="30"/>
      <c r="CZ98" s="30"/>
      <c r="DA98" s="30"/>
      <c r="DB98" s="30"/>
    </row>
    <row r="99" spans="1:106" s="3" customFormat="1" ht="30" customHeight="1" thickBot="1" x14ac:dyDescent="0.4">
      <c r="A99" s="44"/>
      <c r="B99" s="102" t="s">
        <v>164</v>
      </c>
      <c r="C99" s="91" t="s">
        <v>165</v>
      </c>
      <c r="D99" s="92">
        <v>1</v>
      </c>
      <c r="E99" s="103">
        <f>DATE(2023, 4, 25)</f>
        <v>45041</v>
      </c>
      <c r="F99" s="103">
        <f>DATE(2023, 4, 30)</f>
        <v>45046</v>
      </c>
      <c r="G99" s="13"/>
      <c r="H99" s="13"/>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c r="AR99" s="30"/>
      <c r="AS99" s="30"/>
      <c r="AT99" s="30"/>
      <c r="AU99" s="30"/>
      <c r="AV99" s="30"/>
      <c r="AW99" s="30"/>
      <c r="AX99" s="30"/>
      <c r="AY99" s="30"/>
      <c r="AZ99" s="30"/>
      <c r="BA99" s="30"/>
      <c r="BB99" s="30"/>
      <c r="BC99" s="30"/>
      <c r="BD99" s="30"/>
      <c r="BE99" s="30"/>
      <c r="BF99" s="30"/>
      <c r="BG99" s="30"/>
      <c r="BH99" s="30"/>
      <c r="BI99" s="30"/>
      <c r="BJ99" s="30"/>
      <c r="BK99" s="30"/>
      <c r="BL99" s="30"/>
      <c r="BM99" s="30"/>
      <c r="BN99" s="30"/>
      <c r="BO99" s="30"/>
      <c r="BP99" s="30"/>
      <c r="BQ99" s="30"/>
      <c r="BR99" s="30"/>
      <c r="BS99" s="30"/>
      <c r="BT99" s="30"/>
      <c r="BU99" s="30"/>
      <c r="BV99" s="30"/>
      <c r="BW99" s="30"/>
      <c r="BX99" s="30"/>
      <c r="BY99" s="30"/>
      <c r="BZ99" s="30"/>
      <c r="CA99" s="30"/>
      <c r="CB99" s="30"/>
      <c r="CC99" s="30"/>
      <c r="CD99" s="30"/>
      <c r="CE99" s="30"/>
      <c r="CF99" s="30"/>
      <c r="CG99" s="30"/>
      <c r="CH99" s="30"/>
      <c r="CI99" s="30"/>
      <c r="CJ99" s="30"/>
      <c r="CK99" s="30"/>
      <c r="CL99" s="30"/>
      <c r="CM99" s="30"/>
      <c r="CN99" s="30"/>
      <c r="CO99" s="30"/>
      <c r="CP99" s="30"/>
      <c r="CQ99" s="30"/>
      <c r="CR99" s="30"/>
      <c r="CS99" s="30"/>
      <c r="CT99" s="30"/>
      <c r="CU99" s="30"/>
      <c r="CV99" s="30"/>
      <c r="CW99" s="30"/>
      <c r="CX99" s="108"/>
      <c r="CY99" s="30"/>
      <c r="CZ99" s="30"/>
      <c r="DA99" s="30"/>
      <c r="DB99" s="30"/>
    </row>
    <row r="100" spans="1:106" s="3" customFormat="1" ht="30" customHeight="1" thickBot="1" x14ac:dyDescent="0.4">
      <c r="A100" s="44"/>
      <c r="B100" s="102" t="s">
        <v>170</v>
      </c>
      <c r="C100" s="91" t="s">
        <v>171</v>
      </c>
      <c r="D100" s="92">
        <v>1</v>
      </c>
      <c r="E100" s="103">
        <f>DATE(2023, 4, 19)</f>
        <v>45035</v>
      </c>
      <c r="F100" s="103">
        <f>DATE(2023, 4, 26)</f>
        <v>45042</v>
      </c>
      <c r="G100" s="13"/>
      <c r="H100" s="13"/>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c r="BE100" s="30"/>
      <c r="BF100" s="30"/>
      <c r="BG100" s="30"/>
      <c r="BH100" s="30"/>
      <c r="BI100" s="30"/>
      <c r="BJ100" s="30"/>
      <c r="BK100" s="30"/>
      <c r="BL100" s="30"/>
      <c r="BM100" s="30"/>
      <c r="BN100" s="30"/>
      <c r="BO100" s="30"/>
      <c r="BP100" s="30"/>
      <c r="BQ100" s="30"/>
      <c r="BR100" s="30"/>
      <c r="BS100" s="30"/>
      <c r="BT100" s="30"/>
      <c r="BU100" s="30"/>
      <c r="BV100" s="30"/>
      <c r="BW100" s="30"/>
      <c r="BX100" s="30"/>
      <c r="BY100" s="30"/>
      <c r="BZ100" s="30"/>
      <c r="CA100" s="30"/>
      <c r="CB100" s="30"/>
      <c r="CC100" s="30"/>
      <c r="CD100" s="30"/>
      <c r="CE100" s="30"/>
      <c r="CF100" s="30"/>
      <c r="CG100" s="30"/>
      <c r="CH100" s="30"/>
      <c r="CI100" s="30"/>
      <c r="CJ100" s="30"/>
      <c r="CK100" s="30"/>
      <c r="CL100" s="30"/>
      <c r="CM100" s="30"/>
      <c r="CN100" s="30"/>
      <c r="CO100" s="30"/>
      <c r="CP100" s="30"/>
      <c r="CQ100" s="30"/>
      <c r="CR100" s="30"/>
      <c r="CS100" s="30"/>
      <c r="CT100" s="30"/>
      <c r="CU100" s="30"/>
      <c r="CV100" s="30"/>
      <c r="CW100" s="30"/>
      <c r="CX100" s="108"/>
      <c r="CY100" s="30"/>
      <c r="CZ100" s="30"/>
      <c r="DA100" s="30"/>
      <c r="DB100" s="30"/>
    </row>
    <row r="101" spans="1:106" s="3" customFormat="1" ht="30" customHeight="1" thickBot="1" x14ac:dyDescent="0.4">
      <c r="A101" s="44"/>
      <c r="B101" s="102" t="s">
        <v>172</v>
      </c>
      <c r="C101" s="91" t="s">
        <v>173</v>
      </c>
      <c r="D101" s="92">
        <v>1</v>
      </c>
      <c r="E101" s="103">
        <f>DATE(2023, 4, 19)</f>
        <v>45035</v>
      </c>
      <c r="F101" s="103">
        <f>DATE(2023, 4, 26)</f>
        <v>45042</v>
      </c>
      <c r="G101" s="13"/>
      <c r="H101" s="13"/>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0"/>
      <c r="BB101" s="30"/>
      <c r="BC101" s="30"/>
      <c r="BD101" s="30"/>
      <c r="BE101" s="30"/>
      <c r="BF101" s="30"/>
      <c r="BG101" s="30"/>
      <c r="BH101" s="30"/>
      <c r="BI101" s="30"/>
      <c r="BJ101" s="30"/>
      <c r="BK101" s="30"/>
      <c r="BL101" s="30"/>
      <c r="BM101" s="30"/>
      <c r="BN101" s="30"/>
      <c r="BO101" s="30"/>
      <c r="BP101" s="30"/>
      <c r="BQ101" s="30"/>
      <c r="BR101" s="30"/>
      <c r="BS101" s="30"/>
      <c r="BT101" s="30"/>
      <c r="BU101" s="30"/>
      <c r="BV101" s="30"/>
      <c r="BW101" s="30"/>
      <c r="BX101" s="30"/>
      <c r="BY101" s="30"/>
      <c r="BZ101" s="30"/>
      <c r="CA101" s="30"/>
      <c r="CB101" s="30"/>
      <c r="CC101" s="30"/>
      <c r="CD101" s="30"/>
      <c r="CE101" s="30"/>
      <c r="CF101" s="30"/>
      <c r="CG101" s="30"/>
      <c r="CH101" s="30"/>
      <c r="CI101" s="30"/>
      <c r="CJ101" s="30"/>
      <c r="CK101" s="30"/>
      <c r="CL101" s="30"/>
      <c r="CM101" s="30"/>
      <c r="CN101" s="30"/>
      <c r="CO101" s="30"/>
      <c r="CP101" s="30"/>
      <c r="CQ101" s="30"/>
      <c r="CR101" s="30"/>
      <c r="CS101" s="30"/>
      <c r="CT101" s="30"/>
      <c r="CU101" s="30"/>
      <c r="CV101" s="30"/>
      <c r="CW101" s="30"/>
      <c r="CX101" s="108"/>
      <c r="CY101" s="30"/>
      <c r="CZ101" s="30"/>
      <c r="DA101" s="30"/>
      <c r="DB101" s="30"/>
    </row>
    <row r="102" spans="1:106" s="3" customFormat="1" ht="30" customHeight="1" thickBot="1" x14ac:dyDescent="0.4">
      <c r="A102" s="44"/>
      <c r="B102" s="102" t="s">
        <v>174</v>
      </c>
      <c r="C102" s="91" t="s">
        <v>176</v>
      </c>
      <c r="D102" s="92">
        <v>1</v>
      </c>
      <c r="E102" s="103">
        <f>DATE(2023, 4, 19)</f>
        <v>45035</v>
      </c>
      <c r="F102" s="103">
        <f>DATE(2023, 4, 26)</f>
        <v>45042</v>
      </c>
      <c r="G102" s="13"/>
      <c r="H102" s="13"/>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c r="AX102" s="30"/>
      <c r="AY102" s="30"/>
      <c r="AZ102" s="30"/>
      <c r="BA102" s="30"/>
      <c r="BB102" s="30"/>
      <c r="BC102" s="30"/>
      <c r="BD102" s="30"/>
      <c r="BE102" s="30"/>
      <c r="BF102" s="30"/>
      <c r="BG102" s="30"/>
      <c r="BH102" s="30"/>
      <c r="BI102" s="30"/>
      <c r="BJ102" s="30"/>
      <c r="BK102" s="30"/>
      <c r="BL102" s="30"/>
      <c r="BM102" s="30"/>
      <c r="BN102" s="30"/>
      <c r="BO102" s="30"/>
      <c r="BP102" s="30"/>
      <c r="BQ102" s="30"/>
      <c r="BR102" s="30"/>
      <c r="BS102" s="30"/>
      <c r="BT102" s="30"/>
      <c r="BU102" s="30"/>
      <c r="BV102" s="30"/>
      <c r="BW102" s="30"/>
      <c r="BX102" s="30"/>
      <c r="BY102" s="30"/>
      <c r="BZ102" s="30"/>
      <c r="CA102" s="30"/>
      <c r="CB102" s="30"/>
      <c r="CC102" s="30"/>
      <c r="CD102" s="30"/>
      <c r="CE102" s="30"/>
      <c r="CF102" s="30"/>
      <c r="CG102" s="30"/>
      <c r="CH102" s="30"/>
      <c r="CI102" s="30"/>
      <c r="CJ102" s="30"/>
      <c r="CK102" s="30"/>
      <c r="CL102" s="30"/>
      <c r="CM102" s="30"/>
      <c r="CN102" s="30"/>
      <c r="CO102" s="30"/>
      <c r="CP102" s="30"/>
      <c r="CQ102" s="30"/>
      <c r="CR102" s="30"/>
      <c r="CS102" s="30"/>
      <c r="CT102" s="30"/>
      <c r="CU102" s="30"/>
      <c r="CV102" s="30"/>
      <c r="CW102" s="30"/>
      <c r="CX102" s="108"/>
      <c r="CY102" s="30"/>
      <c r="CZ102" s="30"/>
      <c r="DA102" s="30"/>
      <c r="DB102" s="30"/>
    </row>
    <row r="103" spans="1:106" s="3" customFormat="1" ht="30" customHeight="1" thickBot="1" x14ac:dyDescent="0.4">
      <c r="A103" s="44"/>
      <c r="B103" s="102" t="s">
        <v>175</v>
      </c>
      <c r="C103" s="91" t="s">
        <v>178</v>
      </c>
      <c r="D103" s="92">
        <v>1</v>
      </c>
      <c r="E103" s="103">
        <f>DATE(2023, 4, 1)</f>
        <v>45017</v>
      </c>
      <c r="F103" s="103">
        <f>DATE(2023, 4, 1)</f>
        <v>45017</v>
      </c>
      <c r="G103" s="13"/>
      <c r="H103" s="13"/>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c r="AS103" s="30"/>
      <c r="AT103" s="30"/>
      <c r="AU103" s="30"/>
      <c r="AV103" s="30"/>
      <c r="AW103" s="30"/>
      <c r="AX103" s="30"/>
      <c r="AY103" s="30"/>
      <c r="AZ103" s="30"/>
      <c r="BA103" s="30"/>
      <c r="BB103" s="30"/>
      <c r="BC103" s="30"/>
      <c r="BD103" s="30"/>
      <c r="BE103" s="30"/>
      <c r="BF103" s="30"/>
      <c r="BG103" s="30"/>
      <c r="BH103" s="30"/>
      <c r="BI103" s="30"/>
      <c r="BJ103" s="30"/>
      <c r="BK103" s="30"/>
      <c r="BL103" s="30"/>
      <c r="BM103" s="30"/>
      <c r="BN103" s="30"/>
      <c r="BO103" s="30"/>
      <c r="BP103" s="30"/>
      <c r="BQ103" s="30"/>
      <c r="BR103" s="30"/>
      <c r="BS103" s="30"/>
      <c r="BT103" s="30"/>
      <c r="BU103" s="30"/>
      <c r="BV103" s="30"/>
      <c r="BW103" s="30"/>
      <c r="BX103" s="30"/>
      <c r="BY103" s="30"/>
      <c r="BZ103" s="30"/>
      <c r="CA103" s="30"/>
      <c r="CB103" s="30"/>
      <c r="CC103" s="30"/>
      <c r="CD103" s="30"/>
      <c r="CE103" s="30"/>
      <c r="CF103" s="30"/>
      <c r="CG103" s="30"/>
      <c r="CH103" s="30"/>
      <c r="CI103" s="30"/>
      <c r="CJ103" s="30"/>
      <c r="CK103" s="30"/>
      <c r="CL103" s="30"/>
      <c r="CM103" s="30"/>
      <c r="CN103" s="30"/>
      <c r="CO103" s="30"/>
      <c r="CP103" s="30"/>
      <c r="CQ103" s="30"/>
      <c r="CR103" s="30"/>
      <c r="CS103" s="30"/>
      <c r="CT103" s="30"/>
      <c r="CU103" s="30"/>
      <c r="CV103" s="30"/>
      <c r="CW103" s="30"/>
      <c r="CX103" s="108"/>
      <c r="CY103" s="30"/>
      <c r="CZ103" s="30"/>
      <c r="DA103" s="30"/>
      <c r="DB103" s="30"/>
    </row>
    <row r="104" spans="1:106" s="3" customFormat="1" ht="30" customHeight="1" thickBot="1" x14ac:dyDescent="0.4">
      <c r="A104" s="44"/>
      <c r="B104" s="102" t="s">
        <v>214</v>
      </c>
      <c r="C104" s="91" t="s">
        <v>220</v>
      </c>
      <c r="D104" s="92">
        <v>1</v>
      </c>
      <c r="E104" s="103">
        <f>DATE(2023, 4, 17)</f>
        <v>45033</v>
      </c>
      <c r="F104" s="103">
        <f>DATE(2023, 4, 27)</f>
        <v>45043</v>
      </c>
      <c r="G104" s="13"/>
      <c r="H104" s="13"/>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c r="AS104" s="30"/>
      <c r="AT104" s="30"/>
      <c r="AU104" s="30"/>
      <c r="AV104" s="30"/>
      <c r="AW104" s="30"/>
      <c r="AX104" s="30"/>
      <c r="AY104" s="30"/>
      <c r="AZ104" s="30"/>
      <c r="BA104" s="30"/>
      <c r="BB104" s="30"/>
      <c r="BC104" s="30"/>
      <c r="BD104" s="30"/>
      <c r="BE104" s="30"/>
      <c r="BF104" s="30"/>
      <c r="BG104" s="30"/>
      <c r="BH104" s="30"/>
      <c r="BI104" s="30"/>
      <c r="BJ104" s="30"/>
      <c r="BK104" s="30"/>
      <c r="BL104" s="30"/>
      <c r="BM104" s="30"/>
      <c r="BN104" s="30"/>
      <c r="BO104" s="30"/>
      <c r="BP104" s="30"/>
      <c r="BQ104" s="30"/>
      <c r="BR104" s="30"/>
      <c r="BS104" s="30"/>
      <c r="BT104" s="30"/>
      <c r="BU104" s="30"/>
      <c r="BV104" s="30"/>
      <c r="BW104" s="30"/>
      <c r="BX104" s="30"/>
      <c r="BY104" s="30"/>
      <c r="BZ104" s="30"/>
      <c r="CA104" s="30"/>
      <c r="CB104" s="30"/>
      <c r="CC104" s="30"/>
      <c r="CD104" s="30"/>
      <c r="CE104" s="30"/>
      <c r="CF104" s="30"/>
      <c r="CG104" s="30"/>
      <c r="CH104" s="30"/>
      <c r="CI104" s="30"/>
      <c r="CJ104" s="30"/>
      <c r="CK104" s="30"/>
      <c r="CL104" s="30"/>
      <c r="CM104" s="30"/>
      <c r="CN104" s="30"/>
      <c r="CO104" s="30"/>
      <c r="CP104" s="30"/>
      <c r="CQ104" s="30"/>
      <c r="CR104" s="30"/>
      <c r="CS104" s="30"/>
      <c r="CT104" s="30"/>
      <c r="CU104" s="30"/>
      <c r="CV104" s="30"/>
      <c r="CW104" s="30"/>
      <c r="CX104" s="108"/>
      <c r="CY104" s="30"/>
      <c r="CZ104" s="30"/>
      <c r="DA104" s="30"/>
      <c r="DB104" s="30"/>
    </row>
    <row r="105" spans="1:106" s="3" customFormat="1" ht="30" customHeight="1" thickBot="1" x14ac:dyDescent="0.4">
      <c r="A105" s="44"/>
      <c r="B105" s="102" t="s">
        <v>215</v>
      </c>
      <c r="C105" s="91" t="s">
        <v>221</v>
      </c>
      <c r="D105" s="92">
        <v>1</v>
      </c>
      <c r="E105" s="103">
        <f>DATE(2023, 4, 17)</f>
        <v>45033</v>
      </c>
      <c r="F105" s="103">
        <f>DATE(2023, 4, 27)</f>
        <v>45043</v>
      </c>
      <c r="G105" s="13"/>
      <c r="H105" s="13"/>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c r="AS105" s="30"/>
      <c r="AT105" s="30"/>
      <c r="AU105" s="30"/>
      <c r="AV105" s="30"/>
      <c r="AW105" s="30"/>
      <c r="AX105" s="30"/>
      <c r="AY105" s="30"/>
      <c r="AZ105" s="30"/>
      <c r="BA105" s="30"/>
      <c r="BB105" s="30"/>
      <c r="BC105" s="30"/>
      <c r="BD105" s="30"/>
      <c r="BE105" s="30"/>
      <c r="BF105" s="30"/>
      <c r="BG105" s="30"/>
      <c r="BH105" s="30"/>
      <c r="BI105" s="30"/>
      <c r="BJ105" s="30"/>
      <c r="BK105" s="30"/>
      <c r="BL105" s="30"/>
      <c r="BM105" s="30"/>
      <c r="BN105" s="30"/>
      <c r="BO105" s="30"/>
      <c r="BP105" s="30"/>
      <c r="BQ105" s="30"/>
      <c r="BR105" s="30"/>
      <c r="BS105" s="30"/>
      <c r="BT105" s="30"/>
      <c r="BU105" s="30"/>
      <c r="BV105" s="30"/>
      <c r="BW105" s="30"/>
      <c r="BX105" s="30"/>
      <c r="BY105" s="30"/>
      <c r="BZ105" s="30"/>
      <c r="CA105" s="30"/>
      <c r="CB105" s="30"/>
      <c r="CC105" s="30"/>
      <c r="CD105" s="30"/>
      <c r="CE105" s="30"/>
      <c r="CF105" s="30"/>
      <c r="CG105" s="30"/>
      <c r="CH105" s="30"/>
      <c r="CI105" s="30"/>
      <c r="CJ105" s="30"/>
      <c r="CK105" s="30"/>
      <c r="CL105" s="30"/>
      <c r="CM105" s="30"/>
      <c r="CN105" s="30"/>
      <c r="CO105" s="30"/>
      <c r="CP105" s="30"/>
      <c r="CQ105" s="30"/>
      <c r="CR105" s="30"/>
      <c r="CS105" s="30"/>
      <c r="CT105" s="30"/>
      <c r="CU105" s="30"/>
      <c r="CV105" s="30"/>
      <c r="CW105" s="30"/>
      <c r="CX105" s="108"/>
      <c r="CY105" s="30"/>
      <c r="CZ105" s="30"/>
      <c r="DA105" s="30"/>
      <c r="DB105" s="30"/>
    </row>
    <row r="106" spans="1:106" s="3" customFormat="1" ht="30" customHeight="1" thickBot="1" x14ac:dyDescent="0.4">
      <c r="A106" s="44"/>
      <c r="B106" s="102" t="s">
        <v>216</v>
      </c>
      <c r="C106" s="91" t="s">
        <v>222</v>
      </c>
      <c r="D106" s="92">
        <v>1</v>
      </c>
      <c r="E106" s="103">
        <f>DATE(2023, 4, 17)</f>
        <v>45033</v>
      </c>
      <c r="F106" s="103">
        <f>DATE(2023, 4, 27)</f>
        <v>45043</v>
      </c>
      <c r="G106" s="13"/>
      <c r="H106" s="13"/>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c r="AX106" s="30"/>
      <c r="AY106" s="30"/>
      <c r="AZ106" s="30"/>
      <c r="BA106" s="30"/>
      <c r="BB106" s="30"/>
      <c r="BC106" s="30"/>
      <c r="BD106" s="30"/>
      <c r="BE106" s="30"/>
      <c r="BF106" s="30"/>
      <c r="BG106" s="30"/>
      <c r="BH106" s="30"/>
      <c r="BI106" s="30"/>
      <c r="BJ106" s="30"/>
      <c r="BK106" s="30"/>
      <c r="BL106" s="30"/>
      <c r="BM106" s="30"/>
      <c r="BN106" s="30"/>
      <c r="BO106" s="30"/>
      <c r="BP106" s="30"/>
      <c r="BQ106" s="30"/>
      <c r="BR106" s="30"/>
      <c r="BS106" s="30"/>
      <c r="BT106" s="30"/>
      <c r="BU106" s="30"/>
      <c r="BV106" s="30"/>
      <c r="BW106" s="30"/>
      <c r="BX106" s="30"/>
      <c r="BY106" s="30"/>
      <c r="BZ106" s="30"/>
      <c r="CA106" s="30"/>
      <c r="CB106" s="30"/>
      <c r="CC106" s="30"/>
      <c r="CD106" s="30"/>
      <c r="CE106" s="30"/>
      <c r="CF106" s="30"/>
      <c r="CG106" s="30"/>
      <c r="CH106" s="30"/>
      <c r="CI106" s="30"/>
      <c r="CJ106" s="30"/>
      <c r="CK106" s="30"/>
      <c r="CL106" s="30"/>
      <c r="CM106" s="30"/>
      <c r="CN106" s="30"/>
      <c r="CO106" s="30"/>
      <c r="CP106" s="30"/>
      <c r="CQ106" s="30"/>
      <c r="CR106" s="30"/>
      <c r="CS106" s="30"/>
      <c r="CT106" s="30"/>
      <c r="CU106" s="30"/>
      <c r="CV106" s="30"/>
      <c r="CW106" s="30"/>
      <c r="CX106" s="108"/>
      <c r="CY106" s="30"/>
      <c r="CZ106" s="30"/>
      <c r="DA106" s="30"/>
      <c r="DB106" s="30"/>
    </row>
    <row r="107" spans="1:106" s="3" customFormat="1" ht="30" customHeight="1" thickBot="1" x14ac:dyDescent="0.4">
      <c r="A107" s="44"/>
      <c r="B107" s="102" t="s">
        <v>217</v>
      </c>
      <c r="C107" s="91" t="s">
        <v>224</v>
      </c>
      <c r="D107" s="92">
        <v>1</v>
      </c>
      <c r="E107" s="103">
        <f>DATE(2023, 3, 17)</f>
        <v>45002</v>
      </c>
      <c r="F107" s="103">
        <f>DATE(2023, 4, 27)</f>
        <v>45043</v>
      </c>
      <c r="G107" s="13"/>
      <c r="H107" s="13"/>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30"/>
      <c r="AZ107" s="30"/>
      <c r="BA107" s="30"/>
      <c r="BB107" s="30"/>
      <c r="BC107" s="30"/>
      <c r="BD107" s="30"/>
      <c r="BE107" s="30"/>
      <c r="BF107" s="30"/>
      <c r="BG107" s="30"/>
      <c r="BH107" s="30"/>
      <c r="BI107" s="30"/>
      <c r="BJ107" s="30"/>
      <c r="BK107" s="30"/>
      <c r="BL107" s="30"/>
      <c r="BM107" s="30"/>
      <c r="BN107" s="30"/>
      <c r="BO107" s="30"/>
      <c r="BP107" s="30"/>
      <c r="BQ107" s="30"/>
      <c r="BR107" s="30"/>
      <c r="BS107" s="30"/>
      <c r="BT107" s="30"/>
      <c r="BU107" s="30"/>
      <c r="BV107" s="30"/>
      <c r="BW107" s="30"/>
      <c r="BX107" s="30"/>
      <c r="BY107" s="30"/>
      <c r="BZ107" s="30"/>
      <c r="CA107" s="30"/>
      <c r="CB107" s="30"/>
      <c r="CC107" s="30"/>
      <c r="CD107" s="30"/>
      <c r="CE107" s="30"/>
      <c r="CF107" s="30"/>
      <c r="CG107" s="30"/>
      <c r="CH107" s="30"/>
      <c r="CI107" s="30"/>
      <c r="CJ107" s="30"/>
      <c r="CK107" s="30"/>
      <c r="CL107" s="30"/>
      <c r="CM107" s="30"/>
      <c r="CN107" s="30"/>
      <c r="CO107" s="30"/>
      <c r="CP107" s="30"/>
      <c r="CQ107" s="30"/>
      <c r="CR107" s="30"/>
      <c r="CS107" s="30"/>
      <c r="CT107" s="30"/>
      <c r="CU107" s="30"/>
      <c r="CV107" s="30"/>
      <c r="CW107" s="30"/>
      <c r="CX107" s="108"/>
      <c r="CY107" s="30"/>
      <c r="CZ107" s="30"/>
      <c r="DA107" s="30"/>
      <c r="DB107" s="30"/>
    </row>
    <row r="108" spans="1:106" s="3" customFormat="1" ht="30" customHeight="1" thickBot="1" x14ac:dyDescent="0.4">
      <c r="A108" s="44"/>
      <c r="B108" s="102" t="s">
        <v>218</v>
      </c>
      <c r="C108" s="91" t="s">
        <v>225</v>
      </c>
      <c r="D108" s="92">
        <v>1</v>
      </c>
      <c r="E108" s="103">
        <f>DATE(2023, 4, 17)</f>
        <v>45033</v>
      </c>
      <c r="F108" s="103">
        <f>DATE(2023, 4, 20)</f>
        <v>45036</v>
      </c>
      <c r="G108" s="13"/>
      <c r="H108" s="13"/>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c r="AP108" s="30"/>
      <c r="AQ108" s="30"/>
      <c r="AR108" s="30"/>
      <c r="AS108" s="30"/>
      <c r="AT108" s="30"/>
      <c r="AU108" s="30"/>
      <c r="AV108" s="30"/>
      <c r="AW108" s="30"/>
      <c r="AX108" s="30"/>
      <c r="AY108" s="30"/>
      <c r="AZ108" s="30"/>
      <c r="BA108" s="30"/>
      <c r="BB108" s="30"/>
      <c r="BC108" s="30"/>
      <c r="BD108" s="30"/>
      <c r="BE108" s="30"/>
      <c r="BF108" s="30"/>
      <c r="BG108" s="30"/>
      <c r="BH108" s="30"/>
      <c r="BI108" s="30"/>
      <c r="BJ108" s="30"/>
      <c r="BK108" s="30"/>
      <c r="BL108" s="30"/>
      <c r="BM108" s="30"/>
      <c r="BN108" s="30"/>
      <c r="BO108" s="30"/>
      <c r="BP108" s="30"/>
      <c r="BQ108" s="30"/>
      <c r="BR108" s="30"/>
      <c r="BS108" s="30"/>
      <c r="BT108" s="30"/>
      <c r="BU108" s="30"/>
      <c r="BV108" s="30"/>
      <c r="BW108" s="30"/>
      <c r="BX108" s="30"/>
      <c r="BY108" s="30"/>
      <c r="BZ108" s="30"/>
      <c r="CA108" s="30"/>
      <c r="CB108" s="30"/>
      <c r="CC108" s="30"/>
      <c r="CD108" s="30"/>
      <c r="CE108" s="30"/>
      <c r="CF108" s="30"/>
      <c r="CG108" s="30"/>
      <c r="CH108" s="30"/>
      <c r="CI108" s="30"/>
      <c r="CJ108" s="30"/>
      <c r="CK108" s="30"/>
      <c r="CL108" s="30"/>
      <c r="CM108" s="30"/>
      <c r="CN108" s="30"/>
      <c r="CO108" s="30"/>
      <c r="CP108" s="30"/>
      <c r="CQ108" s="30"/>
      <c r="CR108" s="30"/>
      <c r="CS108" s="30"/>
      <c r="CT108" s="30"/>
      <c r="CU108" s="30"/>
      <c r="CV108" s="30"/>
      <c r="CW108" s="30"/>
      <c r="CX108" s="108"/>
      <c r="CY108" s="30"/>
      <c r="CZ108" s="30"/>
      <c r="DA108" s="30"/>
      <c r="DB108" s="30"/>
    </row>
    <row r="109" spans="1:106" s="3" customFormat="1" ht="30" customHeight="1" thickBot="1" x14ac:dyDescent="0.4">
      <c r="A109" s="44"/>
      <c r="B109" s="102" t="s">
        <v>219</v>
      </c>
      <c r="C109" s="91" t="s">
        <v>248</v>
      </c>
      <c r="D109" s="92">
        <v>1</v>
      </c>
      <c r="E109" s="103">
        <f>DATE(2023, 3, 17)</f>
        <v>45002</v>
      </c>
      <c r="F109" s="103">
        <f>DATE(2023, 4, 17)</f>
        <v>45033</v>
      </c>
      <c r="G109" s="13"/>
      <c r="H109" s="13"/>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c r="AO109" s="30"/>
      <c r="AP109" s="30"/>
      <c r="AQ109" s="30"/>
      <c r="AR109" s="30"/>
      <c r="AS109" s="30"/>
      <c r="AT109" s="30"/>
      <c r="AU109" s="30"/>
      <c r="AV109" s="30"/>
      <c r="AW109" s="30"/>
      <c r="AX109" s="30"/>
      <c r="AY109" s="30"/>
      <c r="AZ109" s="30"/>
      <c r="BA109" s="30"/>
      <c r="BB109" s="30"/>
      <c r="BC109" s="30"/>
      <c r="BD109" s="30"/>
      <c r="BE109" s="30"/>
      <c r="BF109" s="30"/>
      <c r="BG109" s="30"/>
      <c r="BH109" s="30"/>
      <c r="BI109" s="30"/>
      <c r="BJ109" s="30"/>
      <c r="BK109" s="30"/>
      <c r="BL109" s="30"/>
      <c r="BM109" s="30"/>
      <c r="BN109" s="30"/>
      <c r="BO109" s="30"/>
      <c r="BP109" s="30"/>
      <c r="BQ109" s="30"/>
      <c r="BR109" s="30"/>
      <c r="BS109" s="30"/>
      <c r="BT109" s="30"/>
      <c r="BU109" s="30"/>
      <c r="BV109" s="30"/>
      <c r="BW109" s="30"/>
      <c r="BX109" s="30"/>
      <c r="BY109" s="30"/>
      <c r="BZ109" s="30"/>
      <c r="CA109" s="30"/>
      <c r="CB109" s="30"/>
      <c r="CC109" s="30"/>
      <c r="CD109" s="30"/>
      <c r="CE109" s="30"/>
      <c r="CF109" s="30"/>
      <c r="CG109" s="30"/>
      <c r="CH109" s="30"/>
      <c r="CI109" s="30"/>
      <c r="CJ109" s="30"/>
      <c r="CK109" s="30"/>
      <c r="CL109" s="30"/>
      <c r="CM109" s="30"/>
      <c r="CN109" s="30"/>
      <c r="CO109" s="30"/>
      <c r="CP109" s="30"/>
      <c r="CQ109" s="30"/>
      <c r="CR109" s="30"/>
      <c r="CS109" s="30"/>
      <c r="CT109" s="30"/>
      <c r="CU109" s="30"/>
      <c r="CV109" s="30"/>
      <c r="CW109" s="30"/>
      <c r="CX109" s="108"/>
      <c r="CY109" s="30"/>
      <c r="CZ109" s="30"/>
      <c r="DA109" s="30"/>
      <c r="DB109" s="30"/>
    </row>
    <row r="110" spans="1:106" s="3" customFormat="1" ht="30" customHeight="1" thickBot="1" x14ac:dyDescent="0.4">
      <c r="A110" s="44"/>
      <c r="B110" s="102" t="s">
        <v>249</v>
      </c>
      <c r="C110" s="91" t="s">
        <v>250</v>
      </c>
      <c r="D110" s="92">
        <v>1</v>
      </c>
      <c r="E110" s="103">
        <f>DATE(2023, 3, 17)</f>
        <v>45002</v>
      </c>
      <c r="F110" s="103">
        <f>DATE(2023,4, 17)</f>
        <v>45033</v>
      </c>
      <c r="G110" s="13"/>
      <c r="H110" s="13"/>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c r="AO110" s="30"/>
      <c r="AP110" s="30"/>
      <c r="AQ110" s="30"/>
      <c r="AR110" s="30"/>
      <c r="AS110" s="30"/>
      <c r="AT110" s="30"/>
      <c r="AU110" s="30"/>
      <c r="AV110" s="30"/>
      <c r="AW110" s="30"/>
      <c r="AX110" s="30"/>
      <c r="AY110" s="30"/>
      <c r="AZ110" s="30"/>
      <c r="BA110" s="30"/>
      <c r="BB110" s="30"/>
      <c r="BC110" s="30"/>
      <c r="BD110" s="30"/>
      <c r="BE110" s="30"/>
      <c r="BF110" s="30"/>
      <c r="BG110" s="30"/>
      <c r="BH110" s="30"/>
      <c r="BI110" s="30"/>
      <c r="BJ110" s="30"/>
      <c r="BK110" s="30"/>
      <c r="BL110" s="30"/>
      <c r="BM110" s="30"/>
      <c r="BN110" s="30"/>
      <c r="BO110" s="30"/>
      <c r="BP110" s="30"/>
      <c r="BQ110" s="30"/>
      <c r="BR110" s="30"/>
      <c r="BS110" s="30"/>
      <c r="BT110" s="30"/>
      <c r="BU110" s="30"/>
      <c r="BV110" s="30"/>
      <c r="BW110" s="30"/>
      <c r="BX110" s="30"/>
      <c r="BY110" s="30"/>
      <c r="BZ110" s="30"/>
      <c r="CA110" s="30"/>
      <c r="CB110" s="30"/>
      <c r="CC110" s="30"/>
      <c r="CD110" s="30"/>
      <c r="CE110" s="30"/>
      <c r="CF110" s="30"/>
      <c r="CG110" s="30"/>
      <c r="CH110" s="30"/>
      <c r="CI110" s="30"/>
      <c r="CJ110" s="30"/>
      <c r="CK110" s="30"/>
      <c r="CL110" s="30"/>
      <c r="CM110" s="30"/>
      <c r="CN110" s="30"/>
      <c r="CO110" s="30"/>
      <c r="CP110" s="30"/>
      <c r="CQ110" s="30"/>
      <c r="CR110" s="30"/>
      <c r="CS110" s="30"/>
      <c r="CT110" s="30"/>
      <c r="CU110" s="30"/>
      <c r="CV110" s="30"/>
      <c r="CW110" s="30"/>
      <c r="CX110" s="108"/>
      <c r="CY110" s="30"/>
      <c r="CZ110" s="30"/>
      <c r="DA110" s="30"/>
      <c r="DB110" s="30"/>
    </row>
    <row r="111" spans="1:106" s="3" customFormat="1" ht="30" customHeight="1" thickBot="1" x14ac:dyDescent="0.4">
      <c r="A111" s="44"/>
      <c r="B111" s="102" t="s">
        <v>259</v>
      </c>
      <c r="C111" s="91" t="s">
        <v>260</v>
      </c>
      <c r="D111" s="92">
        <v>1</v>
      </c>
      <c r="E111" s="103">
        <f>DATE(2023, 3, 17)</f>
        <v>45002</v>
      </c>
      <c r="F111" s="103">
        <f>DATE(2023, 4, 17)</f>
        <v>45033</v>
      </c>
      <c r="G111" s="13"/>
      <c r="H111" s="13"/>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c r="AO111" s="30"/>
      <c r="AP111" s="30"/>
      <c r="AQ111" s="30"/>
      <c r="AR111" s="30"/>
      <c r="AS111" s="30"/>
      <c r="AT111" s="30"/>
      <c r="AU111" s="30"/>
      <c r="AV111" s="30"/>
      <c r="AW111" s="30"/>
      <c r="AX111" s="30"/>
      <c r="AY111" s="30"/>
      <c r="AZ111" s="30"/>
      <c r="BA111" s="30"/>
      <c r="BB111" s="30"/>
      <c r="BC111" s="30"/>
      <c r="BD111" s="30"/>
      <c r="BE111" s="30"/>
      <c r="BF111" s="30"/>
      <c r="BG111" s="30"/>
      <c r="BH111" s="30"/>
      <c r="BI111" s="30"/>
      <c r="BJ111" s="30"/>
      <c r="BK111" s="30"/>
      <c r="BL111" s="30"/>
      <c r="BM111" s="30"/>
      <c r="BN111" s="30"/>
      <c r="BO111" s="30"/>
      <c r="BP111" s="30"/>
      <c r="BQ111" s="30"/>
      <c r="BR111" s="30"/>
      <c r="BS111" s="30"/>
      <c r="BT111" s="30"/>
      <c r="BU111" s="30"/>
      <c r="BV111" s="30"/>
      <c r="BW111" s="30"/>
      <c r="BX111" s="30"/>
      <c r="BY111" s="30"/>
      <c r="BZ111" s="30"/>
      <c r="CA111" s="30"/>
      <c r="CB111" s="30"/>
      <c r="CC111" s="30"/>
      <c r="CD111" s="30"/>
      <c r="CE111" s="30"/>
      <c r="CF111" s="30"/>
      <c r="CG111" s="30"/>
      <c r="CH111" s="30"/>
      <c r="CI111" s="30"/>
      <c r="CJ111" s="30"/>
      <c r="CK111" s="30"/>
      <c r="CL111" s="30"/>
      <c r="CM111" s="30"/>
      <c r="CN111" s="30"/>
      <c r="CO111" s="30"/>
      <c r="CP111" s="30"/>
      <c r="CQ111" s="30"/>
      <c r="CR111" s="30"/>
      <c r="CS111" s="30"/>
      <c r="CT111" s="30"/>
      <c r="CU111" s="30"/>
      <c r="CV111" s="30"/>
      <c r="CW111" s="30"/>
      <c r="CX111" s="108"/>
      <c r="CY111" s="30"/>
      <c r="CZ111" s="30"/>
      <c r="DA111" s="30"/>
      <c r="DB111" s="30"/>
    </row>
    <row r="112" spans="1:106" s="3" customFormat="1" ht="30" customHeight="1" thickBot="1" x14ac:dyDescent="0.4">
      <c r="A112" s="44"/>
      <c r="B112" s="102" t="s">
        <v>261</v>
      </c>
      <c r="C112" s="91" t="s">
        <v>262</v>
      </c>
      <c r="D112" s="92">
        <v>1</v>
      </c>
      <c r="E112" s="103">
        <f>DATE(2023, 3, 17)</f>
        <v>45002</v>
      </c>
      <c r="F112" s="103">
        <f>DATE(2023, 4, 17)</f>
        <v>45033</v>
      </c>
      <c r="G112" s="13"/>
      <c r="H112" s="13"/>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c r="AP112" s="30"/>
      <c r="AQ112" s="30"/>
      <c r="AR112" s="30"/>
      <c r="AS112" s="30"/>
      <c r="AT112" s="30"/>
      <c r="AU112" s="30"/>
      <c r="AV112" s="30"/>
      <c r="AW112" s="30"/>
      <c r="AX112" s="30"/>
      <c r="AY112" s="30"/>
      <c r="AZ112" s="30"/>
      <c r="BA112" s="30"/>
      <c r="BB112" s="30"/>
      <c r="BC112" s="30"/>
      <c r="BD112" s="30"/>
      <c r="BE112" s="30"/>
      <c r="BF112" s="30"/>
      <c r="BG112" s="30"/>
      <c r="BH112" s="30"/>
      <c r="BI112" s="30"/>
      <c r="BJ112" s="30"/>
      <c r="BK112" s="30"/>
      <c r="BL112" s="30"/>
      <c r="BM112" s="30"/>
      <c r="BN112" s="30"/>
      <c r="BO112" s="30"/>
      <c r="BP112" s="30"/>
      <c r="BQ112" s="30"/>
      <c r="BR112" s="30"/>
      <c r="BS112" s="30"/>
      <c r="BT112" s="30"/>
      <c r="BU112" s="30"/>
      <c r="BV112" s="30"/>
      <c r="BW112" s="30"/>
      <c r="BX112" s="30"/>
      <c r="BY112" s="30"/>
      <c r="BZ112" s="30"/>
      <c r="CA112" s="30"/>
      <c r="CB112" s="30"/>
      <c r="CC112" s="30"/>
      <c r="CD112" s="30"/>
      <c r="CE112" s="30"/>
      <c r="CF112" s="30"/>
      <c r="CG112" s="30"/>
      <c r="CH112" s="30"/>
      <c r="CI112" s="30"/>
      <c r="CJ112" s="30"/>
      <c r="CK112" s="30"/>
      <c r="CL112" s="30"/>
      <c r="CM112" s="30"/>
      <c r="CN112" s="30"/>
      <c r="CO112" s="30"/>
      <c r="CP112" s="30"/>
      <c r="CQ112" s="30"/>
      <c r="CR112" s="30"/>
      <c r="CS112" s="30"/>
      <c r="CT112" s="30"/>
      <c r="CU112" s="30"/>
      <c r="CV112" s="30"/>
      <c r="CW112" s="30"/>
      <c r="CX112" s="108"/>
      <c r="CY112" s="30"/>
      <c r="CZ112" s="30"/>
      <c r="DA112" s="30"/>
      <c r="DB112" s="30"/>
    </row>
    <row r="113" spans="1:106" s="3" customFormat="1" ht="30" customHeight="1" thickBot="1" x14ac:dyDescent="0.4">
      <c r="A113" s="44"/>
      <c r="B113" s="102" t="s">
        <v>265</v>
      </c>
      <c r="C113" s="91" t="s">
        <v>268</v>
      </c>
      <c r="D113" s="92">
        <v>1</v>
      </c>
      <c r="E113" s="103">
        <f>DATE(2023, 4, 30)</f>
        <v>45046</v>
      </c>
      <c r="F113" s="103">
        <f>DATE(2023, 5, 2)</f>
        <v>45048</v>
      </c>
      <c r="G113" s="13"/>
      <c r="H113" s="13"/>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c r="AO113" s="30"/>
      <c r="AP113" s="30"/>
      <c r="AQ113" s="30"/>
      <c r="AR113" s="30"/>
      <c r="AS113" s="30"/>
      <c r="AT113" s="30"/>
      <c r="AU113" s="30"/>
      <c r="AV113" s="30"/>
      <c r="AW113" s="30"/>
      <c r="AX113" s="30"/>
      <c r="AY113" s="30"/>
      <c r="AZ113" s="30"/>
      <c r="BA113" s="30"/>
      <c r="BB113" s="30"/>
      <c r="BC113" s="30"/>
      <c r="BD113" s="30"/>
      <c r="BE113" s="30"/>
      <c r="BF113" s="30"/>
      <c r="BG113" s="30"/>
      <c r="BH113" s="30"/>
      <c r="BI113" s="30"/>
      <c r="BJ113" s="30"/>
      <c r="BK113" s="30"/>
      <c r="BL113" s="30"/>
      <c r="BM113" s="30"/>
      <c r="BN113" s="30"/>
      <c r="BO113" s="30"/>
      <c r="BP113" s="30"/>
      <c r="BQ113" s="30"/>
      <c r="BR113" s="30"/>
      <c r="BS113" s="30"/>
      <c r="BT113" s="30"/>
      <c r="BU113" s="30"/>
      <c r="BV113" s="30"/>
      <c r="BW113" s="30"/>
      <c r="BX113" s="30"/>
      <c r="BY113" s="30"/>
      <c r="BZ113" s="30"/>
      <c r="CA113" s="30"/>
      <c r="CB113" s="30"/>
      <c r="CC113" s="30"/>
      <c r="CD113" s="30"/>
      <c r="CE113" s="30"/>
      <c r="CF113" s="30"/>
      <c r="CG113" s="30"/>
      <c r="CH113" s="30"/>
      <c r="CI113" s="30"/>
      <c r="CJ113" s="30"/>
      <c r="CK113" s="30"/>
      <c r="CL113" s="30"/>
      <c r="CM113" s="30"/>
      <c r="CN113" s="30"/>
      <c r="CO113" s="30"/>
      <c r="CP113" s="30"/>
      <c r="CQ113" s="30"/>
      <c r="CR113" s="30"/>
      <c r="CS113" s="30"/>
      <c r="CT113" s="30"/>
      <c r="CU113" s="30"/>
      <c r="CV113" s="30"/>
      <c r="CW113" s="30"/>
      <c r="CX113" s="108"/>
      <c r="CY113" s="30"/>
      <c r="CZ113" s="30"/>
      <c r="DA113" s="30"/>
      <c r="DB113" s="30"/>
    </row>
    <row r="114" spans="1:106" s="3" customFormat="1" ht="30" customHeight="1" thickBot="1" x14ac:dyDescent="0.4">
      <c r="A114" s="44"/>
      <c r="B114" s="102" t="s">
        <v>267</v>
      </c>
      <c r="C114" s="91" t="s">
        <v>266</v>
      </c>
      <c r="D114" s="92">
        <v>1</v>
      </c>
      <c r="E114" s="103">
        <f>DATE(2023, 4, 30)</f>
        <v>45046</v>
      </c>
      <c r="F114" s="103">
        <f>DATE(2023, 5, 2)</f>
        <v>45048</v>
      </c>
      <c r="G114" s="13"/>
      <c r="H114" s="13"/>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c r="AO114" s="30"/>
      <c r="AP114" s="30"/>
      <c r="AQ114" s="30"/>
      <c r="AR114" s="30"/>
      <c r="AS114" s="30"/>
      <c r="AT114" s="30"/>
      <c r="AU114" s="30"/>
      <c r="AV114" s="30"/>
      <c r="AW114" s="30"/>
      <c r="AX114" s="30"/>
      <c r="AY114" s="30"/>
      <c r="AZ114" s="30"/>
      <c r="BA114" s="30"/>
      <c r="BB114" s="30"/>
      <c r="BC114" s="30"/>
      <c r="BD114" s="30"/>
      <c r="BE114" s="30"/>
      <c r="BF114" s="30"/>
      <c r="BG114" s="30"/>
      <c r="BH114" s="30"/>
      <c r="BI114" s="30"/>
      <c r="BJ114" s="30"/>
      <c r="BK114" s="30"/>
      <c r="BL114" s="30"/>
      <c r="BM114" s="30"/>
      <c r="BN114" s="30"/>
      <c r="BO114" s="30"/>
      <c r="BP114" s="30"/>
      <c r="BQ114" s="30"/>
      <c r="BR114" s="30"/>
      <c r="BS114" s="30"/>
      <c r="BT114" s="30"/>
      <c r="BU114" s="30"/>
      <c r="BV114" s="30"/>
      <c r="BW114" s="30"/>
      <c r="BX114" s="30"/>
      <c r="BY114" s="30"/>
      <c r="BZ114" s="30"/>
      <c r="CA114" s="30"/>
      <c r="CB114" s="30"/>
      <c r="CC114" s="30"/>
      <c r="CD114" s="30"/>
      <c r="CE114" s="30"/>
      <c r="CF114" s="30"/>
      <c r="CG114" s="30"/>
      <c r="CH114" s="30"/>
      <c r="CI114" s="30"/>
      <c r="CJ114" s="30"/>
      <c r="CK114" s="30"/>
      <c r="CL114" s="30"/>
      <c r="CM114" s="30"/>
      <c r="CN114" s="30"/>
      <c r="CO114" s="30"/>
      <c r="CP114" s="30"/>
      <c r="CQ114" s="30"/>
      <c r="CR114" s="30"/>
      <c r="CS114" s="30"/>
      <c r="CT114" s="30"/>
      <c r="CU114" s="30"/>
      <c r="CV114" s="30"/>
      <c r="CW114" s="30"/>
      <c r="CX114" s="108"/>
      <c r="CY114" s="30"/>
      <c r="CZ114" s="30"/>
      <c r="DA114" s="30"/>
      <c r="DB114" s="30"/>
    </row>
    <row r="115" spans="1:106" s="3" customFormat="1" ht="30" customHeight="1" thickBot="1" x14ac:dyDescent="0.4">
      <c r="A115" s="44"/>
      <c r="B115" s="102" t="s">
        <v>226</v>
      </c>
      <c r="C115" s="91" t="s">
        <v>227</v>
      </c>
      <c r="D115" s="92">
        <v>1</v>
      </c>
      <c r="E115" s="103">
        <f>DATE(2023, 5, 2)</f>
        <v>45048</v>
      </c>
      <c r="F115" s="103">
        <f>DATE(2023, 5, 2)</f>
        <v>45048</v>
      </c>
      <c r="G115" s="13"/>
      <c r="H115" s="13"/>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c r="AO115" s="30"/>
      <c r="AP115" s="30"/>
      <c r="AQ115" s="30"/>
      <c r="AR115" s="30"/>
      <c r="AS115" s="30"/>
      <c r="AT115" s="30"/>
      <c r="AU115" s="30"/>
      <c r="AV115" s="30"/>
      <c r="AW115" s="30"/>
      <c r="AX115" s="30"/>
      <c r="AY115" s="30"/>
      <c r="AZ115" s="30"/>
      <c r="BA115" s="30"/>
      <c r="BB115" s="30"/>
      <c r="BC115" s="30"/>
      <c r="BD115" s="30"/>
      <c r="BE115" s="30"/>
      <c r="BF115" s="30"/>
      <c r="BG115" s="30"/>
      <c r="BH115" s="30"/>
      <c r="BI115" s="30"/>
      <c r="BJ115" s="30"/>
      <c r="BK115" s="30"/>
      <c r="BL115" s="30"/>
      <c r="BM115" s="30"/>
      <c r="BN115" s="30"/>
      <c r="BO115" s="30"/>
      <c r="BP115" s="30"/>
      <c r="BQ115" s="30"/>
      <c r="BR115" s="30"/>
      <c r="BS115" s="30"/>
      <c r="BT115" s="30"/>
      <c r="BU115" s="30"/>
      <c r="BV115" s="30"/>
      <c r="BW115" s="30"/>
      <c r="BX115" s="30"/>
      <c r="BY115" s="30"/>
      <c r="BZ115" s="30"/>
      <c r="CA115" s="30"/>
      <c r="CB115" s="30"/>
      <c r="CC115" s="30"/>
      <c r="CD115" s="30"/>
      <c r="CE115" s="30"/>
      <c r="CF115" s="30"/>
      <c r="CG115" s="30"/>
      <c r="CH115" s="30"/>
      <c r="CI115" s="30"/>
      <c r="CJ115" s="30"/>
      <c r="CK115" s="30"/>
      <c r="CL115" s="30"/>
      <c r="CM115" s="30"/>
      <c r="CN115" s="30"/>
      <c r="CO115" s="30"/>
      <c r="CP115" s="30"/>
      <c r="CQ115" s="30"/>
      <c r="CR115" s="30"/>
      <c r="CS115" s="30"/>
      <c r="CT115" s="30"/>
      <c r="CU115" s="30"/>
      <c r="CV115" s="30"/>
      <c r="CW115" s="30"/>
      <c r="CX115" s="108"/>
      <c r="CY115" s="30"/>
      <c r="CZ115" s="30"/>
      <c r="DA115" s="30"/>
      <c r="DB115" s="30"/>
    </row>
    <row r="116" spans="1:106" s="3" customFormat="1" ht="30" customHeight="1" thickBot="1" x14ac:dyDescent="0.4">
      <c r="A116" s="44" t="s">
        <v>11</v>
      </c>
      <c r="B116" s="95" t="s">
        <v>123</v>
      </c>
      <c r="C116" s="96"/>
      <c r="D116" s="97"/>
      <c r="E116" s="98"/>
      <c r="F116" s="99"/>
      <c r="G116" s="13"/>
      <c r="H116" s="13" t="str">
        <f t="shared" si="37"/>
        <v/>
      </c>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c r="AO116" s="30"/>
      <c r="AP116" s="30"/>
      <c r="AQ116" s="30"/>
      <c r="AR116" s="30"/>
      <c r="AS116" s="30"/>
      <c r="AT116" s="30"/>
      <c r="AU116" s="30"/>
      <c r="AV116" s="30"/>
      <c r="AW116" s="30"/>
      <c r="AX116" s="30"/>
      <c r="AY116" s="30"/>
      <c r="AZ116" s="30"/>
      <c r="BA116" s="30"/>
      <c r="BB116" s="30"/>
      <c r="BC116" s="30"/>
      <c r="BD116" s="30"/>
      <c r="BE116" s="30"/>
      <c r="BF116" s="30"/>
      <c r="BG116" s="30"/>
      <c r="BH116" s="30"/>
      <c r="BI116" s="30"/>
      <c r="BJ116" s="30"/>
      <c r="BK116" s="30"/>
      <c r="BL116" s="30"/>
      <c r="BM116" s="30"/>
      <c r="BN116" s="30"/>
      <c r="BO116" s="30"/>
      <c r="BP116" s="30"/>
      <c r="BQ116" s="30"/>
      <c r="BR116" s="30"/>
      <c r="BS116" s="30"/>
      <c r="BT116" s="30"/>
      <c r="BU116" s="30"/>
      <c r="BV116" s="30"/>
      <c r="BW116" s="30"/>
      <c r="BX116" s="30"/>
      <c r="BY116" s="30"/>
      <c r="BZ116" s="30"/>
      <c r="CA116" s="30"/>
      <c r="CB116" s="30"/>
      <c r="CC116" s="30"/>
      <c r="CD116" s="30"/>
      <c r="CE116" s="30"/>
      <c r="CF116" s="30"/>
      <c r="CG116" s="30"/>
      <c r="CH116" s="30"/>
      <c r="CI116" s="30"/>
      <c r="CJ116" s="30"/>
      <c r="CK116" s="30"/>
      <c r="CL116" s="30"/>
      <c r="CM116" s="30"/>
      <c r="CN116" s="30"/>
      <c r="CO116" s="30"/>
      <c r="CP116" s="30"/>
      <c r="CQ116" s="30"/>
      <c r="CR116" s="30"/>
      <c r="CS116" s="30"/>
      <c r="CT116" s="30"/>
      <c r="CU116" s="30"/>
      <c r="CV116" s="30"/>
      <c r="CW116" s="30"/>
      <c r="CX116" s="108"/>
      <c r="CY116" s="30"/>
      <c r="CZ116" s="30"/>
      <c r="DA116" s="30"/>
      <c r="DB116" s="30"/>
    </row>
    <row r="117" spans="1:106" s="3" customFormat="1" ht="30" customHeight="1" thickBot="1" x14ac:dyDescent="0.4">
      <c r="A117" s="44"/>
      <c r="B117" s="100" t="s">
        <v>135</v>
      </c>
      <c r="C117" s="96" t="s">
        <v>136</v>
      </c>
      <c r="D117" s="97">
        <v>1</v>
      </c>
      <c r="E117" s="101">
        <f>DATE(2023, 4, 27)</f>
        <v>45043</v>
      </c>
      <c r="F117" s="101">
        <f>DATE(2023, 5, 1)</f>
        <v>45047</v>
      </c>
      <c r="G117" s="13"/>
      <c r="H117" s="13">
        <f t="shared" si="37"/>
        <v>5</v>
      </c>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c r="AO117" s="30"/>
      <c r="AP117" s="30"/>
      <c r="AQ117" s="30"/>
      <c r="AR117" s="30"/>
      <c r="AS117" s="30"/>
      <c r="AT117" s="30"/>
      <c r="AU117" s="30"/>
      <c r="AV117" s="30"/>
      <c r="AW117" s="30"/>
      <c r="AX117" s="30"/>
      <c r="AY117" s="30"/>
      <c r="AZ117" s="30"/>
      <c r="BA117" s="30"/>
      <c r="BB117" s="30"/>
      <c r="BC117" s="30"/>
      <c r="BD117" s="30"/>
      <c r="BE117" s="30"/>
      <c r="BF117" s="30"/>
      <c r="BG117" s="30"/>
      <c r="BH117" s="30"/>
      <c r="BI117" s="30"/>
      <c r="BJ117" s="30"/>
      <c r="BK117" s="30"/>
      <c r="BL117" s="30"/>
      <c r="BM117" s="30"/>
      <c r="BN117" s="30"/>
      <c r="BO117" s="30"/>
      <c r="BP117" s="30"/>
      <c r="BQ117" s="30"/>
      <c r="BR117" s="30"/>
      <c r="BS117" s="30"/>
      <c r="BT117" s="30"/>
      <c r="BU117" s="30"/>
      <c r="BV117" s="30"/>
      <c r="BW117" s="30"/>
      <c r="BX117" s="30"/>
      <c r="BY117" s="30"/>
      <c r="BZ117" s="30"/>
      <c r="CA117" s="30"/>
      <c r="CB117" s="30"/>
      <c r="CC117" s="30"/>
      <c r="CD117" s="30"/>
      <c r="CE117" s="30"/>
      <c r="CF117" s="30"/>
      <c r="CG117" s="30"/>
      <c r="CH117" s="30"/>
      <c r="CI117" s="30"/>
      <c r="CJ117" s="30"/>
      <c r="CK117" s="30"/>
      <c r="CL117" s="30"/>
      <c r="CM117" s="30"/>
      <c r="CN117" s="30"/>
      <c r="CO117" s="30"/>
      <c r="CP117" s="30"/>
      <c r="CQ117" s="30"/>
      <c r="CR117" s="30"/>
      <c r="CS117" s="30"/>
      <c r="CT117" s="30"/>
      <c r="CU117" s="30"/>
      <c r="CV117" s="30"/>
      <c r="CW117" s="30"/>
      <c r="CX117" s="108"/>
      <c r="CY117" s="30"/>
      <c r="CZ117" s="30"/>
      <c r="DA117" s="30"/>
      <c r="DB117" s="30"/>
    </row>
    <row r="118" spans="1:106" s="3" customFormat="1" ht="30" customHeight="1" thickBot="1" x14ac:dyDescent="0.4">
      <c r="A118" s="44"/>
      <c r="B118" s="100" t="s">
        <v>235</v>
      </c>
      <c r="C118" s="96" t="s">
        <v>236</v>
      </c>
      <c r="D118" s="97">
        <v>1</v>
      </c>
      <c r="E118" s="101">
        <f>DATE(2023, 4, 27)</f>
        <v>45043</v>
      </c>
      <c r="F118" s="101">
        <f>DATE(2023, 4, 30)</f>
        <v>45046</v>
      </c>
      <c r="G118" s="13"/>
      <c r="H118" s="13"/>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c r="AO118" s="30"/>
      <c r="AP118" s="30"/>
      <c r="AQ118" s="30"/>
      <c r="AR118" s="30"/>
      <c r="AS118" s="30"/>
      <c r="AT118" s="30"/>
      <c r="AU118" s="30"/>
      <c r="AV118" s="30"/>
      <c r="AW118" s="30"/>
      <c r="AX118" s="30"/>
      <c r="AY118" s="30"/>
      <c r="AZ118" s="30"/>
      <c r="BA118" s="30"/>
      <c r="BB118" s="30"/>
      <c r="BC118" s="30"/>
      <c r="BD118" s="30"/>
      <c r="BE118" s="30"/>
      <c r="BF118" s="30"/>
      <c r="BG118" s="30"/>
      <c r="BH118" s="30"/>
      <c r="BI118" s="30"/>
      <c r="BJ118" s="30"/>
      <c r="BK118" s="30"/>
      <c r="BL118" s="30"/>
      <c r="BM118" s="30"/>
      <c r="BN118" s="30"/>
      <c r="BO118" s="30"/>
      <c r="BP118" s="30"/>
      <c r="BQ118" s="30"/>
      <c r="BR118" s="30"/>
      <c r="BS118" s="30"/>
      <c r="BT118" s="30"/>
      <c r="BU118" s="30"/>
      <c r="BV118" s="30"/>
      <c r="BW118" s="30"/>
      <c r="BX118" s="30"/>
      <c r="BY118" s="30"/>
      <c r="BZ118" s="30"/>
      <c r="CA118" s="30"/>
      <c r="CB118" s="30"/>
      <c r="CC118" s="30"/>
      <c r="CD118" s="30"/>
      <c r="CE118" s="30"/>
      <c r="CF118" s="30"/>
      <c r="CG118" s="30"/>
      <c r="CH118" s="30"/>
      <c r="CI118" s="30"/>
      <c r="CJ118" s="30"/>
      <c r="CK118" s="30"/>
      <c r="CL118" s="30"/>
      <c r="CM118" s="30"/>
      <c r="CN118" s="30"/>
      <c r="CO118" s="30"/>
      <c r="CP118" s="30"/>
      <c r="CQ118" s="30"/>
      <c r="CR118" s="30"/>
      <c r="CS118" s="30"/>
      <c r="CT118" s="30"/>
      <c r="CU118" s="30"/>
      <c r="CV118" s="30"/>
      <c r="CW118" s="30"/>
      <c r="CX118" s="108"/>
      <c r="CY118" s="30"/>
      <c r="CZ118" s="30"/>
      <c r="DA118" s="30"/>
      <c r="DB118" s="30"/>
    </row>
    <row r="119" spans="1:106" s="3" customFormat="1" ht="30" customHeight="1" thickBot="1" x14ac:dyDescent="0.4">
      <c r="A119" s="44"/>
      <c r="B119" s="100" t="s">
        <v>237</v>
      </c>
      <c r="C119" s="96" t="s">
        <v>238</v>
      </c>
      <c r="D119" s="97">
        <v>1</v>
      </c>
      <c r="E119" s="101">
        <f>DATE(2023, 4, 30)</f>
        <v>45046</v>
      </c>
      <c r="F119" s="101">
        <f>DATE(2023, 5, 1)</f>
        <v>45047</v>
      </c>
      <c r="G119" s="13"/>
      <c r="H119" s="13"/>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c r="AO119" s="30"/>
      <c r="AP119" s="30"/>
      <c r="AQ119" s="30"/>
      <c r="AR119" s="30"/>
      <c r="AS119" s="30"/>
      <c r="AT119" s="30"/>
      <c r="AU119" s="30"/>
      <c r="AV119" s="30"/>
      <c r="AW119" s="30"/>
      <c r="AX119" s="30"/>
      <c r="AY119" s="30"/>
      <c r="AZ119" s="30"/>
      <c r="BA119" s="30"/>
      <c r="BB119" s="30"/>
      <c r="BC119" s="30"/>
      <c r="BD119" s="30"/>
      <c r="BE119" s="30"/>
      <c r="BF119" s="30"/>
      <c r="BG119" s="30"/>
      <c r="BH119" s="30"/>
      <c r="BI119" s="30"/>
      <c r="BJ119" s="30"/>
      <c r="BK119" s="30"/>
      <c r="BL119" s="30"/>
      <c r="BM119" s="30"/>
      <c r="BN119" s="30"/>
      <c r="BO119" s="30"/>
      <c r="BP119" s="30"/>
      <c r="BQ119" s="30"/>
      <c r="BR119" s="30"/>
      <c r="BS119" s="30"/>
      <c r="BT119" s="30"/>
      <c r="BU119" s="30"/>
      <c r="BV119" s="30"/>
      <c r="BW119" s="30"/>
      <c r="BX119" s="30"/>
      <c r="BY119" s="30"/>
      <c r="BZ119" s="30"/>
      <c r="CA119" s="30"/>
      <c r="CB119" s="30"/>
      <c r="CC119" s="30"/>
      <c r="CD119" s="30"/>
      <c r="CE119" s="30"/>
      <c r="CF119" s="30"/>
      <c r="CG119" s="30"/>
      <c r="CH119" s="30"/>
      <c r="CI119" s="30"/>
      <c r="CJ119" s="30"/>
      <c r="CK119" s="30"/>
      <c r="CL119" s="30"/>
      <c r="CM119" s="30"/>
      <c r="CN119" s="30"/>
      <c r="CO119" s="30"/>
      <c r="CP119" s="30"/>
      <c r="CQ119" s="30"/>
      <c r="CR119" s="30"/>
      <c r="CS119" s="30"/>
      <c r="CT119" s="30"/>
      <c r="CU119" s="30"/>
      <c r="CV119" s="30"/>
      <c r="CW119" s="30"/>
      <c r="CX119" s="108"/>
      <c r="CY119" s="30"/>
      <c r="CZ119" s="30"/>
      <c r="DA119" s="30"/>
      <c r="DB119" s="30"/>
    </row>
    <row r="120" spans="1:106" s="3" customFormat="1" ht="30" customHeight="1" thickBot="1" x14ac:dyDescent="0.4">
      <c r="A120" s="44"/>
      <c r="B120" s="100" t="s">
        <v>239</v>
      </c>
      <c r="C120" s="96" t="s">
        <v>240</v>
      </c>
      <c r="D120" s="97">
        <v>1</v>
      </c>
      <c r="E120" s="101">
        <f>DATE(2023, 5, 1)</f>
        <v>45047</v>
      </c>
      <c r="F120" s="101">
        <f>DATE(2023, 5, 1)</f>
        <v>45047</v>
      </c>
      <c r="G120" s="13"/>
      <c r="H120" s="13"/>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c r="AO120" s="30"/>
      <c r="AP120" s="30"/>
      <c r="AQ120" s="30"/>
      <c r="AR120" s="30"/>
      <c r="AS120" s="30"/>
      <c r="AT120" s="30"/>
      <c r="AU120" s="30"/>
      <c r="AV120" s="30"/>
      <c r="AW120" s="30"/>
      <c r="AX120" s="30"/>
      <c r="AY120" s="30"/>
      <c r="AZ120" s="30"/>
      <c r="BA120" s="30"/>
      <c r="BB120" s="30"/>
      <c r="BC120" s="30"/>
      <c r="BD120" s="30"/>
      <c r="BE120" s="30"/>
      <c r="BF120" s="30"/>
      <c r="BG120" s="30"/>
      <c r="BH120" s="30"/>
      <c r="BI120" s="30"/>
      <c r="BJ120" s="30"/>
      <c r="BK120" s="30"/>
      <c r="BL120" s="30"/>
      <c r="BM120" s="30"/>
      <c r="BN120" s="30"/>
      <c r="BO120" s="30"/>
      <c r="BP120" s="30"/>
      <c r="BQ120" s="30"/>
      <c r="BR120" s="30"/>
      <c r="BS120" s="30"/>
      <c r="BT120" s="30"/>
      <c r="BU120" s="30"/>
      <c r="BV120" s="30"/>
      <c r="BW120" s="30"/>
      <c r="BX120" s="30"/>
      <c r="BY120" s="30"/>
      <c r="BZ120" s="30"/>
      <c r="CA120" s="30"/>
      <c r="CB120" s="30"/>
      <c r="CC120" s="30"/>
      <c r="CD120" s="30"/>
      <c r="CE120" s="30"/>
      <c r="CF120" s="30"/>
      <c r="CG120" s="30"/>
      <c r="CH120" s="30"/>
      <c r="CI120" s="30"/>
      <c r="CJ120" s="30"/>
      <c r="CK120" s="30"/>
      <c r="CL120" s="30"/>
      <c r="CM120" s="30"/>
      <c r="CN120" s="30"/>
      <c r="CO120" s="30"/>
      <c r="CP120" s="30"/>
      <c r="CQ120" s="30"/>
      <c r="CR120" s="30"/>
      <c r="CS120" s="30"/>
      <c r="CT120" s="30"/>
      <c r="CU120" s="30"/>
      <c r="CV120" s="30"/>
      <c r="CW120" s="30"/>
      <c r="CX120" s="108"/>
      <c r="CY120" s="30"/>
      <c r="CZ120" s="30"/>
      <c r="DA120" s="30"/>
      <c r="DB120" s="30"/>
    </row>
    <row r="121" spans="1:106" s="3" customFormat="1" ht="30" customHeight="1" thickBot="1" x14ac:dyDescent="0.4">
      <c r="A121" s="44"/>
      <c r="B121" s="100" t="s">
        <v>241</v>
      </c>
      <c r="C121" s="96" t="s">
        <v>242</v>
      </c>
      <c r="D121" s="97">
        <v>1</v>
      </c>
      <c r="E121" s="101">
        <f>DATE(2023, 4, 29)</f>
        <v>45045</v>
      </c>
      <c r="F121" s="101">
        <f>DATE(2023, 5, 1)</f>
        <v>45047</v>
      </c>
      <c r="G121" s="13"/>
      <c r="H121" s="13"/>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c r="AO121" s="30"/>
      <c r="AP121" s="30"/>
      <c r="AQ121" s="30"/>
      <c r="AR121" s="30"/>
      <c r="AS121" s="30"/>
      <c r="AT121" s="30"/>
      <c r="AU121" s="30"/>
      <c r="AV121" s="30"/>
      <c r="AW121" s="30"/>
      <c r="AX121" s="30"/>
      <c r="AY121" s="30"/>
      <c r="AZ121" s="30"/>
      <c r="BA121" s="30"/>
      <c r="BB121" s="30"/>
      <c r="BC121" s="30"/>
      <c r="BD121" s="30"/>
      <c r="BE121" s="30"/>
      <c r="BF121" s="30"/>
      <c r="BG121" s="30"/>
      <c r="BH121" s="30"/>
      <c r="BI121" s="30"/>
      <c r="BJ121" s="30"/>
      <c r="BK121" s="30"/>
      <c r="BL121" s="30"/>
      <c r="BM121" s="30"/>
      <c r="BN121" s="30"/>
      <c r="BO121" s="30"/>
      <c r="BP121" s="30"/>
      <c r="BQ121" s="30"/>
      <c r="BR121" s="30"/>
      <c r="BS121" s="30"/>
      <c r="BT121" s="30"/>
      <c r="BU121" s="30"/>
      <c r="BV121" s="30"/>
      <c r="BW121" s="30"/>
      <c r="BX121" s="30"/>
      <c r="BY121" s="30"/>
      <c r="BZ121" s="30"/>
      <c r="CA121" s="30"/>
      <c r="CB121" s="30"/>
      <c r="CC121" s="30"/>
      <c r="CD121" s="30"/>
      <c r="CE121" s="30"/>
      <c r="CF121" s="30"/>
      <c r="CG121" s="30"/>
      <c r="CH121" s="30"/>
      <c r="CI121" s="30"/>
      <c r="CJ121" s="30"/>
      <c r="CK121" s="30"/>
      <c r="CL121" s="30"/>
      <c r="CM121" s="30"/>
      <c r="CN121" s="30"/>
      <c r="CO121" s="30"/>
      <c r="CP121" s="30"/>
      <c r="CQ121" s="30"/>
      <c r="CR121" s="30"/>
      <c r="CS121" s="30"/>
      <c r="CT121" s="30"/>
      <c r="CU121" s="30"/>
      <c r="CV121" s="30"/>
      <c r="CW121" s="30"/>
      <c r="CX121" s="108"/>
      <c r="CY121" s="30"/>
      <c r="CZ121" s="30"/>
      <c r="DA121" s="30"/>
      <c r="DB121" s="30"/>
    </row>
    <row r="122" spans="1:106" s="3" customFormat="1" ht="30" customHeight="1" thickBot="1" x14ac:dyDescent="0.4">
      <c r="A122" s="44"/>
      <c r="B122" s="100" t="s">
        <v>243</v>
      </c>
      <c r="C122" s="96" t="s">
        <v>244</v>
      </c>
      <c r="D122" s="97">
        <v>1</v>
      </c>
      <c r="E122" s="101">
        <f>DATE(2023, 4, 29)</f>
        <v>45045</v>
      </c>
      <c r="F122" s="101">
        <f>DATE(2023, 5, 2)</f>
        <v>45048</v>
      </c>
      <c r="G122" s="13"/>
      <c r="H122" s="13"/>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c r="AO122" s="30"/>
      <c r="AP122" s="30"/>
      <c r="AQ122" s="30"/>
      <c r="AR122" s="30"/>
      <c r="AS122" s="30"/>
      <c r="AT122" s="30"/>
      <c r="AU122" s="30"/>
      <c r="AV122" s="30"/>
      <c r="AW122" s="30"/>
      <c r="AX122" s="30"/>
      <c r="AY122" s="30"/>
      <c r="AZ122" s="30"/>
      <c r="BA122" s="30"/>
      <c r="BB122" s="30"/>
      <c r="BC122" s="30"/>
      <c r="BD122" s="30"/>
      <c r="BE122" s="30"/>
      <c r="BF122" s="30"/>
      <c r="BG122" s="30"/>
      <c r="BH122" s="30"/>
      <c r="BI122" s="30"/>
      <c r="BJ122" s="30"/>
      <c r="BK122" s="30"/>
      <c r="BL122" s="30"/>
      <c r="BM122" s="30"/>
      <c r="BN122" s="30"/>
      <c r="BO122" s="30"/>
      <c r="BP122" s="30"/>
      <c r="BQ122" s="30"/>
      <c r="BR122" s="30"/>
      <c r="BS122" s="30"/>
      <c r="BT122" s="30"/>
      <c r="BU122" s="30"/>
      <c r="BV122" s="30"/>
      <c r="BW122" s="30"/>
      <c r="BX122" s="30"/>
      <c r="BY122" s="30"/>
      <c r="BZ122" s="30"/>
      <c r="CA122" s="30"/>
      <c r="CB122" s="30"/>
      <c r="CC122" s="30"/>
      <c r="CD122" s="30"/>
      <c r="CE122" s="30"/>
      <c r="CF122" s="30"/>
      <c r="CG122" s="30"/>
      <c r="CH122" s="30"/>
      <c r="CI122" s="30"/>
      <c r="CJ122" s="30"/>
      <c r="CK122" s="30"/>
      <c r="CL122" s="30"/>
      <c r="CM122" s="30"/>
      <c r="CN122" s="30"/>
      <c r="CO122" s="30"/>
      <c r="CP122" s="30"/>
      <c r="CQ122" s="30"/>
      <c r="CR122" s="30"/>
      <c r="CS122" s="30"/>
      <c r="CT122" s="30"/>
      <c r="CU122" s="30"/>
      <c r="CV122" s="30"/>
      <c r="CW122" s="30"/>
      <c r="CX122" s="108"/>
      <c r="CY122" s="30"/>
      <c r="CZ122" s="30"/>
      <c r="DA122" s="30"/>
      <c r="DB122" s="30"/>
    </row>
    <row r="123" spans="1:106" s="3" customFormat="1" ht="30" customHeight="1" thickBot="1" x14ac:dyDescent="0.4">
      <c r="A123" s="44"/>
      <c r="B123" s="100" t="s">
        <v>245</v>
      </c>
      <c r="C123" s="96" t="s">
        <v>246</v>
      </c>
      <c r="D123" s="97">
        <v>1</v>
      </c>
      <c r="E123" s="101">
        <f>DATE(2023, 5, 1)</f>
        <v>45047</v>
      </c>
      <c r="F123" s="101">
        <f>DATE(2023, 5, 2)</f>
        <v>45048</v>
      </c>
      <c r="G123" s="13"/>
      <c r="H123" s="13"/>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c r="AO123" s="30"/>
      <c r="AP123" s="30"/>
      <c r="AQ123" s="30"/>
      <c r="AR123" s="30"/>
      <c r="AS123" s="30"/>
      <c r="AT123" s="30"/>
      <c r="AU123" s="30"/>
      <c r="AV123" s="30"/>
      <c r="AW123" s="30"/>
      <c r="AX123" s="30"/>
      <c r="AY123" s="30"/>
      <c r="AZ123" s="30"/>
      <c r="BA123" s="30"/>
      <c r="BB123" s="30"/>
      <c r="BC123" s="30"/>
      <c r="BD123" s="30"/>
      <c r="BE123" s="30"/>
      <c r="BF123" s="30"/>
      <c r="BG123" s="30"/>
      <c r="BH123" s="30"/>
      <c r="BI123" s="30"/>
      <c r="BJ123" s="30"/>
      <c r="BK123" s="30"/>
      <c r="BL123" s="30"/>
      <c r="BM123" s="30"/>
      <c r="BN123" s="30"/>
      <c r="BO123" s="30"/>
      <c r="BP123" s="30"/>
      <c r="BQ123" s="30"/>
      <c r="BR123" s="30"/>
      <c r="BS123" s="30"/>
      <c r="BT123" s="30"/>
      <c r="BU123" s="30"/>
      <c r="BV123" s="30"/>
      <c r="BW123" s="30"/>
      <c r="BX123" s="30"/>
      <c r="BY123" s="30"/>
      <c r="BZ123" s="30"/>
      <c r="CA123" s="30"/>
      <c r="CB123" s="30"/>
      <c r="CC123" s="30"/>
      <c r="CD123" s="30"/>
      <c r="CE123" s="30"/>
      <c r="CF123" s="30"/>
      <c r="CG123" s="30"/>
      <c r="CH123" s="30"/>
      <c r="CI123" s="30"/>
      <c r="CJ123" s="30"/>
      <c r="CK123" s="30"/>
      <c r="CL123" s="30"/>
      <c r="CM123" s="30"/>
      <c r="CN123" s="30"/>
      <c r="CO123" s="30"/>
      <c r="CP123" s="30"/>
      <c r="CQ123" s="30"/>
      <c r="CR123" s="30"/>
      <c r="CS123" s="30"/>
      <c r="CT123" s="30"/>
      <c r="CU123" s="30"/>
      <c r="CV123" s="30"/>
      <c r="CW123" s="30"/>
      <c r="CX123" s="108"/>
      <c r="CY123" s="30"/>
      <c r="CZ123" s="30"/>
      <c r="DA123" s="30"/>
      <c r="DB123" s="30"/>
    </row>
    <row r="124" spans="1:106" s="3" customFormat="1" ht="30" customHeight="1" thickBot="1" x14ac:dyDescent="0.4">
      <c r="A124" s="44"/>
      <c r="B124" s="100" t="s">
        <v>247</v>
      </c>
      <c r="C124" s="96" t="s">
        <v>263</v>
      </c>
      <c r="D124" s="97">
        <v>1</v>
      </c>
      <c r="E124" s="101">
        <f>DATE(2023, 5, 2)</f>
        <v>45048</v>
      </c>
      <c r="F124" s="101">
        <f>DATE(2023, 5, 2)</f>
        <v>45048</v>
      </c>
      <c r="G124" s="13"/>
      <c r="H124" s="13"/>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c r="AO124" s="30"/>
      <c r="AP124" s="30"/>
      <c r="AQ124" s="30"/>
      <c r="AR124" s="30"/>
      <c r="AS124" s="30"/>
      <c r="AT124" s="30"/>
      <c r="AU124" s="30"/>
      <c r="AV124" s="30"/>
      <c r="AW124" s="30"/>
      <c r="AX124" s="30"/>
      <c r="AY124" s="30"/>
      <c r="AZ124" s="30"/>
      <c r="BA124" s="30"/>
      <c r="BB124" s="30"/>
      <c r="BC124" s="30"/>
      <c r="BD124" s="30"/>
      <c r="BE124" s="30"/>
      <c r="BF124" s="30"/>
      <c r="BG124" s="30"/>
      <c r="BH124" s="30"/>
      <c r="BI124" s="30"/>
      <c r="BJ124" s="30"/>
      <c r="BK124" s="30"/>
      <c r="BL124" s="30"/>
      <c r="BM124" s="30"/>
      <c r="BN124" s="30"/>
      <c r="BO124" s="30"/>
      <c r="BP124" s="30"/>
      <c r="BQ124" s="30"/>
      <c r="BR124" s="30"/>
      <c r="BS124" s="30"/>
      <c r="BT124" s="30"/>
      <c r="BU124" s="30"/>
      <c r="BV124" s="30"/>
      <c r="BW124" s="30"/>
      <c r="BX124" s="30"/>
      <c r="BY124" s="30"/>
      <c r="BZ124" s="30"/>
      <c r="CA124" s="30"/>
      <c r="CB124" s="30"/>
      <c r="CC124" s="30"/>
      <c r="CD124" s="30"/>
      <c r="CE124" s="30"/>
      <c r="CF124" s="30"/>
      <c r="CG124" s="30"/>
      <c r="CH124" s="30"/>
      <c r="CI124" s="30"/>
      <c r="CJ124" s="30"/>
      <c r="CK124" s="30"/>
      <c r="CL124" s="30"/>
      <c r="CM124" s="30"/>
      <c r="CN124" s="30"/>
      <c r="CO124" s="30"/>
      <c r="CP124" s="30"/>
      <c r="CQ124" s="30"/>
      <c r="CR124" s="30"/>
      <c r="CS124" s="30"/>
      <c r="CT124" s="30"/>
      <c r="CU124" s="30"/>
      <c r="CV124" s="30"/>
      <c r="CW124" s="30"/>
      <c r="CX124" s="108"/>
      <c r="CY124" s="30"/>
      <c r="CZ124" s="30"/>
      <c r="DA124" s="30"/>
      <c r="DB124" s="30"/>
    </row>
    <row r="125" spans="1:106" s="3" customFormat="1" ht="30" customHeight="1" thickBot="1" x14ac:dyDescent="0.4">
      <c r="A125" s="44"/>
      <c r="B125" s="100" t="s">
        <v>232</v>
      </c>
      <c r="C125" s="96" t="s">
        <v>233</v>
      </c>
      <c r="D125" s="97">
        <v>1</v>
      </c>
      <c r="E125" s="101">
        <f>DATE(2023, 5, 2)</f>
        <v>45048</v>
      </c>
      <c r="F125" s="101">
        <f>DATE(2023, 5, 2)</f>
        <v>45048</v>
      </c>
      <c r="G125" s="13"/>
      <c r="H125" s="13"/>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c r="AO125" s="30"/>
      <c r="AP125" s="30"/>
      <c r="AQ125" s="30"/>
      <c r="AR125" s="30"/>
      <c r="AS125" s="30"/>
      <c r="AT125" s="30"/>
      <c r="AU125" s="30"/>
      <c r="AV125" s="30"/>
      <c r="AW125" s="30"/>
      <c r="AX125" s="30"/>
      <c r="AY125" s="30"/>
      <c r="AZ125" s="30"/>
      <c r="BA125" s="30"/>
      <c r="BB125" s="30"/>
      <c r="BC125" s="30"/>
      <c r="BD125" s="30"/>
      <c r="BE125" s="30"/>
      <c r="BF125" s="30"/>
      <c r="BG125" s="30"/>
      <c r="BH125" s="30"/>
      <c r="BI125" s="30"/>
      <c r="BJ125" s="30"/>
      <c r="BK125" s="30"/>
      <c r="BL125" s="30"/>
      <c r="BM125" s="30"/>
      <c r="BN125" s="30"/>
      <c r="BO125" s="30"/>
      <c r="BP125" s="30"/>
      <c r="BQ125" s="30"/>
      <c r="BR125" s="30"/>
      <c r="BS125" s="30"/>
      <c r="BT125" s="30"/>
      <c r="BU125" s="30"/>
      <c r="BV125" s="30"/>
      <c r="BW125" s="30"/>
      <c r="BX125" s="30"/>
      <c r="BY125" s="30"/>
      <c r="BZ125" s="30"/>
      <c r="CA125" s="30"/>
      <c r="CB125" s="30"/>
      <c r="CC125" s="30"/>
      <c r="CD125" s="30"/>
      <c r="CE125" s="30"/>
      <c r="CF125" s="30"/>
      <c r="CG125" s="30"/>
      <c r="CH125" s="30"/>
      <c r="CI125" s="30"/>
      <c r="CJ125" s="30"/>
      <c r="CK125" s="30"/>
      <c r="CL125" s="30"/>
      <c r="CM125" s="30"/>
      <c r="CN125" s="30"/>
      <c r="CO125" s="30"/>
      <c r="CP125" s="30"/>
      <c r="CQ125" s="30"/>
      <c r="CR125" s="30"/>
      <c r="CS125" s="30"/>
      <c r="CT125" s="30"/>
      <c r="CU125" s="30"/>
      <c r="CV125" s="30"/>
      <c r="CW125" s="30"/>
      <c r="CX125" s="108"/>
      <c r="CY125" s="30"/>
      <c r="CZ125" s="30"/>
      <c r="DA125" s="30"/>
      <c r="DB125" s="30"/>
    </row>
    <row r="126" spans="1:106" s="3" customFormat="1" ht="30" customHeight="1" thickBot="1" x14ac:dyDescent="0.4">
      <c r="A126" s="44"/>
      <c r="B126" s="104" t="s">
        <v>234</v>
      </c>
      <c r="C126" s="105"/>
      <c r="D126" s="106">
        <v>1</v>
      </c>
      <c r="E126" s="107">
        <f>DATE(2023, 5, 2)</f>
        <v>45048</v>
      </c>
      <c r="F126" s="107">
        <f>DATE(2023, 5, 2)</f>
        <v>45048</v>
      </c>
      <c r="G126" s="13"/>
      <c r="H126" s="13"/>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c r="AO126" s="30"/>
      <c r="AP126" s="30"/>
      <c r="AQ126" s="30"/>
      <c r="AR126" s="30"/>
      <c r="AS126" s="30"/>
      <c r="AT126" s="30"/>
      <c r="AU126" s="30"/>
      <c r="AV126" s="30"/>
      <c r="AW126" s="30"/>
      <c r="AX126" s="30"/>
      <c r="AY126" s="30"/>
      <c r="AZ126" s="30"/>
      <c r="BA126" s="30"/>
      <c r="BB126" s="30"/>
      <c r="BC126" s="30"/>
      <c r="BD126" s="30"/>
      <c r="BE126" s="30"/>
      <c r="BF126" s="30"/>
      <c r="BG126" s="30"/>
      <c r="BH126" s="30"/>
      <c r="BI126" s="30"/>
      <c r="BJ126" s="30"/>
      <c r="BK126" s="30"/>
      <c r="BL126" s="30"/>
      <c r="BM126" s="30"/>
      <c r="BN126" s="30"/>
      <c r="BO126" s="30"/>
      <c r="BP126" s="30"/>
      <c r="BQ126" s="30"/>
      <c r="BR126" s="30"/>
      <c r="BS126" s="30"/>
      <c r="BT126" s="30"/>
      <c r="BU126" s="30"/>
      <c r="BV126" s="30"/>
      <c r="BW126" s="30"/>
      <c r="BX126" s="30"/>
      <c r="BY126" s="30"/>
      <c r="BZ126" s="30"/>
      <c r="CA126" s="30"/>
      <c r="CB126" s="30"/>
      <c r="CC126" s="30"/>
      <c r="CD126" s="30"/>
      <c r="CE126" s="30"/>
      <c r="CF126" s="30"/>
      <c r="CG126" s="30"/>
      <c r="CH126" s="30"/>
      <c r="CI126" s="30"/>
      <c r="CJ126" s="30"/>
      <c r="CK126" s="30"/>
      <c r="CL126" s="30"/>
      <c r="CM126" s="30"/>
      <c r="CN126" s="30"/>
      <c r="CO126" s="30"/>
      <c r="CP126" s="30"/>
      <c r="CQ126" s="30"/>
      <c r="CR126" s="30"/>
      <c r="CS126" s="30"/>
      <c r="CT126" s="30"/>
      <c r="CU126" s="30"/>
      <c r="CV126" s="30"/>
      <c r="CW126" s="30"/>
      <c r="CX126" s="108"/>
      <c r="CY126" s="30"/>
      <c r="CZ126" s="30"/>
      <c r="DA126" s="30"/>
      <c r="DB126" s="30"/>
    </row>
    <row r="127" spans="1:106" s="3" customFormat="1" ht="30" customHeight="1" thickBot="1" x14ac:dyDescent="0.4">
      <c r="A127" s="45" t="s">
        <v>12</v>
      </c>
      <c r="B127" s="26" t="s">
        <v>14</v>
      </c>
      <c r="C127" s="27"/>
      <c r="D127" s="28"/>
      <c r="E127" s="79"/>
      <c r="F127" s="80"/>
      <c r="G127" s="29"/>
      <c r="H127" s="29" t="str">
        <f t="shared" si="37"/>
        <v/>
      </c>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c r="BE127" s="32"/>
      <c r="BF127" s="32"/>
      <c r="BG127" s="32"/>
      <c r="BH127" s="32"/>
      <c r="BI127" s="32"/>
      <c r="BJ127" s="32"/>
      <c r="BK127" s="32"/>
      <c r="BL127" s="32"/>
      <c r="BM127" s="32"/>
      <c r="BN127" s="32"/>
      <c r="BO127" s="32"/>
      <c r="BP127" s="32"/>
      <c r="BQ127" s="32"/>
      <c r="BR127" s="32"/>
      <c r="BS127" s="32"/>
      <c r="BT127" s="32"/>
      <c r="BU127" s="32"/>
      <c r="BV127" s="32"/>
      <c r="BW127" s="32"/>
      <c r="BX127" s="32"/>
      <c r="BY127" s="32"/>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108"/>
      <c r="CY127" s="32"/>
      <c r="CZ127" s="32"/>
      <c r="DA127" s="32"/>
      <c r="DB127" s="32"/>
    </row>
    <row r="128" spans="1:106" ht="30" customHeight="1" x14ac:dyDescent="0.35">
      <c r="G128" s="6"/>
    </row>
    <row r="129" spans="3:6" ht="30" customHeight="1" x14ac:dyDescent="0.35">
      <c r="C129" s="11"/>
      <c r="F129" s="46"/>
    </row>
    <row r="130" spans="3:6" ht="30" customHeight="1" x14ac:dyDescent="0.35">
      <c r="C130" s="12"/>
    </row>
  </sheetData>
  <mergeCells count="17">
    <mergeCell ref="CV4:DB4"/>
    <mergeCell ref="BM4:BS4"/>
    <mergeCell ref="BT4:BZ4"/>
    <mergeCell ref="CA4:CG4"/>
    <mergeCell ref="CH4:CN4"/>
    <mergeCell ref="CO4:CU4"/>
    <mergeCell ref="C3:D3"/>
    <mergeCell ref="C4:D4"/>
    <mergeCell ref="AK4:AQ4"/>
    <mergeCell ref="AR4:AX4"/>
    <mergeCell ref="AY4:BE4"/>
    <mergeCell ref="BF4:BL4"/>
    <mergeCell ref="E3:F3"/>
    <mergeCell ref="I4:O4"/>
    <mergeCell ref="P4:V4"/>
    <mergeCell ref="W4:AC4"/>
    <mergeCell ref="AD4:AJ4"/>
  </mergeCells>
  <conditionalFormatting sqref="D7:D127">
    <cfRule type="dataBar" priority="3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B127">
    <cfRule type="expression" dxfId="2" priority="51">
      <formula>AND(TODAY()&gt;=I$5,TODAY()&lt;J$5)</formula>
    </cfRule>
  </conditionalFormatting>
  <conditionalFormatting sqref="I7:DB127">
    <cfRule type="expression" dxfId="1" priority="45">
      <formula>AND(task_start&lt;=I$5,ROUNDDOWN((task_end-task_start+1)*task_progress,0)+task_start-1&gt;=I$5)</formula>
    </cfRule>
    <cfRule type="expression" dxfId="0" priority="46"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defaultColWidth="9.1796875" defaultRowHeight="13" x14ac:dyDescent="0.3"/>
  <cols>
    <col min="1" max="1" width="87.1796875" style="34" customWidth="1"/>
    <col min="2" max="16384" width="9.1796875" style="2"/>
  </cols>
  <sheetData>
    <row r="1" spans="1:2" ht="46.5" customHeight="1" x14ac:dyDescent="0.3"/>
    <row r="2" spans="1:2" s="36" customFormat="1" ht="15.5" x14ac:dyDescent="0.35">
      <c r="A2" s="35" t="s">
        <v>22</v>
      </c>
      <c r="B2" s="35"/>
    </row>
    <row r="3" spans="1:2" s="40" customFormat="1" ht="27" customHeight="1" x14ac:dyDescent="0.35">
      <c r="A3" s="66" t="s">
        <v>23</v>
      </c>
      <c r="B3" s="41"/>
    </row>
    <row r="4" spans="1:2" s="37" customFormat="1" ht="26" x14ac:dyDescent="0.6">
      <c r="A4" s="38" t="s">
        <v>24</v>
      </c>
    </row>
    <row r="5" spans="1:2" ht="74.150000000000006" customHeight="1" x14ac:dyDescent="0.3">
      <c r="A5" s="39" t="s">
        <v>25</v>
      </c>
    </row>
    <row r="6" spans="1:2" ht="26.25" customHeight="1" x14ac:dyDescent="0.3">
      <c r="A6" s="38" t="s">
        <v>26</v>
      </c>
    </row>
    <row r="7" spans="1:2" s="34" customFormat="1" ht="205" customHeight="1" x14ac:dyDescent="0.35">
      <c r="A7" s="43" t="s">
        <v>27</v>
      </c>
    </row>
    <row r="8" spans="1:2" s="37" customFormat="1" ht="26" x14ac:dyDescent="0.6">
      <c r="A8" s="38" t="s">
        <v>28</v>
      </c>
    </row>
    <row r="9" spans="1:2" ht="58" x14ac:dyDescent="0.3">
      <c r="A9" s="39" t="s">
        <v>29</v>
      </c>
    </row>
    <row r="10" spans="1:2" s="34" customFormat="1" ht="28" customHeight="1" x14ac:dyDescent="0.35">
      <c r="A10" s="42" t="s">
        <v>30</v>
      </c>
    </row>
    <row r="11" spans="1:2" s="37" customFormat="1" ht="26" x14ac:dyDescent="0.6">
      <c r="A11" s="38" t="s">
        <v>31</v>
      </c>
    </row>
    <row r="12" spans="1:2" ht="29" x14ac:dyDescent="0.3">
      <c r="A12" s="39" t="s">
        <v>32</v>
      </c>
    </row>
    <row r="13" spans="1:2" s="34" customFormat="1" ht="28" customHeight="1" x14ac:dyDescent="0.35">
      <c r="A13" s="42" t="s">
        <v>33</v>
      </c>
    </row>
    <row r="14" spans="1:2" s="37" customFormat="1" ht="26" x14ac:dyDescent="0.6">
      <c r="A14" s="38" t="s">
        <v>34</v>
      </c>
    </row>
    <row r="15" spans="1:2" ht="75" customHeight="1" x14ac:dyDescent="0.3">
      <c r="A15" s="39" t="s">
        <v>35</v>
      </c>
    </row>
    <row r="16" spans="1:2" ht="72.5" x14ac:dyDescent="0.3">
      <c r="A16" s="39"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2023-05-02T10:56:48Z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