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Heatmap CSV/"/>
    </mc:Choice>
  </mc:AlternateContent>
  <xr:revisionPtr revIDLastSave="0" documentId="13_ncr:1_{5A9A09F8-8BE2-F74A-A670-599EE34CC995}" xr6:coauthVersionLast="47" xr6:coauthVersionMax="47" xr10:uidLastSave="{00000000-0000-0000-0000-000000000000}"/>
  <bookViews>
    <workbookView xWindow="2100" yWindow="500" windowWidth="34100" windowHeight="19500" xr2:uid="{BDAA7132-29C0-B548-B94C-8B5BE4F97458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27" i="1"/>
  <c r="AJ27" i="1"/>
  <c r="AI19" i="1"/>
  <c r="AJ19" i="1"/>
  <c r="AI22" i="1"/>
  <c r="AJ22" i="1"/>
  <c r="AI20" i="1"/>
  <c r="AJ20" i="1"/>
  <c r="AI23" i="1"/>
  <c r="AJ23" i="1"/>
  <c r="AI24" i="1"/>
  <c r="AJ24" i="1"/>
  <c r="AI21" i="1"/>
  <c r="AJ21" i="1"/>
  <c r="AI25" i="1"/>
  <c r="AJ25" i="1"/>
  <c r="AI26" i="1"/>
  <c r="AJ26" i="1"/>
  <c r="AI28" i="1"/>
  <c r="AJ28" i="1"/>
  <c r="AI29" i="1"/>
  <c r="AJ29" i="1"/>
  <c r="AI32" i="1"/>
  <c r="AJ32" i="1"/>
  <c r="AI30" i="1"/>
  <c r="AJ30" i="1"/>
  <c r="AI33" i="1"/>
  <c r="AJ33" i="1"/>
  <c r="AI34" i="1"/>
  <c r="AJ34" i="1"/>
  <c r="AI31" i="1"/>
  <c r="AJ31" i="1"/>
  <c r="AI35" i="1"/>
  <c r="AJ35" i="1"/>
  <c r="AI36" i="1"/>
  <c r="AJ36" i="1"/>
  <c r="AI2" i="1"/>
  <c r="AJ2" i="1"/>
  <c r="AI3" i="1"/>
  <c r="AJ3" i="1"/>
  <c r="AI6" i="1"/>
  <c r="AJ6" i="1"/>
  <c r="AI4" i="1"/>
  <c r="AJ4" i="1"/>
  <c r="AI5" i="1"/>
  <c r="AJ5" i="1"/>
  <c r="AI7" i="1"/>
  <c r="AJ7" i="1"/>
  <c r="AI8" i="1"/>
  <c r="AJ8" i="1"/>
  <c r="AI9" i="1"/>
  <c r="AJ9" i="1"/>
  <c r="AI10" i="1"/>
  <c r="AJ10" i="1"/>
  <c r="AI12" i="1"/>
  <c r="AJ12" i="1"/>
  <c r="AI13" i="1"/>
  <c r="AJ13" i="1"/>
  <c r="AI14" i="1"/>
  <c r="AJ14" i="1"/>
  <c r="AI15" i="1"/>
  <c r="AJ15" i="1"/>
  <c r="AI11" i="1"/>
  <c r="AJ11" i="1"/>
  <c r="AI16" i="1"/>
  <c r="AJ16" i="1"/>
  <c r="AI17" i="1"/>
  <c r="AJ17" i="1"/>
  <c r="AI18" i="1"/>
  <c r="AJ18" i="1"/>
  <c r="AH27" i="1"/>
  <c r="AH19" i="1"/>
  <c r="AH22" i="1"/>
  <c r="AH20" i="1"/>
  <c r="AH23" i="1"/>
  <c r="AH24" i="1"/>
  <c r="AH21" i="1"/>
  <c r="AH25" i="1"/>
  <c r="AH26" i="1"/>
  <c r="AH28" i="1"/>
  <c r="AH29" i="1"/>
  <c r="AH32" i="1"/>
  <c r="AH30" i="1"/>
  <c r="AH33" i="1"/>
  <c r="AH34" i="1"/>
  <c r="AH31" i="1"/>
  <c r="AH35" i="1"/>
  <c r="AH36" i="1"/>
  <c r="AH2" i="1"/>
  <c r="AH3" i="1"/>
  <c r="AH6" i="1"/>
  <c r="AH4" i="1"/>
  <c r="AH5" i="1"/>
  <c r="AH7" i="1"/>
  <c r="AH8" i="1"/>
  <c r="AH9" i="1"/>
  <c r="AH10" i="1"/>
  <c r="AH12" i="1"/>
  <c r="AH13" i="1"/>
  <c r="AH14" i="1"/>
  <c r="AH15" i="1"/>
  <c r="AH11" i="1"/>
  <c r="AH16" i="1"/>
  <c r="AH17" i="1"/>
  <c r="AH18" i="1"/>
  <c r="AJ37" i="1" l="1"/>
  <c r="AI37" i="1"/>
  <c r="AH37" i="1"/>
  <c r="AF27" i="1"/>
  <c r="AG27" i="1"/>
  <c r="AF19" i="1"/>
  <c r="AG19" i="1"/>
  <c r="AF22" i="1"/>
  <c r="AG22" i="1"/>
  <c r="AF20" i="1"/>
  <c r="AG20" i="1"/>
  <c r="AF23" i="1"/>
  <c r="AG23" i="1"/>
  <c r="AF24" i="1"/>
  <c r="AG24" i="1"/>
  <c r="AF21" i="1"/>
  <c r="AG21" i="1"/>
  <c r="AF25" i="1"/>
  <c r="AG25" i="1"/>
  <c r="AF26" i="1"/>
  <c r="AG26" i="1"/>
  <c r="AF28" i="1"/>
  <c r="AG28" i="1"/>
  <c r="AF29" i="1"/>
  <c r="AG29" i="1"/>
  <c r="AF32" i="1"/>
  <c r="AG32" i="1"/>
  <c r="AF30" i="1"/>
  <c r="AG30" i="1"/>
  <c r="AF33" i="1"/>
  <c r="AG33" i="1"/>
  <c r="AF34" i="1"/>
  <c r="AG34" i="1"/>
  <c r="AF31" i="1"/>
  <c r="AG31" i="1"/>
  <c r="AF35" i="1"/>
  <c r="AG35" i="1"/>
  <c r="AF36" i="1"/>
  <c r="AG36" i="1"/>
  <c r="AF2" i="1"/>
  <c r="AG2" i="1"/>
  <c r="AF3" i="1"/>
  <c r="AG3" i="1"/>
  <c r="AF6" i="1"/>
  <c r="AG6" i="1"/>
  <c r="AF4" i="1"/>
  <c r="AG4" i="1"/>
  <c r="AF5" i="1"/>
  <c r="AG5" i="1"/>
  <c r="AF7" i="1"/>
  <c r="AG7" i="1"/>
  <c r="AF8" i="1"/>
  <c r="AG8" i="1"/>
  <c r="AF9" i="1"/>
  <c r="AG9" i="1"/>
  <c r="AF10" i="1"/>
  <c r="AG10" i="1"/>
  <c r="AF12" i="1"/>
  <c r="AG12" i="1"/>
  <c r="AF13" i="1"/>
  <c r="AG13" i="1"/>
  <c r="AF14" i="1"/>
  <c r="AG14" i="1"/>
  <c r="AF15" i="1"/>
  <c r="AG15" i="1"/>
  <c r="AF11" i="1"/>
  <c r="AG11" i="1"/>
  <c r="AF16" i="1"/>
  <c r="AG16" i="1"/>
  <c r="AF17" i="1"/>
  <c r="AG17" i="1"/>
  <c r="AF18" i="1"/>
  <c r="AG18" i="1"/>
  <c r="AE27" i="1"/>
  <c r="AE19" i="1"/>
  <c r="AE22" i="1"/>
  <c r="AE20" i="1"/>
  <c r="AE23" i="1"/>
  <c r="AE24" i="1"/>
  <c r="AE21" i="1"/>
  <c r="AE25" i="1"/>
  <c r="AE26" i="1"/>
  <c r="AE28" i="1"/>
  <c r="AE29" i="1"/>
  <c r="AE32" i="1"/>
  <c r="AE30" i="1"/>
  <c r="AE33" i="1"/>
  <c r="AE34" i="1"/>
  <c r="AE31" i="1"/>
  <c r="AE35" i="1"/>
  <c r="AE36" i="1"/>
  <c r="AE2" i="1"/>
  <c r="AE3" i="1"/>
  <c r="AE6" i="1"/>
  <c r="AE4" i="1"/>
  <c r="AE5" i="1"/>
  <c r="AE7" i="1"/>
  <c r="AE8" i="1"/>
  <c r="AE9" i="1"/>
  <c r="AE10" i="1"/>
  <c r="AE12" i="1"/>
  <c r="AE13" i="1"/>
  <c r="AE14" i="1"/>
  <c r="AE15" i="1"/>
  <c r="AE11" i="1"/>
  <c r="AE16" i="1"/>
  <c r="AE17" i="1"/>
  <c r="AE18" i="1"/>
  <c r="S38" i="1" l="1"/>
  <c r="R38" i="1"/>
  <c r="AG37" i="1"/>
  <c r="Q38" i="1"/>
  <c r="AF37" i="1"/>
  <c r="O38" i="1" s="1"/>
  <c r="AE37" i="1"/>
  <c r="N38" i="1" s="1"/>
  <c r="C37" i="1"/>
  <c r="AA31" i="1"/>
  <c r="AB31" i="1"/>
  <c r="AC31" i="1"/>
  <c r="AD31" i="1"/>
  <c r="AA25" i="1"/>
  <c r="AB25" i="1"/>
  <c r="AC25" i="1"/>
  <c r="AD25" i="1"/>
  <c r="AA30" i="1"/>
  <c r="AB30" i="1"/>
  <c r="AC30" i="1"/>
  <c r="AD30" i="1"/>
  <c r="AA21" i="1"/>
  <c r="AB21" i="1"/>
  <c r="AC21" i="1"/>
  <c r="AD21" i="1"/>
  <c r="AA35" i="1"/>
  <c r="AB35" i="1"/>
  <c r="AC35" i="1"/>
  <c r="AD35" i="1"/>
  <c r="AA33" i="1"/>
  <c r="AB33" i="1"/>
  <c r="AC33" i="1"/>
  <c r="AD33" i="1"/>
  <c r="AA34" i="1"/>
  <c r="AB34" i="1"/>
  <c r="AC34" i="1"/>
  <c r="AD34" i="1"/>
  <c r="AA23" i="1"/>
  <c r="AB23" i="1"/>
  <c r="AC23" i="1"/>
  <c r="AD23" i="1"/>
  <c r="AA29" i="1"/>
  <c r="AB29" i="1"/>
  <c r="AC29" i="1"/>
  <c r="AD29" i="1"/>
  <c r="AA19" i="1"/>
  <c r="AB19" i="1"/>
  <c r="AC19" i="1"/>
  <c r="AD19" i="1"/>
  <c r="AA28" i="1"/>
  <c r="AB28" i="1"/>
  <c r="AC28" i="1"/>
  <c r="AD28" i="1"/>
  <c r="AA36" i="1"/>
  <c r="AB36" i="1"/>
  <c r="AC36" i="1"/>
  <c r="AD36" i="1"/>
  <c r="AA32" i="1"/>
  <c r="AB32" i="1"/>
  <c r="AC32" i="1"/>
  <c r="AD32" i="1"/>
  <c r="AA27" i="1"/>
  <c r="AB27" i="1"/>
  <c r="AC27" i="1"/>
  <c r="AD27" i="1"/>
  <c r="AA24" i="1"/>
  <c r="AB24" i="1"/>
  <c r="AC24" i="1"/>
  <c r="AD24" i="1"/>
  <c r="AA22" i="1"/>
  <c r="AB22" i="1"/>
  <c r="AC22" i="1"/>
  <c r="AD22" i="1"/>
  <c r="AA26" i="1"/>
  <c r="AB26" i="1"/>
  <c r="AC26" i="1"/>
  <c r="AD26" i="1"/>
  <c r="AA20" i="1"/>
  <c r="AB20" i="1"/>
  <c r="AC20" i="1"/>
  <c r="AD20" i="1"/>
  <c r="AA10" i="1"/>
  <c r="AB10" i="1"/>
  <c r="AC10" i="1"/>
  <c r="AD10" i="1"/>
  <c r="AA8" i="1"/>
  <c r="AB8" i="1"/>
  <c r="AC8" i="1"/>
  <c r="AD8" i="1"/>
  <c r="AA5" i="1"/>
  <c r="AB5" i="1"/>
  <c r="AC5" i="1"/>
  <c r="AD5" i="1"/>
  <c r="AA9" i="1"/>
  <c r="AB9" i="1"/>
  <c r="AC9" i="1"/>
  <c r="AD9" i="1"/>
  <c r="AA3" i="1"/>
  <c r="AB3" i="1"/>
  <c r="AC3" i="1"/>
  <c r="AD3" i="1"/>
  <c r="AA7" i="1"/>
  <c r="AB7" i="1"/>
  <c r="AC7" i="1"/>
  <c r="AD7" i="1"/>
  <c r="AA15" i="1"/>
  <c r="AB15" i="1"/>
  <c r="AC15" i="1"/>
  <c r="AD15" i="1"/>
  <c r="AA14" i="1"/>
  <c r="AB14" i="1"/>
  <c r="AC14" i="1"/>
  <c r="AD14" i="1"/>
  <c r="AA4" i="1"/>
  <c r="AB4" i="1"/>
  <c r="AC4" i="1"/>
  <c r="AD4" i="1"/>
  <c r="AA6" i="1"/>
  <c r="AB6" i="1"/>
  <c r="AC6" i="1"/>
  <c r="AD6" i="1"/>
  <c r="AA16" i="1"/>
  <c r="AB16" i="1"/>
  <c r="AC16" i="1"/>
  <c r="AD16" i="1"/>
  <c r="AA13" i="1"/>
  <c r="AB13" i="1"/>
  <c r="AC13" i="1"/>
  <c r="AD13" i="1"/>
  <c r="AA12" i="1"/>
  <c r="AB12" i="1"/>
  <c r="AC12" i="1"/>
  <c r="AD12" i="1"/>
  <c r="AA18" i="1"/>
  <c r="AB18" i="1"/>
  <c r="AC18" i="1"/>
  <c r="AD18" i="1"/>
  <c r="AA11" i="1"/>
  <c r="AB11" i="1"/>
  <c r="AC11" i="1"/>
  <c r="AD11" i="1"/>
  <c r="AA17" i="1"/>
  <c r="AB17" i="1"/>
  <c r="AC17" i="1"/>
  <c r="AD17" i="1"/>
  <c r="AA2" i="1"/>
  <c r="AB2" i="1"/>
  <c r="AC2" i="1"/>
  <c r="AD2" i="1"/>
  <c r="V10" i="1"/>
  <c r="W10" i="1"/>
  <c r="X10" i="1"/>
  <c r="Y10" i="1"/>
  <c r="Z10" i="1"/>
  <c r="V8" i="1"/>
  <c r="W8" i="1"/>
  <c r="X8" i="1"/>
  <c r="Y8" i="1"/>
  <c r="Z8" i="1"/>
  <c r="V5" i="1"/>
  <c r="W5" i="1"/>
  <c r="X5" i="1"/>
  <c r="Y5" i="1"/>
  <c r="Z5" i="1"/>
  <c r="V9" i="1"/>
  <c r="W9" i="1"/>
  <c r="X9" i="1"/>
  <c r="Y9" i="1"/>
  <c r="Z9" i="1"/>
  <c r="V3" i="1"/>
  <c r="W3" i="1"/>
  <c r="X3" i="1"/>
  <c r="Y3" i="1"/>
  <c r="Z3" i="1"/>
  <c r="V7" i="1"/>
  <c r="W7" i="1"/>
  <c r="X7" i="1"/>
  <c r="Y7" i="1"/>
  <c r="Z7" i="1"/>
  <c r="V15" i="1"/>
  <c r="W15" i="1"/>
  <c r="X15" i="1"/>
  <c r="Y15" i="1"/>
  <c r="Z15" i="1"/>
  <c r="V14" i="1"/>
  <c r="W14" i="1"/>
  <c r="X14" i="1"/>
  <c r="Y14" i="1"/>
  <c r="Z14" i="1"/>
  <c r="V4" i="1"/>
  <c r="W4" i="1"/>
  <c r="X4" i="1"/>
  <c r="Y4" i="1"/>
  <c r="Z4" i="1"/>
  <c r="V6" i="1"/>
  <c r="W6" i="1"/>
  <c r="X6" i="1"/>
  <c r="Y6" i="1"/>
  <c r="Z6" i="1"/>
  <c r="V16" i="1"/>
  <c r="W16" i="1"/>
  <c r="X16" i="1"/>
  <c r="Y16" i="1"/>
  <c r="Z16" i="1"/>
  <c r="V13" i="1"/>
  <c r="W13" i="1"/>
  <c r="X13" i="1"/>
  <c r="Y13" i="1"/>
  <c r="Z13" i="1"/>
  <c r="V12" i="1"/>
  <c r="W12" i="1"/>
  <c r="X12" i="1"/>
  <c r="Y12" i="1"/>
  <c r="Z12" i="1"/>
  <c r="V18" i="1"/>
  <c r="W18" i="1"/>
  <c r="X18" i="1"/>
  <c r="Y18" i="1"/>
  <c r="Z18" i="1"/>
  <c r="V11" i="1"/>
  <c r="W11" i="1"/>
  <c r="X11" i="1"/>
  <c r="Y11" i="1"/>
  <c r="Z11" i="1"/>
  <c r="V17" i="1"/>
  <c r="W17" i="1"/>
  <c r="X17" i="1"/>
  <c r="Y17" i="1"/>
  <c r="Z17" i="1"/>
  <c r="V2" i="1"/>
  <c r="W2" i="1"/>
  <c r="X2" i="1"/>
  <c r="Y2" i="1"/>
  <c r="Z2" i="1"/>
  <c r="U2" i="1"/>
  <c r="U17" i="1"/>
  <c r="U11" i="1"/>
  <c r="U18" i="1"/>
  <c r="U12" i="1"/>
  <c r="U13" i="1"/>
  <c r="U16" i="1"/>
  <c r="U6" i="1"/>
  <c r="U4" i="1"/>
  <c r="U14" i="1"/>
  <c r="U15" i="1"/>
  <c r="U7" i="1"/>
  <c r="U3" i="1"/>
  <c r="U9" i="1"/>
  <c r="U5" i="1"/>
  <c r="U8" i="1"/>
  <c r="U10" i="1"/>
  <c r="V31" i="1"/>
  <c r="W31" i="1"/>
  <c r="X31" i="1"/>
  <c r="Y31" i="1"/>
  <c r="Z31" i="1"/>
  <c r="V25" i="1"/>
  <c r="W25" i="1"/>
  <c r="X25" i="1"/>
  <c r="Y25" i="1"/>
  <c r="Z25" i="1"/>
  <c r="V30" i="1"/>
  <c r="W30" i="1"/>
  <c r="X30" i="1"/>
  <c r="Y30" i="1"/>
  <c r="Z30" i="1"/>
  <c r="V21" i="1"/>
  <c r="W21" i="1"/>
  <c r="X21" i="1"/>
  <c r="Y21" i="1"/>
  <c r="Z21" i="1"/>
  <c r="V35" i="1"/>
  <c r="W35" i="1"/>
  <c r="X35" i="1"/>
  <c r="Y35" i="1"/>
  <c r="Z35" i="1"/>
  <c r="V33" i="1"/>
  <c r="W33" i="1"/>
  <c r="X33" i="1"/>
  <c r="Y33" i="1"/>
  <c r="Z33" i="1"/>
  <c r="V34" i="1"/>
  <c r="W34" i="1"/>
  <c r="X34" i="1"/>
  <c r="Y34" i="1"/>
  <c r="Z34" i="1"/>
  <c r="V23" i="1"/>
  <c r="W23" i="1"/>
  <c r="X23" i="1"/>
  <c r="Y23" i="1"/>
  <c r="Z23" i="1"/>
  <c r="V29" i="1"/>
  <c r="W29" i="1"/>
  <c r="X29" i="1"/>
  <c r="Y29" i="1"/>
  <c r="Z29" i="1"/>
  <c r="V19" i="1"/>
  <c r="W19" i="1"/>
  <c r="X19" i="1"/>
  <c r="Y19" i="1"/>
  <c r="Z19" i="1"/>
  <c r="V28" i="1"/>
  <c r="W28" i="1"/>
  <c r="X28" i="1"/>
  <c r="Y28" i="1"/>
  <c r="Z28" i="1"/>
  <c r="V36" i="1"/>
  <c r="W36" i="1"/>
  <c r="X36" i="1"/>
  <c r="Y36" i="1"/>
  <c r="Z36" i="1"/>
  <c r="V32" i="1"/>
  <c r="W32" i="1"/>
  <c r="X32" i="1"/>
  <c r="Y32" i="1"/>
  <c r="Z32" i="1"/>
  <c r="V27" i="1"/>
  <c r="W27" i="1"/>
  <c r="X27" i="1"/>
  <c r="Y27" i="1"/>
  <c r="Z27" i="1"/>
  <c r="V24" i="1"/>
  <c r="W24" i="1"/>
  <c r="X24" i="1"/>
  <c r="Y24" i="1"/>
  <c r="Z24" i="1"/>
  <c r="V22" i="1"/>
  <c r="W22" i="1"/>
  <c r="X22" i="1"/>
  <c r="Y22" i="1"/>
  <c r="Z22" i="1"/>
  <c r="V26" i="1"/>
  <c r="W26" i="1"/>
  <c r="X26" i="1"/>
  <c r="Y26" i="1"/>
  <c r="Z26" i="1"/>
  <c r="V20" i="1"/>
  <c r="W20" i="1"/>
  <c r="X20" i="1"/>
  <c r="Y20" i="1"/>
  <c r="Z20" i="1"/>
  <c r="U20" i="1"/>
  <c r="U26" i="1"/>
  <c r="U22" i="1"/>
  <c r="U24" i="1"/>
  <c r="U27" i="1"/>
  <c r="U32" i="1"/>
  <c r="U36" i="1"/>
  <c r="U28" i="1"/>
  <c r="U19" i="1"/>
  <c r="U29" i="1"/>
  <c r="U23" i="1"/>
  <c r="U34" i="1"/>
  <c r="U33" i="1"/>
  <c r="U35" i="1"/>
  <c r="U21" i="1"/>
  <c r="U30" i="1"/>
  <c r="U25" i="1"/>
  <c r="U31" i="1"/>
  <c r="P38" i="1" l="1"/>
  <c r="Q37" i="1"/>
  <c r="S37" i="1"/>
  <c r="R37" i="1"/>
  <c r="O37" i="1"/>
  <c r="P37" i="1"/>
  <c r="U37" i="1"/>
  <c r="D38" i="1" s="1"/>
  <c r="AA37" i="1"/>
  <c r="J38" i="1" s="1"/>
  <c r="Z37" i="1"/>
  <c r="Y37" i="1"/>
  <c r="H38" i="1" s="1"/>
  <c r="X37" i="1"/>
  <c r="G38" i="1" s="1"/>
  <c r="W37" i="1"/>
  <c r="F38" i="1" s="1"/>
  <c r="AD37" i="1"/>
  <c r="M38" i="1" s="1"/>
  <c r="AC37" i="1"/>
  <c r="L38" i="1" s="1"/>
  <c r="AB37" i="1"/>
  <c r="K38" i="1" s="1"/>
  <c r="V37" i="1"/>
  <c r="E38" i="1" s="1"/>
  <c r="I38" i="1" l="1"/>
</calcChain>
</file>

<file path=xl/sharedStrings.xml><?xml version="1.0" encoding="utf-8"?>
<sst xmlns="http://schemas.openxmlformats.org/spreadsheetml/2006/main" count="126" uniqueCount="94">
  <si>
    <t>File</t>
  </si>
  <si>
    <t>Avg MSE</t>
  </si>
  <si>
    <t>D0</t>
  </si>
  <si>
    <t>D1</t>
  </si>
  <si>
    <t>D2</t>
  </si>
  <si>
    <t>D3</t>
  </si>
  <si>
    <t>D4</t>
  </si>
  <si>
    <t>D5</t>
  </si>
  <si>
    <t>Rel MSE</t>
  </si>
  <si>
    <t>Rank</t>
  </si>
  <si>
    <t>D6</t>
  </si>
  <si>
    <t>D7</t>
  </si>
  <si>
    <t>D8</t>
  </si>
  <si>
    <t>D9</t>
  </si>
  <si>
    <t>Conditions</t>
  </si>
  <si>
    <t>L1 T + 46.0% AcOH</t>
  </si>
  <si>
    <t>L1 D + 64.0% AcOH</t>
  </si>
  <si>
    <t>L1 T + 39.4% ace</t>
  </si>
  <si>
    <t>L1 D + 55.0% AcOH</t>
  </si>
  <si>
    <t>L1 T + 65.0% AcOH</t>
  </si>
  <si>
    <t>L1 T + 54.0% ace</t>
  </si>
  <si>
    <t>L1 T + 83.0% ace</t>
  </si>
  <si>
    <t>L1 D + 66.0% ace</t>
  </si>
  <si>
    <t>L1 T + 68.7% iPrOH</t>
  </si>
  <si>
    <t>L1 D + 49.8% iPrOH</t>
  </si>
  <si>
    <t>L1 T + 41.7% iPrOH</t>
  </si>
  <si>
    <t>L1 T + 75.0% AcOH</t>
  </si>
  <si>
    <t>L1 T + 82.5% iPrOH</t>
  </si>
  <si>
    <t>L1 D + 40.0% iPrOH</t>
  </si>
  <si>
    <t>L1 D + 77.0% ace</t>
  </si>
  <si>
    <t>L1 D + 61.2% iPrOH</t>
  </si>
  <si>
    <t>L1 D + 70.0% AcOH</t>
  </si>
  <si>
    <t>L1 D + 50.0% ace</t>
  </si>
  <si>
    <t>S2 T + 10.0% ace</t>
  </si>
  <si>
    <t>S2 T + 14.9% iPrOH</t>
  </si>
  <si>
    <t>S2 D + 24.3% AcOH</t>
  </si>
  <si>
    <t>S2 T + 22.0% iPrOH</t>
  </si>
  <si>
    <t>S2 D + 10.0% ace</t>
  </si>
  <si>
    <t>S2 T + 10.0% iPrOH</t>
  </si>
  <si>
    <t>S2 T + 27.0% AcOH</t>
  </si>
  <si>
    <t>S2 T + 18.0% AcOH</t>
  </si>
  <si>
    <t>S2 D + 41.3% ace</t>
  </si>
  <si>
    <t>S2 D + 31.1% ace</t>
  </si>
  <si>
    <t>S2 T + 11.0% NEt3</t>
  </si>
  <si>
    <t>S2 T + 43.0% ace</t>
  </si>
  <si>
    <t>S2 T + 28.0% ace</t>
  </si>
  <si>
    <t>S2 T + 20.0% NEt3</t>
  </si>
  <si>
    <t>S2 T + 35.5% AcOH</t>
  </si>
  <si>
    <t>S2 T + 16.2% NEt3</t>
  </si>
  <si>
    <t>S2 D + 10% iPrOH</t>
  </si>
  <si>
    <t>MEDIAN</t>
  </si>
  <si>
    <t>D10</t>
  </si>
  <si>
    <t>AVG % ERROR</t>
  </si>
  <si>
    <t>AVG TOTAL ERROR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</si>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</sst>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12B3-B010-8A42-AA60-8933BB2F012E}">
  <dimension ref="A1:BA143"/>
  <sheetViews>
    <sheetView tabSelected="1" zoomScale="109" zoomScaleNormal="109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L2" sqref="AL2:BA36"/>
    </sheetView>
  </sheetViews>
  <sheetFormatPr baseColWidth="10" defaultRowHeight="16" x14ac:dyDescent="0.2"/>
  <cols>
    <col min="1" max="1" width="30" customWidth="1"/>
    <col min="2" max="2" width="25.33203125" customWidth="1"/>
    <col min="3" max="3" width="10.83203125" style="7"/>
    <col min="20" max="20" width="10.83203125" style="7"/>
    <col min="37" max="37" width="10.83203125" style="7"/>
  </cols>
  <sheetData>
    <row r="1" spans="1:53" s="5" customFormat="1" x14ac:dyDescent="0.2">
      <c r="A1" s="6" t="s">
        <v>0</v>
      </c>
      <c r="B1" s="6" t="s">
        <v>14</v>
      </c>
      <c r="C1" s="7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51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7" t="s">
        <v>8</v>
      </c>
      <c r="U1" s="5" t="s">
        <v>2</v>
      </c>
      <c r="V1" s="5" t="s">
        <v>3</v>
      </c>
      <c r="W1" s="5" t="s">
        <v>4</v>
      </c>
      <c r="X1" s="5" t="s">
        <v>5</v>
      </c>
      <c r="Y1" s="5" t="s">
        <v>6</v>
      </c>
      <c r="Z1" s="5" t="s">
        <v>7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51</v>
      </c>
      <c r="AF1" s="5" t="s">
        <v>54</v>
      </c>
      <c r="AG1" s="5" t="s">
        <v>55</v>
      </c>
      <c r="AH1" s="5" t="s">
        <v>56</v>
      </c>
      <c r="AI1" s="5" t="s">
        <v>57</v>
      </c>
      <c r="AJ1" s="5" t="s">
        <v>58</v>
      </c>
      <c r="AK1" s="7" t="s">
        <v>9</v>
      </c>
      <c r="AL1" s="5" t="s">
        <v>2</v>
      </c>
      <c r="AM1" s="5" t="s">
        <v>3</v>
      </c>
      <c r="AN1" s="5" t="s">
        <v>4</v>
      </c>
      <c r="AO1" s="5" t="s">
        <v>5</v>
      </c>
      <c r="AP1" s="5" t="s">
        <v>6</v>
      </c>
      <c r="AQ1" s="5" t="s">
        <v>7</v>
      </c>
      <c r="AR1" s="5" t="s">
        <v>10</v>
      </c>
      <c r="AS1" s="5" t="s">
        <v>11</v>
      </c>
      <c r="AT1" s="5" t="s">
        <v>12</v>
      </c>
      <c r="AU1" s="5" t="s">
        <v>13</v>
      </c>
      <c r="AV1" s="5" t="s">
        <v>51</v>
      </c>
      <c r="AW1" s="5" t="s">
        <v>54</v>
      </c>
      <c r="AX1" s="5" t="s">
        <v>55</v>
      </c>
      <c r="AY1" s="5" t="s">
        <v>56</v>
      </c>
      <c r="AZ1" s="5" t="s">
        <v>57</v>
      </c>
      <c r="BA1" s="5" t="s">
        <v>58</v>
      </c>
    </row>
    <row r="2" spans="1:53" x14ac:dyDescent="0.2">
      <c r="A2" s="2" t="s">
        <v>59</v>
      </c>
      <c r="B2" t="s">
        <v>49</v>
      </c>
      <c r="C2" s="8">
        <v>4.8350217294714903E-3</v>
      </c>
      <c r="D2" s="3">
        <v>2.1798E-3</v>
      </c>
      <c r="E2" s="3">
        <v>3.8747E-3</v>
      </c>
      <c r="F2" s="3">
        <v>3.8056000000000001E-3</v>
      </c>
      <c r="G2" s="3">
        <v>1.2061000000000001E-3</v>
      </c>
      <c r="H2" s="3">
        <v>3.7780999999999999E-3</v>
      </c>
      <c r="I2" s="3">
        <v>3.7719699999999999E-3</v>
      </c>
      <c r="J2" s="3">
        <v>3.7977000000000002E-3</v>
      </c>
      <c r="K2" s="3">
        <v>3.8027999999999998E-3</v>
      </c>
      <c r="L2" s="3">
        <v>3.7932E-3</v>
      </c>
      <c r="M2" s="3">
        <v>3.7877000000000002E-3</v>
      </c>
      <c r="N2" s="3">
        <v>3.7624099999999999E-3</v>
      </c>
      <c r="O2" s="3">
        <v>1.5018E-3</v>
      </c>
      <c r="P2" s="3">
        <v>3.7637999999999999E-3</v>
      </c>
      <c r="Q2" s="3">
        <v>3.7604000000000001E-3</v>
      </c>
      <c r="R2" s="3">
        <v>1.7231E-3</v>
      </c>
      <c r="S2" s="3">
        <v>3.7732E-3</v>
      </c>
      <c r="U2">
        <f t="shared" ref="U2:AJ2" si="0">D2/0.00483502</f>
        <v>0.45083577730805663</v>
      </c>
      <c r="V2">
        <f t="shared" si="0"/>
        <v>0.80138241413685984</v>
      </c>
      <c r="W2">
        <f t="shared" si="0"/>
        <v>0.78709084967590626</v>
      </c>
      <c r="X2">
        <f t="shared" si="0"/>
        <v>0.24945088127867107</v>
      </c>
      <c r="Y2">
        <f t="shared" si="0"/>
        <v>0.78140317930432557</v>
      </c>
      <c r="Z2">
        <f t="shared" si="0"/>
        <v>0.78013534587240596</v>
      </c>
      <c r="AA2">
        <f t="shared" si="0"/>
        <v>0.78545693709643405</v>
      </c>
      <c r="AB2">
        <f t="shared" si="0"/>
        <v>0.78651174141989066</v>
      </c>
      <c r="AC2">
        <f t="shared" si="0"/>
        <v>0.78452622739926625</v>
      </c>
      <c r="AD2">
        <f t="shared" si="0"/>
        <v>0.78338869332495009</v>
      </c>
      <c r="AE2">
        <f t="shared" si="0"/>
        <v>0.77815810482686731</v>
      </c>
      <c r="AF2">
        <f t="shared" si="0"/>
        <v>0.31060884960144941</v>
      </c>
      <c r="AG2">
        <f t="shared" si="0"/>
        <v>0.77844559071110353</v>
      </c>
      <c r="AH2">
        <f t="shared" si="0"/>
        <v>0.77774238782879912</v>
      </c>
      <c r="AI2">
        <f t="shared" si="0"/>
        <v>0.35637908426438775</v>
      </c>
      <c r="AJ2">
        <f t="shared" si="0"/>
        <v>0.78038973985629845</v>
      </c>
      <c r="AL2">
        <f>RANK(U2,U2:U36)</f>
        <v>32</v>
      </c>
      <c r="AM2">
        <f t="shared" ref="AM2:BA2" si="1">RANK(V2,V2:V36)</f>
        <v>18</v>
      </c>
      <c r="AN2">
        <f t="shared" si="1"/>
        <v>14</v>
      </c>
      <c r="AO2">
        <f t="shared" si="1"/>
        <v>35</v>
      </c>
      <c r="AP2">
        <f t="shared" si="1"/>
        <v>15</v>
      </c>
      <c r="AQ2">
        <f t="shared" si="1"/>
        <v>14</v>
      </c>
      <c r="AR2">
        <f t="shared" si="1"/>
        <v>13</v>
      </c>
      <c r="AS2">
        <f t="shared" si="1"/>
        <v>13</v>
      </c>
      <c r="AT2">
        <f t="shared" si="1"/>
        <v>12</v>
      </c>
      <c r="AU2">
        <f t="shared" si="1"/>
        <v>12</v>
      </c>
      <c r="AV2">
        <f t="shared" si="1"/>
        <v>12</v>
      </c>
      <c r="AW2">
        <f t="shared" si="1"/>
        <v>34</v>
      </c>
      <c r="AX2">
        <f t="shared" si="1"/>
        <v>10</v>
      </c>
      <c r="AY2">
        <f t="shared" si="1"/>
        <v>10</v>
      </c>
      <c r="AZ2">
        <f t="shared" si="1"/>
        <v>34</v>
      </c>
      <c r="BA2">
        <f t="shared" si="1"/>
        <v>11</v>
      </c>
    </row>
    <row r="3" spans="1:53" x14ac:dyDescent="0.2">
      <c r="A3" s="2" t="s">
        <v>60</v>
      </c>
      <c r="B3" t="s">
        <v>37</v>
      </c>
      <c r="C3" s="8">
        <v>9.0592860706619903E-4</v>
      </c>
      <c r="D3" s="3">
        <v>2.8476999999999999E-3</v>
      </c>
      <c r="E3">
        <v>2.7650000000000001E-3</v>
      </c>
      <c r="F3">
        <v>7.8291000000000005E-4</v>
      </c>
      <c r="G3">
        <v>2.9237999999999998E-3</v>
      </c>
      <c r="H3">
        <v>2.7843999999999998E-3</v>
      </c>
      <c r="I3">
        <v>2.3162E-3</v>
      </c>
      <c r="J3">
        <v>2.6624999999999999E-3</v>
      </c>
      <c r="K3">
        <v>3.192E-3</v>
      </c>
      <c r="L3">
        <v>3.0108999999999999E-3</v>
      </c>
      <c r="M3">
        <v>2.9267999999999998E-3</v>
      </c>
      <c r="N3">
        <v>2.4782300000000001E-3</v>
      </c>
      <c r="O3">
        <v>2.5834999999999999E-3</v>
      </c>
      <c r="P3">
        <v>3.2152000000000001E-3</v>
      </c>
      <c r="Q3">
        <v>2.3303999999999998E-3</v>
      </c>
      <c r="R3">
        <v>2.7794999999999999E-3</v>
      </c>
      <c r="S3">
        <v>2.9656000000000001E-3</v>
      </c>
      <c r="U3">
        <f t="shared" ref="U3:AJ3" si="2">D3/0.00090593</f>
        <v>3.1433996004106275</v>
      </c>
      <c r="V3">
        <f t="shared" si="2"/>
        <v>3.052112194098882</v>
      </c>
      <c r="W3">
        <f t="shared" si="2"/>
        <v>0.86420584371860965</v>
      </c>
      <c r="X3">
        <f t="shared" si="2"/>
        <v>3.2274016756261519</v>
      </c>
      <c r="Y3">
        <f t="shared" si="2"/>
        <v>3.0735266521695936</v>
      </c>
      <c r="Z3">
        <f t="shared" si="2"/>
        <v>2.5567096795558157</v>
      </c>
      <c r="AA3">
        <f t="shared" si="2"/>
        <v>2.938968794498471</v>
      </c>
      <c r="AB3">
        <f t="shared" si="2"/>
        <v>3.5234510392635192</v>
      </c>
      <c r="AC3">
        <f t="shared" si="2"/>
        <v>3.3235459693353793</v>
      </c>
      <c r="AD3">
        <f t="shared" si="2"/>
        <v>3.2307131897607979</v>
      </c>
      <c r="AE3">
        <f t="shared" si="2"/>
        <v>2.735564557968055</v>
      </c>
      <c r="AF3">
        <f t="shared" si="2"/>
        <v>2.8517655889527886</v>
      </c>
      <c r="AG3">
        <f t="shared" si="2"/>
        <v>3.5490600819047828</v>
      </c>
      <c r="AH3">
        <f t="shared" si="2"/>
        <v>2.5723841797931404</v>
      </c>
      <c r="AI3">
        <f t="shared" si="2"/>
        <v>3.0681178457496716</v>
      </c>
      <c r="AJ3">
        <f t="shared" si="2"/>
        <v>3.2735421059022221</v>
      </c>
      <c r="AL3">
        <f>RANK(U3,U2:U36)</f>
        <v>5</v>
      </c>
      <c r="AM3">
        <f t="shared" ref="AM3:BA3" si="3">RANK(V3,V2:V36)</f>
        <v>5</v>
      </c>
      <c r="AN3">
        <f t="shared" si="3"/>
        <v>12</v>
      </c>
      <c r="AO3">
        <f t="shared" si="3"/>
        <v>3</v>
      </c>
      <c r="AP3">
        <f t="shared" si="3"/>
        <v>3</v>
      </c>
      <c r="AQ3">
        <f t="shared" si="3"/>
        <v>4</v>
      </c>
      <c r="AR3">
        <f t="shared" si="3"/>
        <v>2</v>
      </c>
      <c r="AS3">
        <f t="shared" si="3"/>
        <v>1</v>
      </c>
      <c r="AT3">
        <f t="shared" si="3"/>
        <v>1</v>
      </c>
      <c r="AU3">
        <f t="shared" si="3"/>
        <v>1</v>
      </c>
      <c r="AV3">
        <f t="shared" si="3"/>
        <v>4</v>
      </c>
      <c r="AW3">
        <f t="shared" si="3"/>
        <v>1</v>
      </c>
      <c r="AX3">
        <f t="shared" si="3"/>
        <v>1</v>
      </c>
      <c r="AY3">
        <f t="shared" si="3"/>
        <v>3</v>
      </c>
      <c r="AZ3">
        <f t="shared" si="3"/>
        <v>2</v>
      </c>
      <c r="BA3">
        <f t="shared" si="3"/>
        <v>1</v>
      </c>
    </row>
    <row r="4" spans="1:53" x14ac:dyDescent="0.2">
      <c r="A4" s="2" t="s">
        <v>61</v>
      </c>
      <c r="B4" t="s">
        <v>41</v>
      </c>
      <c r="C4" s="8">
        <v>2.1160450332406498E-3</v>
      </c>
      <c r="D4" s="3">
        <v>1.4931E-3</v>
      </c>
      <c r="E4">
        <v>1.4166000000000001E-3</v>
      </c>
      <c r="F4">
        <v>1.4323000000000001E-3</v>
      </c>
      <c r="G4">
        <v>1.2645E-3</v>
      </c>
      <c r="H4">
        <v>1.2216E-3</v>
      </c>
      <c r="I4">
        <v>1.3024E-3</v>
      </c>
      <c r="J4">
        <v>1.2434999999999999E-4</v>
      </c>
      <c r="K4">
        <v>9.9058999999999996E-4</v>
      </c>
      <c r="L4">
        <v>1.9162000000000001E-3</v>
      </c>
      <c r="M4">
        <v>9.4386000000000003E-4</v>
      </c>
      <c r="N4">
        <v>9.6002000000000001E-4</v>
      </c>
      <c r="O4">
        <v>1.0152E-3</v>
      </c>
      <c r="P4">
        <v>1.0307000000000001E-3</v>
      </c>
      <c r="Q4">
        <v>9.5436000000000002E-4</v>
      </c>
      <c r="R4">
        <v>8.7416999999999996E-4</v>
      </c>
      <c r="S4">
        <v>8.9148999999999999E-4</v>
      </c>
      <c r="U4">
        <f t="shared" ref="U4:AJ4" si="4">D4/0.00211605</f>
        <v>0.70560714538881408</v>
      </c>
      <c r="V4">
        <f t="shared" si="4"/>
        <v>0.66945488055575253</v>
      </c>
      <c r="W4">
        <f t="shared" si="4"/>
        <v>0.67687436497247233</v>
      </c>
      <c r="X4">
        <f t="shared" si="4"/>
        <v>0.59757567165237113</v>
      </c>
      <c r="Y4">
        <f t="shared" si="4"/>
        <v>0.57730204862834056</v>
      </c>
      <c r="Z4">
        <f t="shared" si="4"/>
        <v>0.61548640155005785</v>
      </c>
      <c r="AA4">
        <f t="shared" si="4"/>
        <v>5.8765152052172677E-2</v>
      </c>
      <c r="AB4">
        <f t="shared" si="4"/>
        <v>0.46813166040499987</v>
      </c>
      <c r="AC4">
        <f t="shared" si="4"/>
        <v>0.90555516174003459</v>
      </c>
      <c r="AD4">
        <f t="shared" si="4"/>
        <v>0.44604806124618984</v>
      </c>
      <c r="AE4">
        <f t="shared" si="4"/>
        <v>0.45368493183053332</v>
      </c>
      <c r="AF4">
        <f t="shared" si="4"/>
        <v>0.47976182037286452</v>
      </c>
      <c r="AG4">
        <f t="shared" si="4"/>
        <v>0.48708678906453062</v>
      </c>
      <c r="AH4">
        <f t="shared" si="4"/>
        <v>0.45101013681151203</v>
      </c>
      <c r="AI4">
        <f t="shared" si="4"/>
        <v>0.41311405685120861</v>
      </c>
      <c r="AJ4">
        <f t="shared" si="4"/>
        <v>0.42129911864086389</v>
      </c>
      <c r="AL4">
        <f>RANK(U4,U2:U36)</f>
        <v>20</v>
      </c>
      <c r="AM4">
        <f t="shared" ref="AM4:BA4" si="5">RANK(V4,V2:V36)</f>
        <v>21</v>
      </c>
      <c r="AN4">
        <f t="shared" si="5"/>
        <v>18</v>
      </c>
      <c r="AO4">
        <f t="shared" si="5"/>
        <v>23</v>
      </c>
      <c r="AP4">
        <f t="shared" si="5"/>
        <v>26</v>
      </c>
      <c r="AQ4">
        <f t="shared" si="5"/>
        <v>23</v>
      </c>
      <c r="AR4">
        <f t="shared" si="5"/>
        <v>35</v>
      </c>
      <c r="AS4">
        <f t="shared" si="5"/>
        <v>31</v>
      </c>
      <c r="AT4">
        <f t="shared" si="5"/>
        <v>10</v>
      </c>
      <c r="AU4">
        <f t="shared" si="5"/>
        <v>32</v>
      </c>
      <c r="AV4">
        <f t="shared" si="5"/>
        <v>32</v>
      </c>
      <c r="AW4">
        <f t="shared" si="5"/>
        <v>28</v>
      </c>
      <c r="AX4">
        <f t="shared" si="5"/>
        <v>29</v>
      </c>
      <c r="AY4">
        <f t="shared" si="5"/>
        <v>30</v>
      </c>
      <c r="AZ4">
        <f t="shared" si="5"/>
        <v>32</v>
      </c>
      <c r="BA4">
        <f t="shared" si="5"/>
        <v>32</v>
      </c>
    </row>
    <row r="5" spans="1:53" x14ac:dyDescent="0.2">
      <c r="A5" s="2" t="s">
        <v>62</v>
      </c>
      <c r="B5" t="s">
        <v>35</v>
      </c>
      <c r="C5" s="7">
        <v>6.5536281169255002E-3</v>
      </c>
      <c r="D5" s="3">
        <v>5.7892999999999998E-3</v>
      </c>
      <c r="E5">
        <v>5.4474399999999996E-3</v>
      </c>
      <c r="F5">
        <v>2.7529E-3</v>
      </c>
      <c r="G5">
        <v>3.0455E-3</v>
      </c>
      <c r="H5">
        <v>5.8332699999999998E-3</v>
      </c>
      <c r="I5">
        <v>5.8380000000000003E-3</v>
      </c>
      <c r="J5">
        <v>3.9284999999999997E-3</v>
      </c>
      <c r="K5">
        <v>5.8355000000000004E-3</v>
      </c>
      <c r="L5">
        <v>3.6441999999999998E-3</v>
      </c>
      <c r="M5">
        <v>3.7875000000000001E-3</v>
      </c>
      <c r="N5">
        <v>4.4752999999999998E-3</v>
      </c>
      <c r="O5">
        <v>2.1638999999999999E-3</v>
      </c>
      <c r="P5">
        <v>4.7111999999999996E-3</v>
      </c>
      <c r="Q5">
        <v>2.7699999999999999E-3</v>
      </c>
      <c r="R5">
        <v>3.6749999999999999E-3</v>
      </c>
      <c r="S5">
        <v>5.8504000000000004E-3</v>
      </c>
      <c r="U5">
        <f t="shared" ref="U5:AJ5" si="6">D5/0.00655363</f>
        <v>0.88337303143448742</v>
      </c>
      <c r="V5">
        <f t="shared" si="6"/>
        <v>0.83120957393078332</v>
      </c>
      <c r="W5">
        <f t="shared" si="6"/>
        <v>0.42005728123192793</v>
      </c>
      <c r="X5">
        <f t="shared" si="6"/>
        <v>0.46470429365099952</v>
      </c>
      <c r="Y5">
        <f t="shared" si="6"/>
        <v>0.89008229027271901</v>
      </c>
      <c r="Z5">
        <f t="shared" si="6"/>
        <v>0.89080402769152367</v>
      </c>
      <c r="AA5">
        <f t="shared" si="6"/>
        <v>0.59943878430732278</v>
      </c>
      <c r="AB5">
        <f t="shared" si="6"/>
        <v>0.890422559711183</v>
      </c>
      <c r="AC5">
        <f t="shared" si="6"/>
        <v>0.55605824558298222</v>
      </c>
      <c r="AD5">
        <f t="shared" si="6"/>
        <v>0.57792399021610918</v>
      </c>
      <c r="AE5">
        <f t="shared" si="6"/>
        <v>0.68287346096743329</v>
      </c>
      <c r="AF5">
        <f t="shared" si="6"/>
        <v>0.33018342506366699</v>
      </c>
      <c r="AG5">
        <f t="shared" si="6"/>
        <v>0.71886877959237849</v>
      </c>
      <c r="AH5">
        <f t="shared" si="6"/>
        <v>0.4226665222174581</v>
      </c>
      <c r="AI5">
        <f t="shared" si="6"/>
        <v>0.56075793110077921</v>
      </c>
      <c r="AJ5">
        <f t="shared" si="6"/>
        <v>0.89269610887401329</v>
      </c>
      <c r="AL5">
        <f>RANK(U5,U2:U36)</f>
        <v>15</v>
      </c>
      <c r="AM5">
        <f t="shared" ref="AM5:BA5" si="7">RANK(V5,V2:V36)</f>
        <v>14</v>
      </c>
      <c r="AN5">
        <f t="shared" si="7"/>
        <v>34</v>
      </c>
      <c r="AO5">
        <f t="shared" si="7"/>
        <v>30</v>
      </c>
      <c r="AP5">
        <f t="shared" si="7"/>
        <v>12</v>
      </c>
      <c r="AQ5">
        <f t="shared" si="7"/>
        <v>9</v>
      </c>
      <c r="AR5">
        <f t="shared" si="7"/>
        <v>23</v>
      </c>
      <c r="AS5">
        <f t="shared" si="7"/>
        <v>9</v>
      </c>
      <c r="AT5">
        <f t="shared" si="7"/>
        <v>25</v>
      </c>
      <c r="AU5">
        <f t="shared" si="7"/>
        <v>23</v>
      </c>
      <c r="AV5">
        <f t="shared" si="7"/>
        <v>18</v>
      </c>
      <c r="AW5">
        <f t="shared" si="7"/>
        <v>33</v>
      </c>
      <c r="AX5">
        <f t="shared" si="7"/>
        <v>13</v>
      </c>
      <c r="AY5">
        <f t="shared" si="7"/>
        <v>33</v>
      </c>
      <c r="AZ5">
        <f t="shared" si="7"/>
        <v>23</v>
      </c>
      <c r="BA5">
        <f t="shared" si="7"/>
        <v>5</v>
      </c>
    </row>
    <row r="6" spans="1:53" x14ac:dyDescent="0.2">
      <c r="A6" s="2" t="s">
        <v>63</v>
      </c>
      <c r="B6" t="s">
        <v>42</v>
      </c>
      <c r="C6" s="8">
        <v>7.2694181456641697E-4</v>
      </c>
      <c r="D6" s="3">
        <v>6.8110999999999996E-4</v>
      </c>
      <c r="E6">
        <v>6.6182000000000003E-4</v>
      </c>
      <c r="F6">
        <v>7.1442000000000001E-4</v>
      </c>
      <c r="G6">
        <v>6.8031999999999999E-4</v>
      </c>
      <c r="H6">
        <v>6.2472999999999999E-4</v>
      </c>
      <c r="I6">
        <v>6.2768999999999998E-4</v>
      </c>
      <c r="J6">
        <v>6.5983000000000003E-4</v>
      </c>
      <c r="K6">
        <v>6.7484999999999995E-4</v>
      </c>
      <c r="L6">
        <v>6.6615000000000001E-4</v>
      </c>
      <c r="M6">
        <v>6.2695000000000003E-4</v>
      </c>
      <c r="N6">
        <v>5.3939199999999997E-4</v>
      </c>
      <c r="O6">
        <v>6.3701000000000003E-4</v>
      </c>
      <c r="P6">
        <v>6.8426000000000001E-4</v>
      </c>
      <c r="Q6">
        <v>6.5269000000000004E-4</v>
      </c>
      <c r="R6">
        <v>6.3759000000000005E-4</v>
      </c>
      <c r="S6">
        <v>6.4493000000000005E-4</v>
      </c>
      <c r="U6">
        <f t="shared" ref="U6:AJ6" si="8">D6/0.00072694</f>
        <v>0.93695490686989291</v>
      </c>
      <c r="V6">
        <f t="shared" si="8"/>
        <v>0.91041901670014036</v>
      </c>
      <c r="W6">
        <f t="shared" si="8"/>
        <v>0.98277712053264366</v>
      </c>
      <c r="X6">
        <f t="shared" si="8"/>
        <v>0.93586815968305492</v>
      </c>
      <c r="Y6">
        <f t="shared" si="8"/>
        <v>0.85939692409277235</v>
      </c>
      <c r="Z6">
        <f t="shared" si="8"/>
        <v>0.8634687869700387</v>
      </c>
      <c r="AA6">
        <f t="shared" si="8"/>
        <v>0.90768151429278898</v>
      </c>
      <c r="AB6">
        <f t="shared" si="8"/>
        <v>0.92834346713621474</v>
      </c>
      <c r="AC6">
        <f t="shared" si="8"/>
        <v>0.91637549178749278</v>
      </c>
      <c r="AD6">
        <f t="shared" si="8"/>
        <v>0.86245082125072225</v>
      </c>
      <c r="AE6">
        <f t="shared" si="8"/>
        <v>0.74200346658596306</v>
      </c>
      <c r="AF6">
        <f t="shared" si="8"/>
        <v>0.87628965251602609</v>
      </c>
      <c r="AG6">
        <f t="shared" si="8"/>
        <v>0.94128813932374056</v>
      </c>
      <c r="AH6">
        <f t="shared" si="8"/>
        <v>0.89785952073073438</v>
      </c>
      <c r="AI6">
        <f t="shared" si="8"/>
        <v>0.87708751753927428</v>
      </c>
      <c r="AJ6">
        <f t="shared" si="8"/>
        <v>0.88718463697141448</v>
      </c>
      <c r="AL6">
        <f>RANK(U6,U2:U36)</f>
        <v>14</v>
      </c>
      <c r="AM6">
        <f t="shared" ref="AM6:BA6" si="9">RANK(V6,V2:V36)</f>
        <v>13</v>
      </c>
      <c r="AN6">
        <f t="shared" si="9"/>
        <v>10</v>
      </c>
      <c r="AO6">
        <f t="shared" si="9"/>
        <v>10</v>
      </c>
      <c r="AP6">
        <f t="shared" si="9"/>
        <v>13</v>
      </c>
      <c r="AQ6">
        <f t="shared" si="9"/>
        <v>10</v>
      </c>
      <c r="AR6">
        <f t="shared" si="9"/>
        <v>9</v>
      </c>
      <c r="AS6">
        <f t="shared" si="9"/>
        <v>8</v>
      </c>
      <c r="AT6">
        <f t="shared" si="9"/>
        <v>8</v>
      </c>
      <c r="AU6">
        <f t="shared" si="9"/>
        <v>10</v>
      </c>
      <c r="AV6">
        <f t="shared" si="9"/>
        <v>14</v>
      </c>
      <c r="AW6">
        <f t="shared" si="9"/>
        <v>8</v>
      </c>
      <c r="AX6">
        <f t="shared" si="9"/>
        <v>6</v>
      </c>
      <c r="AY6">
        <f t="shared" si="9"/>
        <v>6</v>
      </c>
      <c r="AZ6">
        <f t="shared" si="9"/>
        <v>6</v>
      </c>
      <c r="BA6">
        <f t="shared" si="9"/>
        <v>6</v>
      </c>
    </row>
    <row r="7" spans="1:53" x14ac:dyDescent="0.2">
      <c r="A7" s="2" t="s">
        <v>64</v>
      </c>
      <c r="B7" t="s">
        <v>38</v>
      </c>
      <c r="C7" s="8">
        <v>5.95681375597342E-4</v>
      </c>
      <c r="D7" s="3">
        <v>2.7793000000000002E-4</v>
      </c>
      <c r="E7">
        <v>2.6877999999999998E-4</v>
      </c>
      <c r="F7">
        <v>2.6962999999999998E-4</v>
      </c>
      <c r="G7">
        <v>2.5564000000000001E-4</v>
      </c>
      <c r="H7">
        <v>2.5994000000000001E-4</v>
      </c>
      <c r="I7">
        <v>2.6680999999999997E-4</v>
      </c>
      <c r="J7">
        <v>2.5070000000000002E-4</v>
      </c>
      <c r="K7">
        <v>2.7482E-4</v>
      </c>
      <c r="L7">
        <v>2.5040000000000001E-4</v>
      </c>
      <c r="M7">
        <v>2.4751999999999999E-4</v>
      </c>
      <c r="N7">
        <v>2.5221E-4</v>
      </c>
      <c r="O7">
        <v>2.4783999999999999E-4</v>
      </c>
      <c r="P7">
        <v>2.5461E-4</v>
      </c>
      <c r="Q7">
        <v>2.6603999999999999E-4</v>
      </c>
      <c r="R7">
        <v>2.543E-4</v>
      </c>
      <c r="S7">
        <v>2.5077999999999998E-4</v>
      </c>
      <c r="U7">
        <f t="shared" ref="U7:AJ7" si="10">D7/0.00059568</f>
        <v>0.46657601396723075</v>
      </c>
      <c r="V7">
        <f t="shared" si="10"/>
        <v>0.45121541767391882</v>
      </c>
      <c r="W7">
        <f t="shared" si="10"/>
        <v>0.45264235831318822</v>
      </c>
      <c r="X7">
        <f t="shared" si="10"/>
        <v>0.42915659414450713</v>
      </c>
      <c r="Y7">
        <f t="shared" si="10"/>
        <v>0.43637523502551706</v>
      </c>
      <c r="Z7">
        <f t="shared" si="10"/>
        <v>0.44790827289820034</v>
      </c>
      <c r="AA7">
        <f t="shared" si="10"/>
        <v>0.42086355089981203</v>
      </c>
      <c r="AB7">
        <f t="shared" si="10"/>
        <v>0.46135508998119795</v>
      </c>
      <c r="AC7">
        <f t="shared" si="10"/>
        <v>0.42035992479183454</v>
      </c>
      <c r="AD7">
        <f t="shared" si="10"/>
        <v>0.41552511415525112</v>
      </c>
      <c r="AE7">
        <f t="shared" si="10"/>
        <v>0.42339846897663175</v>
      </c>
      <c r="AF7">
        <f t="shared" si="10"/>
        <v>0.4160623153370937</v>
      </c>
      <c r="AG7">
        <f t="shared" si="10"/>
        <v>0.42742747784045126</v>
      </c>
      <c r="AH7">
        <f t="shared" si="10"/>
        <v>0.44661563255439157</v>
      </c>
      <c r="AI7">
        <f t="shared" si="10"/>
        <v>0.4269070641955412</v>
      </c>
      <c r="AJ7">
        <f t="shared" si="10"/>
        <v>0.42099785119527261</v>
      </c>
      <c r="AL7">
        <f>RANK(U7,U2:U36)</f>
        <v>30</v>
      </c>
      <c r="AM7">
        <f t="shared" ref="AM7:BA7" si="11">RANK(V7,V2:V36)</f>
        <v>33</v>
      </c>
      <c r="AN7">
        <f t="shared" si="11"/>
        <v>31</v>
      </c>
      <c r="AO7">
        <f t="shared" si="11"/>
        <v>32</v>
      </c>
      <c r="AP7">
        <f t="shared" si="11"/>
        <v>33</v>
      </c>
      <c r="AQ7">
        <f t="shared" si="11"/>
        <v>33</v>
      </c>
      <c r="AR7">
        <f t="shared" si="11"/>
        <v>33</v>
      </c>
      <c r="AS7">
        <f t="shared" si="11"/>
        <v>33</v>
      </c>
      <c r="AT7">
        <f t="shared" si="11"/>
        <v>34</v>
      </c>
      <c r="AU7">
        <f t="shared" si="11"/>
        <v>34</v>
      </c>
      <c r="AV7">
        <f t="shared" si="11"/>
        <v>33</v>
      </c>
      <c r="AW7">
        <f t="shared" si="11"/>
        <v>32</v>
      </c>
      <c r="AX7">
        <f t="shared" si="11"/>
        <v>33</v>
      </c>
      <c r="AY7">
        <f t="shared" si="11"/>
        <v>31</v>
      </c>
      <c r="AZ7">
        <f t="shared" si="11"/>
        <v>31</v>
      </c>
      <c r="BA7">
        <f t="shared" si="11"/>
        <v>33</v>
      </c>
    </row>
    <row r="8" spans="1:53" x14ac:dyDescent="0.2">
      <c r="A8" s="2" t="s">
        <v>65</v>
      </c>
      <c r="B8" t="s">
        <v>34</v>
      </c>
      <c r="C8" s="8">
        <v>4.66696454323981E-4</v>
      </c>
      <c r="D8" s="3">
        <v>2.6078000000000001E-4</v>
      </c>
      <c r="E8">
        <v>2.7473999999999999E-4</v>
      </c>
      <c r="F8">
        <v>2.5512000000000001E-4</v>
      </c>
      <c r="G8">
        <v>2.5504999999999999E-4</v>
      </c>
      <c r="H8">
        <v>2.5743000000000001E-4</v>
      </c>
      <c r="I8">
        <v>2.5499000000000002E-4</v>
      </c>
      <c r="J8">
        <v>2.5538999999999998E-4</v>
      </c>
      <c r="K8">
        <v>2.5647000000000002E-4</v>
      </c>
      <c r="L8">
        <v>2.4721999999999998E-4</v>
      </c>
      <c r="M8">
        <v>2.4958000000000001E-4</v>
      </c>
      <c r="N8">
        <v>2.54231E-4</v>
      </c>
      <c r="O8">
        <v>2.498E-4</v>
      </c>
      <c r="P8">
        <v>2.5024999999999998E-4</v>
      </c>
      <c r="Q8">
        <v>2.5055999999999999E-4</v>
      </c>
      <c r="R8">
        <v>2.5392999999999998E-4</v>
      </c>
      <c r="S8">
        <v>2.4522999999999998E-4</v>
      </c>
      <c r="U8">
        <f t="shared" ref="U8:AJ8" si="12">D8/0.0004667</f>
        <v>0.55877437325905288</v>
      </c>
      <c r="V8">
        <f t="shared" si="12"/>
        <v>0.58868652239125774</v>
      </c>
      <c r="W8">
        <f t="shared" si="12"/>
        <v>0.54664666809513607</v>
      </c>
      <c r="X8">
        <f t="shared" si="12"/>
        <v>0.54649667880865649</v>
      </c>
      <c r="Y8">
        <f t="shared" si="12"/>
        <v>0.55159631454896074</v>
      </c>
      <c r="Z8">
        <f t="shared" si="12"/>
        <v>0.54636811656310269</v>
      </c>
      <c r="AA8">
        <f t="shared" si="12"/>
        <v>0.54722519820012849</v>
      </c>
      <c r="AB8">
        <f t="shared" si="12"/>
        <v>0.54953931862009853</v>
      </c>
      <c r="AC8">
        <f t="shared" si="12"/>
        <v>0.52971930576387394</v>
      </c>
      <c r="AD8">
        <f t="shared" si="12"/>
        <v>0.53477608742232696</v>
      </c>
      <c r="AE8">
        <f t="shared" si="12"/>
        <v>0.54474180415684592</v>
      </c>
      <c r="AF8">
        <f t="shared" si="12"/>
        <v>0.53524748232269126</v>
      </c>
      <c r="AG8">
        <f t="shared" si="12"/>
        <v>0.5362116991643453</v>
      </c>
      <c r="AH8">
        <f t="shared" si="12"/>
        <v>0.53687593743304041</v>
      </c>
      <c r="AI8">
        <f t="shared" si="12"/>
        <v>0.54409685022498389</v>
      </c>
      <c r="AJ8">
        <f t="shared" si="12"/>
        <v>0.52545532461966993</v>
      </c>
      <c r="AL8">
        <f>RANK(U8,U2:U36)</f>
        <v>28</v>
      </c>
      <c r="AM8">
        <f t="shared" ref="AM8:BA8" si="13">RANK(V8,V2:V36)</f>
        <v>26</v>
      </c>
      <c r="AN8">
        <f t="shared" si="13"/>
        <v>27</v>
      </c>
      <c r="AO8">
        <f t="shared" si="13"/>
        <v>26</v>
      </c>
      <c r="AP8">
        <f t="shared" si="13"/>
        <v>28</v>
      </c>
      <c r="AQ8">
        <f t="shared" si="13"/>
        <v>29</v>
      </c>
      <c r="AR8">
        <f t="shared" si="13"/>
        <v>29</v>
      </c>
      <c r="AS8">
        <f t="shared" si="13"/>
        <v>25</v>
      </c>
      <c r="AT8">
        <f t="shared" si="13"/>
        <v>28</v>
      </c>
      <c r="AU8">
        <f t="shared" si="13"/>
        <v>26</v>
      </c>
      <c r="AV8">
        <f t="shared" si="13"/>
        <v>26</v>
      </c>
      <c r="AW8">
        <f t="shared" si="13"/>
        <v>25</v>
      </c>
      <c r="AX8">
        <f t="shared" si="13"/>
        <v>25</v>
      </c>
      <c r="AY8">
        <f t="shared" si="13"/>
        <v>26</v>
      </c>
      <c r="AZ8">
        <f t="shared" si="13"/>
        <v>24</v>
      </c>
      <c r="BA8">
        <f t="shared" si="13"/>
        <v>26</v>
      </c>
    </row>
    <row r="9" spans="1:53" x14ac:dyDescent="0.2">
      <c r="A9" s="2" t="s">
        <v>66</v>
      </c>
      <c r="B9" t="s">
        <v>36</v>
      </c>
      <c r="C9" s="8">
        <v>3.6426978451997201E-4</v>
      </c>
      <c r="D9" s="3">
        <v>3.7287000000000003E-4</v>
      </c>
      <c r="E9" s="3">
        <v>3.5312000000000001E-4</v>
      </c>
      <c r="F9" s="3">
        <v>3.6802999999999998E-4</v>
      </c>
      <c r="G9" s="3">
        <v>3.2281399999999999E-4</v>
      </c>
      <c r="H9" s="3">
        <v>3.2563999999999998E-4</v>
      </c>
      <c r="I9" s="3">
        <v>3.0578000000000002E-4</v>
      </c>
      <c r="J9" s="3">
        <v>3.1451999999999999E-4</v>
      </c>
      <c r="K9" s="3">
        <v>2.9179E-4</v>
      </c>
      <c r="L9" s="3">
        <v>3.0445E-4</v>
      </c>
      <c r="M9" s="3">
        <v>3.1364000000000001E-4</v>
      </c>
      <c r="N9" s="3">
        <v>3.0446E-4</v>
      </c>
      <c r="O9" s="3">
        <v>2.9845000000000002E-4</v>
      </c>
      <c r="P9" s="3">
        <v>3.0936000000000001E-4</v>
      </c>
      <c r="Q9" s="3">
        <v>3.1009000000000001E-4</v>
      </c>
      <c r="R9" s="3">
        <v>2.8814999999999998E-4</v>
      </c>
      <c r="S9" s="3">
        <v>2.9325E-4</v>
      </c>
      <c r="U9">
        <f t="shared" ref="U9:AJ9" si="14">D9/0.00036427</f>
        <v>1.023608861558734</v>
      </c>
      <c r="V9">
        <f t="shared" si="14"/>
        <v>0.9693908364674555</v>
      </c>
      <c r="W9">
        <f t="shared" si="14"/>
        <v>1.0103220138907953</v>
      </c>
      <c r="X9">
        <f t="shared" si="14"/>
        <v>0.88619430642106134</v>
      </c>
      <c r="Y9">
        <f t="shared" si="14"/>
        <v>0.89395228813791972</v>
      </c>
      <c r="Z9">
        <f t="shared" si="14"/>
        <v>0.83943228923600632</v>
      </c>
      <c r="AA9">
        <f t="shared" si="14"/>
        <v>0.86342548109918471</v>
      </c>
      <c r="AB9">
        <f t="shared" si="14"/>
        <v>0.80102671095615896</v>
      </c>
      <c r="AC9">
        <f t="shared" si="14"/>
        <v>0.8357811513437835</v>
      </c>
      <c r="AD9">
        <f t="shared" si="14"/>
        <v>0.86100969061410504</v>
      </c>
      <c r="AE9">
        <f t="shared" si="14"/>
        <v>0.8358086035083867</v>
      </c>
      <c r="AF9">
        <f t="shared" si="14"/>
        <v>0.81930985258187616</v>
      </c>
      <c r="AG9">
        <f t="shared" si="14"/>
        <v>0.84926016416394434</v>
      </c>
      <c r="AH9">
        <f t="shared" si="14"/>
        <v>0.85126417217997641</v>
      </c>
      <c r="AI9">
        <f t="shared" si="14"/>
        <v>0.79103412304060172</v>
      </c>
      <c r="AJ9">
        <f t="shared" si="14"/>
        <v>0.80503472698822309</v>
      </c>
      <c r="AL9">
        <f>RANK(U9,U2:U36)</f>
        <v>12</v>
      </c>
      <c r="AM9">
        <f t="shared" ref="AM9:BA9" si="15">RANK(V9,V2:V36)</f>
        <v>12</v>
      </c>
      <c r="AN9">
        <f t="shared" si="15"/>
        <v>9</v>
      </c>
      <c r="AO9">
        <f t="shared" si="15"/>
        <v>11</v>
      </c>
      <c r="AP9">
        <f t="shared" si="15"/>
        <v>11</v>
      </c>
      <c r="AQ9">
        <f t="shared" si="15"/>
        <v>11</v>
      </c>
      <c r="AR9">
        <f t="shared" si="15"/>
        <v>10</v>
      </c>
      <c r="AS9">
        <f t="shared" si="15"/>
        <v>12</v>
      </c>
      <c r="AT9">
        <f t="shared" si="15"/>
        <v>11</v>
      </c>
      <c r="AU9">
        <f t="shared" si="15"/>
        <v>11</v>
      </c>
      <c r="AV9">
        <f t="shared" si="15"/>
        <v>9</v>
      </c>
      <c r="AW9">
        <f t="shared" si="15"/>
        <v>9</v>
      </c>
      <c r="AX9">
        <f t="shared" si="15"/>
        <v>9</v>
      </c>
      <c r="AY9">
        <f t="shared" si="15"/>
        <v>8</v>
      </c>
      <c r="AZ9">
        <f t="shared" si="15"/>
        <v>9</v>
      </c>
      <c r="BA9">
        <f t="shared" si="15"/>
        <v>10</v>
      </c>
    </row>
    <row r="10" spans="1:53" x14ac:dyDescent="0.2">
      <c r="A10" s="2" t="s">
        <v>67</v>
      </c>
      <c r="B10" t="s">
        <v>33</v>
      </c>
      <c r="C10" s="8">
        <v>7.9982861427343403E-4</v>
      </c>
      <c r="D10" s="3">
        <v>3.3598999999999999E-4</v>
      </c>
      <c r="E10" s="3">
        <v>4.1875000000000001E-4</v>
      </c>
      <c r="F10" s="3">
        <v>3.4448999999999998E-4</v>
      </c>
      <c r="G10" s="3">
        <v>4.0779E-4</v>
      </c>
      <c r="H10" s="3">
        <v>3.5471199999999997E-4</v>
      </c>
      <c r="I10" s="3">
        <v>3.8768E-4</v>
      </c>
      <c r="J10" s="3">
        <v>3.7760000000000002E-4</v>
      </c>
      <c r="K10" s="3">
        <v>4.1344999999999999E-4</v>
      </c>
      <c r="L10" s="3">
        <v>4.1960000000000001E-4</v>
      </c>
      <c r="M10" s="3">
        <v>3.7232999999999998E-4</v>
      </c>
      <c r="N10" s="3">
        <v>4.1315999999999998E-4</v>
      </c>
      <c r="O10" s="3">
        <v>3.8963000000000002E-4</v>
      </c>
      <c r="P10" s="3">
        <v>3.6185999999999998E-4</v>
      </c>
      <c r="Q10" s="3">
        <v>3.8760999999999998E-4</v>
      </c>
      <c r="R10" s="3">
        <v>3.9672999999999998E-4</v>
      </c>
      <c r="S10" s="3">
        <v>4.0611E-4</v>
      </c>
      <c r="U10">
        <f t="shared" ref="U10:AJ10" si="16">D10/0.00079983</f>
        <v>0.42007676631284147</v>
      </c>
      <c r="V10">
        <f t="shared" si="16"/>
        <v>0.52354875411024848</v>
      </c>
      <c r="W10">
        <f t="shared" si="16"/>
        <v>0.43070402460522861</v>
      </c>
      <c r="X10">
        <f t="shared" si="16"/>
        <v>0.50984584224147633</v>
      </c>
      <c r="Y10">
        <f t="shared" si="16"/>
        <v>0.44348424040108519</v>
      </c>
      <c r="Z10">
        <f t="shared" si="16"/>
        <v>0.48470299938736983</v>
      </c>
      <c r="AA10">
        <f t="shared" si="16"/>
        <v>0.47210032131828017</v>
      </c>
      <c r="AB10">
        <f t="shared" si="16"/>
        <v>0.51692234599852471</v>
      </c>
      <c r="AC10">
        <f t="shared" si="16"/>
        <v>0.5246114799394872</v>
      </c>
      <c r="AD10">
        <f t="shared" si="16"/>
        <v>0.46551142117700012</v>
      </c>
      <c r="AE10">
        <f t="shared" si="16"/>
        <v>0.51655976895090205</v>
      </c>
      <c r="AF10">
        <f t="shared" si="16"/>
        <v>0.48714101746621163</v>
      </c>
      <c r="AG10">
        <f t="shared" si="16"/>
        <v>0.45242113949214208</v>
      </c>
      <c r="AH10">
        <f t="shared" si="16"/>
        <v>0.48461548078966782</v>
      </c>
      <c r="AI10">
        <f t="shared" si="16"/>
        <v>0.49601790380455846</v>
      </c>
      <c r="AJ10">
        <f t="shared" si="16"/>
        <v>0.50774539589662804</v>
      </c>
      <c r="AL10">
        <f>RANK(U10,U2:U36)</f>
        <v>34</v>
      </c>
      <c r="AM10">
        <f t="shared" ref="AM10:BA10" si="17">RANK(V10,V2:V36)</f>
        <v>29</v>
      </c>
      <c r="AN10">
        <f t="shared" si="17"/>
        <v>32</v>
      </c>
      <c r="AO10">
        <f t="shared" si="17"/>
        <v>28</v>
      </c>
      <c r="AP10">
        <f t="shared" si="17"/>
        <v>32</v>
      </c>
      <c r="AQ10">
        <f t="shared" si="17"/>
        <v>30</v>
      </c>
      <c r="AR10">
        <f t="shared" si="17"/>
        <v>30</v>
      </c>
      <c r="AS10">
        <f t="shared" si="17"/>
        <v>28</v>
      </c>
      <c r="AT10">
        <f t="shared" si="17"/>
        <v>30</v>
      </c>
      <c r="AU10">
        <f t="shared" si="17"/>
        <v>30</v>
      </c>
      <c r="AV10">
        <f t="shared" si="17"/>
        <v>27</v>
      </c>
      <c r="AW10">
        <f t="shared" si="17"/>
        <v>27</v>
      </c>
      <c r="AX10">
        <f t="shared" si="17"/>
        <v>31</v>
      </c>
      <c r="AY10">
        <f t="shared" si="17"/>
        <v>28</v>
      </c>
      <c r="AZ10">
        <f t="shared" si="17"/>
        <v>26</v>
      </c>
      <c r="BA10">
        <f t="shared" si="17"/>
        <v>27</v>
      </c>
    </row>
    <row r="11" spans="1:53" x14ac:dyDescent="0.2">
      <c r="A11" s="2" t="s">
        <v>68</v>
      </c>
      <c r="B11" t="s">
        <v>47</v>
      </c>
      <c r="C11" s="8">
        <v>3.05851092052805E-3</v>
      </c>
      <c r="D11" s="3">
        <v>1.3865500000000001E-3</v>
      </c>
      <c r="E11" s="3">
        <v>1.3488E-3</v>
      </c>
      <c r="F11" s="3">
        <v>1.2777999999999999E-3</v>
      </c>
      <c r="G11" s="3">
        <v>1.0648999999999999E-3</v>
      </c>
      <c r="H11" s="3">
        <v>9.9219999999999994E-4</v>
      </c>
      <c r="I11" s="3">
        <v>1.0242000000000001E-3</v>
      </c>
      <c r="J11" s="3">
        <v>1.0406E-3</v>
      </c>
      <c r="K11" s="3">
        <v>8.5282999999999995E-4</v>
      </c>
      <c r="L11" s="3">
        <v>8.6843E-4</v>
      </c>
      <c r="M11" s="3">
        <v>8.4595999999999998E-4</v>
      </c>
      <c r="N11" s="3">
        <v>1.1316E-3</v>
      </c>
      <c r="O11" s="3">
        <v>8.6300999999999999E-4</v>
      </c>
      <c r="P11" s="3">
        <v>8.2445000000000001E-4</v>
      </c>
      <c r="Q11" s="3">
        <v>8.4402000000000001E-4</v>
      </c>
      <c r="R11" s="3">
        <v>8.0267000000000001E-4</v>
      </c>
      <c r="S11" s="3">
        <v>8.2688E-4</v>
      </c>
      <c r="U11">
        <f t="shared" ref="U11:AJ11" si="18">D11/0.00305851</f>
        <v>0.45334165982782471</v>
      </c>
      <c r="V11">
        <f t="shared" si="18"/>
        <v>0.44099904855632321</v>
      </c>
      <c r="W11">
        <f t="shared" si="18"/>
        <v>0.41778513066820117</v>
      </c>
      <c r="X11">
        <f t="shared" si="18"/>
        <v>0.34817607266283251</v>
      </c>
      <c r="Y11">
        <f t="shared" si="18"/>
        <v>0.3244063285717555</v>
      </c>
      <c r="Z11">
        <f t="shared" si="18"/>
        <v>0.33486893945090912</v>
      </c>
      <c r="AA11">
        <f t="shared" si="18"/>
        <v>0.34023102752647533</v>
      </c>
      <c r="AB11">
        <f t="shared" si="18"/>
        <v>0.27883838862714194</v>
      </c>
      <c r="AC11">
        <f t="shared" si="18"/>
        <v>0.28393891143072936</v>
      </c>
      <c r="AD11">
        <f t="shared" si="18"/>
        <v>0.2765921968540237</v>
      </c>
      <c r="AE11">
        <f t="shared" si="18"/>
        <v>0.36998407721406829</v>
      </c>
      <c r="AF11">
        <f t="shared" si="18"/>
        <v>0.2821668067130727</v>
      </c>
      <c r="AG11">
        <f t="shared" si="18"/>
        <v>0.26955936060369268</v>
      </c>
      <c r="AH11">
        <f t="shared" si="18"/>
        <v>0.27595790106947499</v>
      </c>
      <c r="AI11">
        <f t="shared" si="18"/>
        <v>0.26243824607406874</v>
      </c>
      <c r="AJ11">
        <f t="shared" si="18"/>
        <v>0.2703538651173284</v>
      </c>
      <c r="AL11">
        <f>RANK(U11,U2:U36)</f>
        <v>31</v>
      </c>
      <c r="AM11">
        <f t="shared" ref="AM11:BA11" si="19">RANK(V11,V2:V36)</f>
        <v>34</v>
      </c>
      <c r="AN11">
        <f t="shared" si="19"/>
        <v>35</v>
      </c>
      <c r="AO11">
        <f t="shared" si="19"/>
        <v>34</v>
      </c>
      <c r="AP11">
        <f t="shared" si="19"/>
        <v>35</v>
      </c>
      <c r="AQ11">
        <f t="shared" si="19"/>
        <v>35</v>
      </c>
      <c r="AR11">
        <f t="shared" si="19"/>
        <v>34</v>
      </c>
      <c r="AS11">
        <f t="shared" si="19"/>
        <v>35</v>
      </c>
      <c r="AT11">
        <f t="shared" si="19"/>
        <v>35</v>
      </c>
      <c r="AU11">
        <f t="shared" si="19"/>
        <v>35</v>
      </c>
      <c r="AV11">
        <f t="shared" si="19"/>
        <v>35</v>
      </c>
      <c r="AW11">
        <f t="shared" si="19"/>
        <v>35</v>
      </c>
      <c r="AX11">
        <f t="shared" si="19"/>
        <v>35</v>
      </c>
      <c r="AY11">
        <f t="shared" si="19"/>
        <v>35</v>
      </c>
      <c r="AZ11">
        <f t="shared" si="19"/>
        <v>35</v>
      </c>
      <c r="BA11">
        <f t="shared" si="19"/>
        <v>35</v>
      </c>
    </row>
    <row r="12" spans="1:53" x14ac:dyDescent="0.2">
      <c r="A12" s="2" t="s">
        <v>69</v>
      </c>
      <c r="B12" t="s">
        <v>45</v>
      </c>
      <c r="C12" s="8">
        <v>5.3381575744887097E-4</v>
      </c>
      <c r="D12" s="3">
        <v>8.7115000000000001E-4</v>
      </c>
      <c r="E12" s="3">
        <v>7.3127000000000001E-4</v>
      </c>
      <c r="F12" s="3">
        <v>6.5589000000000001E-4</v>
      </c>
      <c r="G12" s="3">
        <v>6.0351000000000003E-4</v>
      </c>
      <c r="H12" s="3">
        <v>9.8945999999999995E-4</v>
      </c>
      <c r="I12" s="3">
        <v>6.9109E-4</v>
      </c>
      <c r="J12" s="3">
        <v>7.4045999999999997E-4</v>
      </c>
      <c r="K12" s="3">
        <v>4.7283999999999998E-4</v>
      </c>
      <c r="L12" s="3">
        <v>4.8381999999999999E-4</v>
      </c>
      <c r="M12" s="3">
        <v>5.0885999999999998E-4</v>
      </c>
      <c r="N12" s="3">
        <v>4.4495E-4</v>
      </c>
      <c r="O12" s="3">
        <v>6.1326999999999996E-4</v>
      </c>
      <c r="P12" s="3">
        <v>4.8912999999999995E-4</v>
      </c>
      <c r="Q12" s="3">
        <v>4.7502999999999998E-4</v>
      </c>
      <c r="R12" s="3">
        <v>4.6029000000000003E-4</v>
      </c>
      <c r="S12" s="3">
        <v>4.4466999999999998E-4</v>
      </c>
      <c r="U12">
        <f t="shared" ref="U12:AJ12" si="20">D12/0.00053382</f>
        <v>1.6319171256228693</v>
      </c>
      <c r="V12">
        <f t="shared" si="20"/>
        <v>1.3698812333745458</v>
      </c>
      <c r="W12">
        <f t="shared" si="20"/>
        <v>1.2286725862650332</v>
      </c>
      <c r="X12">
        <f t="shared" si="20"/>
        <v>1.130549623468585</v>
      </c>
      <c r="Y12">
        <f t="shared" si="20"/>
        <v>1.8535461391480275</v>
      </c>
      <c r="Z12">
        <f t="shared" si="20"/>
        <v>1.2946124161702448</v>
      </c>
      <c r="AA12">
        <f t="shared" si="20"/>
        <v>1.3870967741935485</v>
      </c>
      <c r="AB12">
        <f t="shared" si="20"/>
        <v>0.88576673785171034</v>
      </c>
      <c r="AC12">
        <f t="shared" si="20"/>
        <v>0.90633546888464278</v>
      </c>
      <c r="AD12">
        <f t="shared" si="20"/>
        <v>0.95324266606721375</v>
      </c>
      <c r="AE12">
        <f t="shared" si="20"/>
        <v>0.8335206623955641</v>
      </c>
      <c r="AF12">
        <f t="shared" si="20"/>
        <v>1.1488329399423027</v>
      </c>
      <c r="AG12">
        <f t="shared" si="20"/>
        <v>0.91628264208909371</v>
      </c>
      <c r="AH12">
        <f t="shared" si="20"/>
        <v>0.88986924431456305</v>
      </c>
      <c r="AI12">
        <f t="shared" si="20"/>
        <v>0.86225694054175572</v>
      </c>
      <c r="AJ12">
        <f t="shared" si="20"/>
        <v>0.83299614102131814</v>
      </c>
      <c r="AL12">
        <f>RANK(U12,U2:U36)</f>
        <v>8</v>
      </c>
      <c r="AM12">
        <f t="shared" ref="AM12:BA12" si="21">RANK(V12,V2:V36)</f>
        <v>8</v>
      </c>
      <c r="AN12">
        <f t="shared" si="21"/>
        <v>7</v>
      </c>
      <c r="AO12">
        <f t="shared" si="21"/>
        <v>8</v>
      </c>
      <c r="AP12">
        <f t="shared" si="21"/>
        <v>7</v>
      </c>
      <c r="AQ12">
        <f t="shared" si="21"/>
        <v>7</v>
      </c>
      <c r="AR12">
        <f t="shared" si="21"/>
        <v>7</v>
      </c>
      <c r="AS12">
        <f t="shared" si="21"/>
        <v>10</v>
      </c>
      <c r="AT12">
        <f t="shared" si="21"/>
        <v>9</v>
      </c>
      <c r="AU12">
        <f t="shared" si="21"/>
        <v>7</v>
      </c>
      <c r="AV12">
        <f t="shared" si="21"/>
        <v>10</v>
      </c>
      <c r="AW12">
        <f t="shared" si="21"/>
        <v>7</v>
      </c>
      <c r="AX12">
        <f t="shared" si="21"/>
        <v>7</v>
      </c>
      <c r="AY12">
        <f t="shared" si="21"/>
        <v>7</v>
      </c>
      <c r="AZ12">
        <f t="shared" si="21"/>
        <v>7</v>
      </c>
      <c r="BA12">
        <f t="shared" si="21"/>
        <v>8</v>
      </c>
    </row>
    <row r="13" spans="1:53" x14ac:dyDescent="0.2">
      <c r="A13" s="2" t="s">
        <v>70</v>
      </c>
      <c r="B13" t="s">
        <v>44</v>
      </c>
      <c r="C13" s="8">
        <v>4.5019593342817099E-4</v>
      </c>
      <c r="D13" s="3">
        <v>4.2265000000000002E-3</v>
      </c>
      <c r="E13">
        <v>2.1924000000000002E-3</v>
      </c>
      <c r="F13">
        <v>1.9989999999999999E-3</v>
      </c>
      <c r="G13">
        <v>1.7208E-3</v>
      </c>
      <c r="H13">
        <v>1.5679999999999999E-3</v>
      </c>
      <c r="I13">
        <v>1.4576000000000001E-3</v>
      </c>
      <c r="J13">
        <v>1.5594999999999999E-3</v>
      </c>
      <c r="K13">
        <v>1.2199000000000001E-3</v>
      </c>
      <c r="L13">
        <v>1.256E-3</v>
      </c>
      <c r="M13">
        <v>1.2463999999999999E-3</v>
      </c>
      <c r="N13" s="3">
        <v>1.256E-3</v>
      </c>
      <c r="O13" s="3">
        <v>1.1872E-3</v>
      </c>
      <c r="P13" s="3">
        <v>1.248E-3</v>
      </c>
      <c r="Q13" s="3">
        <v>1.1980000000000001E-3</v>
      </c>
      <c r="R13" s="3">
        <v>1.2038000000000001E-3</v>
      </c>
      <c r="S13" s="3">
        <v>1.0954999999999999E-3</v>
      </c>
      <c r="U13">
        <f t="shared" ref="U13:AJ13" si="22">D13/0.0004502</f>
        <v>9.3880497556641505</v>
      </c>
      <c r="V13">
        <f t="shared" si="22"/>
        <v>4.8698356286095077</v>
      </c>
      <c r="W13">
        <f t="shared" si="22"/>
        <v>4.440248778320746</v>
      </c>
      <c r="X13">
        <f t="shared" si="22"/>
        <v>3.8223011994669038</v>
      </c>
      <c r="Y13">
        <f t="shared" si="22"/>
        <v>3.4828964904486894</v>
      </c>
      <c r="Z13">
        <f t="shared" si="22"/>
        <v>3.2376721457130166</v>
      </c>
      <c r="AA13">
        <f t="shared" si="22"/>
        <v>3.464015992892048</v>
      </c>
      <c r="AB13">
        <f t="shared" si="22"/>
        <v>2.7096845846290538</v>
      </c>
      <c r="AC13">
        <f t="shared" si="22"/>
        <v>2.7898711683696136</v>
      </c>
      <c r="AD13">
        <f t="shared" si="22"/>
        <v>2.7685473123056417</v>
      </c>
      <c r="AE13">
        <f t="shared" si="22"/>
        <v>2.7898711683696136</v>
      </c>
      <c r="AF13">
        <f t="shared" si="22"/>
        <v>2.6370501999111506</v>
      </c>
      <c r="AG13">
        <f t="shared" si="22"/>
        <v>2.7721012883163039</v>
      </c>
      <c r="AH13">
        <f t="shared" si="22"/>
        <v>2.6610395379831187</v>
      </c>
      <c r="AI13">
        <f t="shared" si="22"/>
        <v>2.6739227010217683</v>
      </c>
      <c r="AJ13">
        <f t="shared" si="22"/>
        <v>2.4333629498000886</v>
      </c>
      <c r="AL13">
        <f>RANK(U13,U2:U36)</f>
        <v>1</v>
      </c>
      <c r="AM13">
        <f t="shared" ref="AM13:BA13" si="23">RANK(V13,V2:V36)</f>
        <v>1</v>
      </c>
      <c r="AN13">
        <f t="shared" si="23"/>
        <v>1</v>
      </c>
      <c r="AO13">
        <f t="shared" si="23"/>
        <v>2</v>
      </c>
      <c r="AP13">
        <f t="shared" si="23"/>
        <v>1</v>
      </c>
      <c r="AQ13">
        <f t="shared" si="23"/>
        <v>2</v>
      </c>
      <c r="AR13">
        <f t="shared" si="23"/>
        <v>1</v>
      </c>
      <c r="AS13">
        <f t="shared" si="23"/>
        <v>3</v>
      </c>
      <c r="AT13">
        <f t="shared" si="23"/>
        <v>3</v>
      </c>
      <c r="AU13">
        <f t="shared" si="23"/>
        <v>2</v>
      </c>
      <c r="AV13">
        <f t="shared" si="23"/>
        <v>2</v>
      </c>
      <c r="AW13">
        <f t="shared" si="23"/>
        <v>3</v>
      </c>
      <c r="AX13">
        <f t="shared" si="23"/>
        <v>3</v>
      </c>
      <c r="AY13">
        <f t="shared" si="23"/>
        <v>2</v>
      </c>
      <c r="AZ13">
        <f t="shared" si="23"/>
        <v>3</v>
      </c>
      <c r="BA13">
        <f t="shared" si="23"/>
        <v>3</v>
      </c>
    </row>
    <row r="14" spans="1:53" x14ac:dyDescent="0.2">
      <c r="A14" s="2" t="s">
        <v>71</v>
      </c>
      <c r="B14" t="s">
        <v>40</v>
      </c>
      <c r="C14" s="8">
        <v>5.3163281255976804E-4</v>
      </c>
      <c r="D14" s="3">
        <v>3.0978000000000001E-4</v>
      </c>
      <c r="E14">
        <v>2.7189E-4</v>
      </c>
      <c r="F14">
        <v>3.0359000000000001E-4</v>
      </c>
      <c r="G14">
        <v>2.9684999999999998E-4</v>
      </c>
      <c r="H14">
        <v>2.9777999999999998E-4</v>
      </c>
      <c r="I14">
        <v>2.9566E-4</v>
      </c>
      <c r="J14">
        <v>3.0510999999999998E-4</v>
      </c>
      <c r="K14">
        <v>3.0318000000000001E-4</v>
      </c>
      <c r="L14">
        <v>2.9588999999999999E-4</v>
      </c>
      <c r="M14">
        <v>2.8619000000000002E-4</v>
      </c>
      <c r="N14" s="3">
        <v>2.9479000000000002E-4</v>
      </c>
      <c r="O14" s="3">
        <v>2.6988000000000001E-4</v>
      </c>
      <c r="P14" s="3">
        <v>2.8279999999999999E-4</v>
      </c>
      <c r="Q14" s="3">
        <v>2.8810000000000001E-4</v>
      </c>
      <c r="R14" s="3">
        <v>2.6161000000000001E-4</v>
      </c>
      <c r="S14" s="3">
        <v>2.6636999999999999E-4</v>
      </c>
      <c r="U14">
        <f t="shared" ref="U14:AJ14" si="24">D14/0.00053163</f>
        <v>0.58269849331301848</v>
      </c>
      <c r="V14">
        <f t="shared" si="24"/>
        <v>0.51142712036566795</v>
      </c>
      <c r="W14">
        <f t="shared" si="24"/>
        <v>0.57105505708857673</v>
      </c>
      <c r="X14">
        <f t="shared" si="24"/>
        <v>0.55837706675695509</v>
      </c>
      <c r="Y14">
        <f t="shared" si="24"/>
        <v>0.56012640370182276</v>
      </c>
      <c r="Z14">
        <f t="shared" si="24"/>
        <v>0.55613866787051147</v>
      </c>
      <c r="AA14">
        <f t="shared" si="24"/>
        <v>0.57391418843932818</v>
      </c>
      <c r="AB14">
        <f t="shared" si="24"/>
        <v>0.57028384402686083</v>
      </c>
      <c r="AC14">
        <f t="shared" si="24"/>
        <v>0.5565712995880594</v>
      </c>
      <c r="AD14">
        <f t="shared" si="24"/>
        <v>0.53832552715234294</v>
      </c>
      <c r="AE14">
        <f t="shared" si="24"/>
        <v>0.55450219137369983</v>
      </c>
      <c r="AF14">
        <f t="shared" si="24"/>
        <v>0.50764629535579264</v>
      </c>
      <c r="AG14">
        <f t="shared" si="24"/>
        <v>0.53194891183718007</v>
      </c>
      <c r="AH14">
        <f t="shared" si="24"/>
        <v>0.54191825141545824</v>
      </c>
      <c r="AI14">
        <f t="shared" si="24"/>
        <v>0.49209036359874353</v>
      </c>
      <c r="AJ14">
        <f t="shared" si="24"/>
        <v>0.50104395914451783</v>
      </c>
      <c r="AL14">
        <f>RANK(U14,U2:U36)</f>
        <v>25</v>
      </c>
      <c r="AM14">
        <f t="shared" ref="AM14:BA14" si="25">RANK(V14,V2:V36)</f>
        <v>31</v>
      </c>
      <c r="AN14">
        <f t="shared" si="25"/>
        <v>25</v>
      </c>
      <c r="AO14">
        <f t="shared" si="25"/>
        <v>24</v>
      </c>
      <c r="AP14">
        <f t="shared" si="25"/>
        <v>27</v>
      </c>
      <c r="AQ14">
        <f t="shared" si="25"/>
        <v>27</v>
      </c>
      <c r="AR14">
        <f t="shared" si="25"/>
        <v>26</v>
      </c>
      <c r="AS14">
        <f t="shared" si="25"/>
        <v>23</v>
      </c>
      <c r="AT14">
        <f t="shared" si="25"/>
        <v>24</v>
      </c>
      <c r="AU14">
        <f t="shared" si="25"/>
        <v>25</v>
      </c>
      <c r="AV14">
        <f t="shared" si="25"/>
        <v>25</v>
      </c>
      <c r="AW14">
        <f t="shared" si="25"/>
        <v>26</v>
      </c>
      <c r="AX14">
        <f t="shared" si="25"/>
        <v>27</v>
      </c>
      <c r="AY14">
        <f t="shared" si="25"/>
        <v>25</v>
      </c>
      <c r="AZ14">
        <f t="shared" si="25"/>
        <v>27</v>
      </c>
      <c r="BA14">
        <f t="shared" si="25"/>
        <v>28</v>
      </c>
    </row>
    <row r="15" spans="1:53" x14ac:dyDescent="0.2">
      <c r="A15" s="2" t="s">
        <v>72</v>
      </c>
      <c r="B15" t="s">
        <v>39</v>
      </c>
      <c r="C15" s="8">
        <v>8.3309884743238501E-4</v>
      </c>
      <c r="D15" s="3">
        <v>3.6841E-4</v>
      </c>
      <c r="E15">
        <v>4.3175E-4</v>
      </c>
      <c r="F15">
        <v>3.5879999999999999E-4</v>
      </c>
      <c r="G15">
        <v>3.0494000000000002E-4</v>
      </c>
      <c r="H15">
        <v>3.5816999999999999E-4</v>
      </c>
      <c r="I15">
        <v>3.4908999999999998E-4</v>
      </c>
      <c r="J15">
        <v>3.7104999999999999E-4</v>
      </c>
      <c r="K15">
        <v>2.9059000000000002E-4</v>
      </c>
      <c r="L15">
        <v>3.9088000000000003E-4</v>
      </c>
      <c r="M15">
        <v>3.6769999999999999E-4</v>
      </c>
      <c r="N15" s="3">
        <v>3.3024999999999998E-4</v>
      </c>
      <c r="O15" s="3">
        <v>3.5163000000000002E-4</v>
      </c>
      <c r="P15" s="3">
        <v>3.2763999999999997E-4</v>
      </c>
      <c r="Q15" s="3">
        <v>3.3547999999999998E-4</v>
      </c>
      <c r="R15" s="3">
        <v>3.4003000000000001E-4</v>
      </c>
      <c r="S15" s="3">
        <v>3.5104999999999999E-4</v>
      </c>
      <c r="U15">
        <f t="shared" ref="U15:AJ15" si="26">D15/0.0008331</f>
        <v>0.4422158204297203</v>
      </c>
      <c r="V15">
        <f t="shared" si="26"/>
        <v>0.51824510863041651</v>
      </c>
      <c r="W15">
        <f t="shared" si="26"/>
        <v>0.43068059056535829</v>
      </c>
      <c r="X15">
        <f t="shared" si="26"/>
        <v>0.36603048853679032</v>
      </c>
      <c r="Y15">
        <f t="shared" si="26"/>
        <v>0.42992437882607126</v>
      </c>
      <c r="Z15">
        <f t="shared" si="26"/>
        <v>0.41902532709158563</v>
      </c>
      <c r="AA15">
        <f t="shared" si="26"/>
        <v>0.44538470771816108</v>
      </c>
      <c r="AB15">
        <f t="shared" si="26"/>
        <v>0.34880566558636422</v>
      </c>
      <c r="AC15">
        <f t="shared" si="26"/>
        <v>0.46918737246429004</v>
      </c>
      <c r="AD15">
        <f t="shared" si="26"/>
        <v>0.4413635818029048</v>
      </c>
      <c r="AE15">
        <f t="shared" si="26"/>
        <v>0.39641099507862199</v>
      </c>
      <c r="AF15">
        <f t="shared" si="26"/>
        <v>0.42207418077061576</v>
      </c>
      <c r="AG15">
        <f t="shared" si="26"/>
        <v>0.39327811787300437</v>
      </c>
      <c r="AH15">
        <f t="shared" si="26"/>
        <v>0.40268875285079819</v>
      </c>
      <c r="AI15">
        <f t="shared" si="26"/>
        <v>0.40815028207898213</v>
      </c>
      <c r="AJ15">
        <f t="shared" si="26"/>
        <v>0.42137798583603409</v>
      </c>
      <c r="AL15">
        <f>RANK(U15,U2:U36)</f>
        <v>33</v>
      </c>
      <c r="AM15">
        <f t="shared" ref="AM15:BA15" si="27">RANK(V15,V2:V36)</f>
        <v>30</v>
      </c>
      <c r="AN15">
        <f t="shared" si="27"/>
        <v>33</v>
      </c>
      <c r="AO15">
        <f t="shared" si="27"/>
        <v>33</v>
      </c>
      <c r="AP15">
        <f t="shared" si="27"/>
        <v>34</v>
      </c>
      <c r="AQ15">
        <f t="shared" si="27"/>
        <v>34</v>
      </c>
      <c r="AR15">
        <f t="shared" si="27"/>
        <v>31</v>
      </c>
      <c r="AS15">
        <f t="shared" si="27"/>
        <v>34</v>
      </c>
      <c r="AT15">
        <f t="shared" si="27"/>
        <v>33</v>
      </c>
      <c r="AU15">
        <f t="shared" si="27"/>
        <v>33</v>
      </c>
      <c r="AV15">
        <f t="shared" si="27"/>
        <v>34</v>
      </c>
      <c r="AW15">
        <f t="shared" si="27"/>
        <v>31</v>
      </c>
      <c r="AX15">
        <f t="shared" si="27"/>
        <v>34</v>
      </c>
      <c r="AY15">
        <f t="shared" si="27"/>
        <v>34</v>
      </c>
      <c r="AZ15">
        <f t="shared" si="27"/>
        <v>33</v>
      </c>
      <c r="BA15">
        <f t="shared" si="27"/>
        <v>31</v>
      </c>
    </row>
    <row r="16" spans="1:53" x14ac:dyDescent="0.2">
      <c r="A16" s="2" t="s">
        <v>73</v>
      </c>
      <c r="B16" t="s">
        <v>43</v>
      </c>
      <c r="C16" s="8">
        <v>6.4322774564550596E-4</v>
      </c>
      <c r="D16" s="3">
        <v>4.0019200000000001E-4</v>
      </c>
      <c r="E16">
        <v>3.8769E-4</v>
      </c>
      <c r="F16">
        <v>3.9353000000000001E-4</v>
      </c>
      <c r="G16">
        <v>3.9204000000000002E-4</v>
      </c>
      <c r="H16">
        <v>3.9125E-4</v>
      </c>
      <c r="I16">
        <v>3.8622999999999999E-4</v>
      </c>
      <c r="J16">
        <v>3.8262000000000002E-4</v>
      </c>
      <c r="K16">
        <v>3.8139000000000001E-4</v>
      </c>
      <c r="L16">
        <v>3.7235000000000002E-4</v>
      </c>
      <c r="M16">
        <v>3.7547999999999998E-4</v>
      </c>
      <c r="N16" s="3">
        <v>3.8420000000000001E-4</v>
      </c>
      <c r="O16" s="3">
        <v>3.8162999999999999E-4</v>
      </c>
      <c r="P16" s="3">
        <v>3.8484000000000001E-4</v>
      </c>
      <c r="Q16" s="3">
        <v>3.8297E-4</v>
      </c>
      <c r="R16" s="3">
        <v>3.7524999999999999E-4</v>
      </c>
      <c r="S16" s="3">
        <v>3.7924999999999998E-4</v>
      </c>
      <c r="U16">
        <f t="shared" ref="U16:AJ16" si="28">D16/0.00064323</f>
        <v>0.62216003606796955</v>
      </c>
      <c r="V16">
        <f t="shared" si="28"/>
        <v>0.60272375355627072</v>
      </c>
      <c r="W16">
        <f t="shared" si="28"/>
        <v>0.61180293207717307</v>
      </c>
      <c r="X16">
        <f t="shared" si="28"/>
        <v>0.60948649783125797</v>
      </c>
      <c r="Y16">
        <f t="shared" si="28"/>
        <v>0.60825832128476598</v>
      </c>
      <c r="Z16">
        <f t="shared" si="28"/>
        <v>0.60045395892604514</v>
      </c>
      <c r="AA16">
        <f t="shared" si="28"/>
        <v>0.59484165850473403</v>
      </c>
      <c r="AB16">
        <f t="shared" si="28"/>
        <v>0.59292943426146172</v>
      </c>
      <c r="AC16">
        <f t="shared" si="28"/>
        <v>0.57887536340033896</v>
      </c>
      <c r="AD16">
        <f t="shared" si="28"/>
        <v>0.58374142997061707</v>
      </c>
      <c r="AE16">
        <f t="shared" si="28"/>
        <v>0.59729801159771778</v>
      </c>
      <c r="AF16">
        <f t="shared" si="28"/>
        <v>0.59330255118697828</v>
      </c>
      <c r="AG16">
        <f t="shared" si="28"/>
        <v>0.59829299006576186</v>
      </c>
      <c r="AH16">
        <f t="shared" si="28"/>
        <v>0.59538578735444558</v>
      </c>
      <c r="AI16">
        <f t="shared" si="28"/>
        <v>0.58338385958366368</v>
      </c>
      <c r="AJ16">
        <f t="shared" si="28"/>
        <v>0.58960247500893925</v>
      </c>
      <c r="AL16">
        <f>RANK(U16,U2:U36)</f>
        <v>24</v>
      </c>
      <c r="AM16">
        <f t="shared" ref="AM16:BA16" si="29">RANK(V16,V2:V36)</f>
        <v>25</v>
      </c>
      <c r="AN16">
        <f t="shared" si="29"/>
        <v>24</v>
      </c>
      <c r="AO16">
        <f t="shared" si="29"/>
        <v>22</v>
      </c>
      <c r="AP16">
        <f t="shared" si="29"/>
        <v>23</v>
      </c>
      <c r="AQ16">
        <f t="shared" si="29"/>
        <v>24</v>
      </c>
      <c r="AR16">
        <f t="shared" si="29"/>
        <v>24</v>
      </c>
      <c r="AS16">
        <f t="shared" si="29"/>
        <v>22</v>
      </c>
      <c r="AT16">
        <f t="shared" si="29"/>
        <v>23</v>
      </c>
      <c r="AU16">
        <f t="shared" si="29"/>
        <v>22</v>
      </c>
      <c r="AV16">
        <f t="shared" si="29"/>
        <v>22</v>
      </c>
      <c r="AW16">
        <f t="shared" si="29"/>
        <v>19</v>
      </c>
      <c r="AX16">
        <f t="shared" si="29"/>
        <v>22</v>
      </c>
      <c r="AY16">
        <f t="shared" si="29"/>
        <v>21</v>
      </c>
      <c r="AZ16">
        <f t="shared" si="29"/>
        <v>19</v>
      </c>
      <c r="BA16">
        <f t="shared" si="29"/>
        <v>21</v>
      </c>
    </row>
    <row r="17" spans="1:53" x14ac:dyDescent="0.2">
      <c r="A17" s="2" t="s">
        <v>74</v>
      </c>
      <c r="B17" t="s">
        <v>48</v>
      </c>
      <c r="C17" s="8">
        <v>6.8199437979196405E-4</v>
      </c>
      <c r="D17" s="3">
        <v>3.8207999999999997E-4</v>
      </c>
      <c r="E17">
        <v>3.9539000000000002E-4</v>
      </c>
      <c r="F17">
        <v>3.8898999999999997E-4</v>
      </c>
      <c r="G17">
        <v>3.7033999999999998E-4</v>
      </c>
      <c r="H17">
        <v>3.9722999999999999E-4</v>
      </c>
      <c r="I17">
        <v>4.0410000000000001E-4</v>
      </c>
      <c r="J17">
        <v>3.7542000000000001E-4</v>
      </c>
      <c r="K17">
        <v>3.8720999999999997E-4</v>
      </c>
      <c r="L17">
        <v>3.7426000000000001E-4</v>
      </c>
      <c r="M17">
        <v>3.7610999999999998E-4</v>
      </c>
      <c r="N17" s="3">
        <v>3.8666999999999998E-4</v>
      </c>
      <c r="O17" s="3">
        <v>3.9365E-4</v>
      </c>
      <c r="P17" s="3">
        <v>4.0841E-4</v>
      </c>
      <c r="Q17" s="3">
        <v>3.8392E-4</v>
      </c>
      <c r="R17" s="3">
        <v>3.9617999999999999E-4</v>
      </c>
      <c r="S17" s="3">
        <v>3.6277999999999999E-4</v>
      </c>
      <c r="U17">
        <f t="shared" ref="U17:AJ17" si="30">D17/0.00068199</f>
        <v>0.56024281880965987</v>
      </c>
      <c r="V17">
        <f t="shared" si="30"/>
        <v>0.57975923400636376</v>
      </c>
      <c r="W17">
        <f t="shared" si="30"/>
        <v>0.57037493218375623</v>
      </c>
      <c r="X17">
        <f t="shared" si="30"/>
        <v>0.54302849015381449</v>
      </c>
      <c r="Y17">
        <f t="shared" si="30"/>
        <v>0.58245722078036333</v>
      </c>
      <c r="Z17">
        <f t="shared" si="30"/>
        <v>0.59253068226806838</v>
      </c>
      <c r="AA17">
        <f t="shared" si="30"/>
        <v>0.55047727972550919</v>
      </c>
      <c r="AB17">
        <f t="shared" si="30"/>
        <v>0.56776492323934358</v>
      </c>
      <c r="AC17">
        <f t="shared" si="30"/>
        <v>0.54877637502016152</v>
      </c>
      <c r="AD17">
        <f t="shared" si="30"/>
        <v>0.55148902476575901</v>
      </c>
      <c r="AE17">
        <f t="shared" si="30"/>
        <v>0.56697312277306111</v>
      </c>
      <c r="AF17">
        <f t="shared" si="30"/>
        <v>0.5772078769483423</v>
      </c>
      <c r="AG17">
        <f t="shared" si="30"/>
        <v>0.59885042302673053</v>
      </c>
      <c r="AH17">
        <f t="shared" si="30"/>
        <v>0.56294080558365955</v>
      </c>
      <c r="AI17">
        <f t="shared" si="30"/>
        <v>0.5809176087625918</v>
      </c>
      <c r="AJ17">
        <f t="shared" si="30"/>
        <v>0.53194328362585952</v>
      </c>
      <c r="AL17">
        <f>RANK(U17,U2:U36)</f>
        <v>27</v>
      </c>
      <c r="AM17">
        <f t="shared" ref="AM17:BA17" si="31">RANK(V17,V2:V36)</f>
        <v>27</v>
      </c>
      <c r="AN17">
        <f t="shared" si="31"/>
        <v>26</v>
      </c>
      <c r="AO17">
        <f t="shared" si="31"/>
        <v>27</v>
      </c>
      <c r="AP17">
        <f t="shared" si="31"/>
        <v>25</v>
      </c>
      <c r="AQ17">
        <f t="shared" si="31"/>
        <v>25</v>
      </c>
      <c r="AR17">
        <f t="shared" si="31"/>
        <v>28</v>
      </c>
      <c r="AS17">
        <f t="shared" si="31"/>
        <v>24</v>
      </c>
      <c r="AT17">
        <f t="shared" si="31"/>
        <v>26</v>
      </c>
      <c r="AU17">
        <f t="shared" si="31"/>
        <v>24</v>
      </c>
      <c r="AV17">
        <f t="shared" si="31"/>
        <v>24</v>
      </c>
      <c r="AW17">
        <f t="shared" si="31"/>
        <v>21</v>
      </c>
      <c r="AX17">
        <f t="shared" si="31"/>
        <v>21</v>
      </c>
      <c r="AY17">
        <f t="shared" si="31"/>
        <v>24</v>
      </c>
      <c r="AZ17">
        <f t="shared" si="31"/>
        <v>20</v>
      </c>
      <c r="BA17">
        <f t="shared" si="31"/>
        <v>25</v>
      </c>
    </row>
    <row r="18" spans="1:53" x14ac:dyDescent="0.2">
      <c r="A18" s="2" t="s">
        <v>75</v>
      </c>
      <c r="B18" t="s">
        <v>46</v>
      </c>
      <c r="C18" s="8">
        <v>9.0692048135464101E-4</v>
      </c>
      <c r="D18" s="3">
        <v>6.1530999999999999E-4</v>
      </c>
      <c r="E18">
        <v>6.0388E-4</v>
      </c>
      <c r="F18">
        <v>5.9013000000000002E-4</v>
      </c>
      <c r="G18">
        <v>5.9031000000000003E-4</v>
      </c>
      <c r="H18">
        <v>5.8863000000000003E-4</v>
      </c>
      <c r="I18">
        <v>5.7423000000000001E-4</v>
      </c>
      <c r="J18">
        <v>5.9272000000000003E-4</v>
      </c>
      <c r="K18">
        <v>6.0015000000000003E-4</v>
      </c>
      <c r="L18">
        <v>5.6271000000000001E-4</v>
      </c>
      <c r="M18">
        <v>5.7985999999999997E-4</v>
      </c>
      <c r="N18" s="3">
        <v>5.6811000000000003E-4</v>
      </c>
      <c r="O18" s="3">
        <v>5.8303999999999995E-4</v>
      </c>
      <c r="P18" s="3">
        <v>5.6316000000000005E-4</v>
      </c>
      <c r="Q18" s="3">
        <v>5.7023000000000002E-4</v>
      </c>
      <c r="R18" s="3">
        <v>5.622E-4</v>
      </c>
      <c r="S18" s="3">
        <v>5.8374000000000002E-4</v>
      </c>
      <c r="U18">
        <f t="shared" ref="U18:AJ18" si="32">D18/0.00090692</f>
        <v>0.67846116526264721</v>
      </c>
      <c r="V18">
        <f t="shared" si="32"/>
        <v>0.66585806906893663</v>
      </c>
      <c r="W18">
        <f t="shared" si="32"/>
        <v>0.6506968641114983</v>
      </c>
      <c r="X18">
        <f t="shared" si="32"/>
        <v>0.65089533806730482</v>
      </c>
      <c r="Y18">
        <f t="shared" si="32"/>
        <v>0.6490429144797778</v>
      </c>
      <c r="Z18">
        <f t="shared" si="32"/>
        <v>0.63316499801526049</v>
      </c>
      <c r="AA18">
        <f t="shared" si="32"/>
        <v>0.65355268380893583</v>
      </c>
      <c r="AB18">
        <f t="shared" si="32"/>
        <v>0.66174524765139153</v>
      </c>
      <c r="AC18">
        <f t="shared" si="32"/>
        <v>0.62046266484364665</v>
      </c>
      <c r="AD18">
        <f t="shared" si="32"/>
        <v>0.63937282229965153</v>
      </c>
      <c r="AE18">
        <f t="shared" si="32"/>
        <v>0.62641688351784064</v>
      </c>
      <c r="AF18">
        <f t="shared" si="32"/>
        <v>0.64287919551889905</v>
      </c>
      <c r="AG18">
        <f t="shared" si="32"/>
        <v>0.62095884973316284</v>
      </c>
      <c r="AH18">
        <f t="shared" si="32"/>
        <v>0.62875446566400572</v>
      </c>
      <c r="AI18">
        <f t="shared" si="32"/>
        <v>0.61990032196886169</v>
      </c>
      <c r="AJ18">
        <f t="shared" si="32"/>
        <v>0.64365103868036877</v>
      </c>
      <c r="AL18">
        <f>RANK(U18,U2:U36)</f>
        <v>21</v>
      </c>
      <c r="AM18">
        <f t="shared" ref="AM18:BA18" si="33">RANK(V18,V2:V36)</f>
        <v>22</v>
      </c>
      <c r="AN18">
        <f t="shared" si="33"/>
        <v>20</v>
      </c>
      <c r="AO18">
        <f t="shared" si="33"/>
        <v>20</v>
      </c>
      <c r="AP18">
        <f t="shared" si="33"/>
        <v>19</v>
      </c>
      <c r="AQ18">
        <f t="shared" si="33"/>
        <v>21</v>
      </c>
      <c r="AR18">
        <f t="shared" si="33"/>
        <v>19</v>
      </c>
      <c r="AS18">
        <f t="shared" si="33"/>
        <v>18</v>
      </c>
      <c r="AT18">
        <f t="shared" si="33"/>
        <v>20</v>
      </c>
      <c r="AU18">
        <f t="shared" si="33"/>
        <v>19</v>
      </c>
      <c r="AV18">
        <f t="shared" si="33"/>
        <v>21</v>
      </c>
      <c r="AW18">
        <f t="shared" si="33"/>
        <v>16</v>
      </c>
      <c r="AX18">
        <f t="shared" si="33"/>
        <v>19</v>
      </c>
      <c r="AY18">
        <f t="shared" si="33"/>
        <v>17</v>
      </c>
      <c r="AZ18">
        <f t="shared" si="33"/>
        <v>16</v>
      </c>
      <c r="BA18">
        <f t="shared" si="33"/>
        <v>14</v>
      </c>
    </row>
    <row r="19" spans="1:53" x14ac:dyDescent="0.2">
      <c r="A19" s="2" t="s">
        <v>76</v>
      </c>
      <c r="B19" s="3" t="s">
        <v>24</v>
      </c>
      <c r="C19" s="8">
        <v>4.2849240181439501E-4</v>
      </c>
      <c r="D19" s="3">
        <v>2.4486000000000001E-4</v>
      </c>
      <c r="E19" s="3">
        <v>2.3303000000000001E-4</v>
      </c>
      <c r="F19" s="3">
        <v>2.2722000000000001E-4</v>
      </c>
      <c r="G19" s="3">
        <v>2.3421999999999999E-4</v>
      </c>
      <c r="H19" s="3">
        <v>2.2392000000000001E-4</v>
      </c>
      <c r="I19" s="3">
        <v>2.3513000000000001E-4</v>
      </c>
      <c r="J19" s="3">
        <v>2.3812E-4</v>
      </c>
      <c r="K19" s="3">
        <v>2.2416999999999999E-4</v>
      </c>
      <c r="L19" s="3">
        <v>2.3018E-4</v>
      </c>
      <c r="M19" s="3">
        <v>2.1989000000000001E-4</v>
      </c>
      <c r="N19" s="3">
        <v>2.1965E-4</v>
      </c>
      <c r="O19" s="3">
        <v>2.3018E-4</v>
      </c>
      <c r="P19" s="3">
        <v>2.2903999999999999E-4</v>
      </c>
      <c r="Q19" s="3">
        <v>2.2766999999999999E-4</v>
      </c>
      <c r="R19" s="3">
        <v>2.2049999999999999E-4</v>
      </c>
      <c r="S19" s="3">
        <v>2.31E-4</v>
      </c>
      <c r="U19">
        <f t="shared" ref="U19:AJ19" si="34">D19/0.00042849</f>
        <v>0.5714485752292936</v>
      </c>
      <c r="V19">
        <f t="shared" si="34"/>
        <v>0.54383999626595725</v>
      </c>
      <c r="W19">
        <f t="shared" si="34"/>
        <v>0.53028075334313518</v>
      </c>
      <c r="X19">
        <f t="shared" si="34"/>
        <v>0.54661719059954716</v>
      </c>
      <c r="Y19">
        <f t="shared" si="34"/>
        <v>0.52257929006511239</v>
      </c>
      <c r="Z19">
        <f t="shared" si="34"/>
        <v>0.54874092744288083</v>
      </c>
      <c r="AA19">
        <f t="shared" si="34"/>
        <v>0.55571891992811961</v>
      </c>
      <c r="AB19">
        <f t="shared" si="34"/>
        <v>0.52316273425284132</v>
      </c>
      <c r="AC19">
        <f t="shared" si="34"/>
        <v>0.53718873252584654</v>
      </c>
      <c r="AD19">
        <f t="shared" si="34"/>
        <v>0.51317416975892083</v>
      </c>
      <c r="AE19">
        <f t="shared" si="34"/>
        <v>0.51261406333870096</v>
      </c>
      <c r="AF19">
        <f t="shared" si="34"/>
        <v>0.53718873252584654</v>
      </c>
      <c r="AG19">
        <f t="shared" si="34"/>
        <v>0.53452822702980229</v>
      </c>
      <c r="AH19">
        <f t="shared" si="34"/>
        <v>0.53133095288104737</v>
      </c>
      <c r="AI19">
        <f t="shared" si="34"/>
        <v>0.51459777357697956</v>
      </c>
      <c r="AJ19">
        <f t="shared" si="34"/>
        <v>0.5391024294615977</v>
      </c>
      <c r="AL19">
        <f>RANK(U19,U2:U36)</f>
        <v>26</v>
      </c>
      <c r="AM19">
        <f t="shared" ref="AM19:BA19" si="35">RANK(V19,V2:V36)</f>
        <v>28</v>
      </c>
      <c r="AN19">
        <f t="shared" si="35"/>
        <v>29</v>
      </c>
      <c r="AO19">
        <f t="shared" si="35"/>
        <v>25</v>
      </c>
      <c r="AP19">
        <f t="shared" si="35"/>
        <v>29</v>
      </c>
      <c r="AQ19">
        <f t="shared" si="35"/>
        <v>28</v>
      </c>
      <c r="AR19">
        <f t="shared" si="35"/>
        <v>27</v>
      </c>
      <c r="AS19">
        <f t="shared" si="35"/>
        <v>27</v>
      </c>
      <c r="AT19">
        <f t="shared" si="35"/>
        <v>27</v>
      </c>
      <c r="AU19">
        <f t="shared" si="35"/>
        <v>27</v>
      </c>
      <c r="AV19">
        <f t="shared" si="35"/>
        <v>29</v>
      </c>
      <c r="AW19">
        <f t="shared" si="35"/>
        <v>24</v>
      </c>
      <c r="AX19">
        <f t="shared" si="35"/>
        <v>26</v>
      </c>
      <c r="AY19">
        <f t="shared" si="35"/>
        <v>27</v>
      </c>
      <c r="AZ19">
        <f t="shared" si="35"/>
        <v>25</v>
      </c>
      <c r="BA19">
        <f t="shared" si="35"/>
        <v>23</v>
      </c>
    </row>
    <row r="20" spans="1:53" x14ac:dyDescent="0.2">
      <c r="A20" s="2" t="s">
        <v>77</v>
      </c>
      <c r="B20" t="s">
        <v>32</v>
      </c>
      <c r="C20" s="8">
        <v>5.2682965181709697E-4</v>
      </c>
      <c r="D20" s="3">
        <v>1.5537999999999999E-3</v>
      </c>
      <c r="E20">
        <v>9.6544999999999997E-4</v>
      </c>
      <c r="F20">
        <v>6.5569000000000001E-4</v>
      </c>
      <c r="G20">
        <v>4.9837000000000004E-4</v>
      </c>
      <c r="H20">
        <v>5.1639999999999998E-4</v>
      </c>
      <c r="I20">
        <v>4.2023000000000001E-4</v>
      </c>
      <c r="J20">
        <v>4.8330999999999998E-4</v>
      </c>
      <c r="K20">
        <v>3.6764000000000002E-4</v>
      </c>
      <c r="L20">
        <v>3.5089000000000002E-4</v>
      </c>
      <c r="M20">
        <v>3.7034999999999998E-4</v>
      </c>
      <c r="N20">
        <v>3.6212000000000001E-4</v>
      </c>
      <c r="O20">
        <v>3.7731E-4</v>
      </c>
      <c r="P20">
        <v>3.0614999999999999E-4</v>
      </c>
      <c r="Q20">
        <v>3.3777999999999998E-4</v>
      </c>
      <c r="R20">
        <v>3.3518000000000003E-4</v>
      </c>
      <c r="S20">
        <v>3.3488000000000002E-4</v>
      </c>
      <c r="U20">
        <f t="shared" ref="U20:AJ20" si="36">D20/0.00052683</f>
        <v>2.9493384962891249</v>
      </c>
      <c r="V20">
        <f t="shared" si="36"/>
        <v>1.8325645844010399</v>
      </c>
      <c r="W20">
        <f t="shared" si="36"/>
        <v>1.2445950306550499</v>
      </c>
      <c r="X20">
        <f t="shared" si="36"/>
        <v>0.94597877873317771</v>
      </c>
      <c r="Y20">
        <f t="shared" si="36"/>
        <v>0.98020234231156145</v>
      </c>
      <c r="Z20">
        <f t="shared" si="36"/>
        <v>0.79765768843839557</v>
      </c>
      <c r="AA20">
        <f t="shared" si="36"/>
        <v>0.91739270732494338</v>
      </c>
      <c r="AB20">
        <f t="shared" si="36"/>
        <v>0.69783421597099626</v>
      </c>
      <c r="AC20">
        <f t="shared" si="36"/>
        <v>0.66604027864776116</v>
      </c>
      <c r="AD20">
        <f t="shared" si="36"/>
        <v>0.70297819030806885</v>
      </c>
      <c r="AE20">
        <f t="shared" si="36"/>
        <v>0.68735645274566748</v>
      </c>
      <c r="AF20">
        <f t="shared" si="36"/>
        <v>0.71618928307044016</v>
      </c>
      <c r="AG20">
        <f t="shared" si="36"/>
        <v>0.58111724844826596</v>
      </c>
      <c r="AH20">
        <f t="shared" si="36"/>
        <v>0.641155590987605</v>
      </c>
      <c r="AI20">
        <f t="shared" si="36"/>
        <v>0.63622041265683427</v>
      </c>
      <c r="AJ20">
        <f t="shared" si="36"/>
        <v>0.63565096900328377</v>
      </c>
      <c r="AL20">
        <f>RANK(U20,U2:U36)</f>
        <v>6</v>
      </c>
      <c r="AM20">
        <f t="shared" ref="AM20:BA20" si="37">RANK(V20,V2:V36)</f>
        <v>7</v>
      </c>
      <c r="AN20">
        <f t="shared" si="37"/>
        <v>6</v>
      </c>
      <c r="AO20">
        <f t="shared" si="37"/>
        <v>9</v>
      </c>
      <c r="AP20">
        <f t="shared" si="37"/>
        <v>10</v>
      </c>
      <c r="AQ20">
        <f t="shared" si="37"/>
        <v>13</v>
      </c>
      <c r="AR20">
        <f t="shared" si="37"/>
        <v>8</v>
      </c>
      <c r="AS20">
        <f t="shared" si="37"/>
        <v>17</v>
      </c>
      <c r="AT20">
        <f t="shared" si="37"/>
        <v>15</v>
      </c>
      <c r="AU20">
        <f t="shared" si="37"/>
        <v>15</v>
      </c>
      <c r="AV20">
        <f t="shared" si="37"/>
        <v>17</v>
      </c>
      <c r="AW20">
        <f t="shared" si="37"/>
        <v>11</v>
      </c>
      <c r="AX20">
        <f t="shared" si="37"/>
        <v>24</v>
      </c>
      <c r="AY20">
        <f t="shared" si="37"/>
        <v>15</v>
      </c>
      <c r="AZ20">
        <f t="shared" si="37"/>
        <v>14</v>
      </c>
      <c r="BA20">
        <f t="shared" si="37"/>
        <v>16</v>
      </c>
    </row>
    <row r="21" spans="1:53" x14ac:dyDescent="0.2">
      <c r="A21" s="2" t="s">
        <v>78</v>
      </c>
      <c r="B21" t="s">
        <v>18</v>
      </c>
      <c r="C21" s="8">
        <v>4.2430676525365696E-3</v>
      </c>
      <c r="D21" s="3">
        <v>1.7531000000000001E-3</v>
      </c>
      <c r="E21" s="3">
        <v>1.8213000000000001E-3</v>
      </c>
      <c r="F21" s="3">
        <v>2.0343000000000002E-3</v>
      </c>
      <c r="G21" s="3">
        <v>1.8904E-3</v>
      </c>
      <c r="H21" s="3">
        <v>1.9501E-3</v>
      </c>
      <c r="I21" s="3">
        <v>2.0072000000000002E-3</v>
      </c>
      <c r="J21" s="3">
        <v>1.8833999999999999E-3</v>
      </c>
      <c r="K21" s="3">
        <v>1.9984999999999998E-3</v>
      </c>
      <c r="L21" s="3">
        <v>1.9953000000000002E-3</v>
      </c>
      <c r="M21" s="3">
        <v>2.0347999999999998E-3</v>
      </c>
      <c r="N21" s="3">
        <v>2.0325999999999999E-3</v>
      </c>
      <c r="O21" s="3">
        <v>1.9161E-3</v>
      </c>
      <c r="P21" s="3">
        <v>1.9166000000000001E-3</v>
      </c>
      <c r="Q21" s="3">
        <v>2.0079999999999998E-3</v>
      </c>
      <c r="R21" s="3">
        <v>2.0320999999999998E-3</v>
      </c>
      <c r="S21" s="3">
        <v>1.9258000000000001E-3</v>
      </c>
      <c r="U21">
        <f t="shared" ref="U21:AJ21" si="38">D21/0.00424307</f>
        <v>0.41316782424046744</v>
      </c>
      <c r="V21">
        <f t="shared" si="38"/>
        <v>0.42924109194521892</v>
      </c>
      <c r="W21">
        <f t="shared" si="38"/>
        <v>0.4794405937210558</v>
      </c>
      <c r="X21">
        <f t="shared" si="38"/>
        <v>0.44552647022085423</v>
      </c>
      <c r="Y21">
        <f t="shared" si="38"/>
        <v>0.45959647142281418</v>
      </c>
      <c r="Z21">
        <f t="shared" si="38"/>
        <v>0.47305370875333197</v>
      </c>
      <c r="AA21">
        <f t="shared" si="38"/>
        <v>0.44387672133620232</v>
      </c>
      <c r="AB21">
        <f t="shared" si="38"/>
        <v>0.47100330656812167</v>
      </c>
      <c r="AC21">
        <f t="shared" si="38"/>
        <v>0.47024913564942372</v>
      </c>
      <c r="AD21">
        <f t="shared" si="38"/>
        <v>0.47955843292710226</v>
      </c>
      <c r="AE21">
        <f t="shared" si="38"/>
        <v>0.47903994042049741</v>
      </c>
      <c r="AF21">
        <f t="shared" si="38"/>
        <v>0.45158340541164771</v>
      </c>
      <c r="AG21">
        <f t="shared" si="38"/>
        <v>0.45170124461769429</v>
      </c>
      <c r="AH21">
        <f t="shared" si="38"/>
        <v>0.47324225148300636</v>
      </c>
      <c r="AI21">
        <f t="shared" si="38"/>
        <v>0.47892210121445083</v>
      </c>
      <c r="AJ21">
        <f t="shared" si="38"/>
        <v>0.45386948600895111</v>
      </c>
      <c r="AL21">
        <f>RANK(U21,U2:U36)</f>
        <v>35</v>
      </c>
      <c r="AM21">
        <f t="shared" ref="AM21:BA21" si="39">RANK(V21,V2:V36)</f>
        <v>35</v>
      </c>
      <c r="AN21">
        <f t="shared" si="39"/>
        <v>30</v>
      </c>
      <c r="AO21">
        <f t="shared" si="39"/>
        <v>31</v>
      </c>
      <c r="AP21">
        <f t="shared" si="39"/>
        <v>31</v>
      </c>
      <c r="AQ21">
        <f t="shared" si="39"/>
        <v>31</v>
      </c>
      <c r="AR21">
        <f t="shared" si="39"/>
        <v>32</v>
      </c>
      <c r="AS21">
        <f t="shared" si="39"/>
        <v>30</v>
      </c>
      <c r="AT21">
        <f t="shared" si="39"/>
        <v>32</v>
      </c>
      <c r="AU21">
        <f t="shared" si="39"/>
        <v>29</v>
      </c>
      <c r="AV21">
        <f t="shared" si="39"/>
        <v>30</v>
      </c>
      <c r="AW21">
        <f t="shared" si="39"/>
        <v>30</v>
      </c>
      <c r="AX21">
        <f t="shared" si="39"/>
        <v>32</v>
      </c>
      <c r="AY21">
        <f t="shared" si="39"/>
        <v>29</v>
      </c>
      <c r="AZ21">
        <f t="shared" si="39"/>
        <v>28</v>
      </c>
      <c r="BA21">
        <f t="shared" si="39"/>
        <v>29</v>
      </c>
    </row>
    <row r="22" spans="1:53" x14ac:dyDescent="0.2">
      <c r="A22" s="2" t="s">
        <v>79</v>
      </c>
      <c r="B22" t="s">
        <v>30</v>
      </c>
      <c r="C22" s="8">
        <v>4.8875347085150901E-4</v>
      </c>
      <c r="D22" s="3">
        <v>4.2248999999999997E-4</v>
      </c>
      <c r="E22">
        <v>5.2026999999999998E-4</v>
      </c>
      <c r="F22">
        <v>4.3771000000000001E-4</v>
      </c>
      <c r="G22">
        <v>4.1616999999999999E-4</v>
      </c>
      <c r="H22">
        <v>5.9296999999999996E-4</v>
      </c>
      <c r="I22">
        <v>4.6833999999999998E-4</v>
      </c>
      <c r="J22">
        <v>4.1996999999999998E-4</v>
      </c>
      <c r="K22">
        <v>4.8103000000000002E-4</v>
      </c>
      <c r="L22">
        <v>4.5231999999999998E-4</v>
      </c>
      <c r="M22">
        <v>5.0869999999999995E-4</v>
      </c>
      <c r="N22">
        <v>6.2288999999999997E-4</v>
      </c>
      <c r="O22">
        <v>5.6433999999999998E-4</v>
      </c>
      <c r="P22">
        <v>4.4679000000000002E-4</v>
      </c>
      <c r="Q22">
        <v>4.0774000000000002E-4</v>
      </c>
      <c r="R22">
        <v>4.3509000000000001E-4</v>
      </c>
      <c r="S22">
        <v>4.1828999999999998E-4</v>
      </c>
      <c r="U22">
        <f t="shared" ref="U22:AJ22" si="40">D22/0.00048875</f>
        <v>0.86442966751918149</v>
      </c>
      <c r="V22">
        <f t="shared" si="40"/>
        <v>1.0644910485933503</v>
      </c>
      <c r="W22">
        <f t="shared" si="40"/>
        <v>0.89557033248081841</v>
      </c>
      <c r="X22">
        <f t="shared" si="40"/>
        <v>0.85149872122762138</v>
      </c>
      <c r="Y22">
        <f t="shared" si="40"/>
        <v>1.2132378516624038</v>
      </c>
      <c r="Z22">
        <f t="shared" si="40"/>
        <v>0.95824040920716103</v>
      </c>
      <c r="AA22">
        <f t="shared" si="40"/>
        <v>0.8592736572890024</v>
      </c>
      <c r="AB22">
        <f t="shared" si="40"/>
        <v>0.98420460358056261</v>
      </c>
      <c r="AC22">
        <f t="shared" si="40"/>
        <v>0.9254629156010229</v>
      </c>
      <c r="AD22">
        <f t="shared" si="40"/>
        <v>1.0408184143222505</v>
      </c>
      <c r="AE22">
        <f t="shared" si="40"/>
        <v>1.2744552429667517</v>
      </c>
      <c r="AF22">
        <f t="shared" si="40"/>
        <v>1.1546598465473144</v>
      </c>
      <c r="AG22">
        <f t="shared" si="40"/>
        <v>0.91414833759590786</v>
      </c>
      <c r="AH22">
        <f t="shared" si="40"/>
        <v>0.83425063938618926</v>
      </c>
      <c r="AI22">
        <f t="shared" si="40"/>
        <v>0.8902097186700767</v>
      </c>
      <c r="AJ22">
        <f t="shared" si="40"/>
        <v>0.85583631713554975</v>
      </c>
      <c r="AL22">
        <f>RANK(U22,U2:U36)</f>
        <v>16</v>
      </c>
      <c r="AM22">
        <f t="shared" ref="AM22:BA22" si="41">RANK(V22,V2:V36)</f>
        <v>10</v>
      </c>
      <c r="AN22">
        <f t="shared" si="41"/>
        <v>11</v>
      </c>
      <c r="AO22">
        <f t="shared" si="41"/>
        <v>12</v>
      </c>
      <c r="AP22">
        <f t="shared" si="41"/>
        <v>8</v>
      </c>
      <c r="AQ22">
        <f t="shared" si="41"/>
        <v>8</v>
      </c>
      <c r="AR22">
        <f t="shared" si="41"/>
        <v>11</v>
      </c>
      <c r="AS22">
        <f t="shared" si="41"/>
        <v>7</v>
      </c>
      <c r="AT22">
        <f t="shared" si="41"/>
        <v>7</v>
      </c>
      <c r="AU22">
        <f t="shared" si="41"/>
        <v>6</v>
      </c>
      <c r="AV22">
        <f t="shared" si="41"/>
        <v>6</v>
      </c>
      <c r="AW22">
        <f t="shared" si="41"/>
        <v>6</v>
      </c>
      <c r="AX22">
        <f t="shared" si="41"/>
        <v>8</v>
      </c>
      <c r="AY22">
        <f t="shared" si="41"/>
        <v>9</v>
      </c>
      <c r="AZ22">
        <f t="shared" si="41"/>
        <v>5</v>
      </c>
      <c r="BA22">
        <f t="shared" si="41"/>
        <v>7</v>
      </c>
    </row>
    <row r="23" spans="1:53" x14ac:dyDescent="0.2">
      <c r="A23" s="2" t="s">
        <v>80</v>
      </c>
      <c r="B23" t="s">
        <v>22</v>
      </c>
      <c r="C23" s="8">
        <v>4.0627149798768298E-4</v>
      </c>
      <c r="D23">
        <v>2.6358000000000002E-4</v>
      </c>
      <c r="E23">
        <v>2.7307999999999998E-4</v>
      </c>
      <c r="F23">
        <v>2.541E-4</v>
      </c>
      <c r="G23">
        <v>2.7376000000000001E-4</v>
      </c>
      <c r="H23">
        <v>2.6292999999999998E-4</v>
      </c>
      <c r="I23">
        <v>2.3654000000000001E-4</v>
      </c>
      <c r="J23">
        <v>2.4353999999999999E-4</v>
      </c>
      <c r="K23">
        <v>2.4161000000000001E-4</v>
      </c>
      <c r="L23">
        <v>2.4492999999999997E-4</v>
      </c>
      <c r="M23">
        <v>2.4439999999999998E-4</v>
      </c>
      <c r="N23">
        <v>2.4196999999999999E-4</v>
      </c>
      <c r="O23">
        <v>2.4549000000000001E-4</v>
      </c>
      <c r="P23">
        <v>2.4125000000000001E-4</v>
      </c>
      <c r="Q23">
        <v>2.3659000000000001E-4</v>
      </c>
      <c r="R23">
        <v>2.4701999999999998E-4</v>
      </c>
      <c r="S23">
        <v>2.4415999999999999E-4</v>
      </c>
      <c r="U23">
        <f t="shared" ref="U23:AJ23" si="42">D23/0.00040627</f>
        <v>0.64878036773574221</v>
      </c>
      <c r="V23">
        <f t="shared" si="42"/>
        <v>0.67216383193442775</v>
      </c>
      <c r="W23">
        <f t="shared" si="42"/>
        <v>0.62544613188273801</v>
      </c>
      <c r="X23">
        <f t="shared" si="42"/>
        <v>0.67383759568759694</v>
      </c>
      <c r="Y23">
        <f t="shared" si="42"/>
        <v>0.64718044650109519</v>
      </c>
      <c r="Z23">
        <f t="shared" si="42"/>
        <v>0.58222364437443075</v>
      </c>
      <c r="AA23">
        <f t="shared" si="42"/>
        <v>0.59945356536293593</v>
      </c>
      <c r="AB23">
        <f t="shared" si="42"/>
        <v>0.59470303000467672</v>
      </c>
      <c r="AC23">
        <f t="shared" si="42"/>
        <v>0.60287493538779624</v>
      </c>
      <c r="AD23">
        <f t="shared" si="42"/>
        <v>0.60157038422723796</v>
      </c>
      <c r="AE23">
        <f t="shared" si="42"/>
        <v>0.59558914022694265</v>
      </c>
      <c r="AF23">
        <f t="shared" si="42"/>
        <v>0.60425332906687668</v>
      </c>
      <c r="AG23">
        <f t="shared" si="42"/>
        <v>0.59381691978241069</v>
      </c>
      <c r="AH23">
        <f t="shared" si="42"/>
        <v>0.58234671523863435</v>
      </c>
      <c r="AI23">
        <f t="shared" si="42"/>
        <v>0.60801929751150707</v>
      </c>
      <c r="AJ23">
        <f t="shared" si="42"/>
        <v>0.60097964407906068</v>
      </c>
      <c r="AL23">
        <f>RANK(U23,U2:U36)</f>
        <v>22</v>
      </c>
      <c r="AM23">
        <f t="shared" ref="AM23:BA23" si="43">RANK(V23,V2:V36)</f>
        <v>20</v>
      </c>
      <c r="AN23">
        <f t="shared" si="43"/>
        <v>22</v>
      </c>
      <c r="AO23">
        <f t="shared" si="43"/>
        <v>19</v>
      </c>
      <c r="AP23">
        <f t="shared" si="43"/>
        <v>20</v>
      </c>
      <c r="AQ23">
        <f t="shared" si="43"/>
        <v>26</v>
      </c>
      <c r="AR23">
        <f t="shared" si="43"/>
        <v>22</v>
      </c>
      <c r="AS23">
        <f t="shared" si="43"/>
        <v>21</v>
      </c>
      <c r="AT23">
        <f t="shared" si="43"/>
        <v>22</v>
      </c>
      <c r="AU23">
        <f t="shared" si="43"/>
        <v>21</v>
      </c>
      <c r="AV23">
        <f t="shared" si="43"/>
        <v>23</v>
      </c>
      <c r="AW23">
        <f t="shared" si="43"/>
        <v>18</v>
      </c>
      <c r="AX23">
        <f t="shared" si="43"/>
        <v>23</v>
      </c>
      <c r="AY23">
        <f t="shared" si="43"/>
        <v>23</v>
      </c>
      <c r="AZ23">
        <f t="shared" si="43"/>
        <v>18</v>
      </c>
      <c r="BA23">
        <f t="shared" si="43"/>
        <v>19</v>
      </c>
    </row>
    <row r="24" spans="1:53" x14ac:dyDescent="0.2">
      <c r="A24" s="2" t="s">
        <v>81</v>
      </c>
      <c r="B24" t="s">
        <v>29</v>
      </c>
      <c r="C24" s="8">
        <v>3.4033245670689799E-4</v>
      </c>
      <c r="D24" s="3">
        <v>2.6761999999999999E-4</v>
      </c>
      <c r="E24" s="3">
        <v>2.4373E-4</v>
      </c>
      <c r="F24" s="3">
        <v>2.6029999999999998E-4</v>
      </c>
      <c r="G24" s="3">
        <v>2.5688000000000002E-4</v>
      </c>
      <c r="H24" s="3">
        <v>2.6307000000000001E-4</v>
      </c>
      <c r="I24" s="3">
        <v>2.4230000000000001E-4</v>
      </c>
      <c r="J24" s="3">
        <v>2.3609999999999999E-4</v>
      </c>
      <c r="K24" s="3">
        <v>2.408E-4</v>
      </c>
      <c r="L24" s="3">
        <v>2.3023999999999999E-4</v>
      </c>
      <c r="M24" s="3">
        <v>2.5049000000000002E-4</v>
      </c>
      <c r="N24" s="3">
        <v>2.4101E-4</v>
      </c>
      <c r="O24" s="3">
        <v>2.3269E-4</v>
      </c>
      <c r="P24" s="3">
        <v>2.3258E-4</v>
      </c>
      <c r="Q24" s="3">
        <v>2.4305E-4</v>
      </c>
      <c r="R24" s="3">
        <v>2.2907E-4</v>
      </c>
      <c r="S24" s="3">
        <v>2.3931000000000001E-4</v>
      </c>
      <c r="U24">
        <f t="shared" ref="U24:AJ24" si="44">D24/0.00034033</f>
        <v>0.7863544207093115</v>
      </c>
      <c r="V24">
        <f t="shared" si="44"/>
        <v>0.716157846795757</v>
      </c>
      <c r="W24">
        <f t="shared" si="44"/>
        <v>0.76484588487644334</v>
      </c>
      <c r="X24">
        <f t="shared" si="44"/>
        <v>0.75479681485616901</v>
      </c>
      <c r="Y24">
        <f t="shared" si="44"/>
        <v>0.77298504392795231</v>
      </c>
      <c r="Z24">
        <f t="shared" si="44"/>
        <v>0.71195604266447265</v>
      </c>
      <c r="AA24">
        <f t="shared" si="44"/>
        <v>0.6937384303470161</v>
      </c>
      <c r="AB24">
        <f t="shared" si="44"/>
        <v>0.70754855581347509</v>
      </c>
      <c r="AC24">
        <f t="shared" si="44"/>
        <v>0.67651984838245227</v>
      </c>
      <c r="AD24">
        <f t="shared" si="44"/>
        <v>0.73602092087091942</v>
      </c>
      <c r="AE24">
        <f t="shared" si="44"/>
        <v>0.70816560397261474</v>
      </c>
      <c r="AF24">
        <f t="shared" si="44"/>
        <v>0.68371874357241491</v>
      </c>
      <c r="AG24">
        <f t="shared" si="44"/>
        <v>0.68339552787000846</v>
      </c>
      <c r="AH24">
        <f t="shared" si="44"/>
        <v>0.71415978608997144</v>
      </c>
      <c r="AI24">
        <f t="shared" si="44"/>
        <v>0.67308200863867418</v>
      </c>
      <c r="AJ24">
        <f t="shared" si="44"/>
        <v>0.70317045220815089</v>
      </c>
      <c r="AL24">
        <f>RANK(U24,U2:U36)</f>
        <v>18</v>
      </c>
      <c r="AM24">
        <f t="shared" ref="AM24:BA24" si="45">RANK(V24,V2:V36)</f>
        <v>19</v>
      </c>
      <c r="AN24">
        <f t="shared" si="45"/>
        <v>16</v>
      </c>
      <c r="AO24">
        <f t="shared" si="45"/>
        <v>16</v>
      </c>
      <c r="AP24">
        <f t="shared" si="45"/>
        <v>16</v>
      </c>
      <c r="AQ24">
        <f t="shared" si="45"/>
        <v>17</v>
      </c>
      <c r="AR24">
        <f t="shared" si="45"/>
        <v>16</v>
      </c>
      <c r="AS24">
        <f t="shared" si="45"/>
        <v>16</v>
      </c>
      <c r="AT24">
        <f t="shared" si="45"/>
        <v>14</v>
      </c>
      <c r="AU24">
        <f t="shared" si="45"/>
        <v>13</v>
      </c>
      <c r="AV24">
        <f t="shared" si="45"/>
        <v>15</v>
      </c>
      <c r="AW24">
        <f t="shared" si="45"/>
        <v>12</v>
      </c>
      <c r="AX24">
        <f t="shared" si="45"/>
        <v>15</v>
      </c>
      <c r="AY24">
        <f t="shared" si="45"/>
        <v>12</v>
      </c>
      <c r="AZ24">
        <f t="shared" si="45"/>
        <v>12</v>
      </c>
      <c r="BA24">
        <f t="shared" si="45"/>
        <v>13</v>
      </c>
    </row>
    <row r="25" spans="1:53" x14ac:dyDescent="0.2">
      <c r="A25" s="2" t="s">
        <v>82</v>
      </c>
      <c r="B25" t="s">
        <v>16</v>
      </c>
      <c r="C25" s="8">
        <v>6.6903312559175702E-4</v>
      </c>
      <c r="D25">
        <v>5.2523000000000001E-4</v>
      </c>
      <c r="E25">
        <v>6.6872000000000003E-4</v>
      </c>
      <c r="F25">
        <v>4.1644000000000002E-4</v>
      </c>
      <c r="G25">
        <v>5.0980000000000003E-4</v>
      </c>
      <c r="H25">
        <v>4.3915000000000002E-4</v>
      </c>
      <c r="I25">
        <v>5.1048E-4</v>
      </c>
      <c r="J25">
        <v>4.8917999999999998E-4</v>
      </c>
      <c r="K25">
        <v>4.7635E-4</v>
      </c>
      <c r="L25">
        <v>4.1499000000000001E-4</v>
      </c>
      <c r="M25">
        <v>4.5785999999999998E-4</v>
      </c>
      <c r="N25">
        <v>5.3390000000000002E-4</v>
      </c>
      <c r="O25">
        <v>3.7754999999999999E-4</v>
      </c>
      <c r="P25">
        <v>4.4485E-4</v>
      </c>
      <c r="Q25">
        <v>5.1159000000000003E-4</v>
      </c>
      <c r="R25">
        <v>3.7556999999999998E-4</v>
      </c>
      <c r="S25">
        <v>3.9941800000000002E-4</v>
      </c>
      <c r="U25">
        <f t="shared" ref="U25:AJ25" si="46">D25/0.00066903</f>
        <v>0.78506195536821965</v>
      </c>
      <c r="V25">
        <f t="shared" si="46"/>
        <v>0.99953664260197594</v>
      </c>
      <c r="W25">
        <f t="shared" si="46"/>
        <v>0.62245340268747285</v>
      </c>
      <c r="X25">
        <f t="shared" si="46"/>
        <v>0.76199871455689583</v>
      </c>
      <c r="Y25">
        <f t="shared" si="46"/>
        <v>0.6563980688459411</v>
      </c>
      <c r="Z25">
        <f t="shared" si="46"/>
        <v>0.76301511142998069</v>
      </c>
      <c r="AA25">
        <f t="shared" si="46"/>
        <v>0.73117797408187968</v>
      </c>
      <c r="AB25">
        <f t="shared" si="46"/>
        <v>0.71200095660882168</v>
      </c>
      <c r="AC25">
        <f t="shared" si="46"/>
        <v>0.62028608582574774</v>
      </c>
      <c r="AD25">
        <f t="shared" si="46"/>
        <v>0.68436392986861572</v>
      </c>
      <c r="AE25">
        <f t="shared" si="46"/>
        <v>0.79802101550005233</v>
      </c>
      <c r="AF25">
        <f t="shared" si="46"/>
        <v>0.5643244697547195</v>
      </c>
      <c r="AG25">
        <f t="shared" si="46"/>
        <v>0.66491786616444704</v>
      </c>
      <c r="AH25">
        <f t="shared" si="46"/>
        <v>0.76467422985516342</v>
      </c>
      <c r="AI25">
        <f t="shared" si="46"/>
        <v>0.56136496121250168</v>
      </c>
      <c r="AJ25">
        <f t="shared" si="46"/>
        <v>0.59701059743210316</v>
      </c>
      <c r="AL25">
        <f>RANK(U25,U2:U36)</f>
        <v>19</v>
      </c>
      <c r="AM25">
        <f t="shared" ref="AM25:BA25" si="47">RANK(V25,V2:V36)</f>
        <v>11</v>
      </c>
      <c r="AN25">
        <f t="shared" si="47"/>
        <v>23</v>
      </c>
      <c r="AO25">
        <f t="shared" si="47"/>
        <v>15</v>
      </c>
      <c r="AP25">
        <f t="shared" si="47"/>
        <v>18</v>
      </c>
      <c r="AQ25">
        <f t="shared" si="47"/>
        <v>15</v>
      </c>
      <c r="AR25">
        <f t="shared" si="47"/>
        <v>14</v>
      </c>
      <c r="AS25">
        <f t="shared" si="47"/>
        <v>14</v>
      </c>
      <c r="AT25">
        <f t="shared" si="47"/>
        <v>21</v>
      </c>
      <c r="AU25">
        <f t="shared" si="47"/>
        <v>17</v>
      </c>
      <c r="AV25">
        <f t="shared" si="47"/>
        <v>11</v>
      </c>
      <c r="AW25">
        <f t="shared" si="47"/>
        <v>23</v>
      </c>
      <c r="AX25">
        <f t="shared" si="47"/>
        <v>16</v>
      </c>
      <c r="AY25">
        <f t="shared" si="47"/>
        <v>11</v>
      </c>
      <c r="AZ25">
        <f t="shared" si="47"/>
        <v>22</v>
      </c>
      <c r="BA25">
        <f t="shared" si="47"/>
        <v>20</v>
      </c>
    </row>
    <row r="26" spans="1:53" x14ac:dyDescent="0.2">
      <c r="A26" s="2" t="s">
        <v>83</v>
      </c>
      <c r="B26" t="s">
        <v>31</v>
      </c>
      <c r="C26" s="8">
        <v>5.1859230319495201E-4</v>
      </c>
      <c r="D26" s="3">
        <v>4.1322E-4</v>
      </c>
      <c r="E26" s="3">
        <v>3.4110999999999999E-4</v>
      </c>
      <c r="F26" s="3">
        <v>3.4042000000000002E-4</v>
      </c>
      <c r="G26" s="3">
        <v>3.5721E-4</v>
      </c>
      <c r="H26" s="3">
        <v>3.2137000000000002E-4</v>
      </c>
      <c r="I26" s="3">
        <v>3.8702000000000002E-4</v>
      </c>
      <c r="J26" s="3">
        <v>3.5823000000000002E-4</v>
      </c>
      <c r="K26" s="3">
        <v>2.7399999999999999E-4</v>
      </c>
      <c r="L26" s="3">
        <v>3.547E-4</v>
      </c>
      <c r="M26" s="3">
        <v>4.9315999999999997E-4</v>
      </c>
      <c r="N26" s="3">
        <v>3.9510000000000001E-4</v>
      </c>
      <c r="O26" s="3">
        <v>3.0662000000000002E-4</v>
      </c>
      <c r="P26" s="3">
        <v>3.2393E-4</v>
      </c>
      <c r="Q26" s="3">
        <v>3.0866999999999998E-4</v>
      </c>
      <c r="R26" s="3">
        <v>3.2118000000000001E-4</v>
      </c>
      <c r="S26" s="3">
        <v>3.2095000000000002E-4</v>
      </c>
      <c r="U26">
        <f t="shared" ref="U26:AJ26" si="48">D26/0.00051859</f>
        <v>0.79681443915231687</v>
      </c>
      <c r="V26">
        <f t="shared" si="48"/>
        <v>0.65776432248982819</v>
      </c>
      <c r="W26">
        <f t="shared" si="48"/>
        <v>0.6564337916272972</v>
      </c>
      <c r="X26">
        <f t="shared" si="48"/>
        <v>0.68881004261555379</v>
      </c>
      <c r="Y26">
        <f t="shared" si="48"/>
        <v>0.61969956998785169</v>
      </c>
      <c r="Z26">
        <f t="shared" si="48"/>
        <v>0.74629283248809275</v>
      </c>
      <c r="AA26">
        <f t="shared" si="48"/>
        <v>0.69077691432538235</v>
      </c>
      <c r="AB26">
        <f t="shared" si="48"/>
        <v>0.52835573381669532</v>
      </c>
      <c r="AC26">
        <f t="shared" si="48"/>
        <v>0.68396999556489713</v>
      </c>
      <c r="AD26">
        <f t="shared" si="48"/>
        <v>0.9509631886461366</v>
      </c>
      <c r="AE26">
        <f t="shared" si="48"/>
        <v>0.76187354171889166</v>
      </c>
      <c r="AF26">
        <f t="shared" si="48"/>
        <v>0.59125706241925224</v>
      </c>
      <c r="AG26">
        <f t="shared" si="48"/>
        <v>0.62463603231840181</v>
      </c>
      <c r="AH26">
        <f t="shared" si="48"/>
        <v>0.59521008889488802</v>
      </c>
      <c r="AI26">
        <f t="shared" si="48"/>
        <v>0.61933319192425618</v>
      </c>
      <c r="AJ26">
        <f t="shared" si="48"/>
        <v>0.61888968163674585</v>
      </c>
      <c r="AL26">
        <f>RANK(U26,U2:U36)</f>
        <v>17</v>
      </c>
      <c r="AM26">
        <f t="shared" ref="AM26:BA26" si="49">RANK(V26,V2:V36)</f>
        <v>23</v>
      </c>
      <c r="AN26">
        <f t="shared" si="49"/>
        <v>19</v>
      </c>
      <c r="AO26">
        <f t="shared" si="49"/>
        <v>18</v>
      </c>
      <c r="AP26">
        <f t="shared" si="49"/>
        <v>22</v>
      </c>
      <c r="AQ26">
        <f t="shared" si="49"/>
        <v>16</v>
      </c>
      <c r="AR26">
        <f t="shared" si="49"/>
        <v>17</v>
      </c>
      <c r="AS26">
        <f t="shared" si="49"/>
        <v>26</v>
      </c>
      <c r="AT26">
        <f t="shared" si="49"/>
        <v>13</v>
      </c>
      <c r="AU26">
        <f t="shared" si="49"/>
        <v>8</v>
      </c>
      <c r="AV26">
        <f t="shared" si="49"/>
        <v>13</v>
      </c>
      <c r="AW26">
        <f t="shared" si="49"/>
        <v>20</v>
      </c>
      <c r="AX26">
        <f t="shared" si="49"/>
        <v>18</v>
      </c>
      <c r="AY26">
        <f t="shared" si="49"/>
        <v>22</v>
      </c>
      <c r="AZ26">
        <f t="shared" si="49"/>
        <v>17</v>
      </c>
      <c r="BA26">
        <f t="shared" si="49"/>
        <v>18</v>
      </c>
    </row>
    <row r="27" spans="1:53" x14ac:dyDescent="0.2">
      <c r="A27" s="2" t="s">
        <v>84</v>
      </c>
      <c r="B27" t="s">
        <v>28</v>
      </c>
      <c r="C27" s="8">
        <v>5.3141493662142399E-4</v>
      </c>
      <c r="D27" s="3">
        <v>2.8166999999999998E-4</v>
      </c>
      <c r="E27" s="3">
        <v>2.5944999999999999E-4</v>
      </c>
      <c r="F27" s="3">
        <v>2.9027000000000002E-4</v>
      </c>
      <c r="G27" s="3">
        <v>2.4897999999999999E-4</v>
      </c>
      <c r="H27" s="3">
        <v>2.4531999999999999E-4</v>
      </c>
      <c r="I27" s="3">
        <v>2.4497000000000001E-4</v>
      </c>
      <c r="J27" s="3">
        <v>3.2288E-4</v>
      </c>
      <c r="K27" s="3">
        <v>2.5960000000000002E-4</v>
      </c>
      <c r="L27" s="3">
        <v>2.7905999999999997E-4</v>
      </c>
      <c r="M27" s="3">
        <v>2.4341E-4</v>
      </c>
      <c r="N27" s="3">
        <v>2.7335E-4</v>
      </c>
      <c r="O27" s="3">
        <v>2.4121E-4</v>
      </c>
      <c r="P27" s="3">
        <v>2.5736999999999998E-4</v>
      </c>
      <c r="Q27" s="3">
        <v>2.3220000000000001E-4</v>
      </c>
      <c r="R27" s="3">
        <v>2.2711000000000001E-4</v>
      </c>
      <c r="S27" s="3">
        <v>2.1999000000000001E-4</v>
      </c>
      <c r="U27">
        <f t="shared" ref="U27:AJ27" si="50">D27/0.00053141</f>
        <v>0.530042716546546</v>
      </c>
      <c r="V27">
        <f t="shared" si="50"/>
        <v>0.48822942737246194</v>
      </c>
      <c r="W27">
        <f t="shared" si="50"/>
        <v>0.54622607779304122</v>
      </c>
      <c r="X27">
        <f t="shared" si="50"/>
        <v>0.46852712594794982</v>
      </c>
      <c r="Y27">
        <f t="shared" si="50"/>
        <v>0.46163978848723208</v>
      </c>
      <c r="Z27">
        <f t="shared" si="50"/>
        <v>0.4609811633202236</v>
      </c>
      <c r="AA27">
        <f t="shared" si="50"/>
        <v>0.60759112549632111</v>
      </c>
      <c r="AB27">
        <f t="shared" si="50"/>
        <v>0.48851169530117994</v>
      </c>
      <c r="AC27">
        <f t="shared" si="50"/>
        <v>0.52513125458685384</v>
      </c>
      <c r="AD27">
        <f t="shared" si="50"/>
        <v>0.45804557686155706</v>
      </c>
      <c r="AE27">
        <f t="shared" si="50"/>
        <v>0.51438625543365768</v>
      </c>
      <c r="AF27">
        <f t="shared" si="50"/>
        <v>0.45390564724036059</v>
      </c>
      <c r="AG27">
        <f t="shared" si="50"/>
        <v>0.48431531209423984</v>
      </c>
      <c r="AH27">
        <f t="shared" si="50"/>
        <v>0.43695075365536973</v>
      </c>
      <c r="AI27">
        <f t="shared" si="50"/>
        <v>0.42737246194087436</v>
      </c>
      <c r="AJ27">
        <f t="shared" si="50"/>
        <v>0.41397414425772949</v>
      </c>
      <c r="AL27">
        <f>RANK(U27,U2:U36)</f>
        <v>29</v>
      </c>
      <c r="AM27">
        <f t="shared" ref="AM27:BA27" si="51">RANK(V27,V2:V36)</f>
        <v>32</v>
      </c>
      <c r="AN27">
        <f t="shared" si="51"/>
        <v>28</v>
      </c>
      <c r="AO27">
        <f t="shared" si="51"/>
        <v>29</v>
      </c>
      <c r="AP27">
        <f t="shared" si="51"/>
        <v>30</v>
      </c>
      <c r="AQ27">
        <f t="shared" si="51"/>
        <v>32</v>
      </c>
      <c r="AR27">
        <f t="shared" si="51"/>
        <v>21</v>
      </c>
      <c r="AS27">
        <f t="shared" si="51"/>
        <v>29</v>
      </c>
      <c r="AT27">
        <f t="shared" si="51"/>
        <v>29</v>
      </c>
      <c r="AU27">
        <f t="shared" si="51"/>
        <v>31</v>
      </c>
      <c r="AV27">
        <f t="shared" si="51"/>
        <v>28</v>
      </c>
      <c r="AW27">
        <f t="shared" si="51"/>
        <v>29</v>
      </c>
      <c r="AX27">
        <f t="shared" si="51"/>
        <v>30</v>
      </c>
      <c r="AY27">
        <f t="shared" si="51"/>
        <v>32</v>
      </c>
      <c r="AZ27">
        <f t="shared" si="51"/>
        <v>30</v>
      </c>
      <c r="BA27">
        <f t="shared" si="51"/>
        <v>34</v>
      </c>
    </row>
    <row r="28" spans="1:53" x14ac:dyDescent="0.2">
      <c r="A28" s="2" t="s">
        <v>85</v>
      </c>
      <c r="B28" t="s">
        <v>25</v>
      </c>
      <c r="C28" s="8">
        <v>9.4499007969285501E-4</v>
      </c>
      <c r="D28" s="3">
        <v>1.4644E-3</v>
      </c>
      <c r="E28" s="3">
        <v>1.2221999999999999E-3</v>
      </c>
      <c r="F28" s="3">
        <v>9.7802000000000002E-4</v>
      </c>
      <c r="G28" s="3">
        <v>1.2635000000000001E-3</v>
      </c>
      <c r="H28" s="3">
        <v>1.0832000000000001E-3</v>
      </c>
      <c r="I28" s="3">
        <v>7.7729000000000003E-4</v>
      </c>
      <c r="J28" s="3">
        <v>6.6772999999999995E-4</v>
      </c>
      <c r="K28" s="3">
        <v>4.4012000000000001E-4</v>
      </c>
      <c r="L28" s="3">
        <v>4.7248E-4</v>
      </c>
      <c r="M28" s="3">
        <v>4.6318999999999999E-4</v>
      </c>
      <c r="N28" s="3">
        <v>4.5176999999999999E-4</v>
      </c>
      <c r="O28" s="3">
        <v>5.4350999999999998E-4</v>
      </c>
      <c r="P28" s="3">
        <v>4.6922000000000001E-4</v>
      </c>
      <c r="Q28" s="3">
        <v>5.9287000000000001E-4</v>
      </c>
      <c r="R28" s="3">
        <v>4.3763999999999999E-4</v>
      </c>
      <c r="S28" s="3">
        <v>4.2634999999999998E-4</v>
      </c>
      <c r="U28">
        <f t="shared" ref="U28:AJ28" si="52">D28/0.00094499</f>
        <v>1.5496460280002962</v>
      </c>
      <c r="V28">
        <f t="shared" si="52"/>
        <v>1.2933470195451802</v>
      </c>
      <c r="W28">
        <f t="shared" si="52"/>
        <v>1.0349527508227601</v>
      </c>
      <c r="X28">
        <f t="shared" si="52"/>
        <v>1.337051185726833</v>
      </c>
      <c r="Y28">
        <f t="shared" si="52"/>
        <v>1.1462555159313856</v>
      </c>
      <c r="Z28">
        <f t="shared" si="52"/>
        <v>0.82253780463285331</v>
      </c>
      <c r="AA28">
        <f t="shared" si="52"/>
        <v>0.70660006984200885</v>
      </c>
      <c r="AB28">
        <f t="shared" si="52"/>
        <v>0.46574037820506037</v>
      </c>
      <c r="AC28">
        <f t="shared" si="52"/>
        <v>0.49998412681615678</v>
      </c>
      <c r="AD28">
        <f t="shared" si="52"/>
        <v>0.49015333495592545</v>
      </c>
      <c r="AE28">
        <f t="shared" si="52"/>
        <v>0.47806855098995754</v>
      </c>
      <c r="AF28">
        <f t="shared" si="52"/>
        <v>0.57514894337506217</v>
      </c>
      <c r="AG28">
        <f t="shared" si="52"/>
        <v>0.49653435486089798</v>
      </c>
      <c r="AH28">
        <f t="shared" si="52"/>
        <v>0.62738230034180253</v>
      </c>
      <c r="AI28">
        <f t="shared" si="52"/>
        <v>0.46311601180964873</v>
      </c>
      <c r="AJ28">
        <f t="shared" si="52"/>
        <v>0.45116879543698873</v>
      </c>
      <c r="AL28">
        <f>RANK(U28,U2:U36)</f>
        <v>9</v>
      </c>
      <c r="AM28">
        <f t="shared" ref="AM28:BA28" si="53">RANK(V28,V2:V36)</f>
        <v>9</v>
      </c>
      <c r="AN28">
        <f t="shared" si="53"/>
        <v>8</v>
      </c>
      <c r="AO28">
        <f t="shared" si="53"/>
        <v>7</v>
      </c>
      <c r="AP28">
        <f t="shared" si="53"/>
        <v>9</v>
      </c>
      <c r="AQ28">
        <f t="shared" si="53"/>
        <v>12</v>
      </c>
      <c r="AR28">
        <f t="shared" si="53"/>
        <v>15</v>
      </c>
      <c r="AS28">
        <f t="shared" si="53"/>
        <v>32</v>
      </c>
      <c r="AT28">
        <f t="shared" si="53"/>
        <v>31</v>
      </c>
      <c r="AU28">
        <f t="shared" si="53"/>
        <v>28</v>
      </c>
      <c r="AV28">
        <f t="shared" si="53"/>
        <v>31</v>
      </c>
      <c r="AW28">
        <f t="shared" si="53"/>
        <v>22</v>
      </c>
      <c r="AX28">
        <f t="shared" si="53"/>
        <v>28</v>
      </c>
      <c r="AY28">
        <f t="shared" si="53"/>
        <v>18</v>
      </c>
      <c r="AZ28">
        <f t="shared" si="53"/>
        <v>29</v>
      </c>
      <c r="BA28">
        <f t="shared" si="53"/>
        <v>30</v>
      </c>
    </row>
    <row r="29" spans="1:53" x14ac:dyDescent="0.2">
      <c r="A29" s="2" t="s">
        <v>86</v>
      </c>
      <c r="B29" t="s">
        <v>23</v>
      </c>
      <c r="C29" s="8">
        <v>6.8506730252649803E-4</v>
      </c>
      <c r="D29" s="3">
        <v>1.3454000000000001E-3</v>
      </c>
      <c r="E29" s="3">
        <v>2.0812999999999999E-3</v>
      </c>
      <c r="F29" s="3">
        <v>1.7979999999999999E-3</v>
      </c>
      <c r="G29" s="3">
        <v>1.9761000000000002E-3</v>
      </c>
      <c r="H29" s="3">
        <v>1.983E-3</v>
      </c>
      <c r="I29" s="3">
        <v>2.0357999999999999E-3</v>
      </c>
      <c r="J29" s="3">
        <v>1.8495E-3</v>
      </c>
      <c r="K29" s="3">
        <v>2.0728000000000001E-3</v>
      </c>
      <c r="L29" s="3">
        <v>2.0539E-3</v>
      </c>
      <c r="M29" s="3">
        <v>1.3473000000000001E-3</v>
      </c>
      <c r="N29" s="3">
        <v>1.8822000000000001E-3</v>
      </c>
      <c r="O29" s="3">
        <v>1.8749000000000001E-3</v>
      </c>
      <c r="P29" s="3">
        <v>2.3400000000000001E-3</v>
      </c>
      <c r="Q29" s="3">
        <v>1.9090000000000001E-3</v>
      </c>
      <c r="R29" s="3">
        <v>2.2414000000000002E-3</v>
      </c>
      <c r="S29" s="3">
        <v>2.1857999999999999E-3</v>
      </c>
      <c r="U29">
        <f t="shared" ref="U29:AJ29" si="54">D29/0.00068507</f>
        <v>1.963886902068402</v>
      </c>
      <c r="V29">
        <f t="shared" si="54"/>
        <v>3.0380836994759659</v>
      </c>
      <c r="W29">
        <f t="shared" si="54"/>
        <v>2.6245493161282787</v>
      </c>
      <c r="X29">
        <f t="shared" si="54"/>
        <v>2.8845227495000514</v>
      </c>
      <c r="Y29">
        <f t="shared" si="54"/>
        <v>2.8945947129490417</v>
      </c>
      <c r="Z29">
        <f t="shared" si="54"/>
        <v>2.9716671289065353</v>
      </c>
      <c r="AA29">
        <f t="shared" si="54"/>
        <v>2.6997241157837886</v>
      </c>
      <c r="AB29">
        <f t="shared" si="54"/>
        <v>3.0256762082706881</v>
      </c>
      <c r="AC29">
        <f t="shared" si="54"/>
        <v>2.9980877866495397</v>
      </c>
      <c r="AD29">
        <f t="shared" si="54"/>
        <v>1.9666603412789936</v>
      </c>
      <c r="AE29">
        <f t="shared" si="54"/>
        <v>2.747456464302918</v>
      </c>
      <c r="AF29">
        <f t="shared" si="54"/>
        <v>2.7368006189148555</v>
      </c>
      <c r="AG29">
        <f t="shared" si="54"/>
        <v>3.4157093435707302</v>
      </c>
      <c r="AH29">
        <f t="shared" si="54"/>
        <v>2.786576554220737</v>
      </c>
      <c r="AI29">
        <f t="shared" si="54"/>
        <v>3.2717824455895022</v>
      </c>
      <c r="AJ29">
        <f t="shared" si="54"/>
        <v>3.1906228560585048</v>
      </c>
      <c r="AL29">
        <f>RANK(U29,U2:U36)</f>
        <v>7</v>
      </c>
      <c r="AM29">
        <f t="shared" ref="AM29:BA29" si="55">RANK(V29,V2:V36)</f>
        <v>6</v>
      </c>
      <c r="AN29">
        <f t="shared" si="55"/>
        <v>4</v>
      </c>
      <c r="AO29">
        <f t="shared" si="55"/>
        <v>4</v>
      </c>
      <c r="AP29">
        <f t="shared" si="55"/>
        <v>4</v>
      </c>
      <c r="AQ29">
        <f t="shared" si="55"/>
        <v>3</v>
      </c>
      <c r="AR29">
        <f t="shared" si="55"/>
        <v>3</v>
      </c>
      <c r="AS29">
        <f t="shared" si="55"/>
        <v>2</v>
      </c>
      <c r="AT29">
        <f t="shared" si="55"/>
        <v>2</v>
      </c>
      <c r="AU29">
        <f t="shared" si="55"/>
        <v>3</v>
      </c>
      <c r="AV29">
        <f t="shared" si="55"/>
        <v>3</v>
      </c>
      <c r="AW29">
        <f t="shared" si="55"/>
        <v>2</v>
      </c>
      <c r="AX29">
        <f t="shared" si="55"/>
        <v>2</v>
      </c>
      <c r="AY29">
        <f t="shared" si="55"/>
        <v>1</v>
      </c>
      <c r="AZ29">
        <f t="shared" si="55"/>
        <v>1</v>
      </c>
      <c r="BA29">
        <f t="shared" si="55"/>
        <v>2</v>
      </c>
    </row>
    <row r="30" spans="1:53" x14ac:dyDescent="0.2">
      <c r="A30" s="2" t="s">
        <v>87</v>
      </c>
      <c r="B30" t="s">
        <v>17</v>
      </c>
      <c r="C30" s="8">
        <v>9.7177331973772501E-4</v>
      </c>
      <c r="D30">
        <v>5.7832999999999999E-3</v>
      </c>
      <c r="E30">
        <v>3.3075999999999999E-3</v>
      </c>
      <c r="F30">
        <v>2.5815E-3</v>
      </c>
      <c r="G30">
        <v>2.2550000000000001E-3</v>
      </c>
      <c r="H30">
        <v>2.0868000000000002E-3</v>
      </c>
      <c r="I30">
        <v>1.9187E-3</v>
      </c>
      <c r="J30">
        <v>1.7269E-3</v>
      </c>
      <c r="K30">
        <v>1.1894E-3</v>
      </c>
      <c r="L30">
        <v>9.3433000000000003E-4</v>
      </c>
      <c r="M30">
        <v>9.0322999999999998E-4</v>
      </c>
      <c r="N30" s="3">
        <v>8.6932000000000003E-4</v>
      </c>
      <c r="O30" s="3">
        <v>7.5516999999999999E-4</v>
      </c>
      <c r="P30" s="3">
        <v>7.4142000000000001E-4</v>
      </c>
      <c r="Q30" s="3">
        <v>6.9371000000000005E-4</v>
      </c>
      <c r="R30" s="3">
        <v>5.5674000000000001E-4</v>
      </c>
      <c r="S30" s="3">
        <v>5.5318000000000001E-4</v>
      </c>
      <c r="U30">
        <f t="shared" ref="U30:AJ30" si="56">D30/0.00097177</f>
        <v>5.9513053500313866</v>
      </c>
      <c r="V30">
        <f t="shared" si="56"/>
        <v>3.4036860574004137</v>
      </c>
      <c r="W30">
        <f t="shared" si="56"/>
        <v>2.6564927915041627</v>
      </c>
      <c r="X30">
        <f t="shared" si="56"/>
        <v>2.3205079391213972</v>
      </c>
      <c r="Y30">
        <f t="shared" si="56"/>
        <v>2.14742171501487</v>
      </c>
      <c r="Z30">
        <f t="shared" si="56"/>
        <v>1.9744383959167293</v>
      </c>
      <c r="AA30">
        <f t="shared" si="56"/>
        <v>1.777066589830927</v>
      </c>
      <c r="AB30">
        <f t="shared" si="56"/>
        <v>1.2239521697521019</v>
      </c>
      <c r="AC30">
        <f t="shared" si="56"/>
        <v>0.96147236485999787</v>
      </c>
      <c r="AD30">
        <f t="shared" si="56"/>
        <v>0.92946890725171594</v>
      </c>
      <c r="AE30">
        <f t="shared" si="56"/>
        <v>0.89457381890776633</v>
      </c>
      <c r="AF30">
        <f t="shared" si="56"/>
        <v>0.77710775183428182</v>
      </c>
      <c r="AG30">
        <f t="shared" si="56"/>
        <v>0.76295831318110263</v>
      </c>
      <c r="AH30">
        <f t="shared" si="56"/>
        <v>0.71386233367978025</v>
      </c>
      <c r="AI30">
        <f t="shared" si="56"/>
        <v>0.57291334369243752</v>
      </c>
      <c r="AJ30">
        <f t="shared" si="56"/>
        <v>0.56924992539386898</v>
      </c>
      <c r="AL30">
        <f>RANK(U30,U2:U36)</f>
        <v>3</v>
      </c>
      <c r="AM30">
        <f t="shared" ref="AM30:BA30" si="57">RANK(V30,V2:V36)</f>
        <v>4</v>
      </c>
      <c r="AN30">
        <f t="shared" si="57"/>
        <v>3</v>
      </c>
      <c r="AO30">
        <f t="shared" si="57"/>
        <v>6</v>
      </c>
      <c r="AP30">
        <f t="shared" si="57"/>
        <v>5</v>
      </c>
      <c r="AQ30">
        <f t="shared" si="57"/>
        <v>5</v>
      </c>
      <c r="AR30">
        <f t="shared" si="57"/>
        <v>5</v>
      </c>
      <c r="AS30">
        <f t="shared" si="57"/>
        <v>6</v>
      </c>
      <c r="AT30">
        <f t="shared" si="57"/>
        <v>6</v>
      </c>
      <c r="AU30">
        <f t="shared" si="57"/>
        <v>9</v>
      </c>
      <c r="AV30">
        <f t="shared" si="57"/>
        <v>8</v>
      </c>
      <c r="AW30">
        <f t="shared" si="57"/>
        <v>10</v>
      </c>
      <c r="AX30">
        <f t="shared" si="57"/>
        <v>11</v>
      </c>
      <c r="AY30">
        <f t="shared" si="57"/>
        <v>13</v>
      </c>
      <c r="AZ30">
        <f t="shared" si="57"/>
        <v>21</v>
      </c>
      <c r="BA30">
        <f t="shared" si="57"/>
        <v>22</v>
      </c>
    </row>
    <row r="31" spans="1:53" x14ac:dyDescent="0.2">
      <c r="A31" s="2" t="s">
        <v>88</v>
      </c>
      <c r="B31" t="s">
        <v>15</v>
      </c>
      <c r="C31" s="8">
        <v>7.99593590158603E-4</v>
      </c>
      <c r="D31">
        <v>2.5688E-3</v>
      </c>
      <c r="E31">
        <v>3.2567999999999998E-3</v>
      </c>
      <c r="F31">
        <v>2.0533000000000001E-3</v>
      </c>
      <c r="G31">
        <v>2.2417000000000001E-3</v>
      </c>
      <c r="H31">
        <v>1.6976999999999999E-3</v>
      </c>
      <c r="I31">
        <v>1.3242E-3</v>
      </c>
      <c r="J31">
        <v>1.1816999999999999E-3</v>
      </c>
      <c r="K31">
        <v>1.0751999999999999E-3</v>
      </c>
      <c r="L31">
        <v>1.0411000000000001E-3</v>
      </c>
      <c r="M31">
        <v>1.0009000000000001E-3</v>
      </c>
      <c r="N31">
        <v>1.0042E-3</v>
      </c>
      <c r="O31">
        <v>9.8951000000000009E-4</v>
      </c>
      <c r="P31">
        <v>1.0104000000000001E-3</v>
      </c>
      <c r="Q31">
        <v>1.1215999999999999E-3</v>
      </c>
      <c r="R31">
        <v>1.0740999999999999E-3</v>
      </c>
      <c r="S31">
        <v>9.9346000000000005E-4</v>
      </c>
      <c r="U31">
        <f t="shared" ref="U31:AJ31" si="58">D31/0.00079959</f>
        <v>3.2126464813216775</v>
      </c>
      <c r="V31">
        <f t="shared" si="58"/>
        <v>4.0730874573218774</v>
      </c>
      <c r="W31">
        <f t="shared" si="58"/>
        <v>2.5679410697982719</v>
      </c>
      <c r="X31">
        <f t="shared" si="58"/>
        <v>2.8035618254355361</v>
      </c>
      <c r="Y31">
        <f t="shared" si="58"/>
        <v>2.1232131467377031</v>
      </c>
      <c r="Z31">
        <f t="shared" si="58"/>
        <v>1.6560987506096876</v>
      </c>
      <c r="AA31">
        <f t="shared" si="58"/>
        <v>1.4778824147375529</v>
      </c>
      <c r="AB31">
        <f t="shared" si="58"/>
        <v>1.3446891531910103</v>
      </c>
      <c r="AC31">
        <f t="shared" si="58"/>
        <v>1.3020422966770471</v>
      </c>
      <c r="AD31">
        <f t="shared" si="58"/>
        <v>1.2517665303468029</v>
      </c>
      <c r="AE31">
        <f t="shared" si="58"/>
        <v>1.2558936454933154</v>
      </c>
      <c r="AF31">
        <f t="shared" si="58"/>
        <v>1.2375217298865671</v>
      </c>
      <c r="AG31">
        <f t="shared" si="58"/>
        <v>1.2636476194049451</v>
      </c>
      <c r="AH31">
        <f t="shared" si="58"/>
        <v>1.4027188934328843</v>
      </c>
      <c r="AI31">
        <f t="shared" si="58"/>
        <v>1.3433134481421729</v>
      </c>
      <c r="AJ31">
        <f t="shared" si="58"/>
        <v>1.2424617616528473</v>
      </c>
      <c r="AL31">
        <f>RANK(U31,U2:U36)</f>
        <v>4</v>
      </c>
      <c r="AM31">
        <f t="shared" ref="AM31:BA31" si="59">RANK(V31,V2:V36)</f>
        <v>3</v>
      </c>
      <c r="AN31">
        <f t="shared" si="59"/>
        <v>5</v>
      </c>
      <c r="AO31">
        <f t="shared" si="59"/>
        <v>5</v>
      </c>
      <c r="AP31">
        <f t="shared" si="59"/>
        <v>6</v>
      </c>
      <c r="AQ31">
        <f t="shared" si="59"/>
        <v>6</v>
      </c>
      <c r="AR31">
        <f t="shared" si="59"/>
        <v>6</v>
      </c>
      <c r="AS31">
        <f t="shared" si="59"/>
        <v>5</v>
      </c>
      <c r="AT31">
        <f t="shared" si="59"/>
        <v>5</v>
      </c>
      <c r="AU31">
        <f t="shared" si="59"/>
        <v>4</v>
      </c>
      <c r="AV31">
        <f t="shared" si="59"/>
        <v>7</v>
      </c>
      <c r="AW31">
        <f t="shared" si="59"/>
        <v>5</v>
      </c>
      <c r="AX31">
        <f t="shared" si="59"/>
        <v>4</v>
      </c>
      <c r="AY31">
        <f t="shared" si="59"/>
        <v>4</v>
      </c>
      <c r="AZ31">
        <f t="shared" si="59"/>
        <v>4</v>
      </c>
      <c r="BA31">
        <f t="shared" si="59"/>
        <v>4</v>
      </c>
    </row>
    <row r="32" spans="1:53" x14ac:dyDescent="0.2">
      <c r="A32" s="2" t="s">
        <v>89</v>
      </c>
      <c r="B32" t="s">
        <v>27</v>
      </c>
      <c r="C32" s="8">
        <v>8.0707006882681093E-3</v>
      </c>
      <c r="D32" s="3">
        <v>5.1374000000000003E-3</v>
      </c>
      <c r="E32" s="3">
        <v>5.0626000000000004E-3</v>
      </c>
      <c r="F32" s="3">
        <v>5.1140999999999999E-3</v>
      </c>
      <c r="G32" s="3">
        <v>4.9927000000000001E-3</v>
      </c>
      <c r="H32" s="3">
        <v>5.1197999999999999E-3</v>
      </c>
      <c r="I32" s="3">
        <v>5.0740999999999998E-3</v>
      </c>
      <c r="J32" s="3">
        <v>5.1368999999999998E-3</v>
      </c>
      <c r="K32" s="3">
        <v>5.0889999999999998E-3</v>
      </c>
      <c r="L32" s="3">
        <v>5.0546999999999996E-3</v>
      </c>
      <c r="M32" s="3">
        <v>4.9711E-3</v>
      </c>
      <c r="N32" s="3">
        <v>5.1266999999999997E-3</v>
      </c>
      <c r="O32" s="3">
        <v>5.0618E-3</v>
      </c>
      <c r="P32" s="3">
        <v>5.0063E-3</v>
      </c>
      <c r="Q32" s="3">
        <v>5.0454999999999996E-3</v>
      </c>
      <c r="R32" s="3">
        <v>5.0195999999999999E-3</v>
      </c>
      <c r="S32" s="3">
        <v>5.1400999999999999E-3</v>
      </c>
      <c r="U32">
        <f t="shared" ref="U32:AJ32" si="60">D32/0.0080707</f>
        <v>0.63654949384811732</v>
      </c>
      <c r="V32">
        <f t="shared" si="60"/>
        <v>0.6272814006220031</v>
      </c>
      <c r="W32">
        <f t="shared" si="60"/>
        <v>0.63366250758918063</v>
      </c>
      <c r="X32">
        <f t="shared" si="60"/>
        <v>0.61862044184519316</v>
      </c>
      <c r="Y32">
        <f t="shared" si="60"/>
        <v>0.63436876603020798</v>
      </c>
      <c r="Z32">
        <f t="shared" si="60"/>
        <v>0.6287063080030233</v>
      </c>
      <c r="AA32">
        <f t="shared" si="60"/>
        <v>0.63648754135329022</v>
      </c>
      <c r="AB32">
        <f t="shared" si="60"/>
        <v>0.6305524923488669</v>
      </c>
      <c r="AC32">
        <f t="shared" si="60"/>
        <v>0.6263025512037369</v>
      </c>
      <c r="AD32">
        <f t="shared" si="60"/>
        <v>0.61594409406866812</v>
      </c>
      <c r="AE32">
        <f t="shared" si="60"/>
        <v>0.63522371045882009</v>
      </c>
      <c r="AF32">
        <f t="shared" si="60"/>
        <v>0.62718227663027992</v>
      </c>
      <c r="AG32">
        <f t="shared" si="60"/>
        <v>0.62030554970448659</v>
      </c>
      <c r="AH32">
        <f t="shared" si="60"/>
        <v>0.62516262529892075</v>
      </c>
      <c r="AI32">
        <f t="shared" si="60"/>
        <v>0.62195348606688394</v>
      </c>
      <c r="AJ32">
        <f t="shared" si="60"/>
        <v>0.63688403732018284</v>
      </c>
      <c r="AL32">
        <f>RANK(U32,U2:U36)</f>
        <v>23</v>
      </c>
      <c r="AM32">
        <f t="shared" ref="AM32:BA32" si="61">RANK(V32,V2:V36)</f>
        <v>24</v>
      </c>
      <c r="AN32">
        <f t="shared" si="61"/>
        <v>21</v>
      </c>
      <c r="AO32">
        <f t="shared" si="61"/>
        <v>21</v>
      </c>
      <c r="AP32">
        <f t="shared" si="61"/>
        <v>21</v>
      </c>
      <c r="AQ32">
        <f t="shared" si="61"/>
        <v>22</v>
      </c>
      <c r="AR32">
        <f t="shared" si="61"/>
        <v>20</v>
      </c>
      <c r="AS32">
        <f t="shared" si="61"/>
        <v>20</v>
      </c>
      <c r="AT32">
        <f t="shared" si="61"/>
        <v>19</v>
      </c>
      <c r="AU32">
        <f t="shared" si="61"/>
        <v>20</v>
      </c>
      <c r="AV32">
        <f t="shared" si="61"/>
        <v>20</v>
      </c>
      <c r="AW32">
        <f t="shared" si="61"/>
        <v>17</v>
      </c>
      <c r="AX32">
        <f t="shared" si="61"/>
        <v>20</v>
      </c>
      <c r="AY32">
        <f t="shared" si="61"/>
        <v>19</v>
      </c>
      <c r="AZ32">
        <f t="shared" si="61"/>
        <v>15</v>
      </c>
      <c r="BA32">
        <f t="shared" si="61"/>
        <v>15</v>
      </c>
    </row>
    <row r="33" spans="1:53" x14ac:dyDescent="0.2">
      <c r="A33" s="2" t="s">
        <v>90</v>
      </c>
      <c r="B33" t="s">
        <v>20</v>
      </c>
      <c r="C33" s="8">
        <v>4.7633936586266102E-4</v>
      </c>
      <c r="D33">
        <v>2.9597E-3</v>
      </c>
      <c r="E33">
        <v>2.0146999999999999E-3</v>
      </c>
      <c r="F33">
        <v>1.5698999999999999E-3</v>
      </c>
      <c r="G33">
        <v>1.8959999999999999E-3</v>
      </c>
      <c r="H33">
        <v>1.5717999999999999E-3</v>
      </c>
      <c r="I33">
        <v>1.6306000000000001E-3</v>
      </c>
      <c r="J33">
        <v>1.0675000000000001E-3</v>
      </c>
      <c r="K33">
        <v>8.3766000000000005E-4</v>
      </c>
      <c r="L33">
        <v>7.2088999999999996E-4</v>
      </c>
      <c r="M33">
        <v>5.5484999999999996E-4</v>
      </c>
      <c r="N33" s="3">
        <v>7.3930000000000003E-4</v>
      </c>
      <c r="O33" s="3">
        <v>7.0171000000000003E-4</v>
      </c>
      <c r="P33" s="3">
        <v>5.7952000000000004E-4</v>
      </c>
      <c r="Q33" s="3">
        <v>4.5260999999999999E-4</v>
      </c>
      <c r="R33" s="3">
        <v>4.0394999999999998E-4</v>
      </c>
      <c r="S33" s="3">
        <v>2.5481000000000001E-4</v>
      </c>
      <c r="U33">
        <f t="shared" ref="U33:AJ33" si="62">D33/0.00047634</f>
        <v>6.2134189864382581</v>
      </c>
      <c r="V33">
        <f t="shared" si="62"/>
        <v>4.2295419238359155</v>
      </c>
      <c r="W33">
        <f t="shared" si="62"/>
        <v>3.295755132888273</v>
      </c>
      <c r="X33">
        <f t="shared" si="62"/>
        <v>3.9803501700466049</v>
      </c>
      <c r="Y33">
        <f t="shared" si="62"/>
        <v>3.2997438804215475</v>
      </c>
      <c r="Z33">
        <f t="shared" si="62"/>
        <v>3.4231851198723602</v>
      </c>
      <c r="AA33">
        <f t="shared" si="62"/>
        <v>2.2410463114582022</v>
      </c>
      <c r="AB33">
        <f t="shared" si="62"/>
        <v>1.7585338203804006</v>
      </c>
      <c r="AC33">
        <f t="shared" si="62"/>
        <v>1.5133937943485745</v>
      </c>
      <c r="AD33">
        <f t="shared" si="62"/>
        <v>1.1648192467565184</v>
      </c>
      <c r="AE33">
        <f t="shared" si="62"/>
        <v>1.5520426586051981</v>
      </c>
      <c r="AF33">
        <f t="shared" si="62"/>
        <v>1.4731284376705716</v>
      </c>
      <c r="AG33">
        <f t="shared" si="62"/>
        <v>1.2166099844648781</v>
      </c>
      <c r="AH33">
        <f t="shared" si="62"/>
        <v>0.9501826426502078</v>
      </c>
      <c r="AI33">
        <f t="shared" si="62"/>
        <v>0.84802871898223953</v>
      </c>
      <c r="AJ33">
        <f t="shared" si="62"/>
        <v>0.53493303102825718</v>
      </c>
      <c r="AL33">
        <f>RANK(U33,U2:U36)</f>
        <v>2</v>
      </c>
      <c r="AM33">
        <f t="shared" ref="AM33:BA33" si="63">RANK(V33,V2:V36)</f>
        <v>2</v>
      </c>
      <c r="AN33">
        <f t="shared" si="63"/>
        <v>2</v>
      </c>
      <c r="AO33">
        <f t="shared" si="63"/>
        <v>1</v>
      </c>
      <c r="AP33">
        <f t="shared" si="63"/>
        <v>2</v>
      </c>
      <c r="AQ33">
        <f t="shared" si="63"/>
        <v>1</v>
      </c>
      <c r="AR33">
        <f t="shared" si="63"/>
        <v>4</v>
      </c>
      <c r="AS33">
        <f t="shared" si="63"/>
        <v>4</v>
      </c>
      <c r="AT33">
        <f t="shared" si="63"/>
        <v>4</v>
      </c>
      <c r="AU33">
        <f t="shared" si="63"/>
        <v>5</v>
      </c>
      <c r="AV33">
        <f t="shared" si="63"/>
        <v>5</v>
      </c>
      <c r="AW33">
        <f t="shared" si="63"/>
        <v>4</v>
      </c>
      <c r="AX33">
        <f t="shared" si="63"/>
        <v>5</v>
      </c>
      <c r="AY33">
        <f t="shared" si="63"/>
        <v>5</v>
      </c>
      <c r="AZ33">
        <f t="shared" si="63"/>
        <v>8</v>
      </c>
      <c r="BA33">
        <f t="shared" si="63"/>
        <v>24</v>
      </c>
    </row>
    <row r="34" spans="1:53" x14ac:dyDescent="0.2">
      <c r="A34" s="2" t="s">
        <v>91</v>
      </c>
      <c r="B34" t="s">
        <v>21</v>
      </c>
      <c r="C34" s="8">
        <v>3.7550584122084601E-4</v>
      </c>
      <c r="D34" s="3">
        <v>3.9073999999999999E-4</v>
      </c>
      <c r="E34" s="3">
        <v>3.1043999999999999E-4</v>
      </c>
      <c r="F34" s="3">
        <v>2.9494999999999999E-4</v>
      </c>
      <c r="G34" s="3">
        <v>3.0657999999999998E-4</v>
      </c>
      <c r="H34" s="3">
        <v>3.0999000000000001E-4</v>
      </c>
      <c r="I34" s="3">
        <v>2.6640000000000002E-4</v>
      </c>
      <c r="J34" s="3">
        <v>3.1747999999999998E-4</v>
      </c>
      <c r="K34" s="3">
        <v>3.2221000000000002E-4</v>
      </c>
      <c r="L34" s="3">
        <v>2.3664000000000001E-4</v>
      </c>
      <c r="M34" s="3">
        <v>2.4879999999999998E-4</v>
      </c>
      <c r="N34" s="3">
        <v>2.7190999999999999E-3</v>
      </c>
      <c r="O34" s="3">
        <v>2.5093000000000001E-4</v>
      </c>
      <c r="P34" s="3">
        <v>2.6726000000000001E-4</v>
      </c>
      <c r="Q34" s="3">
        <v>2.3395999999999999E-4</v>
      </c>
      <c r="R34" s="3">
        <v>2.7059000000000002E-4</v>
      </c>
      <c r="S34" s="3">
        <v>2.6976000000000002E-4</v>
      </c>
      <c r="U34">
        <f t="shared" ref="U34:AJ34" si="64">D34/0.00037551</f>
        <v>1.040558174216399</v>
      </c>
      <c r="V34">
        <f t="shared" si="64"/>
        <v>0.8267156666932971</v>
      </c>
      <c r="W34">
        <f t="shared" si="64"/>
        <v>0.78546510079625032</v>
      </c>
      <c r="X34">
        <f t="shared" si="64"/>
        <v>0.81643631328060495</v>
      </c>
      <c r="Y34">
        <f t="shared" si="64"/>
        <v>0.82551729647679151</v>
      </c>
      <c r="Z34">
        <f t="shared" si="64"/>
        <v>0.70943516817128704</v>
      </c>
      <c r="AA34">
        <f t="shared" si="64"/>
        <v>0.84546350296929496</v>
      </c>
      <c r="AB34">
        <f t="shared" si="64"/>
        <v>0.8580597054672312</v>
      </c>
      <c r="AC34">
        <f t="shared" si="64"/>
        <v>0.63018295118638656</v>
      </c>
      <c r="AD34">
        <f t="shared" si="64"/>
        <v>0.66256557748129197</v>
      </c>
      <c r="AE34">
        <f t="shared" si="64"/>
        <v>7.2410854571116605</v>
      </c>
      <c r="AF34">
        <f t="shared" si="64"/>
        <v>0.66823786317275169</v>
      </c>
      <c r="AG34">
        <f t="shared" si="64"/>
        <v>0.71172538680727548</v>
      </c>
      <c r="AH34">
        <f t="shared" si="64"/>
        <v>0.62304599078586453</v>
      </c>
      <c r="AI34">
        <f t="shared" si="64"/>
        <v>0.72059332640941653</v>
      </c>
      <c r="AJ34">
        <f t="shared" si="64"/>
        <v>0.71838299912119519</v>
      </c>
      <c r="AL34">
        <f>RANK(U34,U2:U36)</f>
        <v>11</v>
      </c>
      <c r="AM34">
        <f t="shared" ref="AM34:BA34" si="65">RANK(V34,V2:V36)</f>
        <v>15</v>
      </c>
      <c r="AN34">
        <f t="shared" si="65"/>
        <v>15</v>
      </c>
      <c r="AO34">
        <f t="shared" si="65"/>
        <v>13</v>
      </c>
      <c r="AP34">
        <f t="shared" si="65"/>
        <v>14</v>
      </c>
      <c r="AQ34">
        <f t="shared" si="65"/>
        <v>18</v>
      </c>
      <c r="AR34">
        <f t="shared" si="65"/>
        <v>12</v>
      </c>
      <c r="AS34">
        <f t="shared" si="65"/>
        <v>11</v>
      </c>
      <c r="AT34">
        <f t="shared" si="65"/>
        <v>18</v>
      </c>
      <c r="AU34">
        <f t="shared" si="65"/>
        <v>18</v>
      </c>
      <c r="AV34">
        <f t="shared" si="65"/>
        <v>1</v>
      </c>
      <c r="AW34">
        <f t="shared" si="65"/>
        <v>14</v>
      </c>
      <c r="AX34">
        <f t="shared" si="65"/>
        <v>14</v>
      </c>
      <c r="AY34">
        <f t="shared" si="65"/>
        <v>20</v>
      </c>
      <c r="AZ34">
        <f t="shared" si="65"/>
        <v>10</v>
      </c>
      <c r="BA34">
        <f t="shared" si="65"/>
        <v>12</v>
      </c>
    </row>
    <row r="35" spans="1:53" x14ac:dyDescent="0.2">
      <c r="A35" s="2" t="s">
        <v>92</v>
      </c>
      <c r="B35" t="s">
        <v>19</v>
      </c>
      <c r="C35" s="8">
        <v>5.7093694988400898E-4</v>
      </c>
      <c r="D35">
        <v>5.4651000000000005E-4</v>
      </c>
      <c r="E35">
        <v>4.7134E-4</v>
      </c>
      <c r="F35">
        <v>4.7053999999999998E-4</v>
      </c>
      <c r="G35">
        <v>4.5851000000000003E-4</v>
      </c>
      <c r="H35">
        <v>4.2828000000000001E-4</v>
      </c>
      <c r="I35">
        <v>3.9952999999999999E-4</v>
      </c>
      <c r="J35">
        <v>3.9144000000000001E-4</v>
      </c>
      <c r="K35">
        <v>4.0423E-4</v>
      </c>
      <c r="L35">
        <v>3.6673000000000001E-4</v>
      </c>
      <c r="M35">
        <v>4.1438999999999999E-4</v>
      </c>
      <c r="N35" s="3">
        <v>4.0026999999999999E-4</v>
      </c>
      <c r="O35" s="3">
        <v>3.7364000000000001E-4</v>
      </c>
      <c r="P35" s="3">
        <v>4.2441000000000001E-4</v>
      </c>
      <c r="Q35" s="3">
        <v>3.6036E-4</v>
      </c>
      <c r="R35" s="3">
        <v>3.6775000000000002E-4</v>
      </c>
      <c r="S35" s="3">
        <v>3.5994E-4</v>
      </c>
      <c r="U35">
        <f t="shared" ref="U35:AJ35" si="66">D35/0.00057094</f>
        <v>0.95721091533260938</v>
      </c>
      <c r="V35">
        <f t="shared" si="66"/>
        <v>0.82555084597330708</v>
      </c>
      <c r="W35">
        <f t="shared" si="66"/>
        <v>0.82414964794899626</v>
      </c>
      <c r="X35">
        <f t="shared" si="66"/>
        <v>0.8030791326584229</v>
      </c>
      <c r="Y35">
        <f t="shared" si="66"/>
        <v>0.75013136231477917</v>
      </c>
      <c r="Z35">
        <f t="shared" si="66"/>
        <v>0.69977580831611019</v>
      </c>
      <c r="AA35">
        <f t="shared" si="66"/>
        <v>0.6856061932952674</v>
      </c>
      <c r="AB35">
        <f t="shared" si="66"/>
        <v>0.70800784670893613</v>
      </c>
      <c r="AC35">
        <f t="shared" si="66"/>
        <v>0.64232668931936798</v>
      </c>
      <c r="AD35">
        <f t="shared" si="66"/>
        <v>0.72580306161768304</v>
      </c>
      <c r="AE35">
        <f t="shared" si="66"/>
        <v>0.70107191648859768</v>
      </c>
      <c r="AF35">
        <f t="shared" si="66"/>
        <v>0.65442953725435249</v>
      </c>
      <c r="AG35">
        <f t="shared" si="66"/>
        <v>0.74335306687217573</v>
      </c>
      <c r="AH35">
        <f t="shared" si="66"/>
        <v>0.6311696500507934</v>
      </c>
      <c r="AI35">
        <f t="shared" si="66"/>
        <v>0.64411321680036426</v>
      </c>
      <c r="AJ35">
        <f t="shared" si="66"/>
        <v>0.63043402108803026</v>
      </c>
      <c r="AL35">
        <f>RANK(U35,U2:U36)</f>
        <v>13</v>
      </c>
      <c r="AM35">
        <f t="shared" ref="AM35:BA35" si="67">RANK(V35,V2:V36)</f>
        <v>16</v>
      </c>
      <c r="AN35">
        <f t="shared" si="67"/>
        <v>13</v>
      </c>
      <c r="AO35">
        <f t="shared" si="67"/>
        <v>14</v>
      </c>
      <c r="AP35">
        <f t="shared" si="67"/>
        <v>17</v>
      </c>
      <c r="AQ35">
        <f t="shared" si="67"/>
        <v>19</v>
      </c>
      <c r="AR35">
        <f t="shared" si="67"/>
        <v>18</v>
      </c>
      <c r="AS35">
        <f t="shared" si="67"/>
        <v>15</v>
      </c>
      <c r="AT35">
        <f t="shared" si="67"/>
        <v>17</v>
      </c>
      <c r="AU35">
        <f t="shared" si="67"/>
        <v>14</v>
      </c>
      <c r="AV35">
        <f t="shared" si="67"/>
        <v>16</v>
      </c>
      <c r="AW35">
        <f t="shared" si="67"/>
        <v>15</v>
      </c>
      <c r="AX35">
        <f t="shared" si="67"/>
        <v>12</v>
      </c>
      <c r="AY35">
        <f t="shared" si="67"/>
        <v>16</v>
      </c>
      <c r="AZ35">
        <f t="shared" si="67"/>
        <v>13</v>
      </c>
      <c r="BA35">
        <f t="shared" si="67"/>
        <v>17</v>
      </c>
    </row>
    <row r="36" spans="1:53" x14ac:dyDescent="0.2">
      <c r="A36" s="2" t="s">
        <v>93</v>
      </c>
      <c r="B36" t="s">
        <v>26</v>
      </c>
      <c r="C36" s="8">
        <v>4.47708830500819E-4</v>
      </c>
      <c r="D36" s="3">
        <v>5.1139000000000002E-4</v>
      </c>
      <c r="E36" s="3">
        <v>3.6829000000000001E-4</v>
      </c>
      <c r="F36" s="3">
        <v>3.2827000000000003E-4</v>
      </c>
      <c r="G36" s="3">
        <v>3.1802000000000002E-4</v>
      </c>
      <c r="H36" s="3">
        <v>2.6657999999999999E-4</v>
      </c>
      <c r="I36" s="3">
        <v>3.1178999999999999E-4</v>
      </c>
      <c r="J36" s="3">
        <v>2.6057000000000001E-4</v>
      </c>
      <c r="K36" s="3">
        <v>2.9428000000000001E-4</v>
      </c>
      <c r="L36" s="3">
        <v>2.9550000000000003E-4</v>
      </c>
      <c r="M36" s="3">
        <v>3.1421999999999998E-4</v>
      </c>
      <c r="N36" s="3">
        <v>3.0200000000000002E-4</v>
      </c>
      <c r="O36" s="3">
        <v>3.0066000000000001E-4</v>
      </c>
      <c r="P36" s="3">
        <v>2.8729E-4</v>
      </c>
      <c r="Q36" s="3">
        <v>3.1097999999999998E-4</v>
      </c>
      <c r="R36" s="3">
        <v>3.1543000000000001E-4</v>
      </c>
      <c r="S36" s="3">
        <v>3.7061E-4</v>
      </c>
      <c r="U36">
        <f t="shared" ref="U36:AJ36" si="68">D36/0.00044771</f>
        <v>1.1422349288601998</v>
      </c>
      <c r="V36">
        <f t="shared" si="68"/>
        <v>0.82260838489200605</v>
      </c>
      <c r="W36">
        <f t="shared" si="68"/>
        <v>0.73322016483884667</v>
      </c>
      <c r="X36">
        <f t="shared" si="68"/>
        <v>0.7103258805923478</v>
      </c>
      <c r="Y36">
        <f t="shared" si="68"/>
        <v>0.59543007750552812</v>
      </c>
      <c r="Z36">
        <f t="shared" si="68"/>
        <v>0.69641062294789036</v>
      </c>
      <c r="AA36">
        <f t="shared" si="68"/>
        <v>0.58200620937660541</v>
      </c>
      <c r="AB36">
        <f t="shared" si="68"/>
        <v>0.65730048468874946</v>
      </c>
      <c r="AC36">
        <f t="shared" si="68"/>
        <v>0.66002546291125963</v>
      </c>
      <c r="AD36">
        <f t="shared" si="68"/>
        <v>0.70183824350584079</v>
      </c>
      <c r="AE36">
        <f t="shared" si="68"/>
        <v>0.67454378950660032</v>
      </c>
      <c r="AF36">
        <f t="shared" si="68"/>
        <v>0.67155078063925311</v>
      </c>
      <c r="AG36">
        <f t="shared" si="68"/>
        <v>0.64168769962699068</v>
      </c>
      <c r="AH36">
        <f t="shared" si="68"/>
        <v>0.69460141609524018</v>
      </c>
      <c r="AI36">
        <f t="shared" si="68"/>
        <v>0.70454088584128127</v>
      </c>
      <c r="AJ36">
        <f t="shared" si="68"/>
        <v>0.82779031069218922</v>
      </c>
      <c r="AL36">
        <f>RANK(U36,U2:U36)</f>
        <v>10</v>
      </c>
      <c r="AM36">
        <f t="shared" ref="AM36:BA36" si="69">RANK(V36,V2:V36)</f>
        <v>17</v>
      </c>
      <c r="AN36">
        <f t="shared" si="69"/>
        <v>17</v>
      </c>
      <c r="AO36">
        <f t="shared" si="69"/>
        <v>17</v>
      </c>
      <c r="AP36">
        <f t="shared" si="69"/>
        <v>24</v>
      </c>
      <c r="AQ36">
        <f t="shared" si="69"/>
        <v>20</v>
      </c>
      <c r="AR36">
        <f t="shared" si="69"/>
        <v>25</v>
      </c>
      <c r="AS36">
        <f t="shared" si="69"/>
        <v>19</v>
      </c>
      <c r="AT36">
        <f t="shared" si="69"/>
        <v>16</v>
      </c>
      <c r="AU36">
        <f t="shared" si="69"/>
        <v>16</v>
      </c>
      <c r="AV36">
        <f t="shared" si="69"/>
        <v>19</v>
      </c>
      <c r="AW36">
        <f t="shared" si="69"/>
        <v>13</v>
      </c>
      <c r="AX36">
        <f t="shared" si="69"/>
        <v>17</v>
      </c>
      <c r="AY36">
        <f t="shared" si="69"/>
        <v>14</v>
      </c>
      <c r="AZ36">
        <f t="shared" si="69"/>
        <v>11</v>
      </c>
      <c r="BA36">
        <f t="shared" si="69"/>
        <v>9</v>
      </c>
    </row>
    <row r="37" spans="1:53" x14ac:dyDescent="0.2">
      <c r="A37" s="3" t="s">
        <v>53</v>
      </c>
      <c r="B37" s="3"/>
      <c r="C37" s="7">
        <f>AVERAGE(C2:C36)</f>
        <v>1.3285383392328215E-3</v>
      </c>
      <c r="D37" s="7">
        <v>1.0587726161264031</v>
      </c>
      <c r="E37" s="7">
        <v>0.9734731359236457</v>
      </c>
      <c r="F37" s="7">
        <v>0.79137700031613656</v>
      </c>
      <c r="G37" s="7">
        <v>0.77634318231183952</v>
      </c>
      <c r="H37" s="7">
        <v>0.8685134917170082</v>
      </c>
      <c r="I37" s="7">
        <v>0.83323132375174491</v>
      </c>
      <c r="J37" s="7">
        <v>0.75298598461468969</v>
      </c>
      <c r="K37" s="7">
        <v>0.78558761605113248</v>
      </c>
      <c r="L37" s="7">
        <v>0.74379264885836038</v>
      </c>
      <c r="M37" s="7">
        <v>0.70718834208981285</v>
      </c>
      <c r="N37" s="7">
        <v>0.78826451808537423</v>
      </c>
      <c r="O37" s="7">
        <f>AVERAGE(O2:O36)/C37</f>
        <v>0.62525772317759487</v>
      </c>
      <c r="P37" s="7">
        <f>AVERAGE(P2:P36)/C37</f>
        <v>0.74483683044157289</v>
      </c>
      <c r="Q37" s="7">
        <f>AVERAGE(Q2:Q36)/C37</f>
        <v>0.67515186906469316</v>
      </c>
      <c r="R37" s="7">
        <f>AVERAGE(R2:R36)/C37</f>
        <v>0.65366187147021471</v>
      </c>
      <c r="S37" s="7">
        <f>AVERAGE(S2:S36)/C37</f>
        <v>0.74236339249415551</v>
      </c>
      <c r="U37" s="7">
        <f t="shared" ref="U37:AJ37" si="70">AVERAGE(U2:U36)</f>
        <v>1.5417482592690044</v>
      </c>
      <c r="V37" s="7">
        <f t="shared" si="70"/>
        <v>1.2828582872683802</v>
      </c>
      <c r="W37" s="7">
        <f t="shared" si="70"/>
        <v>1.0461176536485237</v>
      </c>
      <c r="X37" s="7">
        <f t="shared" si="70"/>
        <v>1.0939310278029644</v>
      </c>
      <c r="Y37" s="7">
        <f t="shared" si="70"/>
        <v>1.0785135061833238</v>
      </c>
      <c r="Z37" s="7">
        <f t="shared" si="70"/>
        <v>1.0090828483064456</v>
      </c>
      <c r="AA37" s="7">
        <f t="shared" si="70"/>
        <v>0.95298065744891636</v>
      </c>
      <c r="AB37" s="7">
        <f t="shared" si="70"/>
        <v>0.9120388528655865</v>
      </c>
      <c r="AC37" s="7">
        <f t="shared" si="70"/>
        <v>0.8883455082236994</v>
      </c>
      <c r="AD37" s="7">
        <f t="shared" si="70"/>
        <v>0.8459009764411386</v>
      </c>
      <c r="AE37" s="7">
        <f t="shared" si="70"/>
        <v>1.0559780442365831</v>
      </c>
      <c r="AF37" s="7">
        <f t="shared" si="70"/>
        <v>0.83130624312996204</v>
      </c>
      <c r="AG37" s="7">
        <f t="shared" si="70"/>
        <v>0.88132715654905724</v>
      </c>
      <c r="AH37" s="7">
        <f t="shared" si="70"/>
        <v>0.81793177518863858</v>
      </c>
      <c r="AI37" s="7">
        <f t="shared" si="70"/>
        <v>0.81760141460232971</v>
      </c>
      <c r="AJ37" s="7">
        <f t="shared" si="70"/>
        <v>0.82740251903412287</v>
      </c>
    </row>
    <row r="38" spans="1:53" x14ac:dyDescent="0.2">
      <c r="A38" s="3" t="s">
        <v>50</v>
      </c>
      <c r="D38">
        <f t="shared" ref="D38:S38" si="71">MEDIAN(U2:U37)</f>
        <v>0.79158442993081413</v>
      </c>
      <c r="E38">
        <f t="shared" si="71"/>
        <v>0.81199539951443289</v>
      </c>
      <c r="F38">
        <f t="shared" si="71"/>
        <v>0.7050472649056595</v>
      </c>
      <c r="G38">
        <f t="shared" si="71"/>
        <v>0.69956796160395074</v>
      </c>
      <c r="H38">
        <f t="shared" si="71"/>
        <v>0.70326471558036019</v>
      </c>
      <c r="I38">
        <f t="shared" si="71"/>
        <v>0.71069560541787991</v>
      </c>
      <c r="J38">
        <f t="shared" si="71"/>
        <v>0.68819155381032493</v>
      </c>
      <c r="K38">
        <f t="shared" si="71"/>
        <v>0.67978973181119384</v>
      </c>
      <c r="L38">
        <f t="shared" si="71"/>
        <v>0.63625482025287727</v>
      </c>
      <c r="M38">
        <f t="shared" si="71"/>
        <v>0.67346475367495384</v>
      </c>
      <c r="N38">
        <f t="shared" si="71"/>
        <v>0.68511495685655044</v>
      </c>
      <c r="O38">
        <f t="shared" si="71"/>
        <v>0.61571780284857835</v>
      </c>
      <c r="P38">
        <f t="shared" si="71"/>
        <v>0.6331618659726963</v>
      </c>
      <c r="Q38">
        <f t="shared" si="71"/>
        <v>0.62806838300290413</v>
      </c>
      <c r="R38">
        <f t="shared" si="71"/>
        <v>0.61367624471788162</v>
      </c>
      <c r="S38">
        <f t="shared" si="71"/>
        <v>0.62466185136238805</v>
      </c>
    </row>
    <row r="39" spans="1:53" s="5" customFormat="1" x14ac:dyDescent="0.2">
      <c r="A39" s="5" t="s">
        <v>52</v>
      </c>
      <c r="B39" s="6"/>
      <c r="C39" s="7"/>
      <c r="D39" s="5">
        <v>1.5417482592690044</v>
      </c>
      <c r="E39" s="5">
        <v>1.2828582872683802</v>
      </c>
      <c r="F39" s="5">
        <v>1.0461176536485237</v>
      </c>
      <c r="G39" s="5">
        <v>1.0939310278029644</v>
      </c>
      <c r="H39" s="5">
        <v>1.0785135061833238</v>
      </c>
      <c r="I39" s="5">
        <v>1.0090828483064462</v>
      </c>
      <c r="J39" s="5">
        <v>0.95298065744891614</v>
      </c>
      <c r="K39" s="5">
        <v>0.91203885286558672</v>
      </c>
      <c r="L39" s="5">
        <v>0.88834550822369973</v>
      </c>
      <c r="M39" s="5">
        <v>0.8459009764411386</v>
      </c>
      <c r="N39" s="5">
        <v>1.0559780442365834</v>
      </c>
      <c r="O39" s="5">
        <v>0.83130624312996182</v>
      </c>
      <c r="P39" s="5">
        <v>0.88132715654905736</v>
      </c>
      <c r="Q39" s="5">
        <v>0.8179317751886388</v>
      </c>
      <c r="R39" s="5">
        <v>0.81760141460232993</v>
      </c>
      <c r="S39" s="5">
        <v>0.82740251903412287</v>
      </c>
      <c r="T39" s="7"/>
      <c r="AK39" s="7"/>
    </row>
    <row r="40" spans="1:53" x14ac:dyDescent="0.2">
      <c r="A40" s="2"/>
      <c r="B40" s="2"/>
      <c r="C40" s="8"/>
    </row>
    <row r="41" spans="1:53" x14ac:dyDescent="0.2">
      <c r="A41" s="2"/>
      <c r="B41" s="2"/>
      <c r="C41" s="8"/>
    </row>
    <row r="42" spans="1:53" x14ac:dyDescent="0.2">
      <c r="A42" s="2"/>
      <c r="B42" s="2"/>
      <c r="C42" s="8"/>
    </row>
    <row r="43" spans="1:53" x14ac:dyDescent="0.2">
      <c r="A43" s="2"/>
      <c r="B43" s="2"/>
      <c r="C43" s="8"/>
    </row>
    <row r="44" spans="1:53" x14ac:dyDescent="0.2">
      <c r="A44" s="2"/>
      <c r="B44" s="2"/>
      <c r="C44" s="8"/>
    </row>
    <row r="45" spans="1:53" x14ac:dyDescent="0.2">
      <c r="A45" s="2"/>
      <c r="B45" s="2"/>
      <c r="C45" s="8"/>
    </row>
    <row r="46" spans="1:53" x14ac:dyDescent="0.2">
      <c r="A46" s="2"/>
      <c r="B46" s="2"/>
    </row>
    <row r="47" spans="1:53" x14ac:dyDescent="0.2">
      <c r="A47" s="2"/>
      <c r="B47" s="2"/>
    </row>
    <row r="48" spans="1:53" x14ac:dyDescent="0.2">
      <c r="A48" s="2"/>
      <c r="B48" s="2"/>
    </row>
    <row r="49" spans="1:37" x14ac:dyDescent="0.2">
      <c r="A49" s="2"/>
      <c r="B49" s="2"/>
    </row>
    <row r="50" spans="1:37" x14ac:dyDescent="0.2">
      <c r="A50" s="2"/>
      <c r="B50" s="2"/>
    </row>
    <row r="51" spans="1:37" x14ac:dyDescent="0.2">
      <c r="A51" s="2"/>
      <c r="B51" s="2"/>
    </row>
    <row r="52" spans="1:37" x14ac:dyDescent="0.2">
      <c r="A52" s="2"/>
      <c r="B52" s="2"/>
    </row>
    <row r="53" spans="1:37" x14ac:dyDescent="0.2">
      <c r="A53" s="2"/>
      <c r="B53" s="2"/>
    </row>
    <row r="54" spans="1:37" s="5" customFormat="1" x14ac:dyDescent="0.2">
      <c r="A54" s="4"/>
      <c r="B54" s="4"/>
      <c r="C54" s="8"/>
      <c r="T54" s="7"/>
      <c r="AK54" s="7"/>
    </row>
    <row r="55" spans="1:37" s="5" customFormat="1" x14ac:dyDescent="0.2">
      <c r="A55" s="4"/>
      <c r="B55" s="4"/>
      <c r="C55" s="8"/>
      <c r="T55" s="7"/>
      <c r="AK55" s="7"/>
    </row>
    <row r="56" spans="1:37" s="5" customFormat="1" x14ac:dyDescent="0.2">
      <c r="A56" s="4"/>
      <c r="B56" s="4"/>
      <c r="C56" s="8"/>
      <c r="T56" s="7"/>
      <c r="AK56" s="7"/>
    </row>
    <row r="58" spans="1:37" x14ac:dyDescent="0.2">
      <c r="A58" s="2"/>
      <c r="B58" s="2"/>
    </row>
    <row r="60" spans="1:37" x14ac:dyDescent="0.2">
      <c r="A60" s="1"/>
      <c r="B60" s="1"/>
    </row>
    <row r="61" spans="1:37" x14ac:dyDescent="0.2">
      <c r="A61" s="2"/>
      <c r="B61" s="2"/>
      <c r="C61" s="8"/>
    </row>
    <row r="62" spans="1:37" x14ac:dyDescent="0.2">
      <c r="A62" s="2"/>
      <c r="B62" s="2"/>
      <c r="C62" s="8"/>
    </row>
    <row r="63" spans="1:37" x14ac:dyDescent="0.2">
      <c r="A63" s="2"/>
      <c r="B63" s="2"/>
      <c r="C63" s="8"/>
    </row>
    <row r="64" spans="1:37" x14ac:dyDescent="0.2">
      <c r="A64" s="2"/>
      <c r="B64" s="2"/>
      <c r="C64" s="8"/>
    </row>
    <row r="65" spans="1:3" x14ac:dyDescent="0.2">
      <c r="A65" s="2"/>
      <c r="B65" s="2"/>
      <c r="C65" s="8"/>
    </row>
    <row r="66" spans="1:3" x14ac:dyDescent="0.2">
      <c r="A66" s="2"/>
      <c r="B66" s="2"/>
      <c r="C66" s="8"/>
    </row>
    <row r="67" spans="1:3" x14ac:dyDescent="0.2">
      <c r="A67" s="2"/>
      <c r="B67" s="2"/>
    </row>
    <row r="68" spans="1:3" x14ac:dyDescent="0.2">
      <c r="A68" s="2"/>
      <c r="B68" s="2"/>
    </row>
    <row r="69" spans="1:3" x14ac:dyDescent="0.2">
      <c r="A69" s="2"/>
      <c r="B69" s="2"/>
    </row>
    <row r="70" spans="1:3" x14ac:dyDescent="0.2">
      <c r="A70" s="2"/>
      <c r="B70" s="2"/>
    </row>
    <row r="71" spans="1:3" x14ac:dyDescent="0.2">
      <c r="A71" s="2"/>
      <c r="B71" s="2"/>
    </row>
    <row r="72" spans="1:3" x14ac:dyDescent="0.2">
      <c r="A72" s="2"/>
      <c r="B72" s="2"/>
    </row>
    <row r="73" spans="1:3" x14ac:dyDescent="0.2">
      <c r="A73" s="2"/>
      <c r="B73" s="2"/>
    </row>
    <row r="74" spans="1:3" x14ac:dyDescent="0.2">
      <c r="A74" s="2"/>
      <c r="B74" s="2"/>
    </row>
    <row r="75" spans="1:3" x14ac:dyDescent="0.2">
      <c r="A75" s="2"/>
      <c r="B75" s="2"/>
      <c r="C75" s="8"/>
    </row>
    <row r="76" spans="1:3" x14ac:dyDescent="0.2">
      <c r="A76" s="2"/>
      <c r="B76" s="2"/>
      <c r="C76" s="8"/>
    </row>
    <row r="77" spans="1:3" x14ac:dyDescent="0.2">
      <c r="A77" s="2"/>
      <c r="B77" s="2"/>
      <c r="C77" s="8"/>
    </row>
    <row r="79" spans="1:3" x14ac:dyDescent="0.2">
      <c r="A79" s="2"/>
      <c r="B79" s="2"/>
    </row>
    <row r="81" spans="1:3" x14ac:dyDescent="0.2">
      <c r="A81" s="1"/>
      <c r="B81" s="1"/>
    </row>
    <row r="82" spans="1:3" x14ac:dyDescent="0.2">
      <c r="A82" s="2"/>
      <c r="B82" s="2"/>
      <c r="C82" s="8"/>
    </row>
    <row r="83" spans="1:3" x14ac:dyDescent="0.2">
      <c r="A83" s="2"/>
      <c r="B83" s="2"/>
      <c r="C83" s="8"/>
    </row>
    <row r="84" spans="1:3" x14ac:dyDescent="0.2">
      <c r="A84" s="2"/>
      <c r="B84" s="2"/>
      <c r="C84" s="8"/>
    </row>
    <row r="85" spans="1:3" x14ac:dyDescent="0.2">
      <c r="A85" s="2"/>
      <c r="B85" s="2"/>
      <c r="C85" s="8"/>
    </row>
    <row r="86" spans="1:3" x14ac:dyDescent="0.2">
      <c r="A86" s="2"/>
      <c r="B86" s="2"/>
      <c r="C86" s="8"/>
    </row>
    <row r="87" spans="1:3" x14ac:dyDescent="0.2">
      <c r="A87" s="2"/>
      <c r="B87" s="2"/>
      <c r="C87" s="8"/>
    </row>
    <row r="88" spans="1:3" x14ac:dyDescent="0.2">
      <c r="A88" s="2"/>
      <c r="B88" s="2"/>
    </row>
    <row r="89" spans="1:3" x14ac:dyDescent="0.2">
      <c r="A89" s="2"/>
      <c r="B89" s="2"/>
    </row>
    <row r="90" spans="1:3" x14ac:dyDescent="0.2">
      <c r="A90" s="2"/>
      <c r="B90" s="2"/>
    </row>
    <row r="91" spans="1:3" x14ac:dyDescent="0.2">
      <c r="A91" s="2"/>
      <c r="B91" s="2"/>
    </row>
    <row r="92" spans="1:3" x14ac:dyDescent="0.2">
      <c r="A92" s="2"/>
      <c r="B92" s="2"/>
    </row>
    <row r="93" spans="1:3" x14ac:dyDescent="0.2">
      <c r="A93" s="2"/>
      <c r="B93" s="2"/>
    </row>
    <row r="94" spans="1:3" x14ac:dyDescent="0.2">
      <c r="A94" s="2"/>
      <c r="B94" s="2"/>
    </row>
    <row r="95" spans="1:3" x14ac:dyDescent="0.2">
      <c r="A95" s="2"/>
      <c r="B95" s="2"/>
    </row>
    <row r="96" spans="1:3" x14ac:dyDescent="0.2">
      <c r="A96" s="2"/>
      <c r="B96" s="2"/>
      <c r="C96" s="8"/>
    </row>
    <row r="97" spans="1:3" x14ac:dyDescent="0.2">
      <c r="A97" s="2"/>
      <c r="B97" s="2"/>
      <c r="C97" s="8"/>
    </row>
    <row r="98" spans="1:3" x14ac:dyDescent="0.2">
      <c r="A98" s="2"/>
      <c r="B98" s="2"/>
      <c r="C98" s="8"/>
    </row>
    <row r="100" spans="1:3" x14ac:dyDescent="0.2">
      <c r="A100" s="2"/>
      <c r="B100" s="2"/>
    </row>
    <row r="102" spans="1:3" x14ac:dyDescent="0.2">
      <c r="A102" s="1"/>
      <c r="B102" s="1"/>
    </row>
    <row r="103" spans="1:3" x14ac:dyDescent="0.2">
      <c r="A103" s="2"/>
      <c r="B103" s="2"/>
      <c r="C103" s="8"/>
    </row>
    <row r="104" spans="1:3" x14ac:dyDescent="0.2">
      <c r="A104" s="2"/>
      <c r="B104" s="2"/>
      <c r="C104" s="8"/>
    </row>
    <row r="105" spans="1:3" x14ac:dyDescent="0.2">
      <c r="A105" s="2"/>
      <c r="B105" s="2"/>
      <c r="C105" s="8"/>
    </row>
    <row r="106" spans="1:3" x14ac:dyDescent="0.2">
      <c r="A106" s="2"/>
      <c r="B106" s="2"/>
      <c r="C106" s="8"/>
    </row>
    <row r="107" spans="1:3" x14ac:dyDescent="0.2">
      <c r="A107" s="2"/>
      <c r="B107" s="2"/>
      <c r="C107" s="8"/>
    </row>
    <row r="108" spans="1:3" x14ac:dyDescent="0.2">
      <c r="A108" s="2"/>
      <c r="B108" s="2"/>
      <c r="C108" s="8"/>
    </row>
    <row r="109" spans="1:3" x14ac:dyDescent="0.2">
      <c r="A109" s="2"/>
      <c r="B109" s="2"/>
    </row>
    <row r="110" spans="1:3" x14ac:dyDescent="0.2">
      <c r="A110" s="2"/>
      <c r="B110" s="2"/>
    </row>
    <row r="111" spans="1:3" x14ac:dyDescent="0.2">
      <c r="A111" s="2"/>
      <c r="B111" s="2"/>
    </row>
    <row r="112" spans="1:3" x14ac:dyDescent="0.2">
      <c r="A112" s="2"/>
      <c r="B112" s="2"/>
    </row>
    <row r="113" spans="1:3" x14ac:dyDescent="0.2">
      <c r="A113" s="2"/>
      <c r="B113" s="2"/>
    </row>
    <row r="114" spans="1:3" x14ac:dyDescent="0.2">
      <c r="A114" s="2"/>
      <c r="B114" s="2"/>
    </row>
    <row r="115" spans="1:3" x14ac:dyDescent="0.2">
      <c r="A115" s="2"/>
      <c r="B115" s="2"/>
    </row>
    <row r="116" spans="1:3" x14ac:dyDescent="0.2">
      <c r="A116" s="2"/>
      <c r="B116" s="2"/>
    </row>
    <row r="117" spans="1:3" x14ac:dyDescent="0.2">
      <c r="A117" s="2"/>
      <c r="B117" s="2"/>
      <c r="C117" s="8"/>
    </row>
    <row r="118" spans="1:3" x14ac:dyDescent="0.2">
      <c r="A118" s="2"/>
      <c r="B118" s="2"/>
      <c r="C118" s="8"/>
    </row>
    <row r="119" spans="1:3" x14ac:dyDescent="0.2">
      <c r="A119" s="2"/>
      <c r="B119" s="2"/>
      <c r="C119" s="8"/>
    </row>
    <row r="121" spans="1:3" x14ac:dyDescent="0.2">
      <c r="A121" s="2"/>
      <c r="B121" s="2"/>
    </row>
    <row r="124" spans="1:3" x14ac:dyDescent="0.2">
      <c r="A124" s="1"/>
      <c r="B124" s="1"/>
    </row>
    <row r="125" spans="1:3" x14ac:dyDescent="0.2">
      <c r="A125" s="2"/>
      <c r="B125" s="2"/>
      <c r="C125" s="8"/>
    </row>
    <row r="126" spans="1:3" x14ac:dyDescent="0.2">
      <c r="A126" s="2"/>
      <c r="B126" s="2"/>
      <c r="C126" s="8"/>
    </row>
    <row r="127" spans="1:3" x14ac:dyDescent="0.2">
      <c r="A127" s="2"/>
      <c r="B127" s="2"/>
      <c r="C127" s="8"/>
    </row>
    <row r="128" spans="1:3" x14ac:dyDescent="0.2">
      <c r="A128" s="2"/>
      <c r="B128" s="2"/>
      <c r="C128" s="8"/>
    </row>
    <row r="129" spans="1:3" x14ac:dyDescent="0.2">
      <c r="A129" s="2"/>
      <c r="B129" s="2"/>
      <c r="C129" s="8"/>
    </row>
    <row r="130" spans="1:3" x14ac:dyDescent="0.2">
      <c r="A130" s="2"/>
      <c r="B130" s="2"/>
      <c r="C130" s="8"/>
    </row>
    <row r="131" spans="1:3" x14ac:dyDescent="0.2">
      <c r="A131" s="2"/>
      <c r="B131" s="2"/>
    </row>
    <row r="132" spans="1:3" x14ac:dyDescent="0.2">
      <c r="A132" s="2"/>
      <c r="B132" s="2"/>
    </row>
    <row r="133" spans="1:3" x14ac:dyDescent="0.2">
      <c r="A133" s="2"/>
      <c r="B133" s="2"/>
    </row>
    <row r="134" spans="1:3" x14ac:dyDescent="0.2">
      <c r="A134" s="2"/>
      <c r="B134" s="2"/>
    </row>
    <row r="135" spans="1:3" x14ac:dyDescent="0.2">
      <c r="A135" s="2"/>
      <c r="B135" s="2"/>
    </row>
    <row r="136" spans="1:3" x14ac:dyDescent="0.2">
      <c r="A136" s="2"/>
      <c r="B136" s="2"/>
    </row>
    <row r="137" spans="1:3" x14ac:dyDescent="0.2">
      <c r="A137" s="2"/>
      <c r="B137" s="2"/>
    </row>
    <row r="138" spans="1:3" x14ac:dyDescent="0.2">
      <c r="A138" s="2"/>
      <c r="B138" s="2"/>
    </row>
    <row r="139" spans="1:3" x14ac:dyDescent="0.2">
      <c r="A139" s="2"/>
      <c r="B139" s="2"/>
      <c r="C139" s="8"/>
    </row>
    <row r="140" spans="1:3" x14ac:dyDescent="0.2">
      <c r="A140" s="2"/>
      <c r="B140" s="2"/>
      <c r="C140" s="8"/>
    </row>
    <row r="141" spans="1:3" x14ac:dyDescent="0.2">
      <c r="A141" s="2"/>
      <c r="B141" s="2"/>
      <c r="C141" s="8"/>
    </row>
    <row r="143" spans="1:3" x14ac:dyDescent="0.2">
      <c r="A143" s="2"/>
      <c r="B143" s="2"/>
    </row>
  </sheetData>
  <sortState xmlns:xlrd2="http://schemas.microsoft.com/office/spreadsheetml/2017/richdata2" ref="A2:BA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2023-03-14T16:08:21Z</dcterms:created>
  <dcterms:modified xsi:type="dcterms:W3CDTF">2023-09-07T18:40:16Z</dcterms:modified>
</cp:coreProperties>
</file>