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vcun\Downloads\TCC\app\"/>
    </mc:Choice>
  </mc:AlternateContent>
  <xr:revisionPtr revIDLastSave="0" documentId="8_{10BE1D44-F167-424A-BFBA-9D5CC47542FE}" xr6:coauthVersionLast="47" xr6:coauthVersionMax="47" xr10:uidLastSave="{00000000-0000-0000-0000-000000000000}"/>
  <bookViews>
    <workbookView xWindow="-120" yWindow="-120" windowWidth="20730" windowHeight="11040" tabRatio="809" firstSheet="1" activeTab="1" xr2:uid="{00000000-000D-0000-FFFF-FFFF00000000}"/>
  </bookViews>
  <sheets>
    <sheet name="Planilha1" sheetId="1" r:id="rId1"/>
    <sheet name="TH-12 AL - 1_3" sheetId="11" r:id="rId2"/>
    <sheet name="TH-12 AL - 1_4" sheetId="9" r:id="rId3"/>
    <sheet name="Planilha3" sheetId="10" r:id="rId4"/>
    <sheet name="SP-22 C - 1" sheetId="6" r:id="rId5"/>
    <sheet name="SP-12 C - 1_2" sheetId="4" r:id="rId6"/>
    <sheet name="SP-15 C - 3_4" sheetId="5" r:id="rId7"/>
    <sheet name="BC-98 107 - 1_2" sheetId="3" r:id="rId8"/>
    <sheet name="BC-98 107 - 1_3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D3" i="11"/>
  <c r="E3" i="11"/>
  <c r="F3" i="11"/>
  <c r="G3" i="11"/>
  <c r="H3" i="11"/>
  <c r="B3" i="11"/>
  <c r="C3" i="10"/>
  <c r="C4" i="10"/>
  <c r="C5" i="10"/>
  <c r="C6" i="10"/>
  <c r="C7" i="10"/>
  <c r="C8" i="10"/>
  <c r="C2" i="10"/>
  <c r="C3" i="9"/>
  <c r="D3" i="9"/>
  <c r="E3" i="9"/>
  <c r="B3" i="9"/>
  <c r="B9" i="1"/>
  <c r="B8" i="1"/>
  <c r="B7" i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3" i="6"/>
  <c r="C3" i="5"/>
  <c r="D3" i="5"/>
  <c r="E3" i="5"/>
  <c r="F3" i="5"/>
  <c r="G3" i="5"/>
  <c r="H3" i="5"/>
  <c r="I3" i="5"/>
  <c r="J3" i="5"/>
  <c r="K3" i="5"/>
  <c r="L3" i="5"/>
  <c r="M3" i="5"/>
  <c r="N3" i="5"/>
  <c r="O3" i="5"/>
  <c r="B3" i="5"/>
  <c r="L3" i="4"/>
  <c r="K3" i="4"/>
  <c r="J3" i="4"/>
  <c r="I3" i="4"/>
  <c r="H3" i="4"/>
  <c r="G3" i="4"/>
  <c r="F3" i="4"/>
  <c r="E3" i="4"/>
  <c r="D3" i="4"/>
  <c r="C3" i="4"/>
  <c r="B3" i="4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C5" i="1"/>
  <c r="B5" i="1"/>
  <c r="B4" i="1"/>
  <c r="C4" i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B2" i="1"/>
  <c r="C2" i="1"/>
  <c r="D2" i="1"/>
  <c r="B3" i="1"/>
  <c r="C3" i="1"/>
  <c r="D3" i="1"/>
</calcChain>
</file>

<file path=xl/sharedStrings.xml><?xml version="1.0" encoding="utf-8"?>
<sst xmlns="http://schemas.openxmlformats.org/spreadsheetml/2006/main" count="36" uniqueCount="15">
  <si>
    <t>Modelo</t>
  </si>
  <si>
    <t>Potência (cv)</t>
  </si>
  <si>
    <t>Sucção (pol)</t>
  </si>
  <si>
    <t>Recalque (pol)</t>
  </si>
  <si>
    <t>Pressão máxima sem vazão (m.c.a.)</t>
  </si>
  <si>
    <t>Altura Manométric Total (m.c.a.)</t>
  </si>
  <si>
    <t>Vazão em m³/h válida para sucção de 0 m.c.a.</t>
  </si>
  <si>
    <t>BC-98 107</t>
  </si>
  <si>
    <t>SP-12 C</t>
  </si>
  <si>
    <t>SP-15 C</t>
  </si>
  <si>
    <t>SP-22 C</t>
  </si>
  <si>
    <t>Rendimento %</t>
  </si>
  <si>
    <t>TH-12 AL</t>
  </si>
  <si>
    <t>Vazão</t>
  </si>
  <si>
    <t>Rendimento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</si>
</sst>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4327055993000875"/>
                  <c:y val="-0.22647346165062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Planilha3!$A$2:$A$8</c:f>
              <c:numCache>
                <c:formatCode>General</c:formatCode>
                <c:ptCount val="7"/>
                <c:pt idx="0">
                  <c:v>2.6</c:v>
                </c:pt>
                <c:pt idx="1">
                  <c:v>3</c:v>
                </c:pt>
                <c:pt idx="2">
                  <c:v>3.3</c:v>
                </c:pt>
                <c:pt idx="3">
                  <c:v>4</c:v>
                </c:pt>
                <c:pt idx="4">
                  <c:v>5</c:v>
                </c:pt>
                <c:pt idx="5">
                  <c:v>6.4</c:v>
                </c:pt>
                <c:pt idx="6">
                  <c:v>7</c:v>
                </c:pt>
              </c:numCache>
            </c:numRef>
          </c:xVal>
          <c:yVal>
            <c:numRef>
              <c:f>Planilha3!$B$2:$B$8</c:f>
              <c:numCache>
                <c:formatCode>General</c:formatCode>
                <c:ptCount val="7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65</c:v>
                </c:pt>
                <c:pt idx="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8-4177-BBB7-83A808BF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33744"/>
        <c:axId val="614534704"/>
      </c:scatterChart>
      <c:valAx>
        <c:axId val="6145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534704"/>
        <c:crosses val="autoZero"/>
        <c:crossBetween val="midCat"/>
      </c:valAx>
      <c:valAx>
        <c:axId val="6145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5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66681</xdr:rowOff>
    </xdr:from>
    <xdr:to>
      <xdr:col>10</xdr:col>
      <xdr:colOff>485775</xdr:colOff>
      <xdr:row>14</xdr:row>
      <xdr:rowOff>142881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E1C0DE-23C9-F5C4-E7AA-E84C8FBCB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opLeftCell="A6" workbookViewId="0">
      <selection activeCell="E9" sqref="E9"/>
    </sheetView>
  </sheetViews>
  <sheetFormatPr defaultRowHeight="15" x14ac:dyDescent="0.25"/>
  <sheetData>
    <row r="1" spans="1:6" ht="30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</row>
    <row r="2" spans="1:6" ht="19.899999999999999" customHeight="1" x14ac:dyDescent="0.25">
      <c r="A2" t="s">
        <v>7</v>
      </c>
      <c r="B2" s="1" t="str">
        <f>"1/3"</f>
        <v>1/3</v>
      </c>
      <c r="C2" t="str">
        <f xml:space="preserve"> "3/4"</f>
        <v>3/4</v>
      </c>
      <c r="D2" t="str">
        <f xml:space="preserve"> "3/4"</f>
        <v>3/4</v>
      </c>
      <c r="E2">
        <v>18</v>
      </c>
    </row>
    <row r="3" spans="1:6" ht="19.899999999999999" customHeight="1" x14ac:dyDescent="0.25">
      <c r="A3" t="s">
        <v>7</v>
      </c>
      <c r="B3" t="str">
        <f>"1/2"</f>
        <v>1/2</v>
      </c>
      <c r="C3" t="str">
        <f xml:space="preserve"> "3/4"</f>
        <v>3/4</v>
      </c>
      <c r="D3" t="str">
        <f xml:space="preserve"> "3/4"</f>
        <v>3/4</v>
      </c>
      <c r="E3">
        <v>20</v>
      </c>
    </row>
    <row r="4" spans="1:6" ht="19.899999999999999" customHeight="1" x14ac:dyDescent="0.25">
      <c r="A4" s="2" t="s">
        <v>8</v>
      </c>
      <c r="B4" s="1" t="str">
        <f>"1/2"</f>
        <v>1/2</v>
      </c>
      <c r="C4" s="1" t="str">
        <f>"3/4"</f>
        <v>3/4</v>
      </c>
      <c r="D4" s="3">
        <v>1</v>
      </c>
      <c r="E4" s="3">
        <v>12</v>
      </c>
      <c r="F4" s="3"/>
    </row>
    <row r="5" spans="1:6" x14ac:dyDescent="0.25">
      <c r="A5" s="2" t="s">
        <v>9</v>
      </c>
      <c r="B5" s="1" t="str">
        <f>"3/4"</f>
        <v>3/4</v>
      </c>
      <c r="C5" s="1" t="str">
        <f>"1"</f>
        <v>1</v>
      </c>
      <c r="D5" s="3">
        <v>1</v>
      </c>
      <c r="E5" s="3">
        <v>15</v>
      </c>
      <c r="F5" s="3"/>
    </row>
    <row r="6" spans="1:6" x14ac:dyDescent="0.25">
      <c r="A6" s="2" t="s">
        <v>10</v>
      </c>
      <c r="B6">
        <v>1</v>
      </c>
      <c r="C6">
        <v>1</v>
      </c>
      <c r="D6">
        <v>1</v>
      </c>
      <c r="E6" s="3">
        <v>22</v>
      </c>
      <c r="F6" s="3"/>
    </row>
    <row r="7" spans="1:6" x14ac:dyDescent="0.25">
      <c r="A7" s="2" t="s">
        <v>12</v>
      </c>
      <c r="B7" t="str">
        <f>"1/4"</f>
        <v>1/4</v>
      </c>
      <c r="C7">
        <v>1</v>
      </c>
      <c r="D7">
        <v>1</v>
      </c>
      <c r="E7" s="3">
        <v>16.2</v>
      </c>
      <c r="F7" s="3"/>
    </row>
    <row r="8" spans="1:6" x14ac:dyDescent="0.25">
      <c r="A8" s="2" t="s">
        <v>12</v>
      </c>
      <c r="B8" s="1" t="str">
        <f>"1/3"</f>
        <v>1/3</v>
      </c>
      <c r="C8">
        <v>1</v>
      </c>
      <c r="D8">
        <v>1</v>
      </c>
      <c r="E8" s="3">
        <v>17.5</v>
      </c>
      <c r="F8" s="3"/>
    </row>
    <row r="9" spans="1:6" x14ac:dyDescent="0.25">
      <c r="A9" s="2" t="s">
        <v>12</v>
      </c>
      <c r="B9" t="str">
        <f>"1/2"</f>
        <v>1/2</v>
      </c>
      <c r="C9">
        <v>1</v>
      </c>
      <c r="D9">
        <v>1</v>
      </c>
      <c r="E9" s="3">
        <v>21.5</v>
      </c>
      <c r="F9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2ED9-F8E0-4836-B968-51F43C5C621D}">
  <dimension ref="A1:J21"/>
  <sheetViews>
    <sheetView tabSelected="1" workbookViewId="0">
      <selection activeCell="B3" sqref="B3"/>
    </sheetView>
  </sheetViews>
  <sheetFormatPr defaultRowHeight="15" x14ac:dyDescent="0.25"/>
  <sheetData>
    <row r="1" spans="1:10" x14ac:dyDescent="0.25">
      <c r="A1" t="s">
        <v>6</v>
      </c>
      <c r="B1">
        <v>8.6</v>
      </c>
      <c r="C1">
        <v>8.4</v>
      </c>
      <c r="D1">
        <v>7.5</v>
      </c>
      <c r="E1">
        <v>6.7</v>
      </c>
      <c r="F1">
        <v>5.7</v>
      </c>
      <c r="G1">
        <v>3.4</v>
      </c>
      <c r="H1">
        <v>0.4</v>
      </c>
      <c r="I1">
        <v>0</v>
      </c>
    </row>
    <row r="2" spans="1:10" x14ac:dyDescent="0.25">
      <c r="A2" t="s">
        <v>5</v>
      </c>
      <c r="B2">
        <v>5</v>
      </c>
      <c r="C2">
        <v>6</v>
      </c>
      <c r="D2">
        <v>8</v>
      </c>
      <c r="E2">
        <v>10</v>
      </c>
      <c r="F2">
        <v>12</v>
      </c>
      <c r="G2">
        <v>15</v>
      </c>
      <c r="H2">
        <v>17</v>
      </c>
      <c r="I2">
        <v>18</v>
      </c>
    </row>
    <row r="3" spans="1:10" x14ac:dyDescent="0.25">
      <c r="A3" t="s">
        <v>11</v>
      </c>
      <c r="B3" s="4">
        <f xml:space="preserve"> -2.4895*B1^2 + 27.412*B1 - 9.3733</f>
        <v>42.246479999999991</v>
      </c>
      <c r="C3">
        <f xml:space="preserve"> -2.4895*C1^2 + 27.412*C1 - 9.3733</f>
        <v>45.228379999999987</v>
      </c>
      <c r="D3">
        <f xml:space="preserve"> -2.4895*D1^2 + 27.412*D1 - 9.3733</f>
        <v>56.182324999999992</v>
      </c>
      <c r="E3">
        <f xml:space="preserve"> -2.4895*E1^2 + 27.412*E1 - 9.3733</f>
        <v>62.533445</v>
      </c>
      <c r="F3">
        <f xml:space="preserve"> -2.4895*F1^2 + 27.412*F1 - 9.3733</f>
        <v>65.991244999999992</v>
      </c>
      <c r="G3">
        <f xml:space="preserve"> -2.4895*G1^2 + 27.412*G1 - 9.3733</f>
        <v>55.048879999999997</v>
      </c>
      <c r="H3">
        <f xml:space="preserve"> -2.4895*H1^2 + 27.412*H1 - 9.3733</f>
        <v>1.1931799999999999</v>
      </c>
      <c r="I3">
        <v>0</v>
      </c>
    </row>
    <row r="7" spans="1:10" x14ac:dyDescent="0.25">
      <c r="B7" s="4"/>
    </row>
    <row r="12" spans="1:10" x14ac:dyDescent="0.25">
      <c r="J12" s="4"/>
    </row>
    <row r="21" spans="9:9" x14ac:dyDescent="0.25">
      <c r="I2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8891-BA00-4A9F-A290-F6DD833E159C}">
  <dimension ref="A1:J21"/>
  <sheetViews>
    <sheetView workbookViewId="0">
      <selection activeCell="E3" sqref="E3"/>
    </sheetView>
  </sheetViews>
  <sheetFormatPr defaultRowHeight="15" x14ac:dyDescent="0.25"/>
  <sheetData>
    <row r="1" spans="1:10" x14ac:dyDescent="0.25">
      <c r="A1" t="s">
        <v>6</v>
      </c>
      <c r="B1">
        <v>7</v>
      </c>
      <c r="C1">
        <v>6.2</v>
      </c>
      <c r="D1">
        <v>4.9000000000000004</v>
      </c>
      <c r="E1">
        <v>1.6</v>
      </c>
      <c r="F1">
        <v>0</v>
      </c>
    </row>
    <row r="2" spans="1:10" x14ac:dyDescent="0.25">
      <c r="A2" t="s">
        <v>5</v>
      </c>
      <c r="B2">
        <v>8</v>
      </c>
      <c r="C2">
        <v>10</v>
      </c>
      <c r="D2">
        <v>12</v>
      </c>
      <c r="E2">
        <v>15</v>
      </c>
      <c r="F2">
        <v>17</v>
      </c>
    </row>
    <row r="3" spans="1:10" x14ac:dyDescent="0.25">
      <c r="A3" t="s">
        <v>11</v>
      </c>
      <c r="B3">
        <f>-2.4512*B1^2 + 26.569*B1 - 2.1328</f>
        <v>63.741399999999999</v>
      </c>
      <c r="C3">
        <f t="shared" ref="C3:F3" si="0">-2.4512*C1^2 + 26.569*C1 - 2.1328</f>
        <v>68.370871999999991</v>
      </c>
      <c r="D3">
        <f t="shared" si="0"/>
        <v>69.201987999999972</v>
      </c>
      <c r="E3">
        <f t="shared" si="0"/>
        <v>34.102528</v>
      </c>
      <c r="F3">
        <v>0</v>
      </c>
    </row>
    <row r="7" spans="1:10" x14ac:dyDescent="0.25">
      <c r="B7" s="4"/>
    </row>
    <row r="12" spans="1:10" x14ac:dyDescent="0.25">
      <c r="J12" s="4"/>
    </row>
    <row r="21" spans="9:9" x14ac:dyDescent="0.25">
      <c r="I2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D32E-4D4B-4348-8853-B1B2611D9F91}">
  <dimension ref="A1:C8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13</v>
      </c>
      <c r="B1" t="s">
        <v>14</v>
      </c>
    </row>
    <row r="2" spans="1:3" x14ac:dyDescent="0.25">
      <c r="A2">
        <v>2.6</v>
      </c>
      <c r="B2">
        <v>45</v>
      </c>
      <c r="C2">
        <f xml:space="preserve"> -2.4895*A2^2 + 27.412*A2 - 9.3733</f>
        <v>45.068879999999993</v>
      </c>
    </row>
    <row r="3" spans="1:3" x14ac:dyDescent="0.25">
      <c r="A3">
        <v>3</v>
      </c>
      <c r="B3">
        <v>50</v>
      </c>
      <c r="C3">
        <f t="shared" ref="C3:C8" si="0" xml:space="preserve"> -2.4895*A3^2 + 27.412*A3 - 9.3733</f>
        <v>50.457199999999986</v>
      </c>
    </row>
    <row r="4" spans="1:3" x14ac:dyDescent="0.25">
      <c r="A4">
        <v>3.3</v>
      </c>
      <c r="B4">
        <v>55</v>
      </c>
      <c r="C4">
        <f t="shared" si="0"/>
        <v>53.975645</v>
      </c>
    </row>
    <row r="5" spans="1:3" x14ac:dyDescent="0.25">
      <c r="A5">
        <v>4</v>
      </c>
      <c r="B5">
        <v>60</v>
      </c>
      <c r="C5">
        <f t="shared" si="0"/>
        <v>60.442700000000002</v>
      </c>
    </row>
    <row r="6" spans="1:3" x14ac:dyDescent="0.25">
      <c r="A6">
        <v>5</v>
      </c>
      <c r="B6">
        <v>65</v>
      </c>
      <c r="C6">
        <f t="shared" si="0"/>
        <v>65.44919999999999</v>
      </c>
    </row>
    <row r="7" spans="1:3" x14ac:dyDescent="0.25">
      <c r="A7">
        <v>6.4</v>
      </c>
      <c r="B7">
        <v>65</v>
      </c>
      <c r="C7">
        <f t="shared" si="0"/>
        <v>64.093579999999989</v>
      </c>
    </row>
    <row r="8" spans="1:3" x14ac:dyDescent="0.25">
      <c r="A8">
        <v>7</v>
      </c>
      <c r="B8">
        <v>60</v>
      </c>
      <c r="C8">
        <f t="shared" si="0"/>
        <v>60.525199999999984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DEE6-2B19-4623-AC76-5DD36C6E4B97}">
  <dimension ref="A1:P21"/>
  <sheetViews>
    <sheetView topLeftCell="D1" workbookViewId="0">
      <selection activeCell="A3" sqref="A3"/>
    </sheetView>
  </sheetViews>
  <sheetFormatPr defaultRowHeight="15" x14ac:dyDescent="0.25"/>
  <sheetData>
    <row r="1" spans="1:16" x14ac:dyDescent="0.25">
      <c r="A1" t="s">
        <v>6</v>
      </c>
      <c r="B1">
        <v>5.9</v>
      </c>
      <c r="C1">
        <v>5.8</v>
      </c>
      <c r="D1">
        <v>5.6</v>
      </c>
      <c r="E1">
        <v>5.5</v>
      </c>
      <c r="F1">
        <v>5.4</v>
      </c>
      <c r="G1">
        <v>5.0999999999999996</v>
      </c>
      <c r="H1">
        <v>4.8</v>
      </c>
      <c r="I1">
        <v>4.4000000000000004</v>
      </c>
      <c r="J1">
        <v>4.0999999999999996</v>
      </c>
      <c r="K1">
        <v>3.7</v>
      </c>
      <c r="L1">
        <v>3.3</v>
      </c>
      <c r="M1">
        <v>2.8</v>
      </c>
      <c r="N1">
        <v>2.2999999999999998</v>
      </c>
      <c r="O1">
        <v>1.7</v>
      </c>
      <c r="P1">
        <v>0.7</v>
      </c>
    </row>
    <row r="2" spans="1:16" x14ac:dyDescent="0.25">
      <c r="A2" t="s">
        <v>5</v>
      </c>
      <c r="B2">
        <v>4</v>
      </c>
      <c r="C2">
        <v>5</v>
      </c>
      <c r="D2">
        <v>6</v>
      </c>
      <c r="E2">
        <v>7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  <c r="L2">
        <v>20</v>
      </c>
      <c r="M2">
        <v>22</v>
      </c>
      <c r="N2">
        <v>24</v>
      </c>
      <c r="O2">
        <v>26</v>
      </c>
      <c r="P2">
        <v>28</v>
      </c>
    </row>
    <row r="3" spans="1:16" x14ac:dyDescent="0.25">
      <c r="A3" t="s">
        <v>11</v>
      </c>
      <c r="B3">
        <f>-0.0202*B1^3-3.021*B1^2+19.979*B1+1.5303</f>
        <v>10.096734200000004</v>
      </c>
      <c r="C3">
        <f t="shared" ref="C3:P3" si="0">-0.0202*C1^3-3.021*C1^2+19.979*C1+1.5303</f>
        <v>11.840797599999991</v>
      </c>
      <c r="D3">
        <f t="shared" si="0"/>
        <v>15.126696800000008</v>
      </c>
      <c r="E3">
        <f t="shared" si="0"/>
        <v>16.668775</v>
      </c>
      <c r="F3">
        <f t="shared" si="0"/>
        <v>18.143767199999989</v>
      </c>
      <c r="G3">
        <f t="shared" si="0"/>
        <v>22.1674398</v>
      </c>
      <c r="H3">
        <f t="shared" si="0"/>
        <v>25.591701599999997</v>
      </c>
      <c r="I3">
        <f t="shared" si="0"/>
        <v>29.2306232</v>
      </c>
      <c r="J3">
        <f t="shared" si="0"/>
        <v>31.268985799999985</v>
      </c>
      <c r="K3">
        <f t="shared" si="0"/>
        <v>33.071919399999999</v>
      </c>
      <c r="L3">
        <f t="shared" si="0"/>
        <v>33.836382599999986</v>
      </c>
      <c r="M3">
        <f t="shared" si="0"/>
        <v>33.3434296</v>
      </c>
      <c r="N3">
        <f t="shared" si="0"/>
        <v>31.2551366</v>
      </c>
      <c r="O3">
        <f t="shared" si="0"/>
        <v>26.664667399999995</v>
      </c>
      <c r="P3">
        <f t="shared" si="0"/>
        <v>14.028381399999999</v>
      </c>
    </row>
    <row r="7" spans="1:16" x14ac:dyDescent="0.25">
      <c r="B7" s="4"/>
    </row>
    <row r="12" spans="1:16" x14ac:dyDescent="0.25">
      <c r="J12" s="4"/>
    </row>
    <row r="21" spans="9:9" x14ac:dyDescent="0.25">
      <c r="I2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4E94-EF0B-4849-AF53-2ABE2E40A10B}">
  <dimension ref="A1:L4"/>
  <sheetViews>
    <sheetView workbookViewId="0">
      <selection activeCell="B4" sqref="B4"/>
    </sheetView>
  </sheetViews>
  <sheetFormatPr defaultRowHeight="15" x14ac:dyDescent="0.25"/>
  <sheetData>
    <row r="1" spans="1:12" x14ac:dyDescent="0.25">
      <c r="A1" t="s">
        <v>6</v>
      </c>
      <c r="B1">
        <v>4.3</v>
      </c>
      <c r="C1">
        <v>4.2</v>
      </c>
      <c r="D1">
        <v>4.0999999999999996</v>
      </c>
      <c r="E1">
        <v>3.9</v>
      </c>
      <c r="F1">
        <v>3.8</v>
      </c>
      <c r="G1">
        <v>3.6</v>
      </c>
      <c r="H1">
        <v>3.3</v>
      </c>
      <c r="I1">
        <v>3</v>
      </c>
      <c r="J1">
        <v>2.6</v>
      </c>
      <c r="K1">
        <v>2.1</v>
      </c>
      <c r="L1">
        <v>1.5</v>
      </c>
    </row>
    <row r="2" spans="1:12" x14ac:dyDescent="0.25">
      <c r="A2" t="s">
        <v>5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10</v>
      </c>
      <c r="I2">
        <v>12</v>
      </c>
      <c r="J2">
        <v>14</v>
      </c>
      <c r="K2">
        <v>16</v>
      </c>
      <c r="L2">
        <v>18</v>
      </c>
    </row>
    <row r="3" spans="1:12" x14ac:dyDescent="0.25">
      <c r="A3" t="s">
        <v>11</v>
      </c>
      <c r="B3">
        <f>0.8283*B1^3-12.996*B1^2+41.676*B1+6.4286</f>
        <v>11.195008100000006</v>
      </c>
      <c r="C3">
        <f t="shared" ref="C3:L3" si="0">0.8283*C1^3-12.996*C1^2+41.676*C1+6.4286</f>
        <v>13.585450400000024</v>
      </c>
      <c r="D3">
        <f t="shared" si="0"/>
        <v>15.924704299999984</v>
      </c>
      <c r="E3">
        <f t="shared" si="0"/>
        <v>20.429767699999996</v>
      </c>
      <c r="F3">
        <f t="shared" si="0"/>
        <v>22.585637599999995</v>
      </c>
      <c r="G3">
        <f t="shared" si="0"/>
        <v>26.67920479999999</v>
      </c>
      <c r="H3">
        <f t="shared" si="0"/>
        <v>32.199577100000013</v>
      </c>
      <c r="I3">
        <f t="shared" si="0"/>
        <v>36.856700000000018</v>
      </c>
      <c r="J3">
        <f t="shared" si="0"/>
        <v>41.491440800000007</v>
      </c>
      <c r="K3">
        <f t="shared" si="0"/>
        <v>44.306726300000008</v>
      </c>
      <c r="L3">
        <f t="shared" si="0"/>
        <v>42.497112500000007</v>
      </c>
    </row>
    <row r="4" spans="1:12" x14ac:dyDescent="0.25">
      <c r="B4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0817-1070-471F-8129-C5EF1C39ED2F}">
  <dimension ref="A1:O3"/>
  <sheetViews>
    <sheetView workbookViewId="0">
      <selection activeCell="B3" sqref="B3:O3"/>
    </sheetView>
  </sheetViews>
  <sheetFormatPr defaultRowHeight="15" x14ac:dyDescent="0.25"/>
  <sheetData>
    <row r="1" spans="1:15" x14ac:dyDescent="0.25">
      <c r="A1" t="s">
        <v>6</v>
      </c>
      <c r="B1">
        <v>5.4</v>
      </c>
      <c r="C1">
        <v>5.3</v>
      </c>
      <c r="D1">
        <v>5.2</v>
      </c>
      <c r="E1">
        <v>5</v>
      </c>
      <c r="F1">
        <v>4.9000000000000004</v>
      </c>
      <c r="G1">
        <v>4.5999999999999996</v>
      </c>
      <c r="H1">
        <v>4.3</v>
      </c>
      <c r="I1">
        <v>3.9</v>
      </c>
      <c r="J1">
        <v>3.6</v>
      </c>
      <c r="K1">
        <v>3.2</v>
      </c>
      <c r="L1">
        <v>2.7</v>
      </c>
      <c r="M1">
        <v>2.2000000000000002</v>
      </c>
      <c r="N1">
        <v>1.6</v>
      </c>
      <c r="O1">
        <v>0.8</v>
      </c>
    </row>
    <row r="2" spans="1:15" x14ac:dyDescent="0.25">
      <c r="A2" t="s">
        <v>5</v>
      </c>
      <c r="B2">
        <v>4</v>
      </c>
      <c r="C2">
        <v>5</v>
      </c>
      <c r="D2">
        <v>6</v>
      </c>
      <c r="E2">
        <v>7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  <c r="L2">
        <v>20</v>
      </c>
      <c r="M2">
        <v>22</v>
      </c>
      <c r="N2">
        <v>24</v>
      </c>
      <c r="O2">
        <v>26</v>
      </c>
    </row>
    <row r="3" spans="1:15" x14ac:dyDescent="0.25">
      <c r="A3" t="s">
        <v>11</v>
      </c>
      <c r="B3">
        <f>-0.0047*B1^3-4.0653*B1^2+24.12*B1-0.7424</f>
        <v>10.221371200000011</v>
      </c>
      <c r="C3">
        <f t="shared" ref="C3:O3" si="0">-0.0047*C1^3-4.0653*C1^2+24.12*C1-0.7424</f>
        <v>12.199601100000013</v>
      </c>
      <c r="D3">
        <f t="shared" si="0"/>
        <v>14.095030400000002</v>
      </c>
      <c r="E3">
        <f t="shared" si="0"/>
        <v>17.63760000000001</v>
      </c>
      <c r="F3">
        <f t="shared" si="0"/>
        <v>19.28479669999999</v>
      </c>
      <c r="G3">
        <f t="shared" si="0"/>
        <v>23.73037280000003</v>
      </c>
      <c r="H3">
        <f t="shared" si="0"/>
        <v>27.432520099999994</v>
      </c>
      <c r="I3">
        <f t="shared" si="0"/>
        <v>31.213587700000001</v>
      </c>
      <c r="J3">
        <f t="shared" si="0"/>
        <v>33.184028800000007</v>
      </c>
      <c r="K3">
        <f t="shared" si="0"/>
        <v>34.658918400000005</v>
      </c>
      <c r="L3">
        <f t="shared" si="0"/>
        <v>34.653052900000006</v>
      </c>
      <c r="M3">
        <f t="shared" si="0"/>
        <v>32.595502400000001</v>
      </c>
      <c r="N3">
        <f t="shared" si="0"/>
        <v>27.423180800000008</v>
      </c>
      <c r="O3">
        <f t="shared" si="0"/>
        <v>15.949401600000002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workbookViewId="0">
      <selection activeCell="A4" sqref="A4"/>
    </sheetView>
  </sheetViews>
  <sheetFormatPr defaultRowHeight="15" x14ac:dyDescent="0.25"/>
  <sheetData>
    <row r="1" spans="1:19" x14ac:dyDescent="0.25">
      <c r="A1" t="s">
        <v>6</v>
      </c>
      <c r="B1">
        <v>5.5</v>
      </c>
      <c r="C1">
        <v>5.4</v>
      </c>
      <c r="D1">
        <v>5.2</v>
      </c>
      <c r="E1">
        <v>5.0999999999999996</v>
      </c>
      <c r="F1">
        <v>4.9000000000000004</v>
      </c>
      <c r="G1">
        <v>4.7</v>
      </c>
      <c r="H1">
        <v>4.5</v>
      </c>
      <c r="I1">
        <v>4.3</v>
      </c>
      <c r="J1">
        <v>4.0999999999999996</v>
      </c>
      <c r="K1">
        <v>3.9</v>
      </c>
      <c r="L1">
        <v>3.7</v>
      </c>
      <c r="M1">
        <v>3.5</v>
      </c>
      <c r="N1">
        <v>3.2</v>
      </c>
      <c r="O1">
        <v>2.9</v>
      </c>
      <c r="P1">
        <v>2.6</v>
      </c>
      <c r="Q1">
        <v>2.2999999999999998</v>
      </c>
      <c r="R1">
        <v>1.8</v>
      </c>
      <c r="S1">
        <v>1.1000000000000001</v>
      </c>
    </row>
    <row r="2" spans="1:19" x14ac:dyDescent="0.25">
      <c r="A2" t="s">
        <v>5</v>
      </c>
      <c r="B2">
        <v>2</v>
      </c>
      <c r="C2">
        <f t="shared" ref="C2:S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</row>
    <row r="3" spans="1:19" x14ac:dyDescent="0.25">
      <c r="A3" t="s">
        <v>11</v>
      </c>
      <c r="B3" s="3">
        <f t="shared" ref="B3:S3" si="1">-5.2109*B1^2+29.499*B1+3.3513</f>
        <v>7.9660750000000089</v>
      </c>
      <c r="C3" s="3">
        <f t="shared" si="1"/>
        <v>10.69605599999999</v>
      </c>
      <c r="D3" s="3">
        <f t="shared" si="1"/>
        <v>15.843363999999999</v>
      </c>
      <c r="E3" s="3">
        <f t="shared" si="1"/>
        <v>18.260691000000001</v>
      </c>
      <c r="F3" s="3">
        <f t="shared" si="1"/>
        <v>22.782690999999978</v>
      </c>
      <c r="G3" s="3">
        <f t="shared" si="1"/>
        <v>26.887818999999986</v>
      </c>
      <c r="H3" s="3">
        <f t="shared" si="1"/>
        <v>30.576074999999996</v>
      </c>
      <c r="I3" s="3">
        <f t="shared" si="1"/>
        <v>33.847459000000008</v>
      </c>
      <c r="J3" s="3">
        <f t="shared" si="1"/>
        <v>36.701970999999993</v>
      </c>
      <c r="K3" s="3">
        <f t="shared" si="1"/>
        <v>39.139611000000009</v>
      </c>
      <c r="L3" s="3">
        <f t="shared" si="1"/>
        <v>41.160378999999999</v>
      </c>
      <c r="M3" s="3">
        <f t="shared" si="1"/>
        <v>42.764275000000005</v>
      </c>
      <c r="N3" s="3">
        <f t="shared" si="1"/>
        <v>44.388483999999991</v>
      </c>
      <c r="O3" s="3">
        <f t="shared" si="1"/>
        <v>45.074731000000007</v>
      </c>
      <c r="P3" s="3">
        <f t="shared" si="1"/>
        <v>44.823016000000003</v>
      </c>
      <c r="Q3" s="3">
        <f t="shared" si="1"/>
        <v>43.633338999999999</v>
      </c>
      <c r="R3" s="3">
        <f t="shared" si="1"/>
        <v>39.566184</v>
      </c>
      <c r="S3" s="3">
        <f t="shared" si="1"/>
        <v>29.495011000000005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"/>
  <sheetViews>
    <sheetView workbookViewId="0">
      <selection activeCell="B3" sqref="B3"/>
    </sheetView>
  </sheetViews>
  <sheetFormatPr defaultRowHeight="15" x14ac:dyDescent="0.25"/>
  <sheetData>
    <row r="1" spans="1:17" x14ac:dyDescent="0.25">
      <c r="A1" t="s">
        <v>6</v>
      </c>
      <c r="B1">
        <v>4.5</v>
      </c>
      <c r="C1">
        <v>4.3</v>
      </c>
      <c r="D1">
        <v>4.2</v>
      </c>
      <c r="E1">
        <v>4.0999999999999996</v>
      </c>
      <c r="F1">
        <v>3.9</v>
      </c>
      <c r="G1">
        <v>3.7</v>
      </c>
      <c r="H1">
        <v>3.6</v>
      </c>
      <c r="I1">
        <v>3.4</v>
      </c>
      <c r="J1">
        <v>3.2</v>
      </c>
      <c r="K1">
        <v>3</v>
      </c>
      <c r="L1">
        <v>2.8</v>
      </c>
      <c r="M1">
        <v>2.5</v>
      </c>
      <c r="N1">
        <v>2.2999999999999998</v>
      </c>
      <c r="O1">
        <v>2</v>
      </c>
      <c r="P1">
        <v>1.6</v>
      </c>
      <c r="Q1">
        <v>1.2</v>
      </c>
    </row>
    <row r="2" spans="1:17" x14ac:dyDescent="0.25">
      <c r="A2" t="s">
        <v>5</v>
      </c>
      <c r="B2">
        <v>2</v>
      </c>
      <c r="C2">
        <f t="shared" ref="C2:Q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</row>
    <row r="3" spans="1:17" x14ac:dyDescent="0.25">
      <c r="A3" t="s">
        <v>11</v>
      </c>
      <c r="B3">
        <v>8.6574249999999981</v>
      </c>
      <c r="C3">
        <v>14.61836900000001</v>
      </c>
      <c r="D3">
        <v>17.378584</v>
      </c>
      <c r="E3">
        <v>19.991961</v>
      </c>
      <c r="F3">
        <v>24.778201000000021</v>
      </c>
      <c r="G3">
        <v>28.977089000000017</v>
      </c>
      <c r="H3">
        <v>30.856276000000005</v>
      </c>
      <c r="I3">
        <v>34.174136000000011</v>
      </c>
      <c r="J3">
        <v>36.904643999999998</v>
      </c>
      <c r="K3">
        <v>39.047800000000002</v>
      </c>
      <c r="L3">
        <v>40.603604000000004</v>
      </c>
      <c r="M3">
        <v>41.836025000000006</v>
      </c>
      <c r="N3">
        <v>41.923449000000005</v>
      </c>
      <c r="O3">
        <v>40.953300000000006</v>
      </c>
      <c r="P3">
        <v>37.604036000000001</v>
      </c>
      <c r="Q3">
        <v>31.905364000000002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TH-12 AL - 1_3</vt:lpstr>
      <vt:lpstr>TH-12 AL - 1_4</vt:lpstr>
      <vt:lpstr>Planilha3</vt:lpstr>
      <vt:lpstr>SP-22 C - 1</vt:lpstr>
      <vt:lpstr>SP-12 C - 1_2</vt:lpstr>
      <vt:lpstr>SP-15 C - 3_4</vt:lpstr>
      <vt:lpstr>BC-98 107 - 1_2</vt:lpstr>
      <vt:lpstr>BC-98 107 - 1_3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 Vitor Oliveira</cp:lastModifiedBy>
  <dcterms:created xsi:type="dcterms:W3CDTF">2024-10-11T22:47:34Z</dcterms:created>
  <dcterms:modified xsi:type="dcterms:W3CDTF">2025-07-01T18:28:23Z</dcterms:modified>
</cp:coreProperties>
</file>