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iaweix2\Dropbox (ASU)\Desktop\"/>
    </mc:Choice>
  </mc:AlternateContent>
  <xr:revisionPtr revIDLastSave="0" documentId="13_ncr:1_{9882F5B2-4279-4354-85B6-F720EF8B2A32}" xr6:coauthVersionLast="43" xr6:coauthVersionMax="43" xr10:uidLastSave="{00000000-0000-0000-0000-000000000000}"/>
  <bookViews>
    <workbookView xWindow="-120" yWindow="-120" windowWidth="29040" windowHeight="15840" tabRatio="788" xr2:uid="{00000000-000D-0000-FFFF-FFFF00000000}"/>
  </bookViews>
  <sheets>
    <sheet name="Calendar" sheetId="14" r:id="rId1"/>
  </sheets>
  <definedNames>
    <definedName name="Calendar10Month">Calendar!$C$128</definedName>
    <definedName name="Calendar10MonthOption">MATCH(Calendar10Month,Months,0)</definedName>
    <definedName name="Calendar10Year">Calendar!$B$128</definedName>
    <definedName name="Calendar11Month">Calendar!$C$142</definedName>
    <definedName name="Calendar11MonthOption">MATCH(Calendar11Month,Months,0)</definedName>
    <definedName name="Calendar11Year">Calendar!$B$142</definedName>
    <definedName name="Calendar12Month">Calendar!$C$156</definedName>
    <definedName name="Calendar12MonthOption">MATCH(Calendar12Month,Months,0)</definedName>
    <definedName name="Calendar12Year">Calendar!$B$156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Calendar!$C$16</definedName>
    <definedName name="Calendar2MonthOption">MATCH(Calendar2Month,Months,0)</definedName>
    <definedName name="Calendar2Year">Calendar!$B$16</definedName>
    <definedName name="Calendar3Month">Calendar!$C$30</definedName>
    <definedName name="Calendar3MonthOption">MATCH(Calendar3Month,Months,0)</definedName>
    <definedName name="Calendar3Year">Calendar!$B$30</definedName>
    <definedName name="Calendar4Month">Calendar!$C$44</definedName>
    <definedName name="Calendar4MonthOption">MATCH(Calendar4Month,Months,0)</definedName>
    <definedName name="Calendar4Year">Calendar!$B$44</definedName>
    <definedName name="Calendar5Month">Calendar!$C$58</definedName>
    <definedName name="Calendar5MonthOption">MATCH(Calendar5Month,Months,0)</definedName>
    <definedName name="Calendar5Year">Calendar!$B$58</definedName>
    <definedName name="Calendar6Month">Calendar!$C$72</definedName>
    <definedName name="Calendar6MonthOption">MATCH(Calendar6Month,Months,0)</definedName>
    <definedName name="Calendar6Year">Calendar!$B$72</definedName>
    <definedName name="Calendar7Month">Calendar!$C$86</definedName>
    <definedName name="Calendar7MonthOption">MATCH(Calendar7Month,Months,0)</definedName>
    <definedName name="Calendar7Year">Calendar!$B$86</definedName>
    <definedName name="Calendar8Month">Calendar!$C$100</definedName>
    <definedName name="Calendar8MonthOption">MATCH(Calendar8Month,Months,0)</definedName>
    <definedName name="Calendar8Year">Calendar!$B$100</definedName>
    <definedName name="Calendar9Month">Calendar!$C$114</definedName>
    <definedName name="Calendar9MonthOption">MATCH(Calendar9Month,Months,0)</definedName>
    <definedName name="Calendar9Year">Calendar!$B$114</definedName>
    <definedName name="ColumnTitleRegion1..H12.1">Calendar!$B$2</definedName>
    <definedName name="ColumnTitleRegion10..H54.1">Calendar!$B$45</definedName>
    <definedName name="ColumnTitleRegion11..C56.1">Calendar!$B$45</definedName>
    <definedName name="ColumnTitleRegion12..D56.1">Calendar!$D$56</definedName>
    <definedName name="ColumnTitleRegion13..H68.1">Calendar!$B$59</definedName>
    <definedName name="ColumnTitleRegion14..C70.1">Calendar!$B$59</definedName>
    <definedName name="ColumnTitleRegion15..D70.1">Calendar!$D$70</definedName>
    <definedName name="ColumnTitleRegion16..H82.1">Calendar!$B$73</definedName>
    <definedName name="ColumnTitleRegion17..C84.1">Calendar!$B$73</definedName>
    <definedName name="ColumnTitleRegion18..D84.1">Calendar!$D$84</definedName>
    <definedName name="ColumnTitleRegion19..H96.1">Calendar!$B$87</definedName>
    <definedName name="ColumnTitleRegion2..C14.1">Calendar!$B$2</definedName>
    <definedName name="ColumnTitleRegion20..C98.1">Calendar!$B$87</definedName>
    <definedName name="ColumnTitleRegion21..D98.1">Calendar!$D$98</definedName>
    <definedName name="ColumnTitleRegion22..H110.1">Calendar!$B$101</definedName>
    <definedName name="ColumnTitleRegion23..C112.1">Calendar!$B$101</definedName>
    <definedName name="ColumnTitleRegion24..D112.1">Calendar!$D$112</definedName>
    <definedName name="ColumnTitleRegion25..H124.1">Calendar!$B$115</definedName>
    <definedName name="ColumnTitleRegion26..C126.1">Calendar!$B$115</definedName>
    <definedName name="ColumnTitleRegion27..D126.1">Calendar!$D$126</definedName>
    <definedName name="ColumnTitleRegion28..H138.1">Calendar!$B$129</definedName>
    <definedName name="ColumnTitleRegion29..C140.1">Calendar!$B$129</definedName>
    <definedName name="ColumnTitleRegion3..D14.1">Calendar!$D$13</definedName>
    <definedName name="ColumnTitleRegion30..D140.1">Calendar!$D$140</definedName>
    <definedName name="ColumnTitleRegion31..H152.1">Calendar!$B$143</definedName>
    <definedName name="ColumnTitleRegion32..C154.1">Calendar!$B$143</definedName>
    <definedName name="ColumnTitleRegion33..D154.1">Calendar!$D$154</definedName>
    <definedName name="ColumnTitleRegion34..H166.1">Calendar!$B$157</definedName>
    <definedName name="ColumnTitleRegion35..C168.1">Calendar!$B$157</definedName>
    <definedName name="ColumnTitleRegion36..D168.1">Calendar!$D$168</definedName>
    <definedName name="ColumnTitleRegion4..H26.1">Calendar!$B$17</definedName>
    <definedName name="ColumnTitleRegion5..C28.1">Calendar!$B$17</definedName>
    <definedName name="ColumnTitleRegion6..D28.1">Calendar!$D$28</definedName>
    <definedName name="ColumnTitleRegion7..H40.1">Calendar!$B$31</definedName>
    <definedName name="ColumnTitleRegion8..C42.1">Calendar!$B$31</definedName>
    <definedName name="ColumnTitleRegion9..D42.1">Calendar!$D$42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Calendar!$B$1:$I$169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3" i="14" s="1" a="1"/>
  <c r="C3" i="14" l="1"/>
  <c r="C2" i="14" s="1"/>
  <c r="H3" i="14"/>
  <c r="H2" i="14" s="1"/>
  <c r="B7" i="14" a="1"/>
  <c r="G7" i="14" s="1"/>
  <c r="B11" i="14" a="1"/>
  <c r="E11" i="14" s="1"/>
  <c r="B5" i="14" a="1"/>
  <c r="G5" i="14" s="1"/>
  <c r="B13" i="14" a="1"/>
  <c r="B9" i="14" a="1"/>
  <c r="D3" i="14"/>
  <c r="D2" i="14" s="1"/>
  <c r="B3" i="14"/>
  <c r="G3" i="14"/>
  <c r="G2" i="14" s="1"/>
  <c r="F3" i="14"/>
  <c r="F2" i="14" s="1"/>
  <c r="E3" i="14"/>
  <c r="E2" i="14" s="1"/>
  <c r="B16" i="14"/>
  <c r="B5" i="14" l="1"/>
  <c r="C5" i="14"/>
  <c r="F5" i="14"/>
  <c r="E9" i="14"/>
  <c r="D9" i="14"/>
  <c r="H9" i="14"/>
  <c r="C7" i="14"/>
  <c r="G11" i="14"/>
  <c r="C9" i="14"/>
  <c r="F9" i="14"/>
  <c r="F11" i="14"/>
  <c r="H11" i="14"/>
  <c r="B7" i="14"/>
  <c r="D11" i="14"/>
  <c r="B11" i="14"/>
  <c r="B13" i="14"/>
  <c r="C13" i="14"/>
  <c r="E5" i="14"/>
  <c r="D5" i="14"/>
  <c r="H5" i="14"/>
  <c r="E7" i="14"/>
  <c r="H7" i="14"/>
  <c r="D7" i="14"/>
  <c r="B9" i="14"/>
  <c r="G9" i="14"/>
  <c r="F7" i="14"/>
  <c r="C11" i="14"/>
  <c r="C16" i="14"/>
  <c r="B20" i="14" l="1" a="1"/>
  <c r="C20" i="14" s="1"/>
  <c r="B26" i="14" a="1"/>
  <c r="B26" i="14" s="1"/>
  <c r="B18" i="14" a="1"/>
  <c r="B18" i="14" s="1"/>
  <c r="B17" i="14" s="1"/>
  <c r="B28" i="14" a="1"/>
  <c r="C28" i="14" s="1"/>
  <c r="B24" i="14" a="1"/>
  <c r="B24" i="14" s="1"/>
  <c r="B22" i="14" a="1"/>
  <c r="F22" i="14" s="1"/>
  <c r="C30" i="14"/>
  <c r="B30" i="14"/>
  <c r="F20" i="14" l="1"/>
  <c r="H20" i="14"/>
  <c r="G20" i="14"/>
  <c r="B20" i="14"/>
  <c r="E20" i="14"/>
  <c r="D20" i="14"/>
  <c r="B44" i="14"/>
  <c r="G18" i="14"/>
  <c r="G17" i="14" s="1"/>
  <c r="F18" i="14"/>
  <c r="F17" i="14" s="1"/>
  <c r="D18" i="14"/>
  <c r="D17" i="14" s="1"/>
  <c r="D24" i="14"/>
  <c r="B28" i="14"/>
  <c r="H18" i="14"/>
  <c r="H17" i="14" s="1"/>
  <c r="H24" i="14"/>
  <c r="C18" i="14"/>
  <c r="C17" i="14" s="1"/>
  <c r="E18" i="14"/>
  <c r="E17" i="14" s="1"/>
  <c r="B22" i="14"/>
  <c r="C24" i="14"/>
  <c r="E24" i="14"/>
  <c r="G24" i="14"/>
  <c r="E26" i="14"/>
  <c r="F26" i="14"/>
  <c r="G26" i="14"/>
  <c r="F24" i="14"/>
  <c r="H26" i="14"/>
  <c r="D26" i="14"/>
  <c r="C26" i="14"/>
  <c r="C22" i="14"/>
  <c r="D22" i="14"/>
  <c r="E22" i="14"/>
  <c r="B36" i="14" a="1"/>
  <c r="B36" i="14" s="1"/>
  <c r="B42" i="14" a="1"/>
  <c r="C42" i="14" s="1"/>
  <c r="B38" i="14" a="1"/>
  <c r="H38" i="14" s="1"/>
  <c r="B34" i="14" a="1"/>
  <c r="D34" i="14" s="1"/>
  <c r="B32" i="14" a="1"/>
  <c r="G32" i="14" s="1"/>
  <c r="G31" i="14" s="1"/>
  <c r="B40" i="14" a="1"/>
  <c r="H40" i="14" s="1"/>
  <c r="G22" i="14"/>
  <c r="H22" i="14"/>
  <c r="C44" i="14"/>
  <c r="B56" i="14" l="1" a="1"/>
  <c r="C56" i="14" s="1"/>
  <c r="G36" i="14"/>
  <c r="C36" i="14"/>
  <c r="E40" i="14"/>
  <c r="B42" i="14"/>
  <c r="D40" i="14"/>
  <c r="F36" i="14"/>
  <c r="B40" i="14"/>
  <c r="E36" i="14"/>
  <c r="H34" i="14"/>
  <c r="B34" i="14"/>
  <c r="B38" i="14"/>
  <c r="F38" i="14"/>
  <c r="B32" i="14"/>
  <c r="B31" i="14" s="1"/>
  <c r="F32" i="14"/>
  <c r="F31" i="14" s="1"/>
  <c r="E32" i="14"/>
  <c r="E31" i="14" s="1"/>
  <c r="C32" i="14"/>
  <c r="C31" i="14" s="1"/>
  <c r="H36" i="14"/>
  <c r="E34" i="14"/>
  <c r="B54" i="14" a="1"/>
  <c r="E54" i="14" s="1"/>
  <c r="B58" i="14"/>
  <c r="D36" i="14"/>
  <c r="D32" i="14"/>
  <c r="D31" i="14" s="1"/>
  <c r="D38" i="14"/>
  <c r="C38" i="14"/>
  <c r="E38" i="14"/>
  <c r="G38" i="14"/>
  <c r="B52" i="14" a="1"/>
  <c r="D52" i="14" s="1"/>
  <c r="B46" i="14" a="1"/>
  <c r="G46" i="14" s="1"/>
  <c r="G45" i="14" s="1"/>
  <c r="G34" i="14"/>
  <c r="C34" i="14"/>
  <c r="H32" i="14"/>
  <c r="H31" i="14" s="1"/>
  <c r="F34" i="14"/>
  <c r="C40" i="14"/>
  <c r="F40" i="14"/>
  <c r="G40" i="14"/>
  <c r="B50" i="14" a="1"/>
  <c r="H50" i="14" s="1"/>
  <c r="B48" i="14" a="1"/>
  <c r="B48" i="14" s="1"/>
  <c r="C58" i="14"/>
  <c r="B56" i="14" l="1"/>
  <c r="H54" i="14"/>
  <c r="E52" i="14"/>
  <c r="C46" i="14"/>
  <c r="C45" i="14" s="1"/>
  <c r="G48" i="14"/>
  <c r="F48" i="14"/>
  <c r="C72" i="14"/>
  <c r="H48" i="14"/>
  <c r="G50" i="14"/>
  <c r="D48" i="14"/>
  <c r="B72" i="14"/>
  <c r="B50" i="14"/>
  <c r="B46" i="14"/>
  <c r="B45" i="14" s="1"/>
  <c r="F46" i="14"/>
  <c r="F45" i="14" s="1"/>
  <c r="C50" i="14"/>
  <c r="D50" i="14"/>
  <c r="H52" i="14"/>
  <c r="H46" i="14"/>
  <c r="H45" i="14" s="1"/>
  <c r="E46" i="14"/>
  <c r="E45" i="14" s="1"/>
  <c r="E48" i="14"/>
  <c r="F50" i="14"/>
  <c r="D46" i="14"/>
  <c r="D45" i="14" s="1"/>
  <c r="E50" i="14"/>
  <c r="C52" i="14"/>
  <c r="G52" i="14"/>
  <c r="B52" i="14"/>
  <c r="F54" i="14"/>
  <c r="B54" i="14"/>
  <c r="C54" i="14"/>
  <c r="F52" i="14"/>
  <c r="D54" i="14"/>
  <c r="G54" i="14"/>
  <c r="C48" i="14"/>
  <c r="B64" i="14" a="1"/>
  <c r="E64" i="14" s="1"/>
  <c r="B70" i="14" a="1"/>
  <c r="C70" i="14" s="1"/>
  <c r="B66" i="14" a="1"/>
  <c r="E66" i="14" s="1"/>
  <c r="B62" i="14" a="1"/>
  <c r="E62" i="14" s="1"/>
  <c r="B68" i="14" a="1"/>
  <c r="F68" i="14" s="1"/>
  <c r="B60" i="14" a="1"/>
  <c r="B60" i="14" s="1"/>
  <c r="B59" i="14" s="1"/>
  <c r="B76" i="14" l="1" a="1"/>
  <c r="B76" i="14" s="1"/>
  <c r="B84" i="14" a="1"/>
  <c r="B82" i="14" a="1"/>
  <c r="E82" i="14" s="1"/>
  <c r="B68" i="14"/>
  <c r="D64" i="14"/>
  <c r="C62" i="14"/>
  <c r="H62" i="14"/>
  <c r="B62" i="14"/>
  <c r="F64" i="14"/>
  <c r="B74" i="14" a="1"/>
  <c r="B80" i="14" a="1"/>
  <c r="D80" i="14" s="1"/>
  <c r="G62" i="14"/>
  <c r="C86" i="14"/>
  <c r="B86" i="14"/>
  <c r="F62" i="14"/>
  <c r="D62" i="14"/>
  <c r="B78" i="14" a="1"/>
  <c r="C78" i="14" s="1"/>
  <c r="H64" i="14"/>
  <c r="B70" i="14"/>
  <c r="D66" i="14"/>
  <c r="H60" i="14"/>
  <c r="H59" i="14" s="1"/>
  <c r="G68" i="14"/>
  <c r="D68" i="14"/>
  <c r="C64" i="14"/>
  <c r="G64" i="14"/>
  <c r="B64" i="14"/>
  <c r="G66" i="14"/>
  <c r="B66" i="14"/>
  <c r="C66" i="14"/>
  <c r="F60" i="14"/>
  <c r="F59" i="14" s="1"/>
  <c r="E60" i="14"/>
  <c r="E59" i="14" s="1"/>
  <c r="C60" i="14"/>
  <c r="C59" i="14" s="1"/>
  <c r="H68" i="14"/>
  <c r="G60" i="14"/>
  <c r="G59" i="14" s="1"/>
  <c r="H66" i="14"/>
  <c r="C68" i="14"/>
  <c r="F66" i="14"/>
  <c r="D60" i="14"/>
  <c r="D59" i="14" s="1"/>
  <c r="E68" i="14"/>
  <c r="C76" i="14" l="1"/>
  <c r="E76" i="14"/>
  <c r="D76" i="14"/>
  <c r="H76" i="14"/>
  <c r="F76" i="14"/>
  <c r="B98" i="14" a="1"/>
  <c r="C98" i="14" s="1"/>
  <c r="G76" i="14"/>
  <c r="C82" i="14"/>
  <c r="B82" i="14"/>
  <c r="F82" i="14"/>
  <c r="B92" i="14" a="1"/>
  <c r="D92" i="14" s="1"/>
  <c r="G80" i="14"/>
  <c r="C100" i="14"/>
  <c r="C80" i="14"/>
  <c r="H82" i="14"/>
  <c r="B94" i="14" a="1"/>
  <c r="H94" i="14" s="1"/>
  <c r="G82" i="14"/>
  <c r="D82" i="14"/>
  <c r="B84" i="14"/>
  <c r="C84" i="14"/>
  <c r="C74" i="14"/>
  <c r="C73" i="14" s="1"/>
  <c r="B74" i="14"/>
  <c r="B73" i="14" s="1"/>
  <c r="B90" i="14" a="1"/>
  <c r="B88" i="14" a="1"/>
  <c r="E74" i="14"/>
  <c r="E73" i="14" s="1"/>
  <c r="B100" i="14"/>
  <c r="B96" i="14" a="1"/>
  <c r="H96" i="14" s="1"/>
  <c r="H74" i="14"/>
  <c r="H73" i="14" s="1"/>
  <c r="F74" i="14"/>
  <c r="F73" i="14" s="1"/>
  <c r="G74" i="14"/>
  <c r="G73" i="14" s="1"/>
  <c r="D74" i="14"/>
  <c r="D73" i="14" s="1"/>
  <c r="E78" i="14"/>
  <c r="H78" i="14"/>
  <c r="F78" i="14"/>
  <c r="G78" i="14"/>
  <c r="D78" i="14"/>
  <c r="B78" i="14"/>
  <c r="B80" i="14"/>
  <c r="F80" i="14"/>
  <c r="H80" i="14"/>
  <c r="E80" i="14"/>
  <c r="B92" i="14" l="1"/>
  <c r="B98" i="14"/>
  <c r="B102" i="14" a="1"/>
  <c r="H102" i="14" s="1"/>
  <c r="H101" i="14" s="1"/>
  <c r="F92" i="14"/>
  <c r="B112" i="14" a="1"/>
  <c r="B112" i="14" s="1"/>
  <c r="G92" i="14"/>
  <c r="B106" i="14" a="1"/>
  <c r="E106" i="14" s="1"/>
  <c r="B104" i="14" a="1"/>
  <c r="B104" i="14" s="1"/>
  <c r="D94" i="14"/>
  <c r="C92" i="14"/>
  <c r="C114" i="14"/>
  <c r="E92" i="14"/>
  <c r="H92" i="14"/>
  <c r="F94" i="14"/>
  <c r="G94" i="14"/>
  <c r="C94" i="14"/>
  <c r="B96" i="14"/>
  <c r="D96" i="14"/>
  <c r="F96" i="14"/>
  <c r="C96" i="14"/>
  <c r="B114" i="14"/>
  <c r="B110" i="14" a="1"/>
  <c r="E110" i="14" s="1"/>
  <c r="B108" i="14" a="1"/>
  <c r="B108" i="14" s="1"/>
  <c r="B94" i="14"/>
  <c r="E94" i="14"/>
  <c r="E90" i="14"/>
  <c r="G90" i="14"/>
  <c r="F90" i="14"/>
  <c r="B90" i="14"/>
  <c r="H90" i="14"/>
  <c r="D90" i="14"/>
  <c r="C90" i="14"/>
  <c r="G88" i="14"/>
  <c r="G87" i="14" s="1"/>
  <c r="E88" i="14"/>
  <c r="E87" i="14" s="1"/>
  <c r="C88" i="14"/>
  <c r="C87" i="14" s="1"/>
  <c r="B88" i="14"/>
  <c r="B87" i="14" s="1"/>
  <c r="H88" i="14"/>
  <c r="H87" i="14" s="1"/>
  <c r="D88" i="14"/>
  <c r="D87" i="14" s="1"/>
  <c r="F88" i="14"/>
  <c r="F87" i="14" s="1"/>
  <c r="E96" i="14"/>
  <c r="G96" i="14"/>
  <c r="D102" i="14" l="1"/>
  <c r="D101" i="14" s="1"/>
  <c r="C102" i="14"/>
  <c r="C101" i="14" s="1"/>
  <c r="C112" i="14"/>
  <c r="D104" i="14"/>
  <c r="G102" i="14"/>
  <c r="G101" i="14" s="1"/>
  <c r="B120" i="14" a="1"/>
  <c r="C120" i="14" s="1"/>
  <c r="F102" i="14"/>
  <c r="F101" i="14" s="1"/>
  <c r="E102" i="14"/>
  <c r="E101" i="14" s="1"/>
  <c r="C104" i="14"/>
  <c r="B102" i="14"/>
  <c r="B101" i="14" s="1"/>
  <c r="B116" i="14" a="1"/>
  <c r="F116" i="14" s="1"/>
  <c r="F115" i="14" s="1"/>
  <c r="C106" i="14"/>
  <c r="B124" i="14" a="1"/>
  <c r="G124" i="14" s="1"/>
  <c r="B106" i="14"/>
  <c r="G106" i="14"/>
  <c r="H106" i="14"/>
  <c r="H104" i="14"/>
  <c r="E104" i="14"/>
  <c r="G104" i="14"/>
  <c r="F104" i="14"/>
  <c r="C128" i="14"/>
  <c r="B122" i="14" a="1"/>
  <c r="E122" i="14" s="1"/>
  <c r="D106" i="14"/>
  <c r="F106" i="14"/>
  <c r="B126" i="14" a="1"/>
  <c r="B126" i="14" s="1"/>
  <c r="B128" i="14"/>
  <c r="C108" i="14"/>
  <c r="D108" i="14"/>
  <c r="B118" i="14" a="1"/>
  <c r="F118" i="14" s="1"/>
  <c r="G108" i="14"/>
  <c r="H108" i="14"/>
  <c r="H110" i="14"/>
  <c r="G110" i="14"/>
  <c r="B110" i="14"/>
  <c r="E108" i="14"/>
  <c r="D110" i="14"/>
  <c r="F110" i="14"/>
  <c r="F108" i="14"/>
  <c r="C110" i="14"/>
  <c r="H120" i="14" l="1"/>
  <c r="E120" i="14"/>
  <c r="D120" i="14"/>
  <c r="G120" i="14"/>
  <c r="B120" i="14"/>
  <c r="F120" i="14"/>
  <c r="H116" i="14"/>
  <c r="H115" i="14" s="1"/>
  <c r="B134" i="14" a="1"/>
  <c r="D134" i="14" s="1"/>
  <c r="H124" i="14"/>
  <c r="C124" i="14"/>
  <c r="C116" i="14"/>
  <c r="C115" i="14" s="1"/>
  <c r="B122" i="14"/>
  <c r="E116" i="14"/>
  <c r="E115" i="14" s="1"/>
  <c r="B116" i="14"/>
  <c r="B115" i="14" s="1"/>
  <c r="D124" i="14"/>
  <c r="B130" i="14" a="1"/>
  <c r="F130" i="14" s="1"/>
  <c r="F129" i="14" s="1"/>
  <c r="B138" i="14" a="1"/>
  <c r="F138" i="14" s="1"/>
  <c r="B140" i="14" a="1"/>
  <c r="B140" i="14" s="1"/>
  <c r="B124" i="14"/>
  <c r="E124" i="14"/>
  <c r="D116" i="14"/>
  <c r="D115" i="14" s="1"/>
  <c r="G116" i="14"/>
  <c r="G115" i="14" s="1"/>
  <c r="H118" i="14"/>
  <c r="B136" i="14" a="1"/>
  <c r="C136" i="14" s="1"/>
  <c r="E118" i="14"/>
  <c r="B142" i="14"/>
  <c r="G122" i="14"/>
  <c r="D122" i="14"/>
  <c r="C142" i="14"/>
  <c r="H122" i="14"/>
  <c r="F124" i="14"/>
  <c r="F122" i="14"/>
  <c r="C126" i="14"/>
  <c r="B132" i="14" a="1"/>
  <c r="G132" i="14" s="1"/>
  <c r="D118" i="14"/>
  <c r="C122" i="14"/>
  <c r="G118" i="14"/>
  <c r="C118" i="14"/>
  <c r="B118" i="14"/>
  <c r="B134" i="14" l="1"/>
  <c r="C134" i="14"/>
  <c r="H134" i="14"/>
  <c r="E134" i="14"/>
  <c r="F134" i="14"/>
  <c r="G134" i="14"/>
  <c r="D130" i="14"/>
  <c r="D129" i="14" s="1"/>
  <c r="C130" i="14"/>
  <c r="C129" i="14" s="1"/>
  <c r="H130" i="14"/>
  <c r="H129" i="14" s="1"/>
  <c r="E130" i="14"/>
  <c r="E129" i="14" s="1"/>
  <c r="H136" i="14"/>
  <c r="G136" i="14"/>
  <c r="G138" i="14"/>
  <c r="E138" i="14"/>
  <c r="B154" i="14" a="1"/>
  <c r="B154" i="14" s="1"/>
  <c r="B146" i="14" a="1"/>
  <c r="F146" i="14" s="1"/>
  <c r="B138" i="14"/>
  <c r="G130" i="14"/>
  <c r="G129" i="14" s="1"/>
  <c r="H138" i="14"/>
  <c r="B130" i="14"/>
  <c r="B129" i="14" s="1"/>
  <c r="C156" i="14"/>
  <c r="B148" i="14" a="1"/>
  <c r="B148" i="14" s="1"/>
  <c r="C140" i="14"/>
  <c r="B150" i="14" a="1"/>
  <c r="B150" i="14" s="1"/>
  <c r="D138" i="14"/>
  <c r="C138" i="14"/>
  <c r="B156" i="14"/>
  <c r="B152" i="14" a="1"/>
  <c r="F152" i="14" s="1"/>
  <c r="B136" i="14"/>
  <c r="E136" i="14"/>
  <c r="B132" i="14"/>
  <c r="B144" i="14" a="1"/>
  <c r="B144" i="14" s="1"/>
  <c r="B143" i="14" s="1"/>
  <c r="E132" i="14"/>
  <c r="F136" i="14"/>
  <c r="D136" i="14"/>
  <c r="H132" i="14"/>
  <c r="F132" i="14"/>
  <c r="D132" i="14"/>
  <c r="C132" i="14"/>
  <c r="H146" i="14" l="1"/>
  <c r="B166" i="14" a="1"/>
  <c r="C166" i="14" s="1"/>
  <c r="C154" i="14"/>
  <c r="D146" i="14"/>
  <c r="E146" i="14"/>
  <c r="B146" i="14"/>
  <c r="G146" i="14"/>
  <c r="C146" i="14"/>
  <c r="D148" i="14"/>
  <c r="G148" i="14"/>
  <c r="H148" i="14"/>
  <c r="C148" i="14"/>
  <c r="E148" i="14"/>
  <c r="F148" i="14"/>
  <c r="B158" i="14" a="1"/>
  <c r="D158" i="14" s="1"/>
  <c r="D157" i="14" s="1"/>
  <c r="B162" i="14" a="1"/>
  <c r="B162" i="14" s="1"/>
  <c r="D144" i="14"/>
  <c r="D143" i="14" s="1"/>
  <c r="F150" i="14"/>
  <c r="B160" i="14" a="1"/>
  <c r="G160" i="14" s="1"/>
  <c r="G152" i="14"/>
  <c r="B164" i="14" a="1"/>
  <c r="F164" i="14" s="1"/>
  <c r="E144" i="14"/>
  <c r="E143" i="14" s="1"/>
  <c r="G150" i="14"/>
  <c r="D152" i="14"/>
  <c r="E150" i="14"/>
  <c r="H150" i="14"/>
  <c r="H152" i="14"/>
  <c r="B168" i="14" a="1"/>
  <c r="C168" i="14" s="1"/>
  <c r="H144" i="14"/>
  <c r="H143" i="14" s="1"/>
  <c r="F144" i="14"/>
  <c r="F143" i="14" s="1"/>
  <c r="C150" i="14"/>
  <c r="D150" i="14"/>
  <c r="C152" i="14"/>
  <c r="B152" i="14"/>
  <c r="C144" i="14"/>
  <c r="C143" i="14" s="1"/>
  <c r="G144" i="14"/>
  <c r="G143" i="14" s="1"/>
  <c r="E152" i="14"/>
  <c r="E166" i="14" l="1"/>
  <c r="G166" i="14"/>
  <c r="F166" i="14"/>
  <c r="B166" i="14"/>
  <c r="D166" i="14"/>
  <c r="H166" i="14"/>
  <c r="C164" i="14"/>
  <c r="C158" i="14"/>
  <c r="C157" i="14" s="1"/>
  <c r="G158" i="14"/>
  <c r="G157" i="14" s="1"/>
  <c r="H158" i="14"/>
  <c r="H157" i="14" s="1"/>
  <c r="B158" i="14"/>
  <c r="B157" i="14" s="1"/>
  <c r="H164" i="14"/>
  <c r="E158" i="14"/>
  <c r="E157" i="14" s="1"/>
  <c r="F158" i="14"/>
  <c r="F157" i="14" s="1"/>
  <c r="B164" i="14"/>
  <c r="D162" i="14"/>
  <c r="H162" i="14"/>
  <c r="E162" i="14"/>
  <c r="F162" i="14"/>
  <c r="C162" i="14"/>
  <c r="G162" i="14"/>
  <c r="C160" i="14"/>
  <c r="H160" i="14"/>
  <c r="E160" i="14"/>
  <c r="B160" i="14"/>
  <c r="F160" i="14"/>
  <c r="D160" i="14"/>
  <c r="B168" i="14"/>
  <c r="D164" i="14"/>
  <c r="G164" i="14"/>
  <c r="E164" i="14"/>
</calcChain>
</file>

<file path=xl/sharedStrings.xml><?xml version="1.0" encoding="utf-8"?>
<sst xmlns="http://schemas.openxmlformats.org/spreadsheetml/2006/main" count="67" uniqueCount="39">
  <si>
    <t>Notes:</t>
  </si>
  <si>
    <t>MONDAY</t>
  </si>
  <si>
    <t>September</t>
  </si>
  <si>
    <t>Fall Break: Yosemite</t>
  </si>
  <si>
    <t>ECN 306 Exam 2</t>
  </si>
  <si>
    <t>CIS 415 Quiz 1</t>
  </si>
  <si>
    <t>CIS 415 Quiz 2</t>
  </si>
  <si>
    <t>ACC 450 Exam 1</t>
  </si>
  <si>
    <t>ACC 450 Exam 2</t>
  </si>
  <si>
    <t xml:space="preserve">ACC 350 Exam 1 ACC 360 Exam 1 ECN 306 Exam 1 </t>
  </si>
  <si>
    <t>Exam Review</t>
  </si>
  <si>
    <t>ACC 350 Exam 2 ACC 360 Exam 2</t>
  </si>
  <si>
    <t>Research         Exam Review</t>
  </si>
  <si>
    <t>Ethical and Professonal Standard</t>
  </si>
  <si>
    <t>CFA Level 1 Review</t>
  </si>
  <si>
    <r>
      <t xml:space="preserve">Reading: </t>
    </r>
    <r>
      <rPr>
        <sz val="10"/>
        <color theme="1"/>
        <rFont val="Arial"/>
        <family val="2"/>
        <scheme val="major"/>
      </rPr>
      <t>25, 26, 27</t>
    </r>
    <r>
      <rPr>
        <b/>
        <sz val="10"/>
        <color theme="1"/>
        <rFont val="Arial"/>
        <family val="2"/>
        <scheme val="major"/>
      </rPr>
      <t xml:space="preserve">  Python:</t>
    </r>
    <r>
      <rPr>
        <sz val="10"/>
        <color theme="1"/>
        <rFont val="Arial"/>
        <family val="2"/>
        <scheme val="major"/>
      </rPr>
      <t xml:space="preserve"> 1-2</t>
    </r>
  </si>
  <si>
    <r>
      <t xml:space="preserve">Reading: </t>
    </r>
    <r>
      <rPr>
        <sz val="10"/>
        <color theme="1"/>
        <rFont val="Arial"/>
        <family val="2"/>
        <scheme val="major"/>
      </rPr>
      <t>28, 29, 30</t>
    </r>
    <r>
      <rPr>
        <b/>
        <sz val="10"/>
        <color theme="1"/>
        <rFont val="Arial"/>
        <family val="2"/>
        <scheme val="major"/>
      </rPr>
      <t xml:space="preserve">  Python: </t>
    </r>
    <r>
      <rPr>
        <sz val="10"/>
        <color theme="1"/>
        <rFont val="Arial"/>
        <family val="2"/>
        <scheme val="major"/>
      </rPr>
      <t>1-2</t>
    </r>
  </si>
  <si>
    <r>
      <t>Reading:</t>
    </r>
    <r>
      <rPr>
        <sz val="10"/>
        <color theme="1"/>
        <rFont val="Arial"/>
        <family val="2"/>
        <scheme val="major"/>
      </rPr>
      <t xml:space="preserve"> 21, 22, 23, 24                </t>
    </r>
    <r>
      <rPr>
        <b/>
        <sz val="10"/>
        <color theme="1"/>
        <rFont val="Arial"/>
        <family val="2"/>
        <scheme val="major"/>
      </rPr>
      <t xml:space="preserve">     Python: </t>
    </r>
    <r>
      <rPr>
        <sz val="10"/>
        <color theme="1"/>
        <rFont val="Arial"/>
        <family val="2"/>
        <scheme val="major"/>
      </rPr>
      <t>1-1</t>
    </r>
  </si>
  <si>
    <r>
      <t xml:space="preserve">Reading: </t>
    </r>
    <r>
      <rPr>
        <sz val="10"/>
        <color theme="1"/>
        <rFont val="Arial"/>
        <family val="2"/>
        <scheme val="major"/>
      </rPr>
      <t xml:space="preserve">31, 32 </t>
    </r>
    <r>
      <rPr>
        <b/>
        <sz val="10"/>
        <color theme="1"/>
        <rFont val="Arial"/>
        <family val="2"/>
        <scheme val="major"/>
      </rPr>
      <t xml:space="preserve">  Python: </t>
    </r>
    <r>
      <rPr>
        <sz val="10"/>
        <color theme="1"/>
        <rFont val="Arial"/>
        <family val="2"/>
        <scheme val="major"/>
      </rPr>
      <t xml:space="preserve">2-1 </t>
    </r>
    <r>
      <rPr>
        <b/>
        <sz val="10"/>
        <color theme="1"/>
        <rFont val="Arial"/>
        <family val="2"/>
        <scheme val="major"/>
      </rPr>
      <t xml:space="preserve">       </t>
    </r>
  </si>
  <si>
    <r>
      <t xml:space="preserve">Reading: </t>
    </r>
    <r>
      <rPr>
        <sz val="10"/>
        <color theme="1"/>
        <rFont val="Arial"/>
        <family val="2"/>
        <scheme val="major"/>
      </rPr>
      <t xml:space="preserve">33, 34 </t>
    </r>
    <r>
      <rPr>
        <b/>
        <sz val="10"/>
        <color theme="1"/>
        <rFont val="Arial"/>
        <family val="2"/>
        <scheme val="major"/>
      </rPr>
      <t xml:space="preserve">   Python: </t>
    </r>
    <r>
      <rPr>
        <sz val="10"/>
        <color theme="1"/>
        <rFont val="Arial"/>
        <family val="2"/>
        <scheme val="major"/>
      </rPr>
      <t>2-1</t>
    </r>
  </si>
  <si>
    <r>
      <t xml:space="preserve">Reading: </t>
    </r>
    <r>
      <rPr>
        <sz val="10"/>
        <color theme="1"/>
        <rFont val="Arial"/>
        <family val="2"/>
        <scheme val="major"/>
      </rPr>
      <t xml:space="preserve">35, 36 </t>
    </r>
    <r>
      <rPr>
        <b/>
        <sz val="10"/>
        <color theme="1"/>
        <rFont val="Arial"/>
        <family val="2"/>
        <scheme val="major"/>
      </rPr>
      <t xml:space="preserve">     Python: </t>
    </r>
    <r>
      <rPr>
        <sz val="10"/>
        <color theme="1"/>
        <rFont val="Arial"/>
        <family val="2"/>
        <scheme val="major"/>
      </rPr>
      <t>2-1</t>
    </r>
  </si>
  <si>
    <r>
      <t xml:space="preserve">Reading: </t>
    </r>
    <r>
      <rPr>
        <sz val="10"/>
        <color theme="1"/>
        <rFont val="Arial"/>
        <family val="2"/>
        <scheme val="major"/>
      </rPr>
      <t>37, 38, 39</t>
    </r>
    <r>
      <rPr>
        <b/>
        <sz val="10"/>
        <color theme="1"/>
        <rFont val="Arial"/>
        <family val="2"/>
        <scheme val="major"/>
      </rPr>
      <t xml:space="preserve">  Python: </t>
    </r>
    <r>
      <rPr>
        <sz val="10"/>
        <color theme="1"/>
        <rFont val="Arial"/>
        <family val="2"/>
        <scheme val="major"/>
      </rPr>
      <t>2-2</t>
    </r>
  </si>
  <si>
    <r>
      <t xml:space="preserve">Reading: </t>
    </r>
    <r>
      <rPr>
        <sz val="10"/>
        <color theme="1"/>
        <rFont val="Arial"/>
        <family val="2"/>
        <scheme val="major"/>
      </rPr>
      <t>40, 41, 42</t>
    </r>
    <r>
      <rPr>
        <b/>
        <sz val="10"/>
        <color theme="1"/>
        <rFont val="Arial"/>
        <family val="2"/>
        <scheme val="major"/>
      </rPr>
      <t xml:space="preserve"> Python: </t>
    </r>
    <r>
      <rPr>
        <sz val="10"/>
        <color theme="1"/>
        <rFont val="Arial"/>
        <family val="2"/>
        <scheme val="major"/>
      </rPr>
      <t>2-2</t>
    </r>
  </si>
  <si>
    <r>
      <t>Reading:</t>
    </r>
    <r>
      <rPr>
        <sz val="10"/>
        <color theme="1"/>
        <rFont val="Arial"/>
        <family val="2"/>
        <scheme val="major"/>
      </rPr>
      <t xml:space="preserve"> 43, 44, 45</t>
    </r>
    <r>
      <rPr>
        <b/>
        <sz val="10"/>
        <color theme="1"/>
        <rFont val="Arial"/>
        <family val="2"/>
        <scheme val="major"/>
      </rPr>
      <t xml:space="preserve">  Python: </t>
    </r>
    <r>
      <rPr>
        <sz val="10"/>
        <color theme="1"/>
        <rFont val="Arial"/>
        <family val="2"/>
        <scheme val="major"/>
      </rPr>
      <t>2-3</t>
    </r>
  </si>
  <si>
    <r>
      <t xml:space="preserve">Reading: </t>
    </r>
    <r>
      <rPr>
        <sz val="10"/>
        <color theme="1"/>
        <rFont val="Arial"/>
        <family val="2"/>
        <scheme val="major"/>
      </rPr>
      <t>46, 47</t>
    </r>
    <r>
      <rPr>
        <b/>
        <sz val="10"/>
        <color theme="1"/>
        <rFont val="Arial"/>
        <family val="2"/>
        <scheme val="major"/>
      </rPr>
      <t xml:space="preserve">  Python: </t>
    </r>
    <r>
      <rPr>
        <sz val="10"/>
        <color theme="1"/>
        <rFont val="Arial"/>
        <family val="2"/>
        <scheme val="major"/>
      </rPr>
      <t>2-3</t>
    </r>
  </si>
  <si>
    <r>
      <t xml:space="preserve">Reading: </t>
    </r>
    <r>
      <rPr>
        <sz val="10"/>
        <color theme="1"/>
        <rFont val="Arial"/>
        <family val="2"/>
        <scheme val="major"/>
      </rPr>
      <t>54, 55, 56</t>
    </r>
    <r>
      <rPr>
        <b/>
        <sz val="10"/>
        <color theme="1"/>
        <rFont val="Arial"/>
        <family val="2"/>
        <scheme val="major"/>
      </rPr>
      <t xml:space="preserve"> Python: </t>
    </r>
    <r>
      <rPr>
        <sz val="10"/>
        <color theme="1"/>
        <rFont val="Arial"/>
        <family val="2"/>
        <scheme val="major"/>
      </rPr>
      <t>2-4</t>
    </r>
  </si>
  <si>
    <r>
      <t xml:space="preserve">Reading: </t>
    </r>
    <r>
      <rPr>
        <sz val="10"/>
        <color theme="1"/>
        <rFont val="Arial"/>
        <family val="2"/>
        <scheme val="major"/>
      </rPr>
      <t>51, 52, 53</t>
    </r>
    <r>
      <rPr>
        <b/>
        <sz val="10"/>
        <color theme="1"/>
        <rFont val="Arial"/>
        <family val="2"/>
        <scheme val="major"/>
      </rPr>
      <t xml:space="preserve"> Python: </t>
    </r>
    <r>
      <rPr>
        <sz val="10"/>
        <color theme="1"/>
        <rFont val="Arial"/>
        <family val="2"/>
        <scheme val="major"/>
      </rPr>
      <t>2-4</t>
    </r>
  </si>
  <si>
    <r>
      <t xml:space="preserve">Reading: </t>
    </r>
    <r>
      <rPr>
        <sz val="10"/>
        <color theme="1"/>
        <rFont val="Arial"/>
        <family val="2"/>
        <scheme val="major"/>
      </rPr>
      <t>48, 49, 50</t>
    </r>
    <r>
      <rPr>
        <b/>
        <sz val="10"/>
        <color theme="1"/>
        <rFont val="Arial"/>
        <family val="2"/>
        <scheme val="major"/>
      </rPr>
      <t xml:space="preserve"> Python: </t>
    </r>
    <r>
      <rPr>
        <sz val="10"/>
        <color theme="1"/>
        <rFont val="Arial"/>
        <family val="2"/>
        <scheme val="major"/>
      </rPr>
      <t>2-4</t>
    </r>
  </si>
  <si>
    <t xml:space="preserve">Ethical and Professonal Standard      </t>
  </si>
  <si>
    <t xml:space="preserve">Ethical and Professonal Standard            </t>
  </si>
  <si>
    <t xml:space="preserve">Ethical and Professonal Standard     </t>
  </si>
  <si>
    <t xml:space="preserve">Ethical and Professonal Standard         </t>
  </si>
  <si>
    <r>
      <t xml:space="preserve">Reading: </t>
    </r>
    <r>
      <rPr>
        <sz val="10"/>
        <color theme="1"/>
        <rFont val="Arial"/>
        <family val="2"/>
        <scheme val="major"/>
      </rPr>
      <t>57, 58</t>
    </r>
  </si>
  <si>
    <r>
      <t xml:space="preserve">Reading: </t>
    </r>
    <r>
      <rPr>
        <sz val="10"/>
        <color theme="1"/>
        <rFont val="Arial"/>
        <family val="2"/>
        <scheme val="major"/>
      </rPr>
      <t>14, 15</t>
    </r>
    <r>
      <rPr>
        <b/>
        <sz val="10"/>
        <color theme="1"/>
        <rFont val="Arial"/>
        <family val="2"/>
        <scheme val="major"/>
      </rPr>
      <t xml:space="preserve"> Python: </t>
    </r>
    <r>
      <rPr>
        <sz val="10"/>
        <color theme="1"/>
        <rFont val="Arial"/>
        <family val="2"/>
        <scheme val="major"/>
      </rPr>
      <t>2-5</t>
    </r>
  </si>
  <si>
    <r>
      <t xml:space="preserve">Reading: </t>
    </r>
    <r>
      <rPr>
        <sz val="10"/>
        <color theme="1"/>
        <rFont val="Arial"/>
        <family val="2"/>
        <scheme val="major"/>
      </rPr>
      <t>16, 17</t>
    </r>
    <r>
      <rPr>
        <b/>
        <sz val="10"/>
        <color theme="1"/>
        <rFont val="Arial"/>
        <family val="2"/>
        <scheme val="major"/>
      </rPr>
      <t xml:space="preserve"> Python: </t>
    </r>
    <r>
      <rPr>
        <sz val="10"/>
        <color theme="1"/>
        <rFont val="Arial"/>
        <family val="2"/>
        <scheme val="major"/>
      </rPr>
      <t>2-5</t>
    </r>
  </si>
  <si>
    <r>
      <t xml:space="preserve">Reading: </t>
    </r>
    <r>
      <rPr>
        <sz val="10"/>
        <color theme="1"/>
        <rFont val="Arial"/>
        <family val="2"/>
        <scheme val="major"/>
      </rPr>
      <t>18, 19</t>
    </r>
    <r>
      <rPr>
        <b/>
        <sz val="10"/>
        <color theme="1"/>
        <rFont val="Arial"/>
        <family val="2"/>
        <scheme val="major"/>
      </rPr>
      <t xml:space="preserve"> Python:</t>
    </r>
    <r>
      <rPr>
        <sz val="10"/>
        <color theme="1"/>
        <rFont val="Arial"/>
        <family val="2"/>
        <scheme val="major"/>
      </rPr>
      <t xml:space="preserve"> 2-6</t>
    </r>
  </si>
  <si>
    <r>
      <t>Reading:</t>
    </r>
    <r>
      <rPr>
        <sz val="10"/>
        <color theme="1"/>
        <rFont val="Arial"/>
        <family val="2"/>
        <scheme val="major"/>
      </rPr>
      <t xml:space="preserve"> 20</t>
    </r>
    <r>
      <rPr>
        <b/>
        <sz val="10"/>
        <color theme="1"/>
        <rFont val="Arial"/>
        <family val="2"/>
        <scheme val="major"/>
      </rPr>
      <t xml:space="preserve">          Python: </t>
    </r>
    <r>
      <rPr>
        <sz val="10"/>
        <color theme="1"/>
        <rFont val="Arial"/>
        <family val="2"/>
        <scheme val="major"/>
      </rPr>
      <t>2-6</t>
    </r>
  </si>
  <si>
    <r>
      <t xml:space="preserve">Quantative Method Python: </t>
    </r>
    <r>
      <rPr>
        <sz val="10"/>
        <color theme="1"/>
        <rFont val="Arial"/>
        <family val="2"/>
        <scheme val="major"/>
      </rPr>
      <t>2-6</t>
    </r>
  </si>
  <si>
    <r>
      <t xml:space="preserve">Quantative Method Python: </t>
    </r>
    <r>
      <rPr>
        <sz val="10"/>
        <color theme="1"/>
        <rFont val="Arial"/>
        <family val="2"/>
        <scheme val="major"/>
      </rPr>
      <t>3-1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</si>
</sst>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b/>
      <sz val="11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3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0" fontId="16" fillId="0" borderId="6" xfId="6" applyNumberFormat="1" applyFont="1" applyFill="1">
      <alignment horizontal="left" vertical="top" wrapText="1" indent="1"/>
    </xf>
    <xf numFmtId="0" fontId="1" fillId="0" borderId="0" xfId="7" applyNumberFormat="1" applyBorder="1">
      <alignment horizontal="left" vertical="top" wrapText="1" indent="1"/>
    </xf>
    <xf numFmtId="0" fontId="7" fillId="0" borderId="0" xfId="2">
      <alignment horizontal="left" indent="3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" fillId="0" borderId="5" xfId="7" applyNumberFormat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0" fontId="11" fillId="0" borderId="13" xfId="8" applyNumberFormat="1" applyBorder="1">
      <alignment horizontal="left" vertical="center" wrapText="1" indent="1"/>
    </xf>
    <xf numFmtId="0" fontId="11" fillId="0" borderId="14" xfId="8" applyNumberFormat="1" applyBorder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17" fillId="0" borderId="6" xfId="6" applyNumberFormat="1" applyFont="1" applyFill="1">
      <alignment horizontal="left" vertical="top" wrapText="1" indent="1"/>
    </xf>
    <xf numFmtId="0" fontId="17" fillId="0" borderId="5" xfId="6" applyNumberFormat="1" applyFont="1" applyFill="1" applyBorder="1">
      <alignment horizontal="left" vertical="top" wrapText="1" indent="1"/>
    </xf>
    <xf numFmtId="0" fontId="18" fillId="0" borderId="6" xfId="6" applyNumberFormat="1" applyFont="1" applyFill="1">
      <alignment horizontal="left" vertical="top" wrapText="1" indent="1"/>
    </xf>
    <xf numFmtId="0" fontId="18" fillId="0" borderId="12" xfId="6" applyNumberFormat="1" applyFont="1" applyFill="1" applyBorder="1">
      <alignment horizontal="left" vertical="top" wrapText="1" indent="1"/>
    </xf>
    <xf numFmtId="0" fontId="18" fillId="9" borderId="6" xfId="6" applyNumberFormat="1" applyFont="1" applyFill="1">
      <alignment horizontal="left" vertical="top" wrapText="1" indent="1"/>
    </xf>
    <xf numFmtId="0" fontId="18" fillId="9" borderId="5" xfId="6" applyNumberFormat="1" applyFont="1" applyFill="1" applyBorder="1">
      <alignment horizontal="left" vertical="top" wrapText="1" indent="1"/>
    </xf>
    <xf numFmtId="0" fontId="18" fillId="0" borderId="5" xfId="6" applyNumberFormat="1" applyFont="1" applyFill="1" applyBorder="1">
      <alignment horizontal="left" vertical="top" wrapText="1" indent="1"/>
    </xf>
    <xf numFmtId="0" fontId="18" fillId="0" borderId="7" xfId="6" applyNumberFormat="1" applyFont="1" applyFill="1" applyBorder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9"/>
  <sheetViews>
    <sheetView showGridLines="0" tabSelected="1" topLeftCell="A28" zoomScaleNormal="100" workbookViewId="0">
      <selection activeCell="L30" sqref="L30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2019</v>
      </c>
      <c r="C1" s="15" t="s">
        <v>2</v>
      </c>
      <c r="D1" s="15"/>
      <c r="E1" s="15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43703</v>
      </c>
      <c r="C3" s="4">
        <f ca="1"/>
        <v>43704</v>
      </c>
      <c r="D3" s="4">
        <f ca="1"/>
        <v>43705</v>
      </c>
      <c r="E3" s="4">
        <f ca="1"/>
        <v>43706</v>
      </c>
      <c r="F3" s="4">
        <f ca="1"/>
        <v>43707</v>
      </c>
      <c r="G3" s="4">
        <f ca="1"/>
        <v>43708</v>
      </c>
      <c r="H3" s="5">
        <f ca="1"/>
        <v>43709</v>
      </c>
    </row>
    <row r="4" spans="1:8" ht="56.25" customHeight="1" x14ac:dyDescent="0.3">
      <c r="B4" s="23"/>
      <c r="C4" s="23"/>
      <c r="D4" s="23"/>
      <c r="E4" s="23"/>
      <c r="F4" s="23"/>
      <c r="G4" s="23"/>
      <c r="H4" s="24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43710</v>
      </c>
      <c r="C5" s="4">
        <f ca="1"/>
        <v>43711</v>
      </c>
      <c r="D5" s="4">
        <f ca="1"/>
        <v>43712</v>
      </c>
      <c r="E5" s="4">
        <f ca="1"/>
        <v>43713</v>
      </c>
      <c r="F5" s="4">
        <f ca="1"/>
        <v>43714</v>
      </c>
      <c r="G5" s="4">
        <f ca="1"/>
        <v>43715</v>
      </c>
      <c r="H5" s="5">
        <f ca="1"/>
        <v>43716</v>
      </c>
    </row>
    <row r="6" spans="1:8" ht="56.25" customHeight="1" x14ac:dyDescent="0.3">
      <c r="B6" s="23"/>
      <c r="C6" s="23"/>
      <c r="D6" s="23"/>
      <c r="E6" s="25"/>
      <c r="F6" s="25"/>
      <c r="G6" s="25"/>
      <c r="H6" s="26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43717</v>
      </c>
      <c r="C7" s="4">
        <f ca="1"/>
        <v>43718</v>
      </c>
      <c r="D7" s="4">
        <f ca="1"/>
        <v>43719</v>
      </c>
      <c r="E7" s="4">
        <f ca="1"/>
        <v>43720</v>
      </c>
      <c r="F7" s="4">
        <f ca="1"/>
        <v>43721</v>
      </c>
      <c r="G7" s="4">
        <f ca="1"/>
        <v>43722</v>
      </c>
      <c r="H7" s="5">
        <f ca="1"/>
        <v>43723</v>
      </c>
    </row>
    <row r="8" spans="1:8" ht="56.25" customHeight="1" x14ac:dyDescent="0.3">
      <c r="B8" s="25"/>
      <c r="C8" s="25"/>
      <c r="D8" s="25"/>
      <c r="E8" s="25"/>
      <c r="F8" s="27" t="s">
        <v>17</v>
      </c>
      <c r="G8" s="27" t="s">
        <v>15</v>
      </c>
      <c r="H8" s="28" t="s">
        <v>16</v>
      </c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43724</v>
      </c>
      <c r="C9" s="4">
        <f ca="1"/>
        <v>43725</v>
      </c>
      <c r="D9" s="4">
        <f ca="1"/>
        <v>43726</v>
      </c>
      <c r="E9" s="4">
        <f ca="1"/>
        <v>43727</v>
      </c>
      <c r="F9" s="4">
        <f ca="1"/>
        <v>43728</v>
      </c>
      <c r="G9" s="4">
        <f ca="1"/>
        <v>43729</v>
      </c>
      <c r="H9" s="5">
        <f ca="1"/>
        <v>43730</v>
      </c>
    </row>
    <row r="10" spans="1:8" ht="56.25" customHeight="1" x14ac:dyDescent="0.3">
      <c r="B10" s="27" t="s">
        <v>18</v>
      </c>
      <c r="C10" s="25"/>
      <c r="D10" s="25"/>
      <c r="E10" s="25"/>
      <c r="F10" s="27" t="s">
        <v>19</v>
      </c>
      <c r="G10" s="27" t="s">
        <v>20</v>
      </c>
      <c r="H10" s="29" t="s">
        <v>12</v>
      </c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43731</v>
      </c>
      <c r="C11" s="4">
        <f ca="1"/>
        <v>43732</v>
      </c>
      <c r="D11" s="4">
        <f ca="1"/>
        <v>43733</v>
      </c>
      <c r="E11" s="4">
        <f ca="1"/>
        <v>43734</v>
      </c>
      <c r="F11" s="4">
        <f ca="1"/>
        <v>43735</v>
      </c>
      <c r="G11" s="4">
        <f ca="1"/>
        <v>43736</v>
      </c>
      <c r="H11" s="5">
        <f ca="1"/>
        <v>43737</v>
      </c>
    </row>
    <row r="12" spans="1:8" ht="57" customHeight="1" x14ac:dyDescent="0.3">
      <c r="B12" s="25" t="s">
        <v>10</v>
      </c>
      <c r="C12" s="25" t="s">
        <v>9</v>
      </c>
      <c r="D12" s="25" t="s">
        <v>10</v>
      </c>
      <c r="E12" s="25" t="s">
        <v>7</v>
      </c>
      <c r="F12" s="27" t="s">
        <v>21</v>
      </c>
      <c r="G12" s="27" t="s">
        <v>22</v>
      </c>
      <c r="H12" s="28" t="s">
        <v>23</v>
      </c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43738</v>
      </c>
      <c r="C13" s="4">
        <f ca="1"/>
        <v>43739</v>
      </c>
      <c r="D13" s="20" t="s">
        <v>0</v>
      </c>
      <c r="E13" s="21"/>
      <c r="F13" s="21"/>
      <c r="G13" s="21"/>
      <c r="H13" s="21"/>
    </row>
    <row r="14" spans="1:8" ht="63.75" customHeight="1" x14ac:dyDescent="0.3">
      <c r="B14" s="27" t="s">
        <v>24</v>
      </c>
      <c r="C14" s="13"/>
      <c r="D14" s="18"/>
      <c r="E14" s="19"/>
      <c r="F14" s="19"/>
      <c r="G14" s="19"/>
      <c r="H14" s="19"/>
    </row>
    <row r="15" spans="1:8" ht="45.75" customHeight="1" x14ac:dyDescent="0.3">
      <c r="B15" s="13"/>
      <c r="C15" s="13"/>
      <c r="D15" s="14"/>
      <c r="E15" s="12"/>
      <c r="F15" s="12"/>
      <c r="G15" s="12"/>
      <c r="H15" s="12"/>
    </row>
    <row r="16" spans="1:8" ht="54" customHeight="1" x14ac:dyDescent="0.7">
      <c r="A16" s="2"/>
      <c r="B16" s="1">
        <f ca="1">YEAR(DATE(Calendar1Year,Calendar1MonthOption+1,1))</f>
        <v>2019</v>
      </c>
      <c r="C16" s="15" t="str">
        <f ca="1">TEXT(DATE(Calendar1Year,Calendar1MonthOption+1,1),"mmmm")</f>
        <v>October</v>
      </c>
      <c r="D16" s="15"/>
      <c r="E16" s="15"/>
      <c r="F16" s="8"/>
      <c r="G16" s="8"/>
      <c r="H16" s="2"/>
    </row>
    <row r="17" spans="1:8" ht="14.25" customHeight="1" x14ac:dyDescent="0.3">
      <c r="A17" s="3"/>
      <c r="B17" s="6" t="str">
        <f ca="1">UPPER(TEXT(B18,"dddd"))</f>
        <v>MONDAY</v>
      </c>
      <c r="C17" s="7" t="str">
        <f t="shared" ref="C17:H17" ca="1" si="1">UPPER(TEXT(C18,"dddd"))</f>
        <v>TUESDAY</v>
      </c>
      <c r="D17" s="6" t="str">
        <f t="shared" ca="1" si="1"/>
        <v>WEDNESDAY</v>
      </c>
      <c r="E17" s="7" t="str">
        <f t="shared" ca="1" si="1"/>
        <v>THURSDAY</v>
      </c>
      <c r="F17" s="6" t="str">
        <f t="shared" ca="1" si="1"/>
        <v>FRIDAY</v>
      </c>
      <c r="G17" s="7" t="str">
        <f t="shared" ca="1" si="1"/>
        <v>SATURDAY</v>
      </c>
      <c r="H17" s="6" t="str">
        <f t="shared" ca="1" si="1"/>
        <v>SUNDAY</v>
      </c>
    </row>
    <row r="18" spans="1:8" ht="16.5" customHeight="1" x14ac:dyDescent="0.3">
      <c r="B18" s="4">
        <f t="array" aca="1" ref="B18:H18" ca="1">Days+1+DATE(Calendar2Year,Calendar2MonthOption,1)-WEEKDAY(DATE(Calendar2Year,Calendar2MonthOption,1),WeekdayOption)</f>
        <v>43738</v>
      </c>
      <c r="C18" s="4">
        <f ca="1"/>
        <v>43739</v>
      </c>
      <c r="D18" s="4">
        <f ca="1"/>
        <v>43740</v>
      </c>
      <c r="E18" s="4">
        <f ca="1"/>
        <v>43741</v>
      </c>
      <c r="F18" s="4">
        <f ca="1"/>
        <v>43742</v>
      </c>
      <c r="G18" s="4">
        <f ca="1"/>
        <v>43743</v>
      </c>
      <c r="H18" s="5">
        <f ca="1"/>
        <v>43744</v>
      </c>
    </row>
    <row r="19" spans="1:8" ht="56.25" customHeight="1" x14ac:dyDescent="0.3">
      <c r="B19" s="25"/>
      <c r="C19" s="25"/>
      <c r="D19" s="25"/>
      <c r="E19" s="25"/>
      <c r="F19" s="27" t="s">
        <v>27</v>
      </c>
      <c r="G19" s="27" t="s">
        <v>26</v>
      </c>
      <c r="H19" s="28" t="s">
        <v>25</v>
      </c>
    </row>
    <row r="20" spans="1:8" ht="16.5" customHeight="1" x14ac:dyDescent="0.3">
      <c r="B20" s="4">
        <f t="array" aca="1" ref="B20:H20" ca="1">Days+8+DATE(Calendar2Year,Calendar2MonthOption,1)-WEEKDAY(DATE(Calendar2Year,Calendar2MonthOption,1),WeekdayOption)</f>
        <v>43745</v>
      </c>
      <c r="C20" s="4">
        <f ca="1"/>
        <v>43746</v>
      </c>
      <c r="D20" s="4">
        <f ca="1"/>
        <v>43747</v>
      </c>
      <c r="E20" s="4">
        <f ca="1"/>
        <v>43748</v>
      </c>
      <c r="F20" s="4">
        <f ca="1"/>
        <v>43749</v>
      </c>
      <c r="G20" s="4">
        <f ca="1"/>
        <v>43750</v>
      </c>
      <c r="H20" s="5">
        <f ca="1"/>
        <v>43751</v>
      </c>
    </row>
    <row r="21" spans="1:8" ht="56.25" customHeight="1" x14ac:dyDescent="0.3">
      <c r="B21" s="25" t="s">
        <v>10</v>
      </c>
      <c r="C21" s="25" t="s">
        <v>5</v>
      </c>
      <c r="D21" s="25"/>
      <c r="E21" s="25"/>
      <c r="F21" s="27" t="s">
        <v>32</v>
      </c>
      <c r="G21" s="25" t="s">
        <v>3</v>
      </c>
      <c r="H21" s="29" t="s">
        <v>3</v>
      </c>
    </row>
    <row r="22" spans="1:8" ht="16.5" customHeight="1" x14ac:dyDescent="0.3">
      <c r="B22" s="4">
        <f t="array" aca="1" ref="B22:H22" ca="1">Days+15+DATE(Calendar2Year,Calendar2MonthOption,1)-WEEKDAY(DATE(Calendar2Year,Calendar2MonthOption,1),WeekdayOption)</f>
        <v>43752</v>
      </c>
      <c r="C22" s="4">
        <f ca="1"/>
        <v>43753</v>
      </c>
      <c r="D22" s="4">
        <f ca="1"/>
        <v>43754</v>
      </c>
      <c r="E22" s="4">
        <f ca="1"/>
        <v>43755</v>
      </c>
      <c r="F22" s="4">
        <f ca="1"/>
        <v>43756</v>
      </c>
      <c r="G22" s="4">
        <f ca="1"/>
        <v>43757</v>
      </c>
      <c r="H22" s="5">
        <f ca="1"/>
        <v>43758</v>
      </c>
    </row>
    <row r="23" spans="1:8" ht="56.25" customHeight="1" x14ac:dyDescent="0.3">
      <c r="B23" s="25" t="s">
        <v>3</v>
      </c>
      <c r="C23" s="25"/>
      <c r="D23" s="25"/>
      <c r="E23" s="25"/>
      <c r="F23" s="27" t="s">
        <v>33</v>
      </c>
      <c r="G23" s="27" t="s">
        <v>34</v>
      </c>
      <c r="H23" s="28" t="s">
        <v>35</v>
      </c>
    </row>
    <row r="24" spans="1:8" ht="16.5" customHeight="1" x14ac:dyDescent="0.3">
      <c r="B24" s="4">
        <f t="array" aca="1" ref="B24:H24" ca="1">Days+22+DATE(Calendar2Year,Calendar2MonthOption,1)-WEEKDAY(DATE(Calendar2Year,Calendar2MonthOption,1),WeekdayOption)</f>
        <v>43759</v>
      </c>
      <c r="C24" s="4">
        <f ca="1"/>
        <v>43760</v>
      </c>
      <c r="D24" s="4">
        <f ca="1"/>
        <v>43761</v>
      </c>
      <c r="E24" s="4">
        <f ca="1"/>
        <v>43762</v>
      </c>
      <c r="F24" s="4">
        <f ca="1"/>
        <v>43763</v>
      </c>
      <c r="G24" s="4">
        <f ca="1"/>
        <v>43764</v>
      </c>
      <c r="H24" s="5">
        <f ca="1"/>
        <v>43765</v>
      </c>
    </row>
    <row r="25" spans="1:8" ht="56.25" customHeight="1" x14ac:dyDescent="0.3">
      <c r="B25" s="27" t="s">
        <v>36</v>
      </c>
      <c r="C25" s="25"/>
      <c r="D25" s="25"/>
      <c r="E25" s="25"/>
      <c r="F25" s="27" t="s">
        <v>37</v>
      </c>
      <c r="G25" s="27" t="s">
        <v>37</v>
      </c>
      <c r="H25" s="28" t="s">
        <v>38</v>
      </c>
    </row>
    <row r="26" spans="1:8" ht="16.5" customHeight="1" x14ac:dyDescent="0.3">
      <c r="B26" s="4">
        <f t="array" aca="1" ref="B26:H26" ca="1">Days+29+DATE(Calendar2Year,Calendar2MonthOption,1)-WEEKDAY(DATE(Calendar2Year,Calendar2MonthOption,1),WeekdayOption)</f>
        <v>43766</v>
      </c>
      <c r="C26" s="4">
        <f ca="1"/>
        <v>43767</v>
      </c>
      <c r="D26" s="4">
        <f ca="1"/>
        <v>43768</v>
      </c>
      <c r="E26" s="4">
        <f ca="1"/>
        <v>43769</v>
      </c>
      <c r="F26" s="4">
        <f ca="1"/>
        <v>43770</v>
      </c>
      <c r="G26" s="4">
        <f ca="1"/>
        <v>43771</v>
      </c>
      <c r="H26" s="5">
        <f ca="1"/>
        <v>43772</v>
      </c>
    </row>
    <row r="27" spans="1:8" ht="57" customHeight="1" x14ac:dyDescent="0.3">
      <c r="B27" s="25"/>
      <c r="C27" s="25" t="s">
        <v>4</v>
      </c>
      <c r="D27" s="25"/>
      <c r="E27" s="25" t="s">
        <v>11</v>
      </c>
      <c r="F27" s="25"/>
      <c r="G27" s="25"/>
      <c r="H27" s="30"/>
    </row>
    <row r="28" spans="1:8" ht="16.5" customHeight="1" x14ac:dyDescent="0.3">
      <c r="B28" s="4">
        <f t="array" aca="1" ref="B28:C28" ca="1">Days+36+DATE(Calendar2Year,Calendar2MonthOption,1)-WEEKDAY(DATE(Calendar2Year,Calendar2MonthOption,1),WeekdayOption)</f>
        <v>43773</v>
      </c>
      <c r="C28" s="4">
        <f ca="1"/>
        <v>43774</v>
      </c>
      <c r="D28" s="22" t="s">
        <v>0</v>
      </c>
      <c r="E28" s="22"/>
      <c r="F28" s="22"/>
      <c r="G28" s="22"/>
      <c r="H28" s="22"/>
    </row>
    <row r="29" spans="1:8" ht="63.75" customHeight="1" x14ac:dyDescent="0.3">
      <c r="B29" s="25"/>
      <c r="C29" s="25"/>
      <c r="D29" s="19"/>
      <c r="E29" s="19"/>
      <c r="F29" s="19"/>
      <c r="G29" s="19"/>
      <c r="H29" s="19"/>
    </row>
    <row r="30" spans="1:8" ht="54" customHeight="1" x14ac:dyDescent="0.7">
      <c r="A30" s="2"/>
      <c r="B30" s="1">
        <f ca="1">YEAR(DATE(Calendar2Year,Calendar2MonthOption+1,1))</f>
        <v>2019</v>
      </c>
      <c r="C30" s="15" t="str">
        <f ca="1">TEXT(DATE(Calendar2Year,Calendar2MonthOption+1,1),"mmmm")</f>
        <v>November</v>
      </c>
      <c r="D30" s="15"/>
      <c r="E30" s="15"/>
      <c r="F30" s="8"/>
      <c r="G30" s="8"/>
      <c r="H30" s="2"/>
    </row>
    <row r="31" spans="1:8" ht="14.25" customHeight="1" x14ac:dyDescent="0.3">
      <c r="A31" s="3"/>
      <c r="B31" s="6" t="str">
        <f ca="1">UPPER(TEXT(B32,"dddd"))</f>
        <v>MONDAY</v>
      </c>
      <c r="C31" s="7" t="str">
        <f t="shared" ref="C31" ca="1" si="2">UPPER(TEXT(C32,"dddd"))</f>
        <v>TUESDAY</v>
      </c>
      <c r="D31" s="6" t="str">
        <f t="shared" ref="D31" ca="1" si="3">UPPER(TEXT(D32,"dddd"))</f>
        <v>WEDNESDAY</v>
      </c>
      <c r="E31" s="7" t="str">
        <f t="shared" ref="E31" ca="1" si="4">UPPER(TEXT(E32,"dddd"))</f>
        <v>THURSDAY</v>
      </c>
      <c r="F31" s="6" t="str">
        <f t="shared" ref="F31" ca="1" si="5">UPPER(TEXT(F32,"dddd"))</f>
        <v>FRIDAY</v>
      </c>
      <c r="G31" s="7" t="str">
        <f t="shared" ref="G31" ca="1" si="6">UPPER(TEXT(G32,"dddd"))</f>
        <v>SATURDAY</v>
      </c>
      <c r="H31" s="6" t="str">
        <f t="shared" ref="H31" ca="1" si="7">UPPER(TEXT(H32,"dddd"))</f>
        <v>SUNDAY</v>
      </c>
    </row>
    <row r="32" spans="1:8" ht="16.5" customHeight="1" x14ac:dyDescent="0.3">
      <c r="B32" s="4">
        <f t="array" aca="1" ref="B32:H32" ca="1">Days+1+DATE(Calendar3Year,Calendar3MonthOption,1)-WEEKDAY(DATE(Calendar3Year,Calendar3MonthOption,1),WeekdayOption)</f>
        <v>43766</v>
      </c>
      <c r="C32" s="4">
        <f ca="1"/>
        <v>43767</v>
      </c>
      <c r="D32" s="4">
        <f ca="1"/>
        <v>43768</v>
      </c>
      <c r="E32" s="4">
        <f ca="1"/>
        <v>43769</v>
      </c>
      <c r="F32" s="4">
        <f ca="1"/>
        <v>43770</v>
      </c>
      <c r="G32" s="4">
        <f ca="1"/>
        <v>43771</v>
      </c>
      <c r="H32" s="5">
        <f ca="1"/>
        <v>43772</v>
      </c>
    </row>
    <row r="33" spans="1:8" ht="56.25" customHeight="1" x14ac:dyDescent="0.3">
      <c r="B33" s="23"/>
      <c r="C33" s="23"/>
      <c r="D33" s="23"/>
      <c r="E33" s="23"/>
      <c r="F33" s="27" t="s">
        <v>28</v>
      </c>
      <c r="G33" s="27" t="s">
        <v>29</v>
      </c>
      <c r="H33" s="27" t="s">
        <v>30</v>
      </c>
    </row>
    <row r="34" spans="1:8" ht="16.5" customHeight="1" x14ac:dyDescent="0.3">
      <c r="B34" s="4">
        <f t="array" aca="1" ref="B34:H34" ca="1">Days+8+DATE(Calendar3Year,Calendar3MonthOption,1)-WEEKDAY(DATE(Calendar3Year,Calendar3MonthOption,1),WeekdayOption)</f>
        <v>43773</v>
      </c>
      <c r="C34" s="4">
        <f ca="1"/>
        <v>43774</v>
      </c>
      <c r="D34" s="4">
        <f ca="1"/>
        <v>43775</v>
      </c>
      <c r="E34" s="4">
        <f ca="1"/>
        <v>43776</v>
      </c>
      <c r="F34" s="4">
        <f ca="1"/>
        <v>43777</v>
      </c>
      <c r="G34" s="4">
        <f ca="1"/>
        <v>43778</v>
      </c>
      <c r="H34" s="5">
        <f ca="1"/>
        <v>43779</v>
      </c>
    </row>
    <row r="35" spans="1:8" ht="56.25" customHeight="1" x14ac:dyDescent="0.3">
      <c r="B35" s="27" t="s">
        <v>31</v>
      </c>
      <c r="C35" s="25"/>
      <c r="D35" s="25"/>
      <c r="E35" s="25" t="s">
        <v>8</v>
      </c>
      <c r="F35" s="27" t="s">
        <v>13</v>
      </c>
      <c r="G35" s="27" t="s">
        <v>13</v>
      </c>
      <c r="H35" s="27" t="s">
        <v>13</v>
      </c>
    </row>
    <row r="36" spans="1:8" ht="16.5" customHeight="1" x14ac:dyDescent="0.3">
      <c r="B36" s="4">
        <f t="array" aca="1" ref="B36:H36" ca="1">Days+15+DATE(Calendar3Year,Calendar3MonthOption,1)-WEEKDAY(DATE(Calendar3Year,Calendar3MonthOption,1),WeekdayOption)</f>
        <v>43780</v>
      </c>
      <c r="C36" s="4">
        <f ca="1"/>
        <v>43781</v>
      </c>
      <c r="D36" s="4">
        <f ca="1"/>
        <v>43782</v>
      </c>
      <c r="E36" s="4">
        <f ca="1"/>
        <v>43783</v>
      </c>
      <c r="F36" s="4">
        <f ca="1"/>
        <v>43784</v>
      </c>
      <c r="G36" s="4">
        <f ca="1"/>
        <v>43785</v>
      </c>
      <c r="H36" s="5">
        <f ca="1"/>
        <v>43786</v>
      </c>
    </row>
    <row r="37" spans="1:8" ht="56.25" customHeight="1" x14ac:dyDescent="0.3">
      <c r="B37" s="27" t="s">
        <v>13</v>
      </c>
      <c r="C37" s="25" t="s">
        <v>6</v>
      </c>
      <c r="D37" s="25"/>
      <c r="E37" s="25"/>
      <c r="F37" s="27" t="s">
        <v>14</v>
      </c>
      <c r="G37" s="27" t="s">
        <v>14</v>
      </c>
      <c r="H37" s="27" t="s">
        <v>14</v>
      </c>
    </row>
    <row r="38" spans="1:8" ht="16.5" customHeight="1" x14ac:dyDescent="0.3">
      <c r="B38" s="4">
        <f t="array" aca="1" ref="B38:H38" ca="1">Days+22+DATE(Calendar3Year,Calendar3MonthOption,1)-WEEKDAY(DATE(Calendar3Year,Calendar3MonthOption,1),WeekdayOption)</f>
        <v>43787</v>
      </c>
      <c r="C38" s="4">
        <f ca="1"/>
        <v>43788</v>
      </c>
      <c r="D38" s="4">
        <f ca="1"/>
        <v>43789</v>
      </c>
      <c r="E38" s="4">
        <f ca="1"/>
        <v>43790</v>
      </c>
      <c r="F38" s="4">
        <f ca="1"/>
        <v>43791</v>
      </c>
      <c r="G38" s="4">
        <f ca="1"/>
        <v>43792</v>
      </c>
      <c r="H38" s="5">
        <f ca="1"/>
        <v>43793</v>
      </c>
    </row>
    <row r="39" spans="1:8" ht="56.25" customHeight="1" x14ac:dyDescent="0.3">
      <c r="B39" s="27" t="s">
        <v>14</v>
      </c>
      <c r="C39" s="25"/>
      <c r="D39" s="25"/>
      <c r="E39" s="25"/>
      <c r="F39" s="27" t="s">
        <v>14</v>
      </c>
      <c r="G39" s="27" t="s">
        <v>14</v>
      </c>
      <c r="H39" s="27" t="s">
        <v>14</v>
      </c>
    </row>
    <row r="40" spans="1:8" ht="16.5" customHeight="1" x14ac:dyDescent="0.3">
      <c r="B40" s="4">
        <f t="array" aca="1" ref="B40:H40" ca="1">Days+29+DATE(Calendar3Year,Calendar3MonthOption,1)-WEEKDAY(DATE(Calendar3Year,Calendar3MonthOption,1),WeekdayOption)</f>
        <v>43794</v>
      </c>
      <c r="C40" s="4">
        <f ca="1"/>
        <v>43795</v>
      </c>
      <c r="D40" s="4">
        <f ca="1"/>
        <v>43796</v>
      </c>
      <c r="E40" s="4">
        <f ca="1"/>
        <v>43797</v>
      </c>
      <c r="F40" s="4">
        <f ca="1"/>
        <v>43798</v>
      </c>
      <c r="G40" s="4">
        <f ca="1"/>
        <v>43799</v>
      </c>
      <c r="H40" s="5">
        <f ca="1"/>
        <v>43800</v>
      </c>
    </row>
    <row r="41" spans="1:8" ht="57" customHeight="1" x14ac:dyDescent="0.3">
      <c r="B41" s="27" t="s">
        <v>14</v>
      </c>
      <c r="C41" s="25"/>
      <c r="D41" s="25"/>
      <c r="E41" s="25"/>
      <c r="F41" s="27" t="s">
        <v>14</v>
      </c>
      <c r="G41" s="27" t="s">
        <v>14</v>
      </c>
      <c r="H41" s="25"/>
    </row>
    <row r="42" spans="1:8" ht="16.5" customHeight="1" x14ac:dyDescent="0.3">
      <c r="B42" s="4">
        <f t="array" aca="1" ref="B42:C42" ca="1">Days+36+DATE(Calendar3Year,Calendar3MonthOption,1)-WEEKDAY(DATE(Calendar3Year,Calendar3MonthOption,1),WeekdayOption)</f>
        <v>43801</v>
      </c>
      <c r="C42" s="4">
        <f ca="1"/>
        <v>43802</v>
      </c>
      <c r="D42" s="22" t="s">
        <v>0</v>
      </c>
      <c r="E42" s="22"/>
      <c r="F42" s="22"/>
      <c r="G42" s="22"/>
      <c r="H42" s="22"/>
    </row>
    <row r="43" spans="1:8" ht="63.75" customHeight="1" x14ac:dyDescent="0.3">
      <c r="B43" s="23"/>
      <c r="C43" s="23"/>
      <c r="D43" s="19"/>
      <c r="E43" s="19"/>
      <c r="F43" s="19"/>
      <c r="G43" s="19"/>
      <c r="H43" s="19"/>
    </row>
    <row r="44" spans="1:8" ht="54" customHeight="1" x14ac:dyDescent="0.7">
      <c r="A44" s="2"/>
      <c r="B44" s="1">
        <f ca="1">YEAR(DATE(Calendar3Year,Calendar3MonthOption+1,1))</f>
        <v>2019</v>
      </c>
      <c r="C44" s="15" t="str">
        <f ca="1">TEXT(DATE(Calendar3Year,Calendar3MonthOption+1,1),"mmmm")</f>
        <v>December</v>
      </c>
      <c r="D44" s="15"/>
      <c r="E44" s="15"/>
      <c r="F44" s="8"/>
      <c r="G44" s="8"/>
      <c r="H44" s="2"/>
    </row>
    <row r="45" spans="1:8" ht="14.25" customHeight="1" x14ac:dyDescent="0.3">
      <c r="A45" s="3"/>
      <c r="B45" s="6" t="str">
        <f ca="1">UPPER(TEXT(B46,"dddd"))</f>
        <v>MONDAY</v>
      </c>
      <c r="C45" s="7" t="str">
        <f t="shared" ref="C45" ca="1" si="8">UPPER(TEXT(C46,"dddd"))</f>
        <v>TUESDAY</v>
      </c>
      <c r="D45" s="6" t="str">
        <f t="shared" ref="D45" ca="1" si="9">UPPER(TEXT(D46,"dddd"))</f>
        <v>WEDNESDAY</v>
      </c>
      <c r="E45" s="7" t="str">
        <f t="shared" ref="E45" ca="1" si="10">UPPER(TEXT(E46,"dddd"))</f>
        <v>THURSDAY</v>
      </c>
      <c r="F45" s="6" t="str">
        <f t="shared" ref="F45" ca="1" si="11">UPPER(TEXT(F46,"dddd"))</f>
        <v>FRIDAY</v>
      </c>
      <c r="G45" s="7" t="str">
        <f t="shared" ref="G45" ca="1" si="12">UPPER(TEXT(G46,"dddd"))</f>
        <v>SATURDAY</v>
      </c>
      <c r="H45" s="6" t="str">
        <f t="shared" ref="H45" ca="1" si="13">UPPER(TEXT(H46,"dddd"))</f>
        <v>SUNDAY</v>
      </c>
    </row>
    <row r="46" spans="1:8" ht="16.5" customHeight="1" x14ac:dyDescent="0.3">
      <c r="B46" s="4">
        <f t="array" aca="1" ref="B46:H46" ca="1">Days+1+DATE(Calendar4Year,Calendar4MonthOption,1)-WEEKDAY(DATE(Calendar4Year,Calendar4MonthOption,1),WeekdayOption)</f>
        <v>43794</v>
      </c>
      <c r="C46" s="4">
        <f ca="1"/>
        <v>43795</v>
      </c>
      <c r="D46" s="4">
        <f ca="1"/>
        <v>43796</v>
      </c>
      <c r="E46" s="4">
        <f ca="1"/>
        <v>43797</v>
      </c>
      <c r="F46" s="4">
        <f ca="1"/>
        <v>43798</v>
      </c>
      <c r="G46" s="4">
        <f ca="1"/>
        <v>43799</v>
      </c>
      <c r="H46" s="5">
        <f ca="1"/>
        <v>43800</v>
      </c>
    </row>
    <row r="47" spans="1:8" ht="56.25" customHeight="1" x14ac:dyDescent="0.3">
      <c r="B47" s="9"/>
      <c r="C47" s="9"/>
      <c r="D47" s="9"/>
      <c r="E47" s="9"/>
      <c r="F47" s="9"/>
      <c r="G47" s="9"/>
      <c r="H47" s="10"/>
    </row>
    <row r="48" spans="1:8" ht="16.5" customHeight="1" x14ac:dyDescent="0.3">
      <c r="B48" s="4">
        <f t="array" aca="1" ref="B48:H48" ca="1">Days+8+DATE(Calendar4Year,Calendar4MonthOption,1)-WEEKDAY(DATE(Calendar4Year,Calendar4MonthOption,1),WeekdayOption)</f>
        <v>43801</v>
      </c>
      <c r="C48" s="4">
        <f ca="1"/>
        <v>43802</v>
      </c>
      <c r="D48" s="4">
        <f ca="1"/>
        <v>43803</v>
      </c>
      <c r="E48" s="4">
        <f ca="1"/>
        <v>43804</v>
      </c>
      <c r="F48" s="4">
        <f ca="1"/>
        <v>43805</v>
      </c>
      <c r="G48" s="4">
        <f ca="1"/>
        <v>43806</v>
      </c>
      <c r="H48" s="5">
        <f ca="1"/>
        <v>43807</v>
      </c>
    </row>
    <row r="49" spans="1:8" ht="56.25" customHeight="1" x14ac:dyDescent="0.3">
      <c r="B49" s="9"/>
      <c r="C49" s="9"/>
      <c r="D49" s="9"/>
      <c r="E49" s="9"/>
      <c r="F49" s="9"/>
      <c r="G49" s="9"/>
      <c r="H49" s="10"/>
    </row>
    <row r="50" spans="1:8" ht="16.5" customHeight="1" x14ac:dyDescent="0.3">
      <c r="B50" s="4">
        <f t="array" aca="1" ref="B50:H50" ca="1">Days+15+DATE(Calendar4Year,Calendar4MonthOption,1)-WEEKDAY(DATE(Calendar4Year,Calendar4MonthOption,1),WeekdayOption)</f>
        <v>43808</v>
      </c>
      <c r="C50" s="4">
        <f ca="1"/>
        <v>43809</v>
      </c>
      <c r="D50" s="4">
        <f ca="1"/>
        <v>43810</v>
      </c>
      <c r="E50" s="4">
        <f ca="1"/>
        <v>43811</v>
      </c>
      <c r="F50" s="4">
        <f ca="1"/>
        <v>43812</v>
      </c>
      <c r="G50" s="4">
        <f ca="1"/>
        <v>43813</v>
      </c>
      <c r="H50" s="5">
        <f ca="1"/>
        <v>43814</v>
      </c>
    </row>
    <row r="51" spans="1:8" ht="56.25" customHeight="1" x14ac:dyDescent="0.3">
      <c r="B51" s="9"/>
      <c r="C51" s="9"/>
      <c r="D51" s="9"/>
      <c r="E51" s="9"/>
      <c r="F51" s="9"/>
      <c r="G51" s="9"/>
      <c r="H51" s="10"/>
    </row>
    <row r="52" spans="1:8" ht="16.5" customHeight="1" x14ac:dyDescent="0.3">
      <c r="B52" s="4">
        <f t="array" aca="1" ref="B52:H52" ca="1">Days+22+DATE(Calendar4Year,Calendar4MonthOption,1)-WEEKDAY(DATE(Calendar4Year,Calendar4MonthOption,1),WeekdayOption)</f>
        <v>43815</v>
      </c>
      <c r="C52" s="4">
        <f ca="1"/>
        <v>43816</v>
      </c>
      <c r="D52" s="4">
        <f ca="1"/>
        <v>43817</v>
      </c>
      <c r="E52" s="4">
        <f ca="1"/>
        <v>43818</v>
      </c>
      <c r="F52" s="4">
        <f ca="1"/>
        <v>43819</v>
      </c>
      <c r="G52" s="4">
        <f ca="1"/>
        <v>43820</v>
      </c>
      <c r="H52" s="5">
        <f ca="1"/>
        <v>43821</v>
      </c>
    </row>
    <row r="53" spans="1:8" ht="56.25" customHeight="1" x14ac:dyDescent="0.3">
      <c r="B53" s="9"/>
      <c r="C53" s="9"/>
      <c r="D53" s="9"/>
      <c r="E53" s="9"/>
      <c r="F53" s="9"/>
      <c r="G53" s="9"/>
      <c r="H53" s="10"/>
    </row>
    <row r="54" spans="1:8" ht="16.5" customHeight="1" x14ac:dyDescent="0.3">
      <c r="B54" s="4">
        <f t="array" aca="1" ref="B54:H54" ca="1">Days+29+DATE(Calendar4Year,Calendar4MonthOption,1)-WEEKDAY(DATE(Calendar4Year,Calendar4MonthOption,1),WeekdayOption)</f>
        <v>43822</v>
      </c>
      <c r="C54" s="4">
        <f ca="1"/>
        <v>43823</v>
      </c>
      <c r="D54" s="4">
        <f ca="1"/>
        <v>43824</v>
      </c>
      <c r="E54" s="4">
        <f ca="1"/>
        <v>43825</v>
      </c>
      <c r="F54" s="4">
        <f ca="1"/>
        <v>43826</v>
      </c>
      <c r="G54" s="4">
        <f ca="1"/>
        <v>43827</v>
      </c>
      <c r="H54" s="5">
        <f ca="1"/>
        <v>43828</v>
      </c>
    </row>
    <row r="55" spans="1:8" ht="57" customHeight="1" x14ac:dyDescent="0.3">
      <c r="B55" s="9"/>
      <c r="C55" s="9"/>
      <c r="D55" s="9"/>
      <c r="E55" s="9"/>
      <c r="F55" s="9"/>
      <c r="G55" s="9"/>
      <c r="H55" s="11"/>
    </row>
    <row r="56" spans="1:8" ht="16.5" customHeight="1" x14ac:dyDescent="0.3">
      <c r="B56" s="4">
        <f t="array" aca="1" ref="B56:C56" ca="1">Days+36+DATE(Calendar4Year,Calendar4MonthOption,1)-WEEKDAY(DATE(Calendar4Year,Calendar4MonthOption,1),WeekdayOption)</f>
        <v>43829</v>
      </c>
      <c r="C56" s="4">
        <f ca="1"/>
        <v>43830</v>
      </c>
      <c r="D56" s="16" t="s">
        <v>0</v>
      </c>
      <c r="E56" s="17"/>
      <c r="F56" s="17"/>
      <c r="G56" s="17"/>
      <c r="H56" s="17"/>
    </row>
    <row r="57" spans="1:8" ht="63.75" customHeight="1" x14ac:dyDescent="0.3">
      <c r="B57" s="9"/>
      <c r="C57" s="9"/>
      <c r="D57" s="19"/>
      <c r="E57" s="19"/>
      <c r="F57" s="19"/>
      <c r="G57" s="19"/>
      <c r="H57" s="19"/>
    </row>
    <row r="58" spans="1:8" ht="54" customHeight="1" x14ac:dyDescent="0.7">
      <c r="A58" s="2"/>
      <c r="B58" s="1">
        <f ca="1">YEAR(DATE(Calendar4Year,Calendar4MonthOption+1,1))</f>
        <v>2020</v>
      </c>
      <c r="C58" s="15" t="str">
        <f ca="1">TEXT(DATE(Calendar4Year,Calendar4MonthOption+1,1),"mmmm")</f>
        <v>January</v>
      </c>
      <c r="D58" s="15"/>
      <c r="E58" s="15"/>
      <c r="F58" s="8"/>
      <c r="G58" s="8"/>
      <c r="H58" s="2"/>
    </row>
    <row r="59" spans="1:8" ht="14.25" customHeight="1" x14ac:dyDescent="0.3">
      <c r="A59" s="3"/>
      <c r="B59" s="6" t="str">
        <f ca="1">UPPER(TEXT(B60,"dddd"))</f>
        <v>MONDAY</v>
      </c>
      <c r="C59" s="7" t="str">
        <f t="shared" ref="C59" ca="1" si="14">UPPER(TEXT(C60,"dddd"))</f>
        <v>TUESDAY</v>
      </c>
      <c r="D59" s="6" t="str">
        <f t="shared" ref="D59" ca="1" si="15">UPPER(TEXT(D60,"dddd"))</f>
        <v>WEDNESDAY</v>
      </c>
      <c r="E59" s="7" t="str">
        <f t="shared" ref="E59" ca="1" si="16">UPPER(TEXT(E60,"dddd"))</f>
        <v>THURSDAY</v>
      </c>
      <c r="F59" s="6" t="str">
        <f t="shared" ref="F59" ca="1" si="17">UPPER(TEXT(F60,"dddd"))</f>
        <v>FRIDAY</v>
      </c>
      <c r="G59" s="7" t="str">
        <f t="shared" ref="G59" ca="1" si="18">UPPER(TEXT(G60,"dddd"))</f>
        <v>SATURDAY</v>
      </c>
      <c r="H59" s="6" t="str">
        <f t="shared" ref="H59" ca="1" si="19">UPPER(TEXT(H60,"dddd"))</f>
        <v>SUNDAY</v>
      </c>
    </row>
    <row r="60" spans="1:8" ht="16.5" customHeight="1" x14ac:dyDescent="0.3">
      <c r="B60" s="4">
        <f t="array" aca="1" ref="B60:H60" ca="1">Days+1+DATE(Calendar5Year,Calendar5MonthOption,1)-WEEKDAY(DATE(Calendar5Year,Calendar5MonthOption,1),WeekdayOption)</f>
        <v>43829</v>
      </c>
      <c r="C60" s="4">
        <f ca="1"/>
        <v>43830</v>
      </c>
      <c r="D60" s="4">
        <f ca="1"/>
        <v>43831</v>
      </c>
      <c r="E60" s="4">
        <f ca="1"/>
        <v>43832</v>
      </c>
      <c r="F60" s="4">
        <f ca="1"/>
        <v>43833</v>
      </c>
      <c r="G60" s="4">
        <f ca="1"/>
        <v>43834</v>
      </c>
      <c r="H60" s="5">
        <f ca="1"/>
        <v>43835</v>
      </c>
    </row>
    <row r="61" spans="1:8" ht="56.25" customHeight="1" x14ac:dyDescent="0.3">
      <c r="B61" s="9"/>
      <c r="C61" s="9"/>
      <c r="D61" s="9"/>
      <c r="E61" s="9"/>
      <c r="F61" s="9"/>
      <c r="G61" s="9"/>
      <c r="H61" s="10"/>
    </row>
    <row r="62" spans="1:8" ht="16.5" customHeight="1" x14ac:dyDescent="0.3">
      <c r="B62" s="4">
        <f t="array" aca="1" ref="B62:H62" ca="1">Days+8+DATE(Calendar5Year,Calendar5MonthOption,1)-WEEKDAY(DATE(Calendar5Year,Calendar5MonthOption,1),WeekdayOption)</f>
        <v>43836</v>
      </c>
      <c r="C62" s="4">
        <f ca="1"/>
        <v>43837</v>
      </c>
      <c r="D62" s="4">
        <f ca="1"/>
        <v>43838</v>
      </c>
      <c r="E62" s="4">
        <f ca="1"/>
        <v>43839</v>
      </c>
      <c r="F62" s="4">
        <f ca="1"/>
        <v>43840</v>
      </c>
      <c r="G62" s="4">
        <f ca="1"/>
        <v>43841</v>
      </c>
      <c r="H62" s="5">
        <f ca="1"/>
        <v>43842</v>
      </c>
    </row>
    <row r="63" spans="1:8" ht="56.25" customHeight="1" x14ac:dyDescent="0.3">
      <c r="B63" s="9"/>
      <c r="C63" s="9"/>
      <c r="D63" s="9"/>
      <c r="E63" s="9"/>
      <c r="F63" s="9"/>
      <c r="G63" s="9"/>
      <c r="H63" s="10"/>
    </row>
    <row r="64" spans="1:8" ht="16.5" customHeight="1" x14ac:dyDescent="0.3">
      <c r="B64" s="4">
        <f t="array" aca="1" ref="B64:H64" ca="1">Days+15+DATE(Calendar5Year,Calendar5MonthOption,1)-WEEKDAY(DATE(Calendar5Year,Calendar5MonthOption,1),WeekdayOption)</f>
        <v>43843</v>
      </c>
      <c r="C64" s="4">
        <f ca="1"/>
        <v>43844</v>
      </c>
      <c r="D64" s="4">
        <f ca="1"/>
        <v>43845</v>
      </c>
      <c r="E64" s="4">
        <f ca="1"/>
        <v>43846</v>
      </c>
      <c r="F64" s="4">
        <f ca="1"/>
        <v>43847</v>
      </c>
      <c r="G64" s="4">
        <f ca="1"/>
        <v>43848</v>
      </c>
      <c r="H64" s="5">
        <f ca="1"/>
        <v>43849</v>
      </c>
    </row>
    <row r="65" spans="1:8" ht="56.25" customHeight="1" x14ac:dyDescent="0.3">
      <c r="B65" s="9"/>
      <c r="C65" s="9"/>
      <c r="D65" s="9"/>
      <c r="E65" s="9"/>
      <c r="F65" s="9"/>
      <c r="G65" s="9"/>
      <c r="H65" s="10"/>
    </row>
    <row r="66" spans="1:8" ht="16.5" customHeight="1" x14ac:dyDescent="0.3">
      <c r="B66" s="4">
        <f t="array" aca="1" ref="B66:H66" ca="1">Days+22+DATE(Calendar5Year,Calendar5MonthOption,1)-WEEKDAY(DATE(Calendar5Year,Calendar5MonthOption,1),WeekdayOption)</f>
        <v>43850</v>
      </c>
      <c r="C66" s="4">
        <f ca="1"/>
        <v>43851</v>
      </c>
      <c r="D66" s="4">
        <f ca="1"/>
        <v>43852</v>
      </c>
      <c r="E66" s="4">
        <f ca="1"/>
        <v>43853</v>
      </c>
      <c r="F66" s="4">
        <f ca="1"/>
        <v>43854</v>
      </c>
      <c r="G66" s="4">
        <f ca="1"/>
        <v>43855</v>
      </c>
      <c r="H66" s="5">
        <f ca="1"/>
        <v>43856</v>
      </c>
    </row>
    <row r="67" spans="1:8" ht="56.25" customHeight="1" x14ac:dyDescent="0.3">
      <c r="B67" s="9"/>
      <c r="C67" s="9"/>
      <c r="D67" s="9"/>
      <c r="E67" s="9"/>
      <c r="F67" s="9"/>
      <c r="G67" s="9"/>
      <c r="H67" s="10"/>
    </row>
    <row r="68" spans="1:8" ht="16.5" customHeight="1" x14ac:dyDescent="0.3">
      <c r="B68" s="4">
        <f t="array" aca="1" ref="B68:H68" ca="1">Days+29+DATE(Calendar5Year,Calendar5MonthOption,1)-WEEKDAY(DATE(Calendar5Year,Calendar5MonthOption,1),WeekdayOption)</f>
        <v>43857</v>
      </c>
      <c r="C68" s="4">
        <f ca="1"/>
        <v>43858</v>
      </c>
      <c r="D68" s="4">
        <f ca="1"/>
        <v>43859</v>
      </c>
      <c r="E68" s="4">
        <f ca="1"/>
        <v>43860</v>
      </c>
      <c r="F68" s="4">
        <f ca="1"/>
        <v>43861</v>
      </c>
      <c r="G68" s="4">
        <f ca="1"/>
        <v>43862</v>
      </c>
      <c r="H68" s="5">
        <f ca="1"/>
        <v>43863</v>
      </c>
    </row>
    <row r="69" spans="1:8" ht="57" customHeight="1" x14ac:dyDescent="0.3">
      <c r="B69" s="9"/>
      <c r="C69" s="9"/>
      <c r="D69" s="9"/>
      <c r="E69" s="9"/>
      <c r="F69" s="9"/>
      <c r="G69" s="9"/>
      <c r="H69" s="11"/>
    </row>
    <row r="70" spans="1:8" ht="16.5" customHeight="1" x14ac:dyDescent="0.3">
      <c r="B70" s="4">
        <f t="array" aca="1" ref="B70:C70" ca="1">Days+36+DATE(Calendar5Year,Calendar5MonthOption,1)-WEEKDAY(DATE(Calendar5Year,Calendar5MonthOption,1),WeekdayOption)</f>
        <v>43864</v>
      </c>
      <c r="C70" s="4">
        <f ca="1"/>
        <v>43865</v>
      </c>
      <c r="D70" s="16" t="s">
        <v>0</v>
      </c>
      <c r="E70" s="17"/>
      <c r="F70" s="17"/>
      <c r="G70" s="17"/>
      <c r="H70" s="17"/>
    </row>
    <row r="71" spans="1:8" ht="63.75" customHeight="1" x14ac:dyDescent="0.3">
      <c r="B71" s="9"/>
      <c r="C71" s="9"/>
      <c r="D71" s="19"/>
      <c r="E71" s="19"/>
      <c r="F71" s="19"/>
      <c r="G71" s="19"/>
      <c r="H71" s="19"/>
    </row>
    <row r="72" spans="1:8" ht="54" customHeight="1" x14ac:dyDescent="0.7">
      <c r="A72" s="2"/>
      <c r="B72" s="1">
        <f ca="1">YEAR(DATE(Calendar5Year,Calendar5MonthOption+1,1))</f>
        <v>2020</v>
      </c>
      <c r="C72" s="15" t="str">
        <f ca="1">TEXT(DATE(Calendar5Year,Calendar5MonthOption+1,1),"mmmm")</f>
        <v>February</v>
      </c>
      <c r="D72" s="15"/>
      <c r="E72" s="15"/>
      <c r="F72" s="8"/>
      <c r="G72" s="8"/>
      <c r="H72" s="2"/>
    </row>
    <row r="73" spans="1:8" ht="14.25" customHeight="1" x14ac:dyDescent="0.3">
      <c r="A73" s="3"/>
      <c r="B73" s="6" t="str">
        <f ca="1">UPPER(TEXT(B74,"dddd"))</f>
        <v>MONDAY</v>
      </c>
      <c r="C73" s="7" t="str">
        <f t="shared" ref="C73" ca="1" si="20">UPPER(TEXT(C74,"dddd"))</f>
        <v>TUESDAY</v>
      </c>
      <c r="D73" s="6" t="str">
        <f t="shared" ref="D73" ca="1" si="21">UPPER(TEXT(D74,"dddd"))</f>
        <v>WEDNESDAY</v>
      </c>
      <c r="E73" s="7" t="str">
        <f t="shared" ref="E73" ca="1" si="22">UPPER(TEXT(E74,"dddd"))</f>
        <v>THURSDAY</v>
      </c>
      <c r="F73" s="6" t="str">
        <f t="shared" ref="F73" ca="1" si="23">UPPER(TEXT(F74,"dddd"))</f>
        <v>FRIDAY</v>
      </c>
      <c r="G73" s="7" t="str">
        <f t="shared" ref="G73" ca="1" si="24">UPPER(TEXT(G74,"dddd"))</f>
        <v>SATURDAY</v>
      </c>
      <c r="H73" s="6" t="str">
        <f t="shared" ref="H73" ca="1" si="25">UPPER(TEXT(H74,"dddd"))</f>
        <v>SUNDAY</v>
      </c>
    </row>
    <row r="74" spans="1:8" ht="16.5" customHeight="1" x14ac:dyDescent="0.3">
      <c r="B74" s="4">
        <f t="array" aca="1" ref="B74:H74" ca="1">Days+1+DATE(Calendar6Year,Calendar6MonthOption,1)-WEEKDAY(DATE(Calendar6Year,Calendar6MonthOption,1),WeekdayOption)</f>
        <v>43857</v>
      </c>
      <c r="C74" s="4">
        <f ca="1"/>
        <v>43858</v>
      </c>
      <c r="D74" s="4">
        <f ca="1"/>
        <v>43859</v>
      </c>
      <c r="E74" s="4">
        <f ca="1"/>
        <v>43860</v>
      </c>
      <c r="F74" s="4">
        <f ca="1"/>
        <v>43861</v>
      </c>
      <c r="G74" s="4">
        <f ca="1"/>
        <v>43862</v>
      </c>
      <c r="H74" s="5">
        <f ca="1"/>
        <v>43863</v>
      </c>
    </row>
    <row r="75" spans="1:8" ht="56.25" customHeight="1" x14ac:dyDescent="0.3">
      <c r="B75" s="9"/>
      <c r="C75" s="9"/>
      <c r="D75" s="9"/>
      <c r="E75" s="9"/>
      <c r="F75" s="9"/>
      <c r="G75" s="9"/>
      <c r="H75" s="10"/>
    </row>
    <row r="76" spans="1:8" ht="16.5" customHeight="1" x14ac:dyDescent="0.3">
      <c r="B76" s="4">
        <f t="array" aca="1" ref="B76:H76" ca="1">Days+8+DATE(Calendar6Year,Calendar6MonthOption,1)-WEEKDAY(DATE(Calendar6Year,Calendar6MonthOption,1),WeekdayOption)</f>
        <v>43864</v>
      </c>
      <c r="C76" s="4">
        <f ca="1"/>
        <v>43865</v>
      </c>
      <c r="D76" s="4">
        <f ca="1"/>
        <v>43866</v>
      </c>
      <c r="E76" s="4">
        <f ca="1"/>
        <v>43867</v>
      </c>
      <c r="F76" s="4">
        <f ca="1"/>
        <v>43868</v>
      </c>
      <c r="G76" s="4">
        <f ca="1"/>
        <v>43869</v>
      </c>
      <c r="H76" s="5">
        <f ca="1"/>
        <v>43870</v>
      </c>
    </row>
    <row r="77" spans="1:8" ht="56.25" customHeight="1" x14ac:dyDescent="0.3">
      <c r="B77" s="9"/>
      <c r="C77" s="9"/>
      <c r="D77" s="9"/>
      <c r="E77" s="9"/>
      <c r="F77" s="9"/>
      <c r="G77" s="9"/>
      <c r="H77" s="10"/>
    </row>
    <row r="78" spans="1:8" ht="16.5" customHeight="1" x14ac:dyDescent="0.3">
      <c r="B78" s="4">
        <f t="array" aca="1" ref="B78:H78" ca="1">Days+15+DATE(Calendar6Year,Calendar6MonthOption,1)-WEEKDAY(DATE(Calendar6Year,Calendar6MonthOption,1),WeekdayOption)</f>
        <v>43871</v>
      </c>
      <c r="C78" s="4">
        <f ca="1"/>
        <v>43872</v>
      </c>
      <c r="D78" s="4">
        <f ca="1"/>
        <v>43873</v>
      </c>
      <c r="E78" s="4">
        <f ca="1"/>
        <v>43874</v>
      </c>
      <c r="F78" s="4">
        <f ca="1"/>
        <v>43875</v>
      </c>
      <c r="G78" s="4">
        <f ca="1"/>
        <v>43876</v>
      </c>
      <c r="H78" s="5">
        <f ca="1"/>
        <v>43877</v>
      </c>
    </row>
    <row r="79" spans="1:8" ht="56.25" customHeight="1" x14ac:dyDescent="0.3">
      <c r="B79" s="9"/>
      <c r="C79" s="9"/>
      <c r="D79" s="9"/>
      <c r="E79" s="9"/>
      <c r="F79" s="9"/>
      <c r="G79" s="9"/>
      <c r="H79" s="10"/>
    </row>
    <row r="80" spans="1:8" ht="16.5" customHeight="1" x14ac:dyDescent="0.3">
      <c r="B80" s="4">
        <f t="array" aca="1" ref="B80:H80" ca="1">Days+22+DATE(Calendar6Year,Calendar6MonthOption,1)-WEEKDAY(DATE(Calendar6Year,Calendar6MonthOption,1),WeekdayOption)</f>
        <v>43878</v>
      </c>
      <c r="C80" s="4">
        <f ca="1"/>
        <v>43879</v>
      </c>
      <c r="D80" s="4">
        <f ca="1"/>
        <v>43880</v>
      </c>
      <c r="E80" s="4">
        <f ca="1"/>
        <v>43881</v>
      </c>
      <c r="F80" s="4">
        <f ca="1"/>
        <v>43882</v>
      </c>
      <c r="G80" s="4">
        <f ca="1"/>
        <v>43883</v>
      </c>
      <c r="H80" s="5">
        <f ca="1"/>
        <v>43884</v>
      </c>
    </row>
    <row r="81" spans="1:8" ht="56.25" customHeight="1" x14ac:dyDescent="0.3">
      <c r="B81" s="9"/>
      <c r="C81" s="9"/>
      <c r="D81" s="9"/>
      <c r="E81" s="9"/>
      <c r="F81" s="9"/>
      <c r="G81" s="9"/>
      <c r="H81" s="10"/>
    </row>
    <row r="82" spans="1:8" ht="16.5" customHeight="1" x14ac:dyDescent="0.3">
      <c r="B82" s="4">
        <f t="array" aca="1" ref="B82:H82" ca="1">Days+29+DATE(Calendar6Year,Calendar6MonthOption,1)-WEEKDAY(DATE(Calendar6Year,Calendar6MonthOption,1),WeekdayOption)</f>
        <v>43885</v>
      </c>
      <c r="C82" s="4">
        <f ca="1"/>
        <v>43886</v>
      </c>
      <c r="D82" s="4">
        <f ca="1"/>
        <v>43887</v>
      </c>
      <c r="E82" s="4">
        <f ca="1"/>
        <v>43888</v>
      </c>
      <c r="F82" s="4">
        <f ca="1"/>
        <v>43889</v>
      </c>
      <c r="G82" s="4">
        <f ca="1"/>
        <v>43890</v>
      </c>
      <c r="H82" s="5">
        <f ca="1"/>
        <v>43891</v>
      </c>
    </row>
    <row r="83" spans="1:8" ht="57" customHeight="1" x14ac:dyDescent="0.3">
      <c r="B83" s="9"/>
      <c r="C83" s="9"/>
      <c r="D83" s="9"/>
      <c r="E83" s="9"/>
      <c r="F83" s="9"/>
      <c r="G83" s="9"/>
      <c r="H83" s="11"/>
    </row>
    <row r="84" spans="1:8" ht="16.5" customHeight="1" x14ac:dyDescent="0.3">
      <c r="B84" s="4">
        <f t="array" aca="1" ref="B84:C84" ca="1">Days+36+DATE(Calendar6Year,Calendar6MonthOption,1)-WEEKDAY(DATE(Calendar6Year,Calendar6MonthOption,1),WeekdayOption)</f>
        <v>43892</v>
      </c>
      <c r="C84" s="4">
        <f ca="1"/>
        <v>43893</v>
      </c>
      <c r="D84" s="16" t="s">
        <v>0</v>
      </c>
      <c r="E84" s="17"/>
      <c r="F84" s="17"/>
      <c r="G84" s="17"/>
      <c r="H84" s="17"/>
    </row>
    <row r="85" spans="1:8" ht="63.75" customHeight="1" x14ac:dyDescent="0.3">
      <c r="B85" s="9"/>
      <c r="C85" s="9"/>
      <c r="D85" s="19"/>
      <c r="E85" s="19"/>
      <c r="F85" s="19"/>
      <c r="G85" s="19"/>
      <c r="H85" s="19"/>
    </row>
    <row r="86" spans="1:8" ht="54" customHeight="1" x14ac:dyDescent="0.7">
      <c r="A86" s="2"/>
      <c r="B86" s="1">
        <f ca="1">YEAR(DATE(Calendar6Year,Calendar6MonthOption+1,1))</f>
        <v>2020</v>
      </c>
      <c r="C86" s="15" t="str">
        <f ca="1">TEXT(DATE(Calendar6Year,Calendar6MonthOption+1,1),"mmmm")</f>
        <v>March</v>
      </c>
      <c r="D86" s="15"/>
      <c r="E86" s="15"/>
      <c r="F86" s="8"/>
      <c r="G86" s="8"/>
      <c r="H86" s="2"/>
    </row>
    <row r="87" spans="1:8" ht="14.25" customHeight="1" x14ac:dyDescent="0.3">
      <c r="A87" s="3"/>
      <c r="B87" s="6" t="str">
        <f ca="1">UPPER(TEXT(B88,"dddd"))</f>
        <v>MONDAY</v>
      </c>
      <c r="C87" s="7" t="str">
        <f t="shared" ref="C87" ca="1" si="26">UPPER(TEXT(C88,"dddd"))</f>
        <v>TUESDAY</v>
      </c>
      <c r="D87" s="6" t="str">
        <f t="shared" ref="D87" ca="1" si="27">UPPER(TEXT(D88,"dddd"))</f>
        <v>WEDNESDAY</v>
      </c>
      <c r="E87" s="7" t="str">
        <f t="shared" ref="E87" ca="1" si="28">UPPER(TEXT(E88,"dddd"))</f>
        <v>THURSDAY</v>
      </c>
      <c r="F87" s="6" t="str">
        <f t="shared" ref="F87" ca="1" si="29">UPPER(TEXT(F88,"dddd"))</f>
        <v>FRIDAY</v>
      </c>
      <c r="G87" s="7" t="str">
        <f t="shared" ref="G87" ca="1" si="30">UPPER(TEXT(G88,"dddd"))</f>
        <v>SATURDAY</v>
      </c>
      <c r="H87" s="6" t="str">
        <f t="shared" ref="H87" ca="1" si="31">UPPER(TEXT(H88,"dddd"))</f>
        <v>SUNDAY</v>
      </c>
    </row>
    <row r="88" spans="1:8" ht="16.5" customHeight="1" x14ac:dyDescent="0.3">
      <c r="B88" s="4">
        <f t="array" aca="1" ref="B88:H88" ca="1">Days+1+DATE(Calendar7Year,Calendar7MonthOption,1)-WEEKDAY(DATE(Calendar7Year,Calendar7MonthOption,1),WeekdayOption)</f>
        <v>43885</v>
      </c>
      <c r="C88" s="4">
        <f ca="1"/>
        <v>43886</v>
      </c>
      <c r="D88" s="4">
        <f ca="1"/>
        <v>43887</v>
      </c>
      <c r="E88" s="4">
        <f ca="1"/>
        <v>43888</v>
      </c>
      <c r="F88" s="4">
        <f ca="1"/>
        <v>43889</v>
      </c>
      <c r="G88" s="4">
        <f ca="1"/>
        <v>43890</v>
      </c>
      <c r="H88" s="5">
        <f ca="1"/>
        <v>43891</v>
      </c>
    </row>
    <row r="89" spans="1:8" ht="56.25" customHeight="1" x14ac:dyDescent="0.3">
      <c r="B89" s="9"/>
      <c r="C89" s="9"/>
      <c r="D89" s="9"/>
      <c r="E89" s="9"/>
      <c r="F89" s="9"/>
      <c r="G89" s="9"/>
      <c r="H89" s="10"/>
    </row>
    <row r="90" spans="1:8" ht="16.5" customHeight="1" x14ac:dyDescent="0.3">
      <c r="B90" s="4">
        <f t="array" aca="1" ref="B90:H90" ca="1">Days+8+DATE(Calendar7Year,Calendar7MonthOption,1)-WEEKDAY(DATE(Calendar7Year,Calendar7MonthOption,1),WeekdayOption)</f>
        <v>43892</v>
      </c>
      <c r="C90" s="4">
        <f ca="1"/>
        <v>43893</v>
      </c>
      <c r="D90" s="4">
        <f ca="1"/>
        <v>43894</v>
      </c>
      <c r="E90" s="4">
        <f ca="1"/>
        <v>43895</v>
      </c>
      <c r="F90" s="4">
        <f ca="1"/>
        <v>43896</v>
      </c>
      <c r="G90" s="4">
        <f ca="1"/>
        <v>43897</v>
      </c>
      <c r="H90" s="5">
        <f ca="1"/>
        <v>43898</v>
      </c>
    </row>
    <row r="91" spans="1:8" ht="56.25" customHeight="1" x14ac:dyDescent="0.3">
      <c r="B91" s="9"/>
      <c r="C91" s="9"/>
      <c r="D91" s="9"/>
      <c r="E91" s="9"/>
      <c r="F91" s="9"/>
      <c r="G91" s="9"/>
      <c r="H91" s="10"/>
    </row>
    <row r="92" spans="1:8" ht="16.5" customHeight="1" x14ac:dyDescent="0.3">
      <c r="B92" s="4">
        <f t="array" aca="1" ref="B92:H92" ca="1">Days+15+DATE(Calendar7Year,Calendar7MonthOption,1)-WEEKDAY(DATE(Calendar7Year,Calendar7MonthOption,1),WeekdayOption)</f>
        <v>43899</v>
      </c>
      <c r="C92" s="4">
        <f ca="1"/>
        <v>43900</v>
      </c>
      <c r="D92" s="4">
        <f ca="1"/>
        <v>43901</v>
      </c>
      <c r="E92" s="4">
        <f ca="1"/>
        <v>43902</v>
      </c>
      <c r="F92" s="4">
        <f ca="1"/>
        <v>43903</v>
      </c>
      <c r="G92" s="4">
        <f ca="1"/>
        <v>43904</v>
      </c>
      <c r="H92" s="5">
        <f ca="1"/>
        <v>43905</v>
      </c>
    </row>
    <row r="93" spans="1:8" ht="56.25" customHeight="1" x14ac:dyDescent="0.3">
      <c r="B93" s="9"/>
      <c r="C93" s="9"/>
      <c r="D93" s="9"/>
      <c r="E93" s="9"/>
      <c r="F93" s="9"/>
      <c r="G93" s="9"/>
      <c r="H93" s="10"/>
    </row>
    <row r="94" spans="1:8" ht="16.5" customHeight="1" x14ac:dyDescent="0.3">
      <c r="B94" s="4">
        <f t="array" aca="1" ref="B94:H94" ca="1">Days+22+DATE(Calendar7Year,Calendar7MonthOption,1)-WEEKDAY(DATE(Calendar7Year,Calendar7MonthOption,1),WeekdayOption)</f>
        <v>43906</v>
      </c>
      <c r="C94" s="4">
        <f ca="1"/>
        <v>43907</v>
      </c>
      <c r="D94" s="4">
        <f ca="1"/>
        <v>43908</v>
      </c>
      <c r="E94" s="4">
        <f ca="1"/>
        <v>43909</v>
      </c>
      <c r="F94" s="4">
        <f ca="1"/>
        <v>43910</v>
      </c>
      <c r="G94" s="4">
        <f ca="1"/>
        <v>43911</v>
      </c>
      <c r="H94" s="5">
        <f ca="1"/>
        <v>43912</v>
      </c>
    </row>
    <row r="95" spans="1:8" ht="56.25" customHeight="1" x14ac:dyDescent="0.3">
      <c r="B95" s="9"/>
      <c r="C95" s="9"/>
      <c r="D95" s="9"/>
      <c r="E95" s="9"/>
      <c r="F95" s="9"/>
      <c r="G95" s="9"/>
      <c r="H95" s="10"/>
    </row>
    <row r="96" spans="1:8" ht="16.5" customHeight="1" x14ac:dyDescent="0.3">
      <c r="B96" s="4">
        <f t="array" aca="1" ref="B96:H96" ca="1">Days+29+DATE(Calendar7Year,Calendar7MonthOption,1)-WEEKDAY(DATE(Calendar7Year,Calendar7MonthOption,1),WeekdayOption)</f>
        <v>43913</v>
      </c>
      <c r="C96" s="4">
        <f ca="1"/>
        <v>43914</v>
      </c>
      <c r="D96" s="4">
        <f ca="1"/>
        <v>43915</v>
      </c>
      <c r="E96" s="4">
        <f ca="1"/>
        <v>43916</v>
      </c>
      <c r="F96" s="4">
        <f ca="1"/>
        <v>43917</v>
      </c>
      <c r="G96" s="4">
        <f ca="1"/>
        <v>43918</v>
      </c>
      <c r="H96" s="5">
        <f ca="1"/>
        <v>43919</v>
      </c>
    </row>
    <row r="97" spans="1:8" ht="57" customHeight="1" x14ac:dyDescent="0.3">
      <c r="B97" s="9"/>
      <c r="C97" s="9"/>
      <c r="D97" s="9"/>
      <c r="E97" s="9"/>
      <c r="F97" s="9"/>
      <c r="G97" s="9"/>
      <c r="H97" s="11"/>
    </row>
    <row r="98" spans="1:8" ht="16.5" customHeight="1" x14ac:dyDescent="0.3">
      <c r="B98" s="4">
        <f t="array" aca="1" ref="B98:C98" ca="1">Days+36+DATE(Calendar7Year,Calendar7MonthOption,1)-WEEKDAY(DATE(Calendar7Year,Calendar7MonthOption,1),WeekdayOption)</f>
        <v>43920</v>
      </c>
      <c r="C98" s="4">
        <f ca="1"/>
        <v>43921</v>
      </c>
      <c r="D98" s="16" t="s">
        <v>0</v>
      </c>
      <c r="E98" s="17"/>
      <c r="F98" s="17"/>
      <c r="G98" s="17"/>
      <c r="H98" s="17"/>
    </row>
    <row r="99" spans="1:8" ht="63.75" customHeight="1" x14ac:dyDescent="0.3">
      <c r="B99" s="9"/>
      <c r="C99" s="9"/>
      <c r="D99" s="19"/>
      <c r="E99" s="19"/>
      <c r="F99" s="19"/>
      <c r="G99" s="19"/>
      <c r="H99" s="19"/>
    </row>
    <row r="100" spans="1:8" ht="54" customHeight="1" x14ac:dyDescent="0.7">
      <c r="A100" s="2"/>
      <c r="B100" s="1">
        <f ca="1">YEAR(DATE(Calendar7Year,Calendar7MonthOption+1,1))</f>
        <v>2020</v>
      </c>
      <c r="C100" s="15" t="str">
        <f ca="1">TEXT(DATE(Calendar7Year,Calendar7MonthOption+1,1),"mmmm")</f>
        <v>April</v>
      </c>
      <c r="D100" s="15"/>
      <c r="E100" s="15"/>
      <c r="F100" s="8"/>
      <c r="G100" s="8"/>
      <c r="H100" s="2"/>
    </row>
    <row r="101" spans="1:8" ht="14.25" customHeight="1" x14ac:dyDescent="0.3">
      <c r="A101" s="3"/>
      <c r="B101" s="6" t="str">
        <f ca="1">UPPER(TEXT(B102,"dddd"))</f>
        <v>MONDAY</v>
      </c>
      <c r="C101" s="7" t="str">
        <f t="shared" ref="C101" ca="1" si="32">UPPER(TEXT(C102,"dddd"))</f>
        <v>TUESDAY</v>
      </c>
      <c r="D101" s="6" t="str">
        <f t="shared" ref="D101" ca="1" si="33">UPPER(TEXT(D102,"dddd"))</f>
        <v>WEDNESDAY</v>
      </c>
      <c r="E101" s="7" t="str">
        <f t="shared" ref="E101" ca="1" si="34">UPPER(TEXT(E102,"dddd"))</f>
        <v>THURSDAY</v>
      </c>
      <c r="F101" s="6" t="str">
        <f t="shared" ref="F101" ca="1" si="35">UPPER(TEXT(F102,"dddd"))</f>
        <v>FRIDAY</v>
      </c>
      <c r="G101" s="7" t="str">
        <f t="shared" ref="G101" ca="1" si="36">UPPER(TEXT(G102,"dddd"))</f>
        <v>SATURDAY</v>
      </c>
      <c r="H101" s="6" t="str">
        <f t="shared" ref="H101" ca="1" si="37">UPPER(TEXT(H102,"dddd"))</f>
        <v>SUNDAY</v>
      </c>
    </row>
    <row r="102" spans="1:8" ht="16.5" customHeight="1" x14ac:dyDescent="0.3">
      <c r="B102" s="4">
        <f t="array" aca="1" ref="B102:H102" ca="1">Days+1+DATE(Calendar8Year,Calendar8MonthOption,1)-WEEKDAY(DATE(Calendar8Year,Calendar8MonthOption,1),WeekdayOption)</f>
        <v>43920</v>
      </c>
      <c r="C102" s="4">
        <f ca="1"/>
        <v>43921</v>
      </c>
      <c r="D102" s="4">
        <f ca="1"/>
        <v>43922</v>
      </c>
      <c r="E102" s="4">
        <f ca="1"/>
        <v>43923</v>
      </c>
      <c r="F102" s="4">
        <f ca="1"/>
        <v>43924</v>
      </c>
      <c r="G102" s="4">
        <f ca="1"/>
        <v>43925</v>
      </c>
      <c r="H102" s="5">
        <f ca="1"/>
        <v>43926</v>
      </c>
    </row>
    <row r="103" spans="1:8" ht="56.25" customHeight="1" x14ac:dyDescent="0.3">
      <c r="B103" s="9"/>
      <c r="C103" s="9"/>
      <c r="D103" s="9"/>
      <c r="E103" s="9"/>
      <c r="F103" s="9"/>
      <c r="G103" s="9"/>
      <c r="H103" s="10"/>
    </row>
    <row r="104" spans="1:8" ht="16.5" customHeight="1" x14ac:dyDescent="0.3">
      <c r="B104" s="4">
        <f t="array" aca="1" ref="B104:H104" ca="1">Days+8+DATE(Calendar8Year,Calendar8MonthOption,1)-WEEKDAY(DATE(Calendar8Year,Calendar8MonthOption,1),WeekdayOption)</f>
        <v>43927</v>
      </c>
      <c r="C104" s="4">
        <f ca="1"/>
        <v>43928</v>
      </c>
      <c r="D104" s="4">
        <f ca="1"/>
        <v>43929</v>
      </c>
      <c r="E104" s="4">
        <f ca="1"/>
        <v>43930</v>
      </c>
      <c r="F104" s="4">
        <f ca="1"/>
        <v>43931</v>
      </c>
      <c r="G104" s="4">
        <f ca="1"/>
        <v>43932</v>
      </c>
      <c r="H104" s="5">
        <f ca="1"/>
        <v>43933</v>
      </c>
    </row>
    <row r="105" spans="1:8" ht="56.25" customHeight="1" x14ac:dyDescent="0.3">
      <c r="B105" s="9"/>
      <c r="C105" s="9"/>
      <c r="D105" s="9"/>
      <c r="E105" s="9"/>
      <c r="F105" s="9"/>
      <c r="G105" s="9"/>
      <c r="H105" s="10"/>
    </row>
    <row r="106" spans="1:8" ht="16.5" customHeight="1" x14ac:dyDescent="0.3">
      <c r="B106" s="4">
        <f t="array" aca="1" ref="B106:H106" ca="1">Days+15+DATE(Calendar8Year,Calendar8MonthOption,1)-WEEKDAY(DATE(Calendar8Year,Calendar8MonthOption,1),WeekdayOption)</f>
        <v>43934</v>
      </c>
      <c r="C106" s="4">
        <f ca="1"/>
        <v>43935</v>
      </c>
      <c r="D106" s="4">
        <f ca="1"/>
        <v>43936</v>
      </c>
      <c r="E106" s="4">
        <f ca="1"/>
        <v>43937</v>
      </c>
      <c r="F106" s="4">
        <f ca="1"/>
        <v>43938</v>
      </c>
      <c r="G106" s="4">
        <f ca="1"/>
        <v>43939</v>
      </c>
      <c r="H106" s="5">
        <f ca="1"/>
        <v>43940</v>
      </c>
    </row>
    <row r="107" spans="1:8" ht="56.25" customHeight="1" x14ac:dyDescent="0.3">
      <c r="B107" s="9"/>
      <c r="C107" s="9"/>
      <c r="D107" s="9"/>
      <c r="E107" s="9"/>
      <c r="F107" s="9"/>
      <c r="G107" s="9"/>
      <c r="H107" s="10"/>
    </row>
    <row r="108" spans="1:8" ht="16.5" customHeight="1" x14ac:dyDescent="0.3">
      <c r="B108" s="4">
        <f t="array" aca="1" ref="B108:H108" ca="1">Days+22+DATE(Calendar8Year,Calendar8MonthOption,1)-WEEKDAY(DATE(Calendar8Year,Calendar8MonthOption,1),WeekdayOption)</f>
        <v>43941</v>
      </c>
      <c r="C108" s="4">
        <f ca="1"/>
        <v>43942</v>
      </c>
      <c r="D108" s="4">
        <f ca="1"/>
        <v>43943</v>
      </c>
      <c r="E108" s="4">
        <f ca="1"/>
        <v>43944</v>
      </c>
      <c r="F108" s="4">
        <f ca="1"/>
        <v>43945</v>
      </c>
      <c r="G108" s="4">
        <f ca="1"/>
        <v>43946</v>
      </c>
      <c r="H108" s="5">
        <f ca="1"/>
        <v>43947</v>
      </c>
    </row>
    <row r="109" spans="1:8" ht="56.25" customHeight="1" x14ac:dyDescent="0.3">
      <c r="B109" s="9"/>
      <c r="C109" s="9"/>
      <c r="D109" s="9"/>
      <c r="E109" s="9"/>
      <c r="F109" s="9"/>
      <c r="G109" s="9"/>
      <c r="H109" s="10"/>
    </row>
    <row r="110" spans="1:8" ht="16.5" customHeight="1" x14ac:dyDescent="0.3">
      <c r="B110" s="4">
        <f t="array" aca="1" ref="B110:H110" ca="1">Days+29+DATE(Calendar8Year,Calendar8MonthOption,1)-WEEKDAY(DATE(Calendar8Year,Calendar8MonthOption,1),WeekdayOption)</f>
        <v>43948</v>
      </c>
      <c r="C110" s="4">
        <f ca="1"/>
        <v>43949</v>
      </c>
      <c r="D110" s="4">
        <f ca="1"/>
        <v>43950</v>
      </c>
      <c r="E110" s="4">
        <f ca="1"/>
        <v>43951</v>
      </c>
      <c r="F110" s="4">
        <f ca="1"/>
        <v>43952</v>
      </c>
      <c r="G110" s="4">
        <f ca="1"/>
        <v>43953</v>
      </c>
      <c r="H110" s="5">
        <f ca="1"/>
        <v>43954</v>
      </c>
    </row>
    <row r="111" spans="1:8" ht="57" customHeight="1" x14ac:dyDescent="0.3">
      <c r="B111" s="9"/>
      <c r="C111" s="9"/>
      <c r="D111" s="9"/>
      <c r="E111" s="9"/>
      <c r="F111" s="9"/>
      <c r="G111" s="9"/>
      <c r="H111" s="11"/>
    </row>
    <row r="112" spans="1:8" ht="16.5" customHeight="1" x14ac:dyDescent="0.3">
      <c r="B112" s="4">
        <f t="array" aca="1" ref="B112:C112" ca="1">Days+36+DATE(Calendar8Year,Calendar8MonthOption,1)-WEEKDAY(DATE(Calendar8Year,Calendar8MonthOption,1),WeekdayOption)</f>
        <v>43955</v>
      </c>
      <c r="C112" s="4">
        <f ca="1"/>
        <v>43956</v>
      </c>
      <c r="D112" s="16" t="s">
        <v>0</v>
      </c>
      <c r="E112" s="17"/>
      <c r="F112" s="17"/>
      <c r="G112" s="17"/>
      <c r="H112" s="17"/>
    </row>
    <row r="113" spans="1:8" ht="63.75" customHeight="1" x14ac:dyDescent="0.3">
      <c r="B113" s="9"/>
      <c r="C113" s="9"/>
      <c r="D113" s="19"/>
      <c r="E113" s="19"/>
      <c r="F113" s="19"/>
      <c r="G113" s="19"/>
      <c r="H113" s="19"/>
    </row>
    <row r="114" spans="1:8" ht="54" customHeight="1" x14ac:dyDescent="0.7">
      <c r="A114" s="2"/>
      <c r="B114" s="1">
        <f ca="1">YEAR(DATE(Calendar8Year,Calendar8MonthOption+1,1))</f>
        <v>2020</v>
      </c>
      <c r="C114" s="15" t="str">
        <f ca="1">TEXT(DATE(Calendar8Year,Calendar8MonthOption+1,1),"mmmm")</f>
        <v>May</v>
      </c>
      <c r="D114" s="15"/>
      <c r="E114" s="15"/>
      <c r="F114" s="8"/>
      <c r="G114" s="8"/>
      <c r="H114" s="2"/>
    </row>
    <row r="115" spans="1:8" ht="14.25" customHeight="1" x14ac:dyDescent="0.3">
      <c r="A115" s="3"/>
      <c r="B115" s="6" t="str">
        <f ca="1">UPPER(TEXT(B116,"dddd"))</f>
        <v>MONDAY</v>
      </c>
      <c r="C115" s="7" t="str">
        <f t="shared" ref="C115" ca="1" si="38">UPPER(TEXT(C116,"dddd"))</f>
        <v>TUESDAY</v>
      </c>
      <c r="D115" s="6" t="str">
        <f t="shared" ref="D115" ca="1" si="39">UPPER(TEXT(D116,"dddd"))</f>
        <v>WEDNESDAY</v>
      </c>
      <c r="E115" s="7" t="str">
        <f t="shared" ref="E115" ca="1" si="40">UPPER(TEXT(E116,"dddd"))</f>
        <v>THURSDAY</v>
      </c>
      <c r="F115" s="6" t="str">
        <f t="shared" ref="F115" ca="1" si="41">UPPER(TEXT(F116,"dddd"))</f>
        <v>FRIDAY</v>
      </c>
      <c r="G115" s="7" t="str">
        <f t="shared" ref="G115" ca="1" si="42">UPPER(TEXT(G116,"dddd"))</f>
        <v>SATURDAY</v>
      </c>
      <c r="H115" s="6" t="str">
        <f t="shared" ref="H115" ca="1" si="43">UPPER(TEXT(H116,"dddd"))</f>
        <v>SUNDAY</v>
      </c>
    </row>
    <row r="116" spans="1:8" ht="16.5" customHeight="1" x14ac:dyDescent="0.3">
      <c r="B116" s="4">
        <f t="array" aca="1" ref="B116:H116" ca="1">Days+1+DATE(Calendar9Year,Calendar9MonthOption,1)-WEEKDAY(DATE(Calendar9Year,Calendar9MonthOption,1),WeekdayOption)</f>
        <v>43948</v>
      </c>
      <c r="C116" s="4">
        <f ca="1"/>
        <v>43949</v>
      </c>
      <c r="D116" s="4">
        <f ca="1"/>
        <v>43950</v>
      </c>
      <c r="E116" s="4">
        <f ca="1"/>
        <v>43951</v>
      </c>
      <c r="F116" s="4">
        <f ca="1"/>
        <v>43952</v>
      </c>
      <c r="G116" s="4">
        <f ca="1"/>
        <v>43953</v>
      </c>
      <c r="H116" s="5">
        <f ca="1"/>
        <v>43954</v>
      </c>
    </row>
    <row r="117" spans="1:8" ht="56.25" customHeight="1" x14ac:dyDescent="0.3">
      <c r="B117" s="9"/>
      <c r="C117" s="9"/>
      <c r="D117" s="9"/>
      <c r="E117" s="9"/>
      <c r="F117" s="9"/>
      <c r="G117" s="9"/>
      <c r="H117" s="10"/>
    </row>
    <row r="118" spans="1:8" ht="16.5" customHeight="1" x14ac:dyDescent="0.3">
      <c r="B118" s="4">
        <f t="array" aca="1" ref="B118:H118" ca="1">Days+8+DATE(Calendar9Year,Calendar9MonthOption,1)-WEEKDAY(DATE(Calendar9Year,Calendar9MonthOption,1),WeekdayOption)</f>
        <v>43955</v>
      </c>
      <c r="C118" s="4">
        <f ca="1"/>
        <v>43956</v>
      </c>
      <c r="D118" s="4">
        <f ca="1"/>
        <v>43957</v>
      </c>
      <c r="E118" s="4">
        <f ca="1"/>
        <v>43958</v>
      </c>
      <c r="F118" s="4">
        <f ca="1"/>
        <v>43959</v>
      </c>
      <c r="G118" s="4">
        <f ca="1"/>
        <v>43960</v>
      </c>
      <c r="H118" s="5">
        <f ca="1"/>
        <v>43961</v>
      </c>
    </row>
    <row r="119" spans="1:8" ht="56.25" customHeight="1" x14ac:dyDescent="0.3">
      <c r="B119" s="9"/>
      <c r="C119" s="9"/>
      <c r="D119" s="9"/>
      <c r="E119" s="9"/>
      <c r="F119" s="9"/>
      <c r="G119" s="9"/>
      <c r="H119" s="10"/>
    </row>
    <row r="120" spans="1:8" ht="16.5" customHeight="1" x14ac:dyDescent="0.3">
      <c r="B120" s="4">
        <f t="array" aca="1" ref="B120:H120" ca="1">Days+15+DATE(Calendar9Year,Calendar9MonthOption,1)-WEEKDAY(DATE(Calendar9Year,Calendar9MonthOption,1),WeekdayOption)</f>
        <v>43962</v>
      </c>
      <c r="C120" s="4">
        <f ca="1"/>
        <v>43963</v>
      </c>
      <c r="D120" s="4">
        <f ca="1"/>
        <v>43964</v>
      </c>
      <c r="E120" s="4">
        <f ca="1"/>
        <v>43965</v>
      </c>
      <c r="F120" s="4">
        <f ca="1"/>
        <v>43966</v>
      </c>
      <c r="G120" s="4">
        <f ca="1"/>
        <v>43967</v>
      </c>
      <c r="H120" s="5">
        <f ca="1"/>
        <v>43968</v>
      </c>
    </row>
    <row r="121" spans="1:8" ht="56.25" customHeight="1" x14ac:dyDescent="0.3">
      <c r="B121" s="9"/>
      <c r="C121" s="9"/>
      <c r="D121" s="9"/>
      <c r="E121" s="9"/>
      <c r="F121" s="9"/>
      <c r="G121" s="9"/>
      <c r="H121" s="10"/>
    </row>
    <row r="122" spans="1:8" ht="16.5" customHeight="1" x14ac:dyDescent="0.3">
      <c r="B122" s="4">
        <f t="array" aca="1" ref="B122:H122" ca="1">Days+22+DATE(Calendar9Year,Calendar9MonthOption,1)-WEEKDAY(DATE(Calendar9Year,Calendar9MonthOption,1),WeekdayOption)</f>
        <v>43969</v>
      </c>
      <c r="C122" s="4">
        <f ca="1"/>
        <v>43970</v>
      </c>
      <c r="D122" s="4">
        <f ca="1"/>
        <v>43971</v>
      </c>
      <c r="E122" s="4">
        <f ca="1"/>
        <v>43972</v>
      </c>
      <c r="F122" s="4">
        <f ca="1"/>
        <v>43973</v>
      </c>
      <c r="G122" s="4">
        <f ca="1"/>
        <v>43974</v>
      </c>
      <c r="H122" s="5">
        <f ca="1"/>
        <v>43975</v>
      </c>
    </row>
    <row r="123" spans="1:8" ht="56.25" customHeight="1" x14ac:dyDescent="0.3">
      <c r="B123" s="9"/>
      <c r="C123" s="9"/>
      <c r="D123" s="9"/>
      <c r="E123" s="9"/>
      <c r="F123" s="9"/>
      <c r="G123" s="9"/>
      <c r="H123" s="10"/>
    </row>
    <row r="124" spans="1:8" ht="16.5" customHeight="1" x14ac:dyDescent="0.3">
      <c r="B124" s="4">
        <f t="array" aca="1" ref="B124:H124" ca="1">Days+29+DATE(Calendar9Year,Calendar9MonthOption,1)-WEEKDAY(DATE(Calendar9Year,Calendar9MonthOption,1),WeekdayOption)</f>
        <v>43976</v>
      </c>
      <c r="C124" s="4">
        <f ca="1"/>
        <v>43977</v>
      </c>
      <c r="D124" s="4">
        <f ca="1"/>
        <v>43978</v>
      </c>
      <c r="E124" s="4">
        <f ca="1"/>
        <v>43979</v>
      </c>
      <c r="F124" s="4">
        <f ca="1"/>
        <v>43980</v>
      </c>
      <c r="G124" s="4">
        <f ca="1"/>
        <v>43981</v>
      </c>
      <c r="H124" s="5">
        <f ca="1"/>
        <v>43982</v>
      </c>
    </row>
    <row r="125" spans="1:8" ht="57" customHeight="1" x14ac:dyDescent="0.3">
      <c r="B125" s="9"/>
      <c r="C125" s="9"/>
      <c r="D125" s="9"/>
      <c r="E125" s="9"/>
      <c r="F125" s="9"/>
      <c r="G125" s="9"/>
      <c r="H125" s="11"/>
    </row>
    <row r="126" spans="1:8" ht="16.5" customHeight="1" x14ac:dyDescent="0.3">
      <c r="B126" s="4">
        <f t="array" aca="1" ref="B126:C126" ca="1">Days+36+DATE(Calendar9Year,Calendar9MonthOption,1)-WEEKDAY(DATE(Calendar9Year,Calendar9MonthOption,1),WeekdayOption)</f>
        <v>43983</v>
      </c>
      <c r="C126" s="4">
        <f ca="1"/>
        <v>43984</v>
      </c>
      <c r="D126" s="16" t="s">
        <v>0</v>
      </c>
      <c r="E126" s="17"/>
      <c r="F126" s="17"/>
      <c r="G126" s="17"/>
      <c r="H126" s="17"/>
    </row>
    <row r="127" spans="1:8" ht="63.75" customHeight="1" x14ac:dyDescent="0.3">
      <c r="B127" s="9"/>
      <c r="C127" s="9"/>
      <c r="D127" s="19"/>
      <c r="E127" s="19"/>
      <c r="F127" s="19"/>
      <c r="G127" s="19"/>
      <c r="H127" s="19"/>
    </row>
    <row r="128" spans="1:8" ht="54" customHeight="1" x14ac:dyDescent="0.7">
      <c r="A128" s="2"/>
      <c r="B128" s="1">
        <f ca="1">YEAR(DATE(Calendar9Year,Calendar9MonthOption+1,1))</f>
        <v>2020</v>
      </c>
      <c r="C128" s="15" t="str">
        <f ca="1">TEXT(DATE(Calendar9Year,Calendar9MonthOption+1,1),"mmmm")</f>
        <v>June</v>
      </c>
      <c r="D128" s="15"/>
      <c r="E128" s="15"/>
      <c r="F128" s="8"/>
      <c r="G128" s="8"/>
      <c r="H128" s="2"/>
    </row>
    <row r="129" spans="1:8" ht="14.25" customHeight="1" x14ac:dyDescent="0.3">
      <c r="A129" s="3"/>
      <c r="B129" s="6" t="str">
        <f ca="1">UPPER(TEXT(B130,"dddd"))</f>
        <v>MONDAY</v>
      </c>
      <c r="C129" s="7" t="str">
        <f t="shared" ref="C129:H129" ca="1" si="44">UPPER(TEXT(C130,"dddd"))</f>
        <v>TUESDAY</v>
      </c>
      <c r="D129" s="6" t="str">
        <f t="shared" ca="1" si="44"/>
        <v>WEDNESDAY</v>
      </c>
      <c r="E129" s="7" t="str">
        <f t="shared" ca="1" si="44"/>
        <v>THURSDAY</v>
      </c>
      <c r="F129" s="6" t="str">
        <f t="shared" ca="1" si="44"/>
        <v>FRIDAY</v>
      </c>
      <c r="G129" s="7" t="str">
        <f t="shared" ca="1" si="44"/>
        <v>SATURDAY</v>
      </c>
      <c r="H129" s="6" t="str">
        <f t="shared" ca="1" si="44"/>
        <v>SUNDAY</v>
      </c>
    </row>
    <row r="130" spans="1:8" ht="16.5" customHeight="1" x14ac:dyDescent="0.3">
      <c r="B130" s="4">
        <f t="array" aca="1" ref="B130:H130" ca="1">Days+1+DATE(Calendar10Year,Calendar10MonthOption,1)-WEEKDAY(DATE(Calendar10Year,Calendar10MonthOption,1),WeekdayOption)</f>
        <v>43983</v>
      </c>
      <c r="C130" s="4">
        <f ca="1"/>
        <v>43984</v>
      </c>
      <c r="D130" s="4">
        <f ca="1"/>
        <v>43985</v>
      </c>
      <c r="E130" s="4">
        <f ca="1"/>
        <v>43986</v>
      </c>
      <c r="F130" s="4">
        <f ca="1"/>
        <v>43987</v>
      </c>
      <c r="G130" s="4">
        <f ca="1"/>
        <v>43988</v>
      </c>
      <c r="H130" s="5">
        <f ca="1"/>
        <v>43989</v>
      </c>
    </row>
    <row r="131" spans="1:8" ht="56.25" customHeight="1" x14ac:dyDescent="0.3">
      <c r="B131" s="9"/>
      <c r="C131" s="9"/>
      <c r="D131" s="9"/>
      <c r="E131" s="9"/>
      <c r="F131" s="9"/>
      <c r="G131" s="9"/>
      <c r="H131" s="10"/>
    </row>
    <row r="132" spans="1:8" ht="16.5" customHeight="1" x14ac:dyDescent="0.3">
      <c r="B132" s="4">
        <f t="array" aca="1" ref="B132:H132" ca="1">Days+8+DATE(Calendar10Year,Calendar10MonthOption,1)-WEEKDAY(DATE(Calendar10Year,Calendar10MonthOption,1),WeekdayOption)</f>
        <v>43990</v>
      </c>
      <c r="C132" s="4">
        <f ca="1"/>
        <v>43991</v>
      </c>
      <c r="D132" s="4">
        <f ca="1"/>
        <v>43992</v>
      </c>
      <c r="E132" s="4">
        <f ca="1"/>
        <v>43993</v>
      </c>
      <c r="F132" s="4">
        <f ca="1"/>
        <v>43994</v>
      </c>
      <c r="G132" s="4">
        <f ca="1"/>
        <v>43995</v>
      </c>
      <c r="H132" s="5">
        <f ca="1"/>
        <v>43996</v>
      </c>
    </row>
    <row r="133" spans="1:8" ht="56.25" customHeight="1" x14ac:dyDescent="0.3">
      <c r="B133" s="9"/>
      <c r="C133" s="9"/>
      <c r="D133" s="9"/>
      <c r="E133" s="9"/>
      <c r="F133" s="9"/>
      <c r="G133" s="9"/>
      <c r="H133" s="10"/>
    </row>
    <row r="134" spans="1:8" ht="16.5" customHeight="1" x14ac:dyDescent="0.3">
      <c r="B134" s="4">
        <f t="array" aca="1" ref="B134:H134" ca="1">Days+15+DATE(Calendar10Year,Calendar10MonthOption,1)-WEEKDAY(DATE(Calendar10Year,Calendar10MonthOption,1),WeekdayOption)</f>
        <v>43997</v>
      </c>
      <c r="C134" s="4">
        <f ca="1"/>
        <v>43998</v>
      </c>
      <c r="D134" s="4">
        <f ca="1"/>
        <v>43999</v>
      </c>
      <c r="E134" s="4">
        <f ca="1"/>
        <v>44000</v>
      </c>
      <c r="F134" s="4">
        <f ca="1"/>
        <v>44001</v>
      </c>
      <c r="G134" s="4">
        <f ca="1"/>
        <v>44002</v>
      </c>
      <c r="H134" s="5">
        <f ca="1"/>
        <v>44003</v>
      </c>
    </row>
    <row r="135" spans="1:8" ht="56.25" customHeight="1" x14ac:dyDescent="0.3">
      <c r="B135" s="9"/>
      <c r="C135" s="9"/>
      <c r="D135" s="9"/>
      <c r="E135" s="9"/>
      <c r="F135" s="9"/>
      <c r="G135" s="9"/>
      <c r="H135" s="10"/>
    </row>
    <row r="136" spans="1:8" ht="16.5" customHeight="1" x14ac:dyDescent="0.3">
      <c r="B136" s="4">
        <f t="array" aca="1" ref="B136:H136" ca="1">Days+22+DATE(Calendar10Year,Calendar10MonthOption,1)-WEEKDAY(DATE(Calendar10Year,Calendar10MonthOption,1),WeekdayOption)</f>
        <v>44004</v>
      </c>
      <c r="C136" s="4">
        <f ca="1"/>
        <v>44005</v>
      </c>
      <c r="D136" s="4">
        <f ca="1"/>
        <v>44006</v>
      </c>
      <c r="E136" s="4">
        <f ca="1"/>
        <v>44007</v>
      </c>
      <c r="F136" s="4">
        <f ca="1"/>
        <v>44008</v>
      </c>
      <c r="G136" s="4">
        <f ca="1"/>
        <v>44009</v>
      </c>
      <c r="H136" s="5">
        <f ca="1"/>
        <v>44010</v>
      </c>
    </row>
    <row r="137" spans="1:8" ht="56.25" customHeight="1" x14ac:dyDescent="0.3">
      <c r="B137" s="9"/>
      <c r="C137" s="9"/>
      <c r="D137" s="9"/>
      <c r="E137" s="9"/>
      <c r="F137" s="9"/>
      <c r="G137" s="9"/>
      <c r="H137" s="10"/>
    </row>
    <row r="138" spans="1:8" ht="16.5" customHeight="1" x14ac:dyDescent="0.3">
      <c r="B138" s="4">
        <f t="array" aca="1" ref="B138:H138" ca="1">Days+29+DATE(Calendar10Year,Calendar10MonthOption,1)-WEEKDAY(DATE(Calendar10Year,Calendar10MonthOption,1),WeekdayOption)</f>
        <v>44011</v>
      </c>
      <c r="C138" s="4">
        <f ca="1"/>
        <v>44012</v>
      </c>
      <c r="D138" s="4">
        <f ca="1"/>
        <v>44013</v>
      </c>
      <c r="E138" s="4">
        <f ca="1"/>
        <v>44014</v>
      </c>
      <c r="F138" s="4">
        <f ca="1"/>
        <v>44015</v>
      </c>
      <c r="G138" s="4">
        <f ca="1"/>
        <v>44016</v>
      </c>
      <c r="H138" s="5">
        <f ca="1"/>
        <v>44017</v>
      </c>
    </row>
    <row r="139" spans="1:8" ht="57" customHeight="1" x14ac:dyDescent="0.3">
      <c r="B139" s="9"/>
      <c r="C139" s="9"/>
      <c r="D139" s="9"/>
      <c r="E139" s="9"/>
      <c r="F139" s="9"/>
      <c r="G139" s="9"/>
      <c r="H139" s="11"/>
    </row>
    <row r="140" spans="1:8" ht="16.5" customHeight="1" x14ac:dyDescent="0.3">
      <c r="B140" s="4">
        <f t="array" aca="1" ref="B140:C140" ca="1">Days+36+DATE(Calendar10Year,Calendar10MonthOption,1)-WEEKDAY(DATE(Calendar10Year,Calendar10MonthOption,1),WeekdayOption)</f>
        <v>44018</v>
      </c>
      <c r="C140" s="4">
        <f ca="1"/>
        <v>44019</v>
      </c>
      <c r="D140" s="16" t="s">
        <v>0</v>
      </c>
      <c r="E140" s="17"/>
      <c r="F140" s="17"/>
      <c r="G140" s="17"/>
      <c r="H140" s="17"/>
    </row>
    <row r="141" spans="1:8" ht="63.75" customHeight="1" x14ac:dyDescent="0.3">
      <c r="B141" s="9"/>
      <c r="C141" s="9"/>
      <c r="D141" s="19"/>
      <c r="E141" s="19"/>
      <c r="F141" s="19"/>
      <c r="G141" s="19"/>
      <c r="H141" s="19"/>
    </row>
    <row r="142" spans="1:8" ht="54" customHeight="1" x14ac:dyDescent="0.7">
      <c r="B142" s="1">
        <f ca="1">YEAR(DATE(Calendar10Year,Calendar10MonthOption+1,1))</f>
        <v>2020</v>
      </c>
      <c r="C142" s="15" t="str">
        <f ca="1">TEXT(DATE(Calendar10Year,Calendar10MonthOption+1,1),"mmmm")</f>
        <v>July</v>
      </c>
      <c r="D142" s="15"/>
      <c r="E142" s="15"/>
      <c r="F142" s="8"/>
      <c r="G142" s="8"/>
      <c r="H142" s="2"/>
    </row>
    <row r="143" spans="1:8" ht="14.25" customHeight="1" x14ac:dyDescent="0.3">
      <c r="B143" s="6" t="str">
        <f ca="1">UPPER(TEXT(B144,"dddd"))</f>
        <v>MONDAY</v>
      </c>
      <c r="C143" s="7" t="str">
        <f t="shared" ref="C143:H143" ca="1" si="45">UPPER(TEXT(C144,"dddd"))</f>
        <v>TUESDAY</v>
      </c>
      <c r="D143" s="6" t="str">
        <f t="shared" ca="1" si="45"/>
        <v>WEDNESDAY</v>
      </c>
      <c r="E143" s="7" t="str">
        <f t="shared" ca="1" si="45"/>
        <v>THURSDAY</v>
      </c>
      <c r="F143" s="6" t="str">
        <f t="shared" ca="1" si="45"/>
        <v>FRIDAY</v>
      </c>
      <c r="G143" s="7" t="str">
        <f t="shared" ca="1" si="45"/>
        <v>SATURDAY</v>
      </c>
      <c r="H143" s="6" t="str">
        <f t="shared" ca="1" si="45"/>
        <v>SUNDAY</v>
      </c>
    </row>
    <row r="144" spans="1:8" ht="16.5" customHeight="1" x14ac:dyDescent="0.3">
      <c r="B144" s="4">
        <f t="array" aca="1" ref="B144:H144" ca="1">Days+1+DATE(Calendar11Year,Calendar11MonthOption,1)-WEEKDAY(DATE(Calendar11Year,Calendar11MonthOption,1),WeekdayOption)</f>
        <v>44011</v>
      </c>
      <c r="C144" s="4">
        <f ca="1"/>
        <v>44012</v>
      </c>
      <c r="D144" s="4">
        <f ca="1"/>
        <v>44013</v>
      </c>
      <c r="E144" s="4">
        <f ca="1"/>
        <v>44014</v>
      </c>
      <c r="F144" s="4">
        <f ca="1"/>
        <v>44015</v>
      </c>
      <c r="G144" s="4">
        <f ca="1"/>
        <v>44016</v>
      </c>
      <c r="H144" s="5">
        <f ca="1"/>
        <v>44017</v>
      </c>
    </row>
    <row r="145" spans="2:8" ht="56.25" customHeight="1" x14ac:dyDescent="0.3">
      <c r="B145" s="9"/>
      <c r="C145" s="9"/>
      <c r="D145" s="9"/>
      <c r="E145" s="9"/>
      <c r="F145" s="9"/>
      <c r="G145" s="9"/>
      <c r="H145" s="10"/>
    </row>
    <row r="146" spans="2:8" ht="16.5" customHeight="1" x14ac:dyDescent="0.3">
      <c r="B146" s="4">
        <f t="array" aca="1" ref="B146:H146" ca="1">Days+8+DATE(Calendar11Year,Calendar11MonthOption,1)-WEEKDAY(DATE(Calendar11Year,Calendar11MonthOption,1),WeekdayOption)</f>
        <v>44018</v>
      </c>
      <c r="C146" s="4">
        <f ca="1"/>
        <v>44019</v>
      </c>
      <c r="D146" s="4">
        <f ca="1"/>
        <v>44020</v>
      </c>
      <c r="E146" s="4">
        <f ca="1"/>
        <v>44021</v>
      </c>
      <c r="F146" s="4">
        <f ca="1"/>
        <v>44022</v>
      </c>
      <c r="G146" s="4">
        <f ca="1"/>
        <v>44023</v>
      </c>
      <c r="H146" s="5">
        <f ca="1"/>
        <v>44024</v>
      </c>
    </row>
    <row r="147" spans="2:8" ht="56.25" customHeight="1" x14ac:dyDescent="0.3">
      <c r="B147" s="9"/>
      <c r="C147" s="9"/>
      <c r="D147" s="9"/>
      <c r="E147" s="9"/>
      <c r="F147" s="9"/>
      <c r="G147" s="9"/>
      <c r="H147" s="10"/>
    </row>
    <row r="148" spans="2:8" ht="16.5" customHeight="1" x14ac:dyDescent="0.3">
      <c r="B148" s="4">
        <f t="array" aca="1" ref="B148:H148" ca="1">Days+15+DATE(Calendar11Year,Calendar11MonthOption,1)-WEEKDAY(DATE(Calendar11Year,Calendar11MonthOption,1),WeekdayOption)</f>
        <v>44025</v>
      </c>
      <c r="C148" s="4">
        <f ca="1"/>
        <v>44026</v>
      </c>
      <c r="D148" s="4">
        <f ca="1"/>
        <v>44027</v>
      </c>
      <c r="E148" s="4">
        <f ca="1"/>
        <v>44028</v>
      </c>
      <c r="F148" s="4">
        <f ca="1"/>
        <v>44029</v>
      </c>
      <c r="G148" s="4">
        <f ca="1"/>
        <v>44030</v>
      </c>
      <c r="H148" s="5">
        <f ca="1"/>
        <v>44031</v>
      </c>
    </row>
    <row r="149" spans="2:8" ht="56.25" customHeight="1" x14ac:dyDescent="0.3">
      <c r="B149" s="9"/>
      <c r="C149" s="9"/>
      <c r="D149" s="9"/>
      <c r="E149" s="9"/>
      <c r="F149" s="9"/>
      <c r="G149" s="9"/>
      <c r="H149" s="10"/>
    </row>
    <row r="150" spans="2:8" ht="16.5" customHeight="1" x14ac:dyDescent="0.3">
      <c r="B150" s="4">
        <f t="array" aca="1" ref="B150:H150" ca="1">Days+22+DATE(Calendar11Year,Calendar11MonthOption,1)-WEEKDAY(DATE(Calendar11Year,Calendar11MonthOption,1),WeekdayOption)</f>
        <v>44032</v>
      </c>
      <c r="C150" s="4">
        <f ca="1"/>
        <v>44033</v>
      </c>
      <c r="D150" s="4">
        <f ca="1"/>
        <v>44034</v>
      </c>
      <c r="E150" s="4">
        <f ca="1"/>
        <v>44035</v>
      </c>
      <c r="F150" s="4">
        <f ca="1"/>
        <v>44036</v>
      </c>
      <c r="G150" s="4">
        <f ca="1"/>
        <v>44037</v>
      </c>
      <c r="H150" s="5">
        <f ca="1"/>
        <v>44038</v>
      </c>
    </row>
    <row r="151" spans="2:8" ht="56.25" customHeight="1" x14ac:dyDescent="0.3">
      <c r="B151" s="9"/>
      <c r="C151" s="9"/>
      <c r="D151" s="9"/>
      <c r="E151" s="9"/>
      <c r="F151" s="9"/>
      <c r="G151" s="9"/>
      <c r="H151" s="10"/>
    </row>
    <row r="152" spans="2:8" ht="16.5" customHeight="1" x14ac:dyDescent="0.3">
      <c r="B152" s="4">
        <f t="array" aca="1" ref="B152:H152" ca="1">Days+29+DATE(Calendar11Year,Calendar11MonthOption,1)-WEEKDAY(DATE(Calendar11Year,Calendar11MonthOption,1),WeekdayOption)</f>
        <v>44039</v>
      </c>
      <c r="C152" s="4">
        <f ca="1"/>
        <v>44040</v>
      </c>
      <c r="D152" s="4">
        <f ca="1"/>
        <v>44041</v>
      </c>
      <c r="E152" s="4">
        <f ca="1"/>
        <v>44042</v>
      </c>
      <c r="F152" s="4">
        <f ca="1"/>
        <v>44043</v>
      </c>
      <c r="G152" s="4">
        <f ca="1"/>
        <v>44044</v>
      </c>
      <c r="H152" s="5">
        <f ca="1"/>
        <v>44045</v>
      </c>
    </row>
    <row r="153" spans="2:8" ht="57" customHeight="1" x14ac:dyDescent="0.3">
      <c r="B153" s="9"/>
      <c r="C153" s="9"/>
      <c r="D153" s="9"/>
      <c r="E153" s="9"/>
      <c r="F153" s="9"/>
      <c r="G153" s="9"/>
      <c r="H153" s="11"/>
    </row>
    <row r="154" spans="2:8" ht="16.5" customHeight="1" x14ac:dyDescent="0.3">
      <c r="B154" s="4">
        <f t="array" aca="1" ref="B154:C154" ca="1">Days+36+DATE(Calendar11Year,Calendar11MonthOption,1)-WEEKDAY(DATE(Calendar11Year,Calendar11MonthOption,1),WeekdayOption)</f>
        <v>44046</v>
      </c>
      <c r="C154" s="4">
        <f ca="1"/>
        <v>44047</v>
      </c>
      <c r="D154" s="16" t="s">
        <v>0</v>
      </c>
      <c r="E154" s="17"/>
      <c r="F154" s="17"/>
      <c r="G154" s="17"/>
      <c r="H154" s="17"/>
    </row>
    <row r="155" spans="2:8" ht="63.75" customHeight="1" x14ac:dyDescent="0.3">
      <c r="B155" s="9"/>
      <c r="C155" s="9"/>
      <c r="D155" s="19"/>
      <c r="E155" s="19"/>
      <c r="F155" s="19"/>
      <c r="G155" s="19"/>
      <c r="H155" s="19"/>
    </row>
    <row r="156" spans="2:8" ht="54" customHeight="1" x14ac:dyDescent="0.7">
      <c r="B156" s="1">
        <f ca="1">YEAR(DATE(Calendar11Year,Calendar11MonthOption+1,1))</f>
        <v>2020</v>
      </c>
      <c r="C156" s="15" t="str">
        <f ca="1">TEXT(DATE(Calendar11Year,Calendar11MonthOption+1,1),"mmmm")</f>
        <v>August</v>
      </c>
      <c r="D156" s="15"/>
      <c r="E156" s="15"/>
      <c r="F156" s="8"/>
      <c r="G156" s="8"/>
      <c r="H156" s="2"/>
    </row>
    <row r="157" spans="2:8" ht="14.25" customHeight="1" x14ac:dyDescent="0.3">
      <c r="B157" s="6" t="str">
        <f ca="1">UPPER(TEXT(B158,"dddd"))</f>
        <v>MONDAY</v>
      </c>
      <c r="C157" s="7" t="str">
        <f t="shared" ref="C157:H157" ca="1" si="46">UPPER(TEXT(C158,"dddd"))</f>
        <v>TUESDAY</v>
      </c>
      <c r="D157" s="6" t="str">
        <f t="shared" ca="1" si="46"/>
        <v>WEDNESDAY</v>
      </c>
      <c r="E157" s="7" t="str">
        <f t="shared" ca="1" si="46"/>
        <v>THURSDAY</v>
      </c>
      <c r="F157" s="6" t="str">
        <f t="shared" ca="1" si="46"/>
        <v>FRIDAY</v>
      </c>
      <c r="G157" s="7" t="str">
        <f t="shared" ca="1" si="46"/>
        <v>SATURDAY</v>
      </c>
      <c r="H157" s="6" t="str">
        <f t="shared" ca="1" si="46"/>
        <v>SUNDAY</v>
      </c>
    </row>
    <row r="158" spans="2:8" ht="16.5" customHeight="1" x14ac:dyDescent="0.3">
      <c r="B158" s="4">
        <f t="array" aca="1" ref="B158:H158" ca="1">Days+1+DATE(Calendar12Year,Calendar12MonthOption,1)-WEEKDAY(DATE(Calendar12Year,Calendar12MonthOption,1),WeekdayOption)</f>
        <v>44039</v>
      </c>
      <c r="C158" s="4">
        <f ca="1"/>
        <v>44040</v>
      </c>
      <c r="D158" s="4">
        <f ca="1"/>
        <v>44041</v>
      </c>
      <c r="E158" s="4">
        <f ca="1"/>
        <v>44042</v>
      </c>
      <c r="F158" s="4">
        <f ca="1"/>
        <v>44043</v>
      </c>
      <c r="G158" s="4">
        <f ca="1"/>
        <v>44044</v>
      </c>
      <c r="H158" s="5">
        <f ca="1"/>
        <v>44045</v>
      </c>
    </row>
    <row r="159" spans="2:8" ht="56.25" customHeight="1" x14ac:dyDescent="0.3">
      <c r="B159" s="9"/>
      <c r="C159" s="9"/>
      <c r="D159" s="9"/>
      <c r="E159" s="9"/>
      <c r="F159" s="9"/>
      <c r="G159" s="9"/>
      <c r="H159" s="10"/>
    </row>
    <row r="160" spans="2:8" ht="16.5" customHeight="1" x14ac:dyDescent="0.3">
      <c r="B160" s="4">
        <f t="array" aca="1" ref="B160:H160" ca="1">Days+8+DATE(Calendar12Year,Calendar12MonthOption,1)-WEEKDAY(DATE(Calendar12Year,Calendar12MonthOption,1),WeekdayOption)</f>
        <v>44046</v>
      </c>
      <c r="C160" s="4">
        <f ca="1"/>
        <v>44047</v>
      </c>
      <c r="D160" s="4">
        <f ca="1"/>
        <v>44048</v>
      </c>
      <c r="E160" s="4">
        <f ca="1"/>
        <v>44049</v>
      </c>
      <c r="F160" s="4">
        <f ca="1"/>
        <v>44050</v>
      </c>
      <c r="G160" s="4">
        <f ca="1"/>
        <v>44051</v>
      </c>
      <c r="H160" s="5">
        <f ca="1"/>
        <v>44052</v>
      </c>
    </row>
    <row r="161" spans="2:8" ht="56.25" customHeight="1" x14ac:dyDescent="0.3">
      <c r="B161" s="9"/>
      <c r="C161" s="9"/>
      <c r="D161" s="9"/>
      <c r="E161" s="9"/>
      <c r="F161" s="9"/>
      <c r="G161" s="9"/>
      <c r="H161" s="10"/>
    </row>
    <row r="162" spans="2:8" ht="16.5" customHeight="1" x14ac:dyDescent="0.3">
      <c r="B162" s="4">
        <f t="array" aca="1" ref="B162:H162" ca="1">Days+15+DATE(Calendar12Year,Calendar12MonthOption,1)-WEEKDAY(DATE(Calendar12Year,Calendar12MonthOption,1),WeekdayOption)</f>
        <v>44053</v>
      </c>
      <c r="C162" s="4">
        <f ca="1"/>
        <v>44054</v>
      </c>
      <c r="D162" s="4">
        <f ca="1"/>
        <v>44055</v>
      </c>
      <c r="E162" s="4">
        <f ca="1"/>
        <v>44056</v>
      </c>
      <c r="F162" s="4">
        <f ca="1"/>
        <v>44057</v>
      </c>
      <c r="G162" s="4">
        <f ca="1"/>
        <v>44058</v>
      </c>
      <c r="H162" s="5">
        <f ca="1"/>
        <v>44059</v>
      </c>
    </row>
    <row r="163" spans="2:8" ht="56.25" customHeight="1" x14ac:dyDescent="0.3">
      <c r="B163" s="9"/>
      <c r="C163" s="9"/>
      <c r="D163" s="9"/>
      <c r="E163" s="9"/>
      <c r="F163" s="9"/>
      <c r="G163" s="9"/>
      <c r="H163" s="10"/>
    </row>
    <row r="164" spans="2:8" ht="16.5" customHeight="1" x14ac:dyDescent="0.3">
      <c r="B164" s="4">
        <f t="array" aca="1" ref="B164:H164" ca="1">Days+22+DATE(Calendar12Year,Calendar12MonthOption,1)-WEEKDAY(DATE(Calendar12Year,Calendar12MonthOption,1),WeekdayOption)</f>
        <v>44060</v>
      </c>
      <c r="C164" s="4">
        <f ca="1"/>
        <v>44061</v>
      </c>
      <c r="D164" s="4">
        <f ca="1"/>
        <v>44062</v>
      </c>
      <c r="E164" s="4">
        <f ca="1"/>
        <v>44063</v>
      </c>
      <c r="F164" s="4">
        <f ca="1"/>
        <v>44064</v>
      </c>
      <c r="G164" s="4">
        <f ca="1"/>
        <v>44065</v>
      </c>
      <c r="H164" s="5">
        <f ca="1"/>
        <v>44066</v>
      </c>
    </row>
    <row r="165" spans="2:8" ht="56.25" customHeight="1" x14ac:dyDescent="0.3">
      <c r="B165" s="9"/>
      <c r="C165" s="9"/>
      <c r="D165" s="9"/>
      <c r="E165" s="9"/>
      <c r="F165" s="9"/>
      <c r="G165" s="9"/>
      <c r="H165" s="10"/>
    </row>
    <row r="166" spans="2:8" ht="16.5" customHeight="1" x14ac:dyDescent="0.3">
      <c r="B166" s="4">
        <f t="array" aca="1" ref="B166:H166" ca="1">Days+29+DATE(Calendar12Year,Calendar12MonthOption,1)-WEEKDAY(DATE(Calendar12Year,Calendar12MonthOption,1),WeekdayOption)</f>
        <v>44067</v>
      </c>
      <c r="C166" s="4">
        <f ca="1"/>
        <v>44068</v>
      </c>
      <c r="D166" s="4">
        <f ca="1"/>
        <v>44069</v>
      </c>
      <c r="E166" s="4">
        <f ca="1"/>
        <v>44070</v>
      </c>
      <c r="F166" s="4">
        <f ca="1"/>
        <v>44071</v>
      </c>
      <c r="G166" s="4">
        <f ca="1"/>
        <v>44072</v>
      </c>
      <c r="H166" s="5">
        <f ca="1"/>
        <v>44073</v>
      </c>
    </row>
    <row r="167" spans="2:8" ht="57" customHeight="1" x14ac:dyDescent="0.3">
      <c r="B167" s="9"/>
      <c r="C167" s="9"/>
      <c r="D167" s="9"/>
      <c r="E167" s="9"/>
      <c r="F167" s="9"/>
      <c r="G167" s="9"/>
      <c r="H167" s="11"/>
    </row>
    <row r="168" spans="2:8" ht="16.5" customHeight="1" x14ac:dyDescent="0.3">
      <c r="B168" s="4">
        <f t="array" aca="1" ref="B168:C168" ca="1">Days+36+DATE(Calendar12Year,Calendar12MonthOption,1)-WEEKDAY(DATE(Calendar12Year,Calendar12MonthOption,1),WeekdayOption)</f>
        <v>44074</v>
      </c>
      <c r="C168" s="4">
        <f ca="1"/>
        <v>44075</v>
      </c>
      <c r="D168" s="16" t="s">
        <v>0</v>
      </c>
      <c r="E168" s="17"/>
      <c r="F168" s="17"/>
      <c r="G168" s="17"/>
      <c r="H168" s="17"/>
    </row>
    <row r="169" spans="2:8" ht="63.75" customHeight="1" x14ac:dyDescent="0.3">
      <c r="B169" s="9"/>
      <c r="C169" s="9"/>
      <c r="D169" s="19"/>
      <c r="E169" s="19"/>
      <c r="F169" s="19"/>
      <c r="G169" s="19"/>
      <c r="H169" s="19"/>
    </row>
  </sheetData>
  <mergeCells count="36">
    <mergeCell ref="D169:H169"/>
    <mergeCell ref="D140:H140"/>
    <mergeCell ref="D141:H141"/>
    <mergeCell ref="D98:H98"/>
    <mergeCell ref="D85:H85"/>
    <mergeCell ref="D127:H127"/>
    <mergeCell ref="D112:H112"/>
    <mergeCell ref="D126:H126"/>
    <mergeCell ref="D99:H99"/>
    <mergeCell ref="D113:H113"/>
    <mergeCell ref="D155:H155"/>
    <mergeCell ref="D168:H168"/>
    <mergeCell ref="C114:E114"/>
    <mergeCell ref="C128:E128"/>
    <mergeCell ref="C142:E142"/>
    <mergeCell ref="C156:E156"/>
    <mergeCell ref="D154:H154"/>
    <mergeCell ref="D43:H43"/>
    <mergeCell ref="D57:H57"/>
    <mergeCell ref="D71:H71"/>
    <mergeCell ref="D56:H56"/>
    <mergeCell ref="D70:H70"/>
    <mergeCell ref="C58:E58"/>
    <mergeCell ref="C72:E72"/>
    <mergeCell ref="C86:E86"/>
    <mergeCell ref="C100:E100"/>
    <mergeCell ref="C1:E1"/>
    <mergeCell ref="C16:E16"/>
    <mergeCell ref="C30:E30"/>
    <mergeCell ref="C44:E44"/>
    <mergeCell ref="D84:H84"/>
    <mergeCell ref="D14:H14"/>
    <mergeCell ref="D13:H13"/>
    <mergeCell ref="D28:H28"/>
    <mergeCell ref="D29:H29"/>
    <mergeCell ref="D42:H42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8:H18 B20:H20 B22:H22 B24:H24 B26:H26 B28:C28">
    <cfRule type="expression" dxfId="10" priority="27">
      <formula>MONTH(B18)&lt;&gt;Calendar2MonthOption</formula>
    </cfRule>
  </conditionalFormatting>
  <conditionalFormatting sqref="B32:H32 B34:H34 B36:H36 B38:H38 B40:H40 B42:C42">
    <cfRule type="expression" dxfId="9" priority="25">
      <formula>MONTH(B32)&lt;&gt;Calendar3MonthOption</formula>
    </cfRule>
  </conditionalFormatting>
  <conditionalFormatting sqref="B46:H46 B48:H48 B50:H50 B52:H52 B54:H54 B56:C56">
    <cfRule type="expression" dxfId="8" priority="23">
      <formula>MONTH(B46)&lt;&gt;Calendar4MonthOption</formula>
    </cfRule>
  </conditionalFormatting>
  <conditionalFormatting sqref="B60:H60 B62:H62 B64:H64 B66:H66 B68:H68 B70:C70">
    <cfRule type="expression" dxfId="7" priority="21">
      <formula>MONTH(B60)&lt;&gt;Calendar5MonthOption</formula>
    </cfRule>
  </conditionalFormatting>
  <conditionalFormatting sqref="B74:H74 B76:H76 B78:H78 B80:H80 B82:H82 B84:C84">
    <cfRule type="expression" dxfId="6" priority="19">
      <formula>MONTH(B74)&lt;&gt;Calendar6MonthOption</formula>
    </cfRule>
  </conditionalFormatting>
  <conditionalFormatting sqref="B88:H88 B90:H90 B92:H92 B94:H94 B96:H96 B98:C98">
    <cfRule type="expression" dxfId="5" priority="17">
      <formula>MONTH(B88)&lt;&gt;Calendar7MonthOption</formula>
    </cfRule>
  </conditionalFormatting>
  <conditionalFormatting sqref="B102:H102 B104:H104 B106:H106 B108:H108 B110:H110 B112:C112">
    <cfRule type="expression" dxfId="4" priority="15">
      <formula>MONTH(B102)&lt;&gt;Calendar8MonthOption</formula>
    </cfRule>
  </conditionalFormatting>
  <conditionalFormatting sqref="B116:H116 B118:H118 B120:H120 B122:H122 B124:H124 B126:C126">
    <cfRule type="expression" dxfId="3" priority="13">
      <formula>MONTH(B116)&lt;&gt;Calendar9MonthOption</formula>
    </cfRule>
  </conditionalFormatting>
  <conditionalFormatting sqref="B130:H130 B132:H132 B134:H134 B136:H136 B138:H138 B140:C140">
    <cfRule type="expression" dxfId="2" priority="3">
      <formula>MONTH(B130)&lt;&gt;Calendar10MonthOption</formula>
    </cfRule>
  </conditionalFormatting>
  <conditionalFormatting sqref="B144:H144 B146:H146 B148:H148 B150:H150 B152:H152 B154:C154">
    <cfRule type="expression" dxfId="1" priority="2">
      <formula>MONTH(B144)&lt;&gt;Calendar11MonthOption</formula>
    </cfRule>
  </conditionalFormatting>
  <conditionalFormatting sqref="B158:H158 B160:H160 B162:H162 B164:H164 B166:H166 B168:C168">
    <cfRule type="expression" dxfId="0" priority="1">
      <formula>MONTH(B158)&lt;&gt;Calendar12MonthOption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7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6" xr:uid="{00000000-0002-0000-0000-000007000000}"/>
    <dataValidation allowBlank="1" showInputMessage="1" prompt="Calendar month is automatically updated based on the month selected in cell C1" sqref="C16:E16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5" xr:uid="{00000000-0002-0000-0000-00000D000000}"/>
    <dataValidation allowBlank="1" showInputMessage="1" showErrorMessage="1" prompt="Calendar year is automatically updated based on the year selected in cell B1" sqref="B30 B44 B58 B72 B86 B100 B114 B128 B142 B156" xr:uid="{00000000-0002-0000-0000-00000E000000}"/>
    <dataValidation allowBlank="1" showInputMessage="1" showErrorMessage="1" prompt="Calendar month is automatically updated based on the month selected in cell C1" sqref="C142:E142 C30:E30 C44:E44 C58:E58 C72:E72 C86:E86 C100:E100 C114:E114 C128:E128 C156:E156" xr:uid="{00000000-0002-0000-0000-00000F000000}"/>
    <dataValidation allowBlank="1" showInputMessage="1" showErrorMessage="1" prompt="Automatically determined weekday. To change weekdays, select a new week start day in cell B2" sqref="C17:H17 B31:H31 B45:H45 B59:H59 B73:H73 B87:H87 B101:H101 B115:H115 B129:H129 B143:H143 B157:H157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0" manualBreakCount="10">
    <brk id="29" min="1" max="8" man="1"/>
    <brk id="43" min="1" max="8" man="1"/>
    <brk id="57" min="1" max="8" man="1"/>
    <brk id="71" min="1" max="8" man="1"/>
    <brk id="85" min="1" max="8" man="1"/>
    <brk id="99" min="1" max="8" man="1"/>
    <brk id="113" min="1" max="8" man="1"/>
    <brk id="127" min="1" max="8" man="1"/>
    <brk id="141" min="1" max="8" man="1"/>
    <brk id="155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Jiawei Xu</dc:creator>
  <cp:lastModifiedBy>Jiawei Xu</cp:lastModifiedBy>
  <cp:lastPrinted>2019-09-13T18:29:40Z</cp:lastPrinted>
  <dcterms:created xsi:type="dcterms:W3CDTF">2018-02-18T23:49:08Z</dcterms:created>
  <dcterms:modified xsi:type="dcterms:W3CDTF">2019-09-13T20:24:21Z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