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andre\Documents\DOO 2024 BD\trabajoDOO\"/>
    </mc:Choice>
  </mc:AlternateContent>
  <xr:revisionPtr revIDLastSave="0" documentId="13_ncr:1_{1789F93D-7989-4E21-B117-A4C3AE034A98}" xr6:coauthVersionLast="47" xr6:coauthVersionMax="47" xr10:uidLastSave="{00000000-0000-0000-0000-000000000000}"/>
  <bookViews>
    <workbookView xWindow="-108" yWindow="-108" windowWidth="23256" windowHeight="12456" firstSheet="4" activeTab="8" xr2:uid="{082AFB46-52C9-4E4C-AE4E-19443AA1B53B}"/>
  </bookViews>
  <sheets>
    <sheet name="Valores" sheetId="3" r:id="rId1"/>
    <sheet name="ContextMapping" sheetId="1" r:id="rId2"/>
    <sheet name="Contextos" sheetId="2" r:id="rId3"/>
    <sheet name=" Gestión de Conjuntos residenci" sheetId="4" r:id="rId4"/>
    <sheet name="Gestión de Residentes" sheetId="5" r:id="rId5"/>
    <sheet name="Reservas" sheetId="6" r:id="rId6"/>
    <sheet name="Reserva-0001" sheetId="8" r:id="rId7"/>
    <sheet name="Reserva-0002" sheetId="9" r:id="rId8"/>
    <sheet name="Reserva-0003" sheetId="10" r:id="rId9"/>
    <sheet name="CaracterizaciónContexto1" sheetId="7" r:id="rId10"/>
  </sheets>
  <externalReferences>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 i="10" l="1"/>
  <c r="J8" i="10"/>
  <c r="R8" i="10" s="1"/>
  <c r="R7" i="10"/>
  <c r="J7" i="10"/>
  <c r="J6" i="10"/>
  <c r="R6" i="10" s="1"/>
  <c r="R5" i="10"/>
  <c r="J5" i="10"/>
  <c r="B1" i="10"/>
  <c r="S5" i="9"/>
  <c r="S5" i="8"/>
  <c r="R8" i="9"/>
  <c r="R7" i="9"/>
  <c r="R6" i="9"/>
  <c r="R5" i="9"/>
  <c r="R5" i="8"/>
  <c r="J8" i="9"/>
  <c r="J7" i="9"/>
  <c r="J7" i="8"/>
  <c r="J6" i="9"/>
  <c r="J5" i="9"/>
  <c r="J5" i="8"/>
  <c r="J8" i="8"/>
  <c r="R8" i="8" s="1"/>
  <c r="R6" i="8"/>
  <c r="R7" i="8"/>
  <c r="J6" i="8"/>
  <c r="D10" i="6"/>
  <c r="E9" i="6"/>
  <c r="E10" i="6"/>
  <c r="E8" i="6"/>
  <c r="E8" i="5"/>
  <c r="E9" i="5"/>
  <c r="D9" i="5"/>
  <c r="D13" i="4"/>
  <c r="D8" i="5"/>
  <c r="D12" i="4"/>
  <c r="E13" i="4"/>
  <c r="E8" i="4"/>
  <c r="D8" i="4"/>
  <c r="D9" i="4"/>
  <c r="D10" i="4"/>
  <c r="D11" i="4"/>
  <c r="E12" i="4"/>
  <c r="E9" i="4"/>
  <c r="E11" i="4"/>
  <c r="E10" i="4"/>
  <c r="B3" i="4"/>
  <c r="B2" i="4"/>
  <c r="D8" i="6" l="1"/>
  <c r="B1" i="8" s="1"/>
  <c r="B1" i="7"/>
  <c r="D9" i="6"/>
  <c r="B1" i="9" s="1"/>
  <c r="B3" i="6"/>
  <c r="B2" i="6"/>
  <c r="B1" i="6"/>
  <c r="B3" i="5"/>
  <c r="B2" i="5"/>
  <c r="B1" i="5"/>
  <c r="B1" i="4"/>
</calcChain>
</file>

<file path=xl/sharedStrings.xml><?xml version="1.0" encoding="utf-8"?>
<sst xmlns="http://schemas.openxmlformats.org/spreadsheetml/2006/main" count="294" uniqueCount="94">
  <si>
    <t>Problema/Dominio:</t>
  </si>
  <si>
    <t>Motivación/Descripción/Definición</t>
  </si>
  <si>
    <t>Contextos/Subdominios</t>
  </si>
  <si>
    <t>Tipo</t>
  </si>
  <si>
    <t>Nombre</t>
  </si>
  <si>
    <t>Usa/Necesita</t>
  </si>
  <si>
    <t>Core/Básico</t>
  </si>
  <si>
    <t>Genérico</t>
  </si>
  <si>
    <t>Auxiliar/Soporte</t>
  </si>
  <si>
    <t>VictusResidencias</t>
  </si>
  <si>
    <t>Problema cuya intención es resolver la problemática de reservas realizadas por un residente dentro de un conjunto residencial.</t>
  </si>
  <si>
    <t>Tipo Subdominio</t>
  </si>
  <si>
    <t>Son contextos que hacen parte del corazón o la razón de ser del negocio.</t>
  </si>
  <si>
    <t>Son contextos que hacen referencia a aspectos que ayudan a alcanzar los objetivos de los contextos CORE, pero realmente no son la razón principal del producto</t>
  </si>
  <si>
    <t>Son contextos que generalmente ya existen y que proporcionan aspectos comunes que pudieran ser utilizados, como por ejemplo, un servicio de mensajes, servicio de parámetros, servicio de notificaciones, servicios de pago, etcétera.</t>
  </si>
  <si>
    <t>Relaciones contextos</t>
  </si>
  <si>
    <t>Partnership</t>
  </si>
  <si>
    <t>Shared Kernel</t>
  </si>
  <si>
    <t>Customer/Supplier</t>
  </si>
  <si>
    <t>Comformist</t>
  </si>
  <si>
    <t>Anticorruption Layer (ACL)</t>
  </si>
  <si>
    <t>Open Host Service (OHS)</t>
  </si>
  <si>
    <t>Separate Ways</t>
  </si>
  <si>
    <t>Zona Comun</t>
  </si>
  <si>
    <t>Conjunto residencial</t>
  </si>
  <si>
    <t>Residente</t>
  </si>
  <si>
    <t>Reserva</t>
  </si>
  <si>
    <t>Contexto cuya intención enfocarse en la gestión del proceso de reservas de los recursos, incluyendo la disponibilidad de los recursos y las reservas que los residentes realizan.</t>
  </si>
  <si>
    <t>Contexto cuya motivación es encargarce de manejar la información de los residentes, incluidas sus identificaciones, contacto, y la relación entre el residente y su residencia dentro del conjunto.</t>
  </si>
  <si>
    <t>Contexto</t>
  </si>
  <si>
    <t>Descripción</t>
  </si>
  <si>
    <t>Relaciones</t>
  </si>
  <si>
    <t>Upstream</t>
  </si>
  <si>
    <t>Downstream</t>
  </si>
  <si>
    <t>Tipo relación</t>
  </si>
  <si>
    <t>¿Qué se requiere?</t>
  </si>
  <si>
    <t>Productor</t>
  </si>
  <si>
    <t>Consumidor</t>
  </si>
  <si>
    <t>Expone</t>
  </si>
  <si>
    <t>Cliente</t>
  </si>
  <si>
    <t>Identificador</t>
  </si>
  <si>
    <t>Conjunto Residencial</t>
  </si>
  <si>
    <t>ZonaComun</t>
  </si>
  <si>
    <t>Datos extraidos</t>
  </si>
  <si>
    <t>Caracterización Origen</t>
  </si>
  <si>
    <t>Caracterización Destino</t>
  </si>
  <si>
    <t>Entidad Destino</t>
  </si>
  <si>
    <t>Entidad</t>
  </si>
  <si>
    <t>Atributo Origen</t>
  </si>
  <si>
    <t>Tipo de Dato</t>
  </si>
  <si>
    <t>Longitud mínima</t>
  </si>
  <si>
    <t>Longitud máxima</t>
  </si>
  <si>
    <t>Precisión</t>
  </si>
  <si>
    <t>Rango Inicial</t>
  </si>
  <si>
    <t>Rango Final</t>
  </si>
  <si>
    <t>Atributo Destino</t>
  </si>
  <si>
    <t>Requiere transformación</t>
  </si>
  <si>
    <t>identificador</t>
  </si>
  <si>
    <t>Alfanumérico</t>
  </si>
  <si>
    <t>nombre</t>
  </si>
  <si>
    <t>Texto</t>
  </si>
  <si>
    <t>No</t>
  </si>
  <si>
    <t>Conjuntos Residenciales</t>
  </si>
  <si>
    <t>ConjuntoResidencial</t>
  </si>
  <si>
    <t>conjuntoResidencial</t>
  </si>
  <si>
    <t>Reservas</t>
  </si>
  <si>
    <t xml:space="preserve"> Gestión de Conjuntos residenciales</t>
  </si>
  <si>
    <t>Gestión de Residentes</t>
  </si>
  <si>
    <t>Agenda</t>
  </si>
  <si>
    <t>Turno</t>
  </si>
  <si>
    <t>Administrador</t>
  </si>
  <si>
    <t>Publicación</t>
  </si>
  <si>
    <t>Contexto cuya motivación es Gestionar la estructura física y los recursos disponibles en cada conjunto residencial. Aquí se manejan los datos sobre qué conjuntos existen, dónde están ubicados, qué recursos ofrecen según una Agenda con respectivos turnos para cada zona.</t>
  </si>
  <si>
    <t>Es un patrón de relación en el que dos subsistemas o equipos colaboran estrechamente, compartiendo objetivos y responsabilidades para lograr una integración efectiva.</t>
  </si>
  <si>
    <t>Un patrón de integración donde varios sistemas comparten una parte común de código o lógica central, que debe mantenerse sincronizada y estable para evitar conflictos.</t>
  </si>
  <si>
    <t>Un patrón donde un equipo (Customer) depende de otro (Supplier) para desarrollar una funcionalidad. El Supplier es responsable de satisfacer las necesidades del Customer, quien dicta los requerimientos.</t>
  </si>
  <si>
    <t>Un patrón en el que un sistema decide conformarse con el modelo de otro sistema, aceptando su formato y evitando modificar o traducir los datos para facilitar la integración.</t>
  </si>
  <si>
    <t>Una capa de software que actúa como intermediario entre dos sistemas, protegiendo uno de ellos de los efectos de un modelo de datos o lógica de negocio del otro, evitando la "corrupción" del modelo interno.</t>
  </si>
  <si>
    <t>Un patrón de integración que expone un conjunto de servicios abiertos que otros sistemas pueden utilizar, promoviendo la interoperabilidad y facilitando las interacciones entre diferentes sistemas.</t>
  </si>
  <si>
    <t>Un patrón en el que dos sistemas deciden no integrarse debido a diferencias significativas en su lógica de negocio o modelo de datos. Ambos funcionan de manera independiente sin compartir o sincronizar sus datos.</t>
  </si>
  <si>
    <t>Punto de comunicación en intercambio de información relacionadas con las zonas comunes donde pertenece a conjuntos residenciales.</t>
  </si>
  <si>
    <t>Momento donde se establese una peticion de información según que tipo de Agenda hay para una zona comun.</t>
  </si>
  <si>
    <t>Momento donde se establese una peticion de información según que tipo de turnos hay en una Agenda.</t>
  </si>
  <si>
    <t>Punto de comunicación en intercambio de información relacionadas con las publicaciones que pertenecen a muchos Administradores.</t>
  </si>
  <si>
    <t>Punto de comunicación en intercambio de información para identificar que el residente pertenece a un conjunto residencial.</t>
  </si>
  <si>
    <t>Punto de comunicación en intercambio de información relacionadas con saber de que conjunto residencial pertenecen los administradores.</t>
  </si>
  <si>
    <t>Admistrador</t>
  </si>
  <si>
    <t>Momento donde se establese una peticion de información donde el Admistrador configura los residentes CRUD.</t>
  </si>
  <si>
    <t>Momento donde se establese una peticion de información donde los Admistradores configuran una zona comun CRUD.</t>
  </si>
  <si>
    <t>Punto de comunicación en intercambio de información para identificar que zona comun se le esta haciendo una reserva.</t>
  </si>
  <si>
    <t>Momento donde se establese una peticion de información según que turno se escogio para la reserva.</t>
  </si>
  <si>
    <t>Punto de comunicación en intercambio de información para identificar cual es el residente que genera la reserva.</t>
  </si>
  <si>
    <t>Gestión de Conjuntos residenciales</t>
  </si>
  <si>
    <t>agenda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</si>
</sst>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1"/>
      <color theme="1"/>
      <name val="Arial"/>
      <family val="2"/>
    </font>
    <font>
      <sz val="11"/>
      <color theme="1"/>
      <name val="Arial"/>
      <family val="2"/>
    </font>
    <font>
      <b/>
      <sz val="11"/>
      <color rgb="FF000000"/>
      <name val="Aptos Narrow"/>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39997558519241921"/>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ck">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medium">
        <color indexed="64"/>
      </right>
      <top style="thick">
        <color indexed="64"/>
      </top>
      <bottom/>
      <diagonal/>
    </border>
    <border>
      <left style="thick">
        <color indexed="64"/>
      </left>
      <right style="medium">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thick">
        <color indexed="64"/>
      </left>
      <right/>
      <top style="thick">
        <color indexed="64"/>
      </top>
      <bottom style="thick">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105">
    <xf numFmtId="0" fontId="0" fillId="0" borderId="0" xfId="0"/>
    <xf numFmtId="0" fontId="3" fillId="2" borderId="1" xfId="0" applyFont="1" applyFill="1" applyBorder="1" applyAlignment="1">
      <alignment vertical="center"/>
    </xf>
    <xf numFmtId="0" fontId="4" fillId="0" borderId="0" xfId="0" applyFont="1" applyAlignment="1">
      <alignment vertical="center"/>
    </xf>
    <xf numFmtId="0" fontId="3" fillId="2" borderId="4" xfId="0" applyFont="1" applyFill="1" applyBorder="1" applyAlignment="1">
      <alignment vertical="center"/>
    </xf>
    <xf numFmtId="0" fontId="3" fillId="4" borderId="8"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10" xfId="0" applyFont="1" applyFill="1" applyBorder="1" applyAlignment="1">
      <alignment horizontal="center" vertical="center" wrapText="1"/>
    </xf>
    <xf numFmtId="0" fontId="4" fillId="0" borderId="0" xfId="0" applyFont="1" applyAlignment="1">
      <alignment vertical="center" wrapText="1"/>
    </xf>
    <xf numFmtId="0" fontId="4" fillId="3" borderId="8" xfId="0" applyFont="1" applyFill="1" applyBorder="1" applyAlignment="1">
      <alignment vertical="center"/>
    </xf>
    <xf numFmtId="0" fontId="4" fillId="3" borderId="10" xfId="0" applyFont="1" applyFill="1" applyBorder="1" applyAlignment="1">
      <alignment vertical="center" wrapText="1"/>
    </xf>
    <xf numFmtId="0" fontId="4" fillId="3" borderId="11" xfId="0" applyFont="1" applyFill="1" applyBorder="1" applyAlignment="1">
      <alignment vertical="center"/>
    </xf>
    <xf numFmtId="0" fontId="4" fillId="3" borderId="12" xfId="0" applyFont="1" applyFill="1" applyBorder="1" applyAlignment="1">
      <alignment vertical="center" wrapText="1"/>
    </xf>
    <xf numFmtId="0" fontId="1" fillId="2" borderId="1" xfId="0" applyFont="1" applyFill="1" applyBorder="1" applyAlignment="1">
      <alignment vertical="center"/>
    </xf>
    <xf numFmtId="0" fontId="0" fillId="0" borderId="0" xfId="0" applyAlignment="1">
      <alignment vertical="center"/>
    </xf>
    <xf numFmtId="0" fontId="1" fillId="2" borderId="8" xfId="0" applyFont="1" applyFill="1" applyBorder="1" applyAlignment="1">
      <alignment vertical="center"/>
    </xf>
    <xf numFmtId="0" fontId="1" fillId="6" borderId="8" xfId="0" applyFont="1" applyFill="1" applyBorder="1" applyAlignment="1">
      <alignment horizontal="center" vertical="center"/>
    </xf>
    <xf numFmtId="0" fontId="1" fillId="6" borderId="9" xfId="0" applyFont="1" applyFill="1" applyBorder="1" applyAlignment="1">
      <alignment horizontal="center" vertical="center"/>
    </xf>
    <xf numFmtId="0" fontId="1" fillId="6" borderId="9" xfId="0" applyFont="1" applyFill="1" applyBorder="1" applyAlignment="1">
      <alignment vertic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2" fillId="7" borderId="9" xfId="2" applyFill="1" applyBorder="1" applyAlignment="1">
      <alignment vertical="center"/>
    </xf>
    <xf numFmtId="0" fontId="0" fillId="7" borderId="9" xfId="0" applyFill="1" applyBorder="1" applyAlignment="1">
      <alignment vertical="center"/>
    </xf>
    <xf numFmtId="0" fontId="0" fillId="7" borderId="10" xfId="0" applyFill="1" applyBorder="1" applyAlignment="1">
      <alignment vertical="center" wrapText="1"/>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vertical="center" wrapText="1"/>
    </xf>
    <xf numFmtId="0" fontId="0" fillId="3" borderId="11" xfId="0" applyFill="1" applyBorder="1" applyAlignment="1">
      <alignment horizontal="left" vertical="center"/>
    </xf>
    <xf numFmtId="0" fontId="0" fillId="3" borderId="13" xfId="0" applyFill="1" applyBorder="1" applyAlignment="1">
      <alignment vertical="center"/>
    </xf>
    <xf numFmtId="0" fontId="0" fillId="3" borderId="13" xfId="0" applyFill="1" applyBorder="1" applyAlignment="1">
      <alignment vertical="center" wrapText="1"/>
    </xf>
    <xf numFmtId="0" fontId="0" fillId="3" borderId="12" xfId="0" applyFill="1" applyBorder="1" applyAlignment="1">
      <alignment horizontal="center" vertical="center"/>
    </xf>
    <xf numFmtId="0" fontId="0" fillId="0" borderId="0" xfId="0" applyAlignment="1">
      <alignment vertical="center" wrapText="1"/>
    </xf>
    <xf numFmtId="0" fontId="2" fillId="5" borderId="9" xfId="1" applyFill="1" applyBorder="1" applyAlignment="1">
      <alignment horizontal="center" vertical="center" wrapText="1"/>
    </xf>
    <xf numFmtId="0" fontId="2" fillId="6" borderId="9" xfId="1" applyFill="1" applyBorder="1" applyAlignment="1">
      <alignment horizontal="center" vertical="center" wrapText="1"/>
    </xf>
    <xf numFmtId="0" fontId="2" fillId="5" borderId="9" xfId="1" applyFill="1" applyBorder="1" applyAlignment="1">
      <alignment horizontal="center" vertical="center"/>
    </xf>
    <xf numFmtId="0" fontId="1" fillId="6" borderId="14" xfId="0" applyFont="1" applyFill="1" applyBorder="1" applyAlignment="1">
      <alignment horizontal="center" vertical="center"/>
    </xf>
    <xf numFmtId="0" fontId="1" fillId="6" borderId="15" xfId="0" applyFont="1" applyFill="1" applyBorder="1" applyAlignment="1">
      <alignment horizontal="center" vertical="center"/>
    </xf>
    <xf numFmtId="0" fontId="0" fillId="10" borderId="18" xfId="0" applyFill="1" applyBorder="1" applyAlignment="1">
      <alignment vertical="center"/>
    </xf>
    <xf numFmtId="0" fontId="0" fillId="10" borderId="18" xfId="0" applyFill="1" applyBorder="1" applyAlignment="1">
      <alignment vertical="center" wrapText="1"/>
    </xf>
    <xf numFmtId="0" fontId="0" fillId="9" borderId="18" xfId="0" applyFill="1" applyBorder="1" applyAlignment="1">
      <alignment vertical="center"/>
    </xf>
    <xf numFmtId="0" fontId="0" fillId="9" borderId="18" xfId="0" applyFill="1" applyBorder="1" applyAlignment="1">
      <alignment vertical="center" wrapText="1"/>
    </xf>
    <xf numFmtId="0" fontId="3" fillId="4" borderId="23" xfId="0" applyFont="1" applyFill="1" applyBorder="1" applyAlignment="1">
      <alignment vertical="center"/>
    </xf>
    <xf numFmtId="0" fontId="4" fillId="3" borderId="9" xfId="0" applyFont="1" applyFill="1" applyBorder="1" applyAlignment="1">
      <alignment vertical="center"/>
    </xf>
    <xf numFmtId="0" fontId="4" fillId="0" borderId="9" xfId="0" applyFont="1" applyBorder="1" applyAlignment="1">
      <alignment vertical="center" wrapText="1"/>
    </xf>
    <xf numFmtId="0" fontId="0" fillId="0" borderId="9" xfId="0" applyBorder="1" applyAlignment="1">
      <alignment wrapText="1"/>
    </xf>
    <xf numFmtId="0" fontId="2" fillId="7" borderId="9" xfId="2" applyFill="1" applyBorder="1" applyAlignment="1">
      <alignment horizontal="center" vertical="center"/>
    </xf>
    <xf numFmtId="0" fontId="0" fillId="7" borderId="9" xfId="0" applyFill="1" applyBorder="1" applyAlignment="1">
      <alignment horizontal="left" vertical="center"/>
    </xf>
    <xf numFmtId="0" fontId="0" fillId="3" borderId="9" xfId="0" applyFill="1" applyBorder="1" applyAlignment="1">
      <alignment horizontal="left" vertical="center"/>
    </xf>
    <xf numFmtId="0" fontId="3" fillId="4" borderId="1" xfId="0" applyFont="1" applyFill="1" applyBorder="1" applyAlignment="1">
      <alignment horizontal="center" vertical="center"/>
    </xf>
    <xf numFmtId="0" fontId="3" fillId="4" borderId="3" xfId="0" applyFont="1" applyFill="1" applyBorder="1" applyAlignment="1">
      <alignment horizontal="center" vertical="center"/>
    </xf>
    <xf numFmtId="0" fontId="0" fillId="5" borderId="15" xfId="0" applyFill="1" applyBorder="1" applyAlignment="1">
      <alignment horizontal="center" vertical="center"/>
    </xf>
    <xf numFmtId="0" fontId="0" fillId="5" borderId="21" xfId="0" applyFill="1" applyBorder="1" applyAlignment="1">
      <alignment horizontal="center" vertical="center"/>
    </xf>
    <xf numFmtId="0" fontId="0" fillId="5" borderId="22" xfId="0" applyFill="1" applyBorder="1" applyAlignment="1">
      <alignment horizontal="center" vertical="center"/>
    </xf>
    <xf numFmtId="0" fontId="2" fillId="5" borderId="15" xfId="1" applyFill="1" applyBorder="1" applyAlignment="1">
      <alignment horizontal="center" vertical="center"/>
    </xf>
    <xf numFmtId="0" fontId="2" fillId="5" borderId="21" xfId="1" applyFill="1" applyBorder="1" applyAlignment="1">
      <alignment horizontal="center" vertical="center"/>
    </xf>
    <xf numFmtId="0" fontId="2" fillId="5" borderId="22" xfId="1" applyFill="1" applyBorder="1" applyAlignment="1">
      <alignment horizontal="center" vertical="center"/>
    </xf>
    <xf numFmtId="0" fontId="0" fillId="5" borderId="15" xfId="0" applyFill="1" applyBorder="1" applyAlignment="1">
      <alignment horizontal="center" vertical="center" wrapText="1"/>
    </xf>
    <xf numFmtId="0" fontId="0" fillId="5" borderId="21" xfId="0" applyFill="1" applyBorder="1" applyAlignment="1">
      <alignment horizontal="center" vertical="center" wrapText="1"/>
    </xf>
    <xf numFmtId="0" fontId="0" fillId="5" borderId="22" xfId="0" applyFill="1" applyBorder="1" applyAlignment="1">
      <alignment horizontal="center" vertical="center" wrapText="1"/>
    </xf>
    <xf numFmtId="0" fontId="4" fillId="2" borderId="2" xfId="0" applyFont="1" applyFill="1" applyBorder="1" applyAlignment="1">
      <alignment horizontal="left" vertical="center"/>
    </xf>
    <xf numFmtId="0" fontId="4" fillId="2" borderId="3" xfId="0" applyFont="1" applyFill="1" applyBorder="1" applyAlignment="1">
      <alignment horizontal="left" vertical="center"/>
    </xf>
    <xf numFmtId="0" fontId="4" fillId="2" borderId="5"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7" xfId="0" applyFont="1" applyFill="1" applyBorder="1" applyAlignment="1">
      <alignment horizontal="left" vertical="center" wrapText="1"/>
    </xf>
    <xf numFmtId="0" fontId="3" fillId="3" borderId="8"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0" fillId="6" borderId="9" xfId="0" applyFill="1" applyBorder="1" applyAlignment="1">
      <alignment horizontal="center" vertical="center" wrapText="1"/>
    </xf>
    <xf numFmtId="0" fontId="2" fillId="6" borderId="9" xfId="1" applyFill="1" applyBorder="1" applyAlignment="1">
      <alignment horizontal="center" vertical="center" wrapText="1"/>
    </xf>
    <xf numFmtId="0" fontId="0" fillId="5" borderId="9" xfId="0" applyFill="1" applyBorder="1" applyAlignment="1">
      <alignment horizontal="center" vertical="center"/>
    </xf>
    <xf numFmtId="0" fontId="2" fillId="5" borderId="9" xfId="1" applyFill="1" applyBorder="1" applyAlignment="1">
      <alignment horizontal="center" vertical="center" wrapText="1"/>
    </xf>
    <xf numFmtId="0" fontId="0" fillId="5" borderId="9" xfId="0" applyFill="1" applyBorder="1" applyAlignment="1">
      <alignment horizontal="center" vertical="center" wrapText="1"/>
    </xf>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2" borderId="9" xfId="0" applyFill="1" applyBorder="1" applyAlignment="1">
      <alignment horizontal="left" vertical="center" wrapText="1"/>
    </xf>
    <xf numFmtId="0" fontId="0" fillId="2" borderId="10" xfId="0" applyFill="1" applyBorder="1" applyAlignment="1">
      <alignment horizontal="left" vertical="center" wrapText="1"/>
    </xf>
    <xf numFmtId="0" fontId="0" fillId="2" borderId="9" xfId="0" applyFill="1" applyBorder="1" applyAlignment="1">
      <alignment horizontal="left" vertical="center"/>
    </xf>
    <xf numFmtId="0" fontId="0" fillId="2" borderId="10" xfId="0" applyFill="1" applyBorder="1" applyAlignment="1">
      <alignment horizontal="left" vertical="center"/>
    </xf>
    <xf numFmtId="0" fontId="1" fillId="4" borderId="8" xfId="0" applyFont="1" applyFill="1" applyBorder="1" applyAlignment="1">
      <alignment horizontal="center" vertical="center"/>
    </xf>
    <xf numFmtId="0" fontId="1" fillId="4" borderId="9" xfId="0" applyFont="1" applyFill="1" applyBorder="1" applyAlignment="1">
      <alignment horizontal="center" vertical="center"/>
    </xf>
    <xf numFmtId="0" fontId="1" fillId="4" borderId="10" xfId="0" applyFont="1" applyFill="1" applyBorder="1" applyAlignment="1">
      <alignment horizontal="center" vertical="center"/>
    </xf>
    <xf numFmtId="0" fontId="1" fillId="6" borderId="9" xfId="0" applyFont="1" applyFill="1" applyBorder="1" applyAlignment="1">
      <alignment horizontal="center" vertical="center"/>
    </xf>
    <xf numFmtId="0" fontId="1" fillId="6" borderId="10" xfId="0" applyFont="1" applyFill="1" applyBorder="1" applyAlignment="1">
      <alignment horizontal="center"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5" borderId="8" xfId="0" applyFont="1" applyFill="1" applyBorder="1" applyAlignment="1">
      <alignment horizontal="center" vertical="center"/>
    </xf>
    <xf numFmtId="0" fontId="1" fillId="5" borderId="9" xfId="0" applyFont="1" applyFill="1" applyBorder="1" applyAlignment="1">
      <alignment horizontal="center" vertical="center"/>
    </xf>
    <xf numFmtId="0" fontId="5" fillId="8" borderId="9" xfId="0" applyFont="1" applyFill="1" applyBorder="1" applyAlignment="1">
      <alignment horizontal="center" vertical="center" wrapText="1"/>
    </xf>
    <xf numFmtId="0" fontId="0" fillId="8" borderId="15" xfId="0" applyFill="1" applyBorder="1" applyAlignment="1">
      <alignment horizontal="center" vertical="center" wrapText="1"/>
    </xf>
    <xf numFmtId="0" fontId="5" fillId="9" borderId="10" xfId="0" applyFont="1" applyFill="1" applyBorder="1" applyAlignment="1">
      <alignment horizontal="center" vertical="center"/>
    </xf>
    <xf numFmtId="0" fontId="0" fillId="9" borderId="16" xfId="0" applyFill="1" applyBorder="1" applyAlignment="1">
      <alignment horizontal="center" vertical="center"/>
    </xf>
    <xf numFmtId="0" fontId="0" fillId="3" borderId="17" xfId="0" applyFill="1" applyBorder="1" applyAlignment="1">
      <alignment horizontal="center" vertical="center" wrapText="1"/>
    </xf>
    <xf numFmtId="0" fontId="0" fillId="10" borderId="18" xfId="0" applyFill="1" applyBorder="1" applyAlignment="1">
      <alignment horizontal="center" vertical="center" wrapText="1"/>
    </xf>
    <xf numFmtId="0" fontId="0" fillId="9" borderId="18" xfId="0" applyFill="1" applyBorder="1" applyAlignment="1">
      <alignment horizontal="center" vertical="center"/>
    </xf>
    <xf numFmtId="0" fontId="0" fillId="3" borderId="19" xfId="0" applyFill="1" applyBorder="1" applyAlignment="1">
      <alignment horizontal="center" vertical="center"/>
    </xf>
    <xf numFmtId="0" fontId="0" fillId="3" borderId="20" xfId="0" applyFill="1" applyBorder="1" applyAlignment="1">
      <alignment horizontal="center" vertical="center"/>
    </xf>
    <xf numFmtId="0" fontId="0" fillId="10" borderId="18" xfId="0"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8" borderId="9" xfId="0" applyFill="1" applyBorder="1" applyAlignment="1">
      <alignment horizontal="center" vertical="center" wrapText="1"/>
    </xf>
    <xf numFmtId="0" fontId="0" fillId="9" borderId="10" xfId="0" applyFill="1" applyBorder="1" applyAlignment="1">
      <alignment horizontal="center" vertical="center"/>
    </xf>
    <xf numFmtId="0" fontId="0" fillId="10" borderId="24" xfId="0" applyFill="1" applyBorder="1" applyAlignment="1">
      <alignment vertical="center" wrapText="1"/>
    </xf>
    <xf numFmtId="0" fontId="0" fillId="9" borderId="24" xfId="0" applyFill="1" applyBorder="1" applyAlignment="1">
      <alignment vertical="center" wrapText="1"/>
    </xf>
    <xf numFmtId="0" fontId="0" fillId="3" borderId="23" xfId="0" applyFill="1" applyBorder="1" applyAlignment="1">
      <alignment horizontal="center"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cellXfs>
  <cellStyles count="3">
    <cellStyle name="Hipervínculo" xfId="1" builtinId="8"/>
    <cellStyle name="Hyperlink" xfId="2" xr:uid="{8FDECE4D-63E2-4AC6-9EB4-EA06824A0A7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9</xdr:col>
      <xdr:colOff>210536</xdr:colOff>
      <xdr:row>26</xdr:row>
      <xdr:rowOff>10191</xdr:rowOff>
    </xdr:to>
    <xdr:pic>
      <xdr:nvPicPr>
        <xdr:cNvPr id="3" name="Imagen 2">
          <a:extLst>
            <a:ext uri="{FF2B5EF4-FFF2-40B4-BE49-F238E27FC236}">
              <a16:creationId xmlns:a16="http://schemas.microsoft.com/office/drawing/2014/main" id="{4778A2CC-7D37-F19E-94A2-B72B66404A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90500"/>
          <a:ext cx="7068536" cy="4772691"/>
        </a:xfrm>
        <a:prstGeom prst="rect">
          <a:avLst/>
        </a:prstGeom>
      </xdr:spPr>
    </xdr:pic>
    <xdr:clientData/>
  </xdr:twoCellAnchor>
  <xdr:twoCellAnchor editAs="oneCell">
    <xdr:from>
      <xdr:col>0</xdr:col>
      <xdr:colOff>0</xdr:colOff>
      <xdr:row>1</xdr:row>
      <xdr:rowOff>0</xdr:rowOff>
    </xdr:from>
    <xdr:to>
      <xdr:col>9</xdr:col>
      <xdr:colOff>210536</xdr:colOff>
      <xdr:row>28</xdr:row>
      <xdr:rowOff>48350</xdr:rowOff>
    </xdr:to>
    <xdr:pic>
      <xdr:nvPicPr>
        <xdr:cNvPr id="2" name="Imagen 1">
          <a:extLst>
            <a:ext uri="{FF2B5EF4-FFF2-40B4-BE49-F238E27FC236}">
              <a16:creationId xmlns:a16="http://schemas.microsoft.com/office/drawing/2014/main" id="{5BEF9D12-7A66-D739-A433-A4114727C5D6}"/>
            </a:ext>
          </a:extLst>
        </xdr:cNvPr>
        <xdr:cNvPicPr>
          <a:picLocks noChangeAspect="1"/>
        </xdr:cNvPicPr>
      </xdr:nvPicPr>
      <xdr:blipFill>
        <a:blip xmlns:r="http://schemas.openxmlformats.org/officeDocument/2006/relationships" r:embed="rId2"/>
        <a:stretch>
          <a:fillRect/>
        </a:stretch>
      </xdr:blipFill>
      <xdr:spPr>
        <a:xfrm>
          <a:off x="0" y="190500"/>
          <a:ext cx="7068536" cy="51918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ndre\Downloads\Plantilla%20documentaci&#243;n%20contextos_v2.xlsx" TargetMode="External"/><Relationship Id="rId1" Type="http://schemas.openxmlformats.org/officeDocument/2006/relationships/externalLinkPath" Target="/Users/andre/Downloads/Plantilla%20documentaci&#243;n%20contextos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xtMapping"/>
      <sheetName val="Contextos"/>
      <sheetName val="Valores"/>
      <sheetName val="Configuración Apuestas"/>
      <sheetName val="CaracterizaciónContexto1"/>
    </sheetNames>
    <sheetDataSet>
      <sheetData sheetId="0"/>
      <sheetData sheetId="1"/>
      <sheetData sheetId="2"/>
      <sheetData sheetId="3">
        <row r="10">
          <cell r="D10"/>
        </row>
      </sheetData>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E5666-F6A5-49FF-B12A-1FE829F0A68B}">
  <dimension ref="A1:B13"/>
  <sheetViews>
    <sheetView topLeftCell="A3" zoomScale="175" zoomScaleNormal="230" workbookViewId="0">
      <selection activeCell="B10" sqref="B10"/>
    </sheetView>
  </sheetViews>
  <sheetFormatPr baseColWidth="10" defaultColWidth="11.44140625" defaultRowHeight="13.8" x14ac:dyDescent="0.3"/>
  <cols>
    <col min="1" max="1" width="26" style="2" bestFit="1" customWidth="1"/>
    <col min="2" max="2" width="79.6640625" style="2" bestFit="1" customWidth="1"/>
    <col min="3" max="16384" width="11.44140625" style="2"/>
  </cols>
  <sheetData>
    <row r="1" spans="1:2" x14ac:dyDescent="0.3">
      <c r="A1" s="47" t="s">
        <v>11</v>
      </c>
      <c r="B1" s="48"/>
    </row>
    <row r="2" spans="1:2" x14ac:dyDescent="0.3">
      <c r="A2" s="8" t="s">
        <v>6</v>
      </c>
      <c r="B2" s="9" t="s">
        <v>12</v>
      </c>
    </row>
    <row r="3" spans="1:2" ht="27.6" x14ac:dyDescent="0.3">
      <c r="A3" s="8" t="s">
        <v>8</v>
      </c>
      <c r="B3" s="9" t="s">
        <v>13</v>
      </c>
    </row>
    <row r="4" spans="1:2" ht="42" thickBot="1" x14ac:dyDescent="0.35">
      <c r="A4" s="10" t="s">
        <v>7</v>
      </c>
      <c r="B4" s="11" t="s">
        <v>14</v>
      </c>
    </row>
    <row r="5" spans="1:2" ht="14.4" thickBot="1" x14ac:dyDescent="0.35"/>
    <row r="6" spans="1:2" x14ac:dyDescent="0.3">
      <c r="A6" s="40" t="s">
        <v>15</v>
      </c>
    </row>
    <row r="7" spans="1:2" ht="42.75" customHeight="1" x14ac:dyDescent="0.3">
      <c r="A7" s="41" t="s">
        <v>16</v>
      </c>
      <c r="B7" s="42" t="s">
        <v>73</v>
      </c>
    </row>
    <row r="8" spans="1:2" ht="42.75" customHeight="1" x14ac:dyDescent="0.3">
      <c r="A8" s="41" t="s">
        <v>17</v>
      </c>
      <c r="B8" s="42" t="s">
        <v>74</v>
      </c>
    </row>
    <row r="9" spans="1:2" ht="42.75" customHeight="1" x14ac:dyDescent="0.3">
      <c r="A9" s="41" t="s">
        <v>18</v>
      </c>
      <c r="B9" s="43" t="s">
        <v>75</v>
      </c>
    </row>
    <row r="10" spans="1:2" ht="42.75" customHeight="1" x14ac:dyDescent="0.3">
      <c r="A10" s="41" t="s">
        <v>19</v>
      </c>
      <c r="B10" s="42" t="s">
        <v>76</v>
      </c>
    </row>
    <row r="11" spans="1:2" ht="42.75" customHeight="1" x14ac:dyDescent="0.3">
      <c r="A11" s="41" t="s">
        <v>20</v>
      </c>
      <c r="B11" s="42" t="s">
        <v>77</v>
      </c>
    </row>
    <row r="12" spans="1:2" ht="42.75" customHeight="1" x14ac:dyDescent="0.3">
      <c r="A12" s="41" t="s">
        <v>21</v>
      </c>
      <c r="B12" s="42" t="s">
        <v>78</v>
      </c>
    </row>
    <row r="13" spans="1:2" ht="42.75" customHeight="1" x14ac:dyDescent="0.3">
      <c r="A13" s="41" t="s">
        <v>22</v>
      </c>
      <c r="B13" s="42" t="s">
        <v>79</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574C3-CD54-44A7-8A00-D1CB8315B9A2}">
  <dimension ref="A1:S5"/>
  <sheetViews>
    <sheetView workbookViewId="0">
      <selection activeCell="B19" sqref="B19"/>
    </sheetView>
  </sheetViews>
  <sheetFormatPr baseColWidth="10" defaultColWidth="11.44140625" defaultRowHeight="14.4" x14ac:dyDescent="0.3"/>
  <cols>
    <col min="1" max="1" width="12.5546875" style="13" bestFit="1" customWidth="1"/>
    <col min="2" max="2" width="16.5546875" style="13" bestFit="1" customWidth="1"/>
    <col min="3" max="3" width="23.44140625" style="13" bestFit="1" customWidth="1"/>
    <col min="4" max="4" width="16.5546875" style="13" bestFit="1" customWidth="1"/>
    <col min="5" max="5" width="16.109375" style="13" bestFit="1" customWidth="1"/>
    <col min="6" max="6" width="16.44140625" style="13" bestFit="1" customWidth="1"/>
    <col min="7" max="7" width="9.44140625" style="13" bestFit="1" customWidth="1"/>
    <col min="8" max="8" width="12.5546875" style="13" bestFit="1" customWidth="1"/>
    <col min="9" max="9" width="12" style="13" bestFit="1" customWidth="1"/>
    <col min="10" max="10" width="26.109375" style="13" bestFit="1" customWidth="1"/>
    <col min="11" max="11" width="23.5546875" style="13" bestFit="1" customWidth="1"/>
    <col min="12" max="12" width="16.5546875" style="13" bestFit="1" customWidth="1"/>
    <col min="13" max="13" width="16.109375" style="13" bestFit="1" customWidth="1"/>
    <col min="14" max="14" width="16.44140625" style="13" bestFit="1" customWidth="1"/>
    <col min="15" max="15" width="9.44140625" style="13" bestFit="1" customWidth="1"/>
    <col min="16" max="16" width="12.5546875" style="13" bestFit="1" customWidth="1"/>
    <col min="17" max="17" width="12" style="13" bestFit="1" customWidth="1"/>
    <col min="18" max="18" width="58" style="30" customWidth="1"/>
    <col min="19" max="19" width="17.109375" style="13" bestFit="1" customWidth="1"/>
    <col min="20" max="16384" width="11.44140625" style="13"/>
  </cols>
  <sheetData>
    <row r="1" spans="1:19" x14ac:dyDescent="0.3">
      <c r="A1" s="12" t="s">
        <v>40</v>
      </c>
      <c r="B1" s="96">
        <f>'[1]Configuración Apuestas'!D10</f>
        <v>0</v>
      </c>
      <c r="C1" s="96"/>
      <c r="D1" s="96"/>
      <c r="E1" s="96"/>
      <c r="F1" s="96"/>
      <c r="G1" s="96"/>
      <c r="H1" s="96"/>
      <c r="I1" s="96"/>
      <c r="J1" s="96"/>
      <c r="K1" s="96"/>
      <c r="L1" s="96"/>
      <c r="M1" s="96"/>
      <c r="N1" s="96"/>
      <c r="O1" s="96"/>
      <c r="P1" s="96"/>
      <c r="Q1" s="96"/>
      <c r="R1" s="96"/>
      <c r="S1" s="97"/>
    </row>
    <row r="2" spans="1:19" x14ac:dyDescent="0.3">
      <c r="A2" s="77" t="s">
        <v>43</v>
      </c>
      <c r="B2" s="78"/>
      <c r="C2" s="78"/>
      <c r="D2" s="78"/>
      <c r="E2" s="78"/>
      <c r="F2" s="78"/>
      <c r="G2" s="78"/>
      <c r="H2" s="78"/>
      <c r="I2" s="78"/>
      <c r="J2" s="78"/>
      <c r="K2" s="78"/>
      <c r="L2" s="78"/>
      <c r="M2" s="78"/>
      <c r="N2" s="78"/>
      <c r="O2" s="78"/>
      <c r="P2" s="78"/>
      <c r="Q2" s="78"/>
      <c r="R2" s="78"/>
      <c r="S2" s="79"/>
    </row>
    <row r="3" spans="1:19" x14ac:dyDescent="0.3">
      <c r="A3" s="84" t="s">
        <v>44</v>
      </c>
      <c r="B3" s="85"/>
      <c r="C3" s="85"/>
      <c r="D3" s="85"/>
      <c r="E3" s="85"/>
      <c r="F3" s="85"/>
      <c r="G3" s="85"/>
      <c r="H3" s="85"/>
      <c r="I3" s="85"/>
      <c r="J3" s="85" t="s">
        <v>45</v>
      </c>
      <c r="K3" s="85"/>
      <c r="L3" s="85"/>
      <c r="M3" s="85"/>
      <c r="N3" s="85"/>
      <c r="O3" s="85"/>
      <c r="P3" s="85"/>
      <c r="Q3" s="85"/>
      <c r="R3" s="86" t="s">
        <v>30</v>
      </c>
      <c r="S3" s="88" t="s">
        <v>46</v>
      </c>
    </row>
    <row r="4" spans="1:19" x14ac:dyDescent="0.3">
      <c r="A4" s="15" t="s">
        <v>29</v>
      </c>
      <c r="B4" s="16" t="s">
        <v>47</v>
      </c>
      <c r="C4" s="16" t="s">
        <v>48</v>
      </c>
      <c r="D4" s="16" t="s">
        <v>49</v>
      </c>
      <c r="E4" s="16" t="s">
        <v>50</v>
      </c>
      <c r="F4" s="16" t="s">
        <v>51</v>
      </c>
      <c r="G4" s="16" t="s">
        <v>52</v>
      </c>
      <c r="H4" s="16" t="s">
        <v>53</v>
      </c>
      <c r="I4" s="16" t="s">
        <v>54</v>
      </c>
      <c r="J4" s="16" t="s">
        <v>55</v>
      </c>
      <c r="K4" s="16" t="s">
        <v>56</v>
      </c>
      <c r="L4" s="16" t="s">
        <v>49</v>
      </c>
      <c r="M4" s="16" t="s">
        <v>50</v>
      </c>
      <c r="N4" s="16" t="s">
        <v>51</v>
      </c>
      <c r="O4" s="16" t="s">
        <v>52</v>
      </c>
      <c r="P4" s="16" t="s">
        <v>53</v>
      </c>
      <c r="Q4" s="16" t="s">
        <v>54</v>
      </c>
      <c r="R4" s="98"/>
      <c r="S4" s="99"/>
    </row>
    <row r="5" spans="1:19" ht="15" thickBot="1" x14ac:dyDescent="0.35">
      <c r="A5" s="26"/>
      <c r="B5" s="27"/>
      <c r="C5" s="27"/>
      <c r="D5" s="27"/>
      <c r="E5" s="27"/>
      <c r="F5" s="27"/>
      <c r="G5" s="27"/>
      <c r="H5" s="27"/>
      <c r="I5" s="27"/>
      <c r="J5" s="27"/>
      <c r="K5" s="27"/>
      <c r="L5" s="27"/>
      <c r="M5" s="27"/>
      <c r="N5" s="27"/>
      <c r="O5" s="27"/>
      <c r="P5" s="27"/>
      <c r="Q5" s="27"/>
      <c r="R5" s="28"/>
      <c r="S5" s="29"/>
    </row>
  </sheetData>
  <mergeCells count="6">
    <mergeCell ref="B1:S1"/>
    <mergeCell ref="A2:S2"/>
    <mergeCell ref="A3:I3"/>
    <mergeCell ref="J3:Q3"/>
    <mergeCell ref="R3:R4"/>
    <mergeCell ref="S3:S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4EB49-FF8E-46BB-B8BB-A3B13262BCA8}">
  <dimension ref="A1"/>
  <sheetViews>
    <sheetView workbookViewId="0">
      <selection activeCell="K38" sqref="K38"/>
    </sheetView>
  </sheetViews>
  <sheetFormatPr baseColWidth="10"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409BB-6EDF-4233-9680-0DFD77A9FF39}">
  <dimension ref="A1:D17"/>
  <sheetViews>
    <sheetView zoomScale="120" zoomScaleNormal="120" workbookViewId="0">
      <selection activeCell="B5" sqref="B5:B10"/>
    </sheetView>
  </sheetViews>
  <sheetFormatPr baseColWidth="10" defaultColWidth="11.44140625" defaultRowHeight="13.8" x14ac:dyDescent="0.3"/>
  <cols>
    <col min="1" max="1" width="36.33203125" style="2" bestFit="1" customWidth="1"/>
    <col min="2" max="3" width="22.33203125" style="2" bestFit="1" customWidth="1"/>
    <col min="4" max="4" width="57.6640625" style="7" customWidth="1"/>
    <col min="5" max="16384" width="11.44140625" style="2"/>
  </cols>
  <sheetData>
    <row r="1" spans="1:4" x14ac:dyDescent="0.3">
      <c r="A1" s="1" t="s">
        <v>0</v>
      </c>
      <c r="B1" s="58" t="s">
        <v>9</v>
      </c>
      <c r="C1" s="58"/>
      <c r="D1" s="59"/>
    </row>
    <row r="2" spans="1:4" ht="36" customHeight="1" x14ac:dyDescent="0.3">
      <c r="A2" s="3" t="s">
        <v>1</v>
      </c>
      <c r="B2" s="60" t="s">
        <v>10</v>
      </c>
      <c r="C2" s="61"/>
      <c r="D2" s="62"/>
    </row>
    <row r="3" spans="1:4" x14ac:dyDescent="0.3">
      <c r="A3" s="63" t="s">
        <v>2</v>
      </c>
      <c r="B3" s="64"/>
      <c r="C3" s="64"/>
      <c r="D3" s="65"/>
    </row>
    <row r="4" spans="1:4" x14ac:dyDescent="0.3">
      <c r="A4" s="4" t="s">
        <v>3</v>
      </c>
      <c r="B4" s="5" t="s">
        <v>4</v>
      </c>
      <c r="C4" s="5" t="s">
        <v>5</v>
      </c>
      <c r="D4" s="6" t="s">
        <v>1</v>
      </c>
    </row>
    <row r="5" spans="1:4" ht="15" customHeight="1" x14ac:dyDescent="0.3">
      <c r="A5" s="68" t="s">
        <v>6</v>
      </c>
      <c r="B5" s="69" t="s">
        <v>66</v>
      </c>
      <c r="C5" s="31" t="s">
        <v>24</v>
      </c>
      <c r="D5" s="70" t="s">
        <v>72</v>
      </c>
    </row>
    <row r="6" spans="1:4" ht="15" customHeight="1" x14ac:dyDescent="0.3">
      <c r="A6" s="68"/>
      <c r="B6" s="69"/>
      <c r="C6" s="31" t="s">
        <v>42</v>
      </c>
      <c r="D6" s="70"/>
    </row>
    <row r="7" spans="1:4" ht="15" customHeight="1" x14ac:dyDescent="0.3">
      <c r="A7" s="68"/>
      <c r="B7" s="69"/>
      <c r="C7" s="31" t="s">
        <v>68</v>
      </c>
      <c r="D7" s="70"/>
    </row>
    <row r="8" spans="1:4" ht="15" customHeight="1" x14ac:dyDescent="0.3">
      <c r="A8" s="68"/>
      <c r="B8" s="69"/>
      <c r="C8" s="31" t="s">
        <v>69</v>
      </c>
      <c r="D8" s="70"/>
    </row>
    <row r="9" spans="1:4" ht="18.75" customHeight="1" x14ac:dyDescent="0.3">
      <c r="A9" s="68"/>
      <c r="B9" s="69"/>
      <c r="C9" s="31" t="s">
        <v>70</v>
      </c>
      <c r="D9" s="70"/>
    </row>
    <row r="10" spans="1:4" ht="21.75" customHeight="1" x14ac:dyDescent="0.3">
      <c r="A10" s="68"/>
      <c r="B10" s="69"/>
      <c r="C10" s="31" t="s">
        <v>71</v>
      </c>
      <c r="D10" s="70"/>
    </row>
    <row r="11" spans="1:4" ht="14.4" x14ac:dyDescent="0.3">
      <c r="A11" s="66" t="s">
        <v>6</v>
      </c>
      <c r="B11" s="67" t="s">
        <v>67</v>
      </c>
      <c r="C11" s="32" t="s">
        <v>25</v>
      </c>
      <c r="D11" s="66" t="s">
        <v>28</v>
      </c>
    </row>
    <row r="12" spans="1:4" ht="21.75" customHeight="1" x14ac:dyDescent="0.3">
      <c r="A12" s="66"/>
      <c r="B12" s="67"/>
      <c r="C12" s="32" t="s">
        <v>70</v>
      </c>
      <c r="D12" s="66"/>
    </row>
    <row r="13" spans="1:4" ht="21" customHeight="1" x14ac:dyDescent="0.3">
      <c r="A13" s="66"/>
      <c r="B13" s="67"/>
      <c r="C13" s="32" t="s">
        <v>24</v>
      </c>
      <c r="D13" s="66"/>
    </row>
    <row r="14" spans="1:4" ht="14.4" x14ac:dyDescent="0.3">
      <c r="A14" s="49" t="s">
        <v>6</v>
      </c>
      <c r="B14" s="52" t="s">
        <v>65</v>
      </c>
      <c r="C14" s="33" t="s">
        <v>26</v>
      </c>
      <c r="D14" s="55" t="s">
        <v>27</v>
      </c>
    </row>
    <row r="15" spans="1:4" ht="14.4" x14ac:dyDescent="0.3">
      <c r="A15" s="50"/>
      <c r="B15" s="53"/>
      <c r="C15" s="33" t="s">
        <v>42</v>
      </c>
      <c r="D15" s="56"/>
    </row>
    <row r="16" spans="1:4" ht="14.4" x14ac:dyDescent="0.3">
      <c r="A16" s="50"/>
      <c r="B16" s="53"/>
      <c r="C16" s="33" t="s">
        <v>69</v>
      </c>
      <c r="D16" s="56"/>
    </row>
    <row r="17" spans="1:4" ht="14.4" x14ac:dyDescent="0.3">
      <c r="A17" s="51"/>
      <c r="B17" s="54"/>
      <c r="C17" s="33" t="s">
        <v>25</v>
      </c>
      <c r="D17" s="57"/>
    </row>
  </sheetData>
  <mergeCells count="12">
    <mergeCell ref="A14:A17"/>
    <mergeCell ref="B14:B17"/>
    <mergeCell ref="D14:D17"/>
    <mergeCell ref="B1:D1"/>
    <mergeCell ref="B2:D2"/>
    <mergeCell ref="A3:D3"/>
    <mergeCell ref="A11:A13"/>
    <mergeCell ref="B11:B13"/>
    <mergeCell ref="D11:D13"/>
    <mergeCell ref="A5:A10"/>
    <mergeCell ref="B5:B10"/>
    <mergeCell ref="D5:D10"/>
  </mergeCells>
  <hyperlinks>
    <hyperlink ref="C5" location="'Administración conjunto residen'!A8" display="Conjunto residencial" xr:uid="{E03F3EA4-3CA3-4B3F-9D0C-49720165FE4D}"/>
    <hyperlink ref="C9" location="'Administración conjunto residen'!B8" display="Zona comun" xr:uid="{36D2590F-4759-453E-B387-25A8472AE986}"/>
    <hyperlink ref="C10" location="'Administración conjunto residen'!A9" display="Tipo zona comun" xr:uid="{FC08B23B-408A-4F83-9FED-3E03BA43C1EA}"/>
    <hyperlink ref="C11" location="'Gestión Residente'!B8" display="Residente" xr:uid="{15D235C3-AE5D-4A66-A93D-478D5D68669F}"/>
    <hyperlink ref="C12" location="'Gestión Residente'!B9" display="Inmueble" xr:uid="{6584AA09-0FDA-44EF-9598-EC5F08FDAFD8}"/>
    <hyperlink ref="C13" location="'Gestión Residente'!A9" display="ZonaHabitada" xr:uid="{E45FCE5E-CCFD-4E0F-B10E-AD3E7BB8F2D6}"/>
    <hyperlink ref="C14" location="'Gestión Reserva'!B8" display="Reserva" xr:uid="{2E0ED804-61AA-4A90-AAE3-8F0B303F658C}"/>
    <hyperlink ref="C16" location="'Gestión Reserva'!B8" display="Reserva" xr:uid="{E878213B-9F54-4252-9D19-6B4F3157C261}"/>
    <hyperlink ref="C15" location="'Gestión Reserva'!B8" display="Reserva" xr:uid="{3AEC1B7B-847C-4D90-85B8-89FD1EDB9CCF}"/>
    <hyperlink ref="C17" location="'Gestión Reserva'!B8" display="Reserva" xr:uid="{06F2A3BB-2F3D-4865-BA9B-39469E4D9172}"/>
    <hyperlink ref="B5:B10" location="' Gestión de Conjuntos residenci'!A1" display=" Gestión de Conjuntos residenciales" xr:uid="{62FF8688-50B6-499B-97D0-E2EE0B9A5049}"/>
    <hyperlink ref="B11:B13" location="'Gestión de Residentes'!A1" display="Gestión de Residentes" xr:uid="{18061B1D-C566-4199-8F9A-D57F9796EBE2}"/>
    <hyperlink ref="B14:B17" location="Reservas!A1" display="Reservas" xr:uid="{10D3C645-B6DE-49BB-BCBB-2C5B720CFEDD}"/>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BD0E291-9B7B-40D3-A6BE-3B5AE9F98A2F}">
          <x14:formula1>
            <xm:f>Valores!$A$2:$A$4</xm:f>
          </x14:formula1>
          <xm:sqref>A5:A8 A11:A14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F8E16-67C6-432D-A5AA-BF67F960EE18}">
  <dimension ref="A1:F13"/>
  <sheetViews>
    <sheetView topLeftCell="A8" zoomScale="160" zoomScaleNormal="160" workbookViewId="0">
      <selection activeCell="C13" sqref="C13"/>
    </sheetView>
  </sheetViews>
  <sheetFormatPr baseColWidth="10" defaultColWidth="11.44140625" defaultRowHeight="14.4" x14ac:dyDescent="0.3"/>
  <cols>
    <col min="1" max="1" width="19.88671875" style="13" bestFit="1" customWidth="1"/>
    <col min="2" max="2" width="22.33203125" style="13" bestFit="1" customWidth="1"/>
    <col min="3" max="3" width="24" style="13" bestFit="1" customWidth="1"/>
    <col min="4" max="5" width="38.33203125" style="13" bestFit="1" customWidth="1"/>
    <col min="6" max="6" width="64" style="13" bestFit="1" customWidth="1"/>
    <col min="7" max="16384" width="11.44140625" style="13"/>
  </cols>
  <sheetData>
    <row r="1" spans="1:6" x14ac:dyDescent="0.3">
      <c r="A1" s="12" t="s">
        <v>29</v>
      </c>
      <c r="B1" s="71" t="str">
        <f>Contextos!B5</f>
        <v xml:space="preserve"> Gestión de Conjuntos residenciales</v>
      </c>
      <c r="C1" s="71"/>
      <c r="D1" s="71"/>
      <c r="E1" s="71"/>
      <c r="F1" s="72"/>
    </row>
    <row r="2" spans="1:6" ht="38.25" customHeight="1" x14ac:dyDescent="0.3">
      <c r="A2" s="14" t="s">
        <v>30</v>
      </c>
      <c r="B2" s="73" t="str">
        <f>Contextos!D5</f>
        <v>Contexto cuya motivación es Gestionar la estructura física y los recursos disponibles en cada conjunto residencial. Aquí se manejan los datos sobre qué conjuntos existen, dónde están ubicados, qué recursos ofrecen según una Agenda con respectivos turnos para cada zona.</v>
      </c>
      <c r="C2" s="73"/>
      <c r="D2" s="73"/>
      <c r="E2" s="73"/>
      <c r="F2" s="74"/>
    </row>
    <row r="3" spans="1:6" x14ac:dyDescent="0.3">
      <c r="A3" s="14" t="s">
        <v>3</v>
      </c>
      <c r="B3" s="75" t="str">
        <f>Contextos!A5</f>
        <v>Core/Básico</v>
      </c>
      <c r="C3" s="75"/>
      <c r="D3" s="75"/>
      <c r="E3" s="75"/>
      <c r="F3" s="76"/>
    </row>
    <row r="4" spans="1:6" x14ac:dyDescent="0.3">
      <c r="A4" s="77" t="s">
        <v>31</v>
      </c>
      <c r="B4" s="78"/>
      <c r="C4" s="78"/>
      <c r="D4" s="78"/>
      <c r="E4" s="78"/>
      <c r="F4" s="79"/>
    </row>
    <row r="5" spans="1:6" x14ac:dyDescent="0.3">
      <c r="A5" s="15" t="s">
        <v>32</v>
      </c>
      <c r="B5" s="16" t="s">
        <v>33</v>
      </c>
      <c r="C5" s="80" t="s">
        <v>34</v>
      </c>
      <c r="D5" s="80" t="s">
        <v>35</v>
      </c>
      <c r="E5" s="80"/>
      <c r="F5" s="81" t="s">
        <v>1</v>
      </c>
    </row>
    <row r="6" spans="1:6" x14ac:dyDescent="0.3">
      <c r="A6" s="15" t="s">
        <v>36</v>
      </c>
      <c r="B6" s="16" t="s">
        <v>37</v>
      </c>
      <c r="C6" s="80"/>
      <c r="D6" s="80"/>
      <c r="E6" s="80"/>
      <c r="F6" s="81"/>
    </row>
    <row r="7" spans="1:6" x14ac:dyDescent="0.3">
      <c r="A7" s="15" t="s">
        <v>38</v>
      </c>
      <c r="B7" s="16" t="s">
        <v>39</v>
      </c>
      <c r="C7" s="80"/>
      <c r="D7" s="16" t="s">
        <v>40</v>
      </c>
      <c r="E7" s="17" t="s">
        <v>4</v>
      </c>
      <c r="F7" s="81"/>
    </row>
    <row r="8" spans="1:6" ht="28.8" x14ac:dyDescent="0.3">
      <c r="A8" s="18" t="s">
        <v>41</v>
      </c>
      <c r="B8" s="18" t="s">
        <v>23</v>
      </c>
      <c r="C8" s="19" t="s">
        <v>20</v>
      </c>
      <c r="D8" s="44" t="str">
        <f>B8&amp;" "&amp;A8&amp;"-0001"</f>
        <v>Zona Comun Conjunto Residencial-0001</v>
      </c>
      <c r="E8" s="45" t="str">
        <f>_xlfn.CONCAT(A8," de ",B8)</f>
        <v>Conjunto Residencial de Zona Comun</v>
      </c>
      <c r="F8" s="22" t="s">
        <v>80</v>
      </c>
    </row>
    <row r="9" spans="1:6" ht="40.5" customHeight="1" x14ac:dyDescent="0.3">
      <c r="A9" s="24" t="s">
        <v>23</v>
      </c>
      <c r="B9" s="23" t="s">
        <v>68</v>
      </c>
      <c r="C9" s="24" t="s">
        <v>20</v>
      </c>
      <c r="D9" s="24" t="str">
        <f t="shared" ref="D9:D11" si="0">B9&amp;" "&amp;A9&amp;"-0001"</f>
        <v>Agenda Zona Comun-0001</v>
      </c>
      <c r="E9" s="46" t="str">
        <f t="shared" ref="E9:E10" si="1">_xlfn.CONCAT(A9," de ",B9)</f>
        <v>Zona Comun de Agenda</v>
      </c>
      <c r="F9" s="25" t="s">
        <v>81</v>
      </c>
    </row>
    <row r="10" spans="1:6" ht="40.5" customHeight="1" x14ac:dyDescent="0.3">
      <c r="A10" s="18" t="s">
        <v>68</v>
      </c>
      <c r="B10" s="18" t="s">
        <v>69</v>
      </c>
      <c r="C10" s="19" t="s">
        <v>20</v>
      </c>
      <c r="D10" s="44" t="str">
        <f t="shared" si="0"/>
        <v>Turno Agenda-0001</v>
      </c>
      <c r="E10" s="45" t="str">
        <f t="shared" si="1"/>
        <v>Agenda de Turno</v>
      </c>
      <c r="F10" s="22" t="s">
        <v>82</v>
      </c>
    </row>
    <row r="11" spans="1:6" ht="28.8" x14ac:dyDescent="0.3">
      <c r="A11" s="24" t="s">
        <v>41</v>
      </c>
      <c r="B11" s="23" t="s">
        <v>70</v>
      </c>
      <c r="C11" s="24" t="s">
        <v>20</v>
      </c>
      <c r="D11" s="24" t="str">
        <f t="shared" si="0"/>
        <v>Administrador Conjunto Residencial-0001</v>
      </c>
      <c r="E11" s="46" t="str">
        <f>_xlfn.CONCAT(A11," de ",B11)</f>
        <v>Conjunto Residencial de Administrador</v>
      </c>
      <c r="F11" s="25" t="s">
        <v>85</v>
      </c>
    </row>
    <row r="12" spans="1:6" ht="28.8" x14ac:dyDescent="0.3">
      <c r="A12" s="18" t="s">
        <v>70</v>
      </c>
      <c r="B12" s="18" t="s">
        <v>71</v>
      </c>
      <c r="C12" s="19" t="s">
        <v>20</v>
      </c>
      <c r="D12" s="44" t="str">
        <f>B12&amp;" "&amp;A12&amp;"-0001"</f>
        <v>Publicación Administrador-0001</v>
      </c>
      <c r="E12" s="45" t="str">
        <f>_xlfn.CONCAT(A12," con ",B12)</f>
        <v>Administrador con Publicación</v>
      </c>
      <c r="F12" s="22" t="s">
        <v>83</v>
      </c>
    </row>
    <row r="13" spans="1:6" ht="47.25" customHeight="1" x14ac:dyDescent="0.3">
      <c r="A13" s="23" t="s">
        <v>23</v>
      </c>
      <c r="B13" s="23" t="s">
        <v>70</v>
      </c>
      <c r="C13" s="24" t="s">
        <v>18</v>
      </c>
      <c r="D13" s="24" t="str">
        <f>B13&amp;" "&amp;A13&amp;"-0002"</f>
        <v>Administrador Zona Comun-0002</v>
      </c>
      <c r="E13" s="46" t="str">
        <f>_xlfn.CONCAT(A13," con ",B13)</f>
        <v>Zona Comun con Administrador</v>
      </c>
      <c r="F13" s="25" t="s">
        <v>88</v>
      </c>
    </row>
  </sheetData>
  <mergeCells count="7">
    <mergeCell ref="B1:F1"/>
    <mergeCell ref="B2:F2"/>
    <mergeCell ref="B3:F3"/>
    <mergeCell ref="A4:F4"/>
    <mergeCell ref="C5:C7"/>
    <mergeCell ref="D5:E6"/>
    <mergeCell ref="F5:F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A467154-8CE8-4012-83D7-B9572690BD86}">
          <x14:formula1>
            <xm:f>Valores!$A$7:$A$13</xm:f>
          </x14:formula1>
          <xm:sqref>C8:C13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6A343-6D12-4FEA-AEEF-63E15D63FE79}">
  <dimension ref="A1:F9"/>
  <sheetViews>
    <sheetView zoomScale="160" zoomScaleNormal="160" workbookViewId="0">
      <selection activeCell="D19" sqref="D19"/>
    </sheetView>
  </sheetViews>
  <sheetFormatPr baseColWidth="10" defaultColWidth="11.44140625" defaultRowHeight="14.4" x14ac:dyDescent="0.3"/>
  <cols>
    <col min="1" max="1" width="19.88671875" style="13" bestFit="1" customWidth="1"/>
    <col min="2" max="2" width="22.33203125" style="13" bestFit="1" customWidth="1"/>
    <col min="3" max="3" width="24" style="13" bestFit="1" customWidth="1"/>
    <col min="4" max="4" width="37.88671875" style="13" bestFit="1" customWidth="1"/>
    <col min="5" max="5" width="38.33203125" style="13" bestFit="1" customWidth="1"/>
    <col min="6" max="6" width="64" style="13" bestFit="1" customWidth="1"/>
    <col min="7" max="16384" width="11.44140625" style="13"/>
  </cols>
  <sheetData>
    <row r="1" spans="1:6" x14ac:dyDescent="0.3">
      <c r="A1" s="12" t="s">
        <v>29</v>
      </c>
      <c r="B1" s="71" t="str">
        <f>Contextos!B11</f>
        <v>Gestión de Residentes</v>
      </c>
      <c r="C1" s="71"/>
      <c r="D1" s="71"/>
      <c r="E1" s="71"/>
      <c r="F1" s="72"/>
    </row>
    <row r="2" spans="1:6" x14ac:dyDescent="0.3">
      <c r="A2" s="14" t="s">
        <v>30</v>
      </c>
      <c r="B2" s="73" t="str">
        <f>Contextos!D11</f>
        <v>Contexto cuya motivación es encargarce de manejar la información de los residentes, incluidas sus identificaciones, contacto, y la relación entre el residente y su residencia dentro del conjunto.</v>
      </c>
      <c r="C2" s="73"/>
      <c r="D2" s="73"/>
      <c r="E2" s="73"/>
      <c r="F2" s="74"/>
    </row>
    <row r="3" spans="1:6" x14ac:dyDescent="0.3">
      <c r="A3" s="14" t="s">
        <v>3</v>
      </c>
      <c r="B3" s="75" t="str">
        <f>Contextos!A11</f>
        <v>Core/Básico</v>
      </c>
      <c r="C3" s="75"/>
      <c r="D3" s="75"/>
      <c r="E3" s="75"/>
      <c r="F3" s="76"/>
    </row>
    <row r="4" spans="1:6" x14ac:dyDescent="0.3">
      <c r="A4" s="77" t="s">
        <v>31</v>
      </c>
      <c r="B4" s="78"/>
      <c r="C4" s="78"/>
      <c r="D4" s="78"/>
      <c r="E4" s="78"/>
      <c r="F4" s="79"/>
    </row>
    <row r="5" spans="1:6" x14ac:dyDescent="0.3">
      <c r="A5" s="15" t="s">
        <v>32</v>
      </c>
      <c r="B5" s="16" t="s">
        <v>33</v>
      </c>
      <c r="C5" s="80" t="s">
        <v>34</v>
      </c>
      <c r="D5" s="80" t="s">
        <v>35</v>
      </c>
      <c r="E5" s="80"/>
      <c r="F5" s="81" t="s">
        <v>1</v>
      </c>
    </row>
    <row r="6" spans="1:6" x14ac:dyDescent="0.3">
      <c r="A6" s="15" t="s">
        <v>36</v>
      </c>
      <c r="B6" s="16" t="s">
        <v>37</v>
      </c>
      <c r="C6" s="80"/>
      <c r="D6" s="80"/>
      <c r="E6" s="80"/>
      <c r="F6" s="81"/>
    </row>
    <row r="7" spans="1:6" x14ac:dyDescent="0.3">
      <c r="A7" s="15" t="s">
        <v>38</v>
      </c>
      <c r="B7" s="16" t="s">
        <v>39</v>
      </c>
      <c r="C7" s="80"/>
      <c r="D7" s="16" t="s">
        <v>40</v>
      </c>
      <c r="E7" s="17" t="s">
        <v>4</v>
      </c>
      <c r="F7" s="81"/>
    </row>
    <row r="8" spans="1:6" ht="28.8" x14ac:dyDescent="0.3">
      <c r="A8" s="19" t="s">
        <v>63</v>
      </c>
      <c r="B8" s="18" t="s">
        <v>25</v>
      </c>
      <c r="C8" s="19" t="s">
        <v>20</v>
      </c>
      <c r="D8" s="20" t="str">
        <f>B8&amp;" "&amp;A8&amp;"-0001"</f>
        <v>Residente ConjuntoResidencial-0001</v>
      </c>
      <c r="E8" s="21" t="str">
        <f>_xlfn.CONCAT(A8," de ",B8)</f>
        <v>ConjuntoResidencial de Residente</v>
      </c>
      <c r="F8" s="22" t="s">
        <v>84</v>
      </c>
    </row>
    <row r="9" spans="1:6" ht="40.5" customHeight="1" x14ac:dyDescent="0.3">
      <c r="A9" s="24" t="s">
        <v>25</v>
      </c>
      <c r="B9" s="23" t="s">
        <v>86</v>
      </c>
      <c r="C9" s="24" t="s">
        <v>18</v>
      </c>
      <c r="D9" s="24" t="str">
        <f>B9&amp;" "&amp;A9&amp;"-0003"</f>
        <v>Admistrador Residente-0003</v>
      </c>
      <c r="E9" s="24" t="str">
        <f>_xlfn.CONCAT(A9," de ",B9)</f>
        <v>Residente de Admistrador</v>
      </c>
      <c r="F9" s="25" t="s">
        <v>87</v>
      </c>
    </row>
  </sheetData>
  <mergeCells count="7">
    <mergeCell ref="B1:F1"/>
    <mergeCell ref="B2:F2"/>
    <mergeCell ref="B3:F3"/>
    <mergeCell ref="A4:F4"/>
    <mergeCell ref="C5:C7"/>
    <mergeCell ref="D5:E6"/>
    <mergeCell ref="F5:F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AB5A774-8435-407F-9816-C57C76A97F1C}">
          <x14:formula1>
            <xm:f>Valores!$A$7:$A$13</xm:f>
          </x14:formula1>
          <xm:sqref>C8:C9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88BE7-88A8-46E0-AF18-6F40B3F602F8}">
  <dimension ref="A1:F10"/>
  <sheetViews>
    <sheetView zoomScale="170" zoomScaleNormal="170" workbookViewId="0">
      <selection activeCell="E15" sqref="E15"/>
    </sheetView>
  </sheetViews>
  <sheetFormatPr baseColWidth="10" defaultColWidth="11.44140625" defaultRowHeight="14.4" x14ac:dyDescent="0.3"/>
  <cols>
    <col min="1" max="1" width="19.88671875" style="13" bestFit="1" customWidth="1"/>
    <col min="2" max="2" width="22.33203125" style="13" bestFit="1" customWidth="1"/>
    <col min="3" max="3" width="24" style="13" bestFit="1" customWidth="1"/>
    <col min="4" max="4" width="33.44140625" style="13" bestFit="1" customWidth="1"/>
    <col min="5" max="5" width="38.33203125" style="13" bestFit="1" customWidth="1"/>
    <col min="6" max="6" width="64" style="13" bestFit="1" customWidth="1"/>
    <col min="7" max="16384" width="11.44140625" style="13"/>
  </cols>
  <sheetData>
    <row r="1" spans="1:6" x14ac:dyDescent="0.3">
      <c r="A1" s="12" t="s">
        <v>29</v>
      </c>
      <c r="B1" s="71" t="str">
        <f>Contextos!B14</f>
        <v>Reservas</v>
      </c>
      <c r="C1" s="71"/>
      <c r="D1" s="71"/>
      <c r="E1" s="71"/>
      <c r="F1" s="72"/>
    </row>
    <row r="2" spans="1:6" x14ac:dyDescent="0.3">
      <c r="A2" s="14" t="s">
        <v>30</v>
      </c>
      <c r="B2" s="73" t="str">
        <f>Contextos!D14</f>
        <v>Contexto cuya intención enfocarse en la gestión del proceso de reservas de los recursos, incluyendo la disponibilidad de los recursos y las reservas que los residentes realizan.</v>
      </c>
      <c r="C2" s="73"/>
      <c r="D2" s="73"/>
      <c r="E2" s="73"/>
      <c r="F2" s="74"/>
    </row>
    <row r="3" spans="1:6" x14ac:dyDescent="0.3">
      <c r="A3" s="14" t="s">
        <v>3</v>
      </c>
      <c r="B3" s="75" t="str">
        <f>Contextos!A14</f>
        <v>Core/Básico</v>
      </c>
      <c r="C3" s="75"/>
      <c r="D3" s="75"/>
      <c r="E3" s="75"/>
      <c r="F3" s="76"/>
    </row>
    <row r="4" spans="1:6" x14ac:dyDescent="0.3">
      <c r="A4" s="77" t="s">
        <v>31</v>
      </c>
      <c r="B4" s="78"/>
      <c r="C4" s="78"/>
      <c r="D4" s="78"/>
      <c r="E4" s="78"/>
      <c r="F4" s="79"/>
    </row>
    <row r="5" spans="1:6" x14ac:dyDescent="0.3">
      <c r="A5" s="15" t="s">
        <v>32</v>
      </c>
      <c r="B5" s="16" t="s">
        <v>33</v>
      </c>
      <c r="C5" s="80" t="s">
        <v>34</v>
      </c>
      <c r="D5" s="80" t="s">
        <v>35</v>
      </c>
      <c r="E5" s="80"/>
      <c r="F5" s="81" t="s">
        <v>1</v>
      </c>
    </row>
    <row r="6" spans="1:6" x14ac:dyDescent="0.3">
      <c r="A6" s="15" t="s">
        <v>36</v>
      </c>
      <c r="B6" s="16" t="s">
        <v>37</v>
      </c>
      <c r="C6" s="80"/>
      <c r="D6" s="80"/>
      <c r="E6" s="80"/>
      <c r="F6" s="81"/>
    </row>
    <row r="7" spans="1:6" x14ac:dyDescent="0.3">
      <c r="A7" s="15" t="s">
        <v>38</v>
      </c>
      <c r="B7" s="16" t="s">
        <v>39</v>
      </c>
      <c r="C7" s="80"/>
      <c r="D7" s="16" t="s">
        <v>40</v>
      </c>
      <c r="E7" s="17" t="s">
        <v>4</v>
      </c>
      <c r="F7" s="81"/>
    </row>
    <row r="8" spans="1:6" ht="28.8" x14ac:dyDescent="0.3">
      <c r="A8" s="18" t="s">
        <v>42</v>
      </c>
      <c r="B8" s="19" t="s">
        <v>26</v>
      </c>
      <c r="C8" s="19" t="s">
        <v>20</v>
      </c>
      <c r="D8" s="20" t="str">
        <f>B8&amp;"-0001"</f>
        <v>Reserva-0001</v>
      </c>
      <c r="E8" s="21" t="str">
        <f>_xlfn.CONCAT(A8," de ",B8)</f>
        <v>ZonaComun de Reserva</v>
      </c>
      <c r="F8" s="22" t="s">
        <v>89</v>
      </c>
    </row>
    <row r="9" spans="1:6" ht="40.5" customHeight="1" x14ac:dyDescent="0.3">
      <c r="A9" s="23" t="s">
        <v>69</v>
      </c>
      <c r="B9" s="24" t="s">
        <v>26</v>
      </c>
      <c r="C9" s="24" t="s">
        <v>20</v>
      </c>
      <c r="D9" s="24" t="str">
        <f>B9&amp;"-0002"</f>
        <v>Reserva-0002</v>
      </c>
      <c r="E9" s="24" t="str">
        <f t="shared" ref="E9:E10" si="0">_xlfn.CONCAT(A9," de ",B9)</f>
        <v>Turno de Reserva</v>
      </c>
      <c r="F9" s="25" t="s">
        <v>90</v>
      </c>
    </row>
    <row r="10" spans="1:6" ht="28.8" x14ac:dyDescent="0.3">
      <c r="A10" s="18" t="s">
        <v>25</v>
      </c>
      <c r="B10" s="19" t="s">
        <v>26</v>
      </c>
      <c r="C10" s="19" t="s">
        <v>20</v>
      </c>
      <c r="D10" s="20" t="str">
        <f>B10&amp;"-0003"</f>
        <v>Reserva-0003</v>
      </c>
      <c r="E10" s="21" t="str">
        <f t="shared" si="0"/>
        <v>Residente de Reserva</v>
      </c>
      <c r="F10" s="22" t="s">
        <v>91</v>
      </c>
    </row>
  </sheetData>
  <mergeCells count="7">
    <mergeCell ref="B1:F1"/>
    <mergeCell ref="B2:F2"/>
    <mergeCell ref="B3:F3"/>
    <mergeCell ref="A4:F4"/>
    <mergeCell ref="C5:C7"/>
    <mergeCell ref="D5:E6"/>
    <mergeCell ref="F5:F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124A45D-ECAC-4EEC-9BB6-8B4657FFF3C6}">
          <x14:formula1>
            <xm:f>Valores!$A$7:$A$13</xm:f>
          </x14:formula1>
          <xm:sqref>C8:C10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88799-E6A1-4FAB-A09B-AF9FE652AF52}">
  <dimension ref="A1:S10"/>
  <sheetViews>
    <sheetView topLeftCell="K1" zoomScale="110" zoomScaleNormal="110" workbookViewId="0">
      <selection activeCell="S10" sqref="S10"/>
    </sheetView>
  </sheetViews>
  <sheetFormatPr baseColWidth="10" defaultColWidth="11.44140625" defaultRowHeight="14.4" x14ac:dyDescent="0.3"/>
  <cols>
    <col min="1" max="1" width="12.5546875" style="13" bestFit="1" customWidth="1"/>
    <col min="2" max="2" width="19.88671875" style="13" customWidth="1"/>
    <col min="3" max="3" width="23.44140625" style="13" bestFit="1" customWidth="1"/>
    <col min="4" max="4" width="19.44140625" style="13" bestFit="1" customWidth="1"/>
    <col min="5" max="5" width="16.109375" style="13" bestFit="1" customWidth="1"/>
    <col min="6" max="6" width="16.44140625" style="13" bestFit="1" customWidth="1"/>
    <col min="7" max="7" width="9.44140625" style="13" bestFit="1" customWidth="1"/>
    <col min="8" max="8" width="12.5546875" style="13" bestFit="1" customWidth="1"/>
    <col min="9" max="9" width="12" style="13" bestFit="1" customWidth="1"/>
    <col min="10" max="10" width="31" style="13" bestFit="1" customWidth="1"/>
    <col min="11" max="11" width="23.5546875" style="13" bestFit="1" customWidth="1"/>
    <col min="12" max="12" width="16.5546875" style="13" bestFit="1" customWidth="1"/>
    <col min="13" max="13" width="16.109375" style="13" bestFit="1" customWidth="1"/>
    <col min="14" max="14" width="16.44140625" style="13" bestFit="1" customWidth="1"/>
    <col min="15" max="15" width="9.44140625" style="13" bestFit="1" customWidth="1"/>
    <col min="16" max="16" width="12.5546875" style="13" bestFit="1" customWidth="1"/>
    <col min="17" max="17" width="12" style="13" bestFit="1" customWidth="1"/>
    <col min="18" max="18" width="58" style="30" customWidth="1"/>
    <col min="19" max="19" width="17.109375" style="13" bestFit="1" customWidth="1"/>
    <col min="20" max="16384" width="11.44140625" style="13"/>
  </cols>
  <sheetData>
    <row r="1" spans="1:19" x14ac:dyDescent="0.3">
      <c r="A1" s="12" t="s">
        <v>40</v>
      </c>
      <c r="B1" s="82" t="str">
        <f>Reservas!D8</f>
        <v>Reserva-0001</v>
      </c>
      <c r="C1" s="82"/>
      <c r="D1" s="82"/>
      <c r="E1" s="82"/>
      <c r="F1" s="82"/>
      <c r="G1" s="82"/>
      <c r="H1" s="82"/>
      <c r="I1" s="82"/>
      <c r="J1" s="82"/>
      <c r="K1" s="82"/>
      <c r="L1" s="82"/>
      <c r="M1" s="82"/>
      <c r="N1" s="82"/>
      <c r="O1" s="82"/>
      <c r="P1" s="82"/>
      <c r="Q1" s="82"/>
      <c r="R1" s="82"/>
      <c r="S1" s="83"/>
    </row>
    <row r="2" spans="1:19" x14ac:dyDescent="0.3">
      <c r="A2" s="77"/>
      <c r="B2" s="78"/>
      <c r="C2" s="78"/>
      <c r="D2" s="78"/>
      <c r="E2" s="78"/>
      <c r="F2" s="78"/>
      <c r="G2" s="78"/>
      <c r="H2" s="78"/>
      <c r="I2" s="78"/>
      <c r="J2" s="78"/>
      <c r="K2" s="78"/>
      <c r="L2" s="78"/>
      <c r="M2" s="78"/>
      <c r="N2" s="78"/>
      <c r="O2" s="78"/>
      <c r="P2" s="78"/>
      <c r="Q2" s="78"/>
      <c r="R2" s="78"/>
      <c r="S2" s="79"/>
    </row>
    <row r="3" spans="1:19" x14ac:dyDescent="0.3">
      <c r="A3" s="84" t="s">
        <v>44</v>
      </c>
      <c r="B3" s="85"/>
      <c r="C3" s="85"/>
      <c r="D3" s="85"/>
      <c r="E3" s="85"/>
      <c r="F3" s="85"/>
      <c r="G3" s="85"/>
      <c r="H3" s="85"/>
      <c r="I3" s="85"/>
      <c r="J3" s="85" t="s">
        <v>45</v>
      </c>
      <c r="K3" s="85"/>
      <c r="L3" s="85"/>
      <c r="M3" s="85"/>
      <c r="N3" s="85"/>
      <c r="O3" s="85"/>
      <c r="P3" s="85"/>
      <c r="Q3" s="85"/>
      <c r="R3" s="86" t="s">
        <v>30</v>
      </c>
      <c r="S3" s="88" t="s">
        <v>46</v>
      </c>
    </row>
    <row r="4" spans="1:19" ht="15" thickBot="1" x14ac:dyDescent="0.35">
      <c r="A4" s="34" t="s">
        <v>29</v>
      </c>
      <c r="B4" s="35" t="s">
        <v>47</v>
      </c>
      <c r="C4" s="35" t="s">
        <v>48</v>
      </c>
      <c r="D4" s="35" t="s">
        <v>49</v>
      </c>
      <c r="E4" s="35" t="s">
        <v>50</v>
      </c>
      <c r="F4" s="35" t="s">
        <v>51</v>
      </c>
      <c r="G4" s="35" t="s">
        <v>52</v>
      </c>
      <c r="H4" s="35" t="s">
        <v>53</v>
      </c>
      <c r="I4" s="35" t="s">
        <v>54</v>
      </c>
      <c r="J4" s="35" t="s">
        <v>55</v>
      </c>
      <c r="K4" s="35" t="s">
        <v>56</v>
      </c>
      <c r="L4" s="35" t="s">
        <v>49</v>
      </c>
      <c r="M4" s="35" t="s">
        <v>50</v>
      </c>
      <c r="N4" s="35" t="s">
        <v>51</v>
      </c>
      <c r="O4" s="35" t="s">
        <v>52</v>
      </c>
      <c r="P4" s="35" t="s">
        <v>53</v>
      </c>
      <c r="Q4" s="35" t="s">
        <v>54</v>
      </c>
      <c r="R4" s="87"/>
      <c r="S4" s="89"/>
    </row>
    <row r="5" spans="1:19" ht="44.4" thickTop="1" thickBot="1" x14ac:dyDescent="0.35">
      <c r="A5" s="90" t="s">
        <v>92</v>
      </c>
      <c r="B5" s="91" t="s">
        <v>63</v>
      </c>
      <c r="C5" s="36" t="s">
        <v>57</v>
      </c>
      <c r="D5" s="36" t="s">
        <v>58</v>
      </c>
      <c r="E5" s="36">
        <v>32</v>
      </c>
      <c r="F5" s="36">
        <v>32</v>
      </c>
      <c r="G5" s="36"/>
      <c r="H5" s="36"/>
      <c r="I5" s="36"/>
      <c r="J5" s="36" t="str">
        <f>_xlfn.CONCAT(C5,$B$5)</f>
        <v>identificadorConjuntoResidencial</v>
      </c>
      <c r="K5" s="36" t="s">
        <v>61</v>
      </c>
      <c r="L5" s="36" t="s">
        <v>58</v>
      </c>
      <c r="M5" s="36">
        <v>32</v>
      </c>
      <c r="N5" s="36">
        <v>32</v>
      </c>
      <c r="O5" s="36"/>
      <c r="P5" s="36"/>
      <c r="Q5" s="36"/>
      <c r="R5" s="37" t="str">
        <f>_xlfn.CONCAT("Atributo que contiene la informacion del identificador de un ",B5,"  en el contexto de ",A5,".")</f>
        <v>Atributo que contiene la informacion del identificador de un ConjuntoResidencial  en el contexto de Gestión de Conjuntos residenciales.</v>
      </c>
      <c r="S5" s="93" t="str">
        <f>B7</f>
        <v>ZonaComun</v>
      </c>
    </row>
    <row r="6" spans="1:19" ht="58.8" thickTop="1" thickBot="1" x14ac:dyDescent="0.35">
      <c r="A6" s="90"/>
      <c r="B6" s="91"/>
      <c r="C6" s="36" t="s">
        <v>59</v>
      </c>
      <c r="D6" s="36" t="s">
        <v>60</v>
      </c>
      <c r="E6" s="36">
        <v>1</v>
      </c>
      <c r="F6" s="36">
        <v>50</v>
      </c>
      <c r="G6" s="36"/>
      <c r="H6" s="36"/>
      <c r="I6" s="36"/>
      <c r="J6" s="36" t="str">
        <f>_xlfn.CONCAT(C6,$B$5)</f>
        <v>nombreConjuntoResidencial</v>
      </c>
      <c r="K6" s="36" t="s">
        <v>61</v>
      </c>
      <c r="L6" s="36" t="s">
        <v>60</v>
      </c>
      <c r="M6" s="36">
        <v>1</v>
      </c>
      <c r="N6" s="36">
        <v>50</v>
      </c>
      <c r="O6" s="36"/>
      <c r="P6" s="36"/>
      <c r="Q6" s="36"/>
      <c r="R6" s="37" t="str">
        <f>_xlfn.CONCAT("Atributo que contiene la información del nombre de un ",B5," en el contexto de ",A5," asociado al residente con el identificador' ",J6,"'.")</f>
        <v>Atributo que contiene la información del nombre de un ConjuntoResidencial en el contexto de Gestión de Conjuntos residenciales asociado al residente con el identificador' nombreConjuntoResidencial'.</v>
      </c>
      <c r="S6" s="94"/>
    </row>
    <row r="7" spans="1:19" ht="30" thickTop="1" thickBot="1" x14ac:dyDescent="0.35">
      <c r="A7" s="90"/>
      <c r="B7" s="92" t="s">
        <v>42</v>
      </c>
      <c r="C7" s="38" t="s">
        <v>57</v>
      </c>
      <c r="D7" s="38" t="s">
        <v>58</v>
      </c>
      <c r="E7" s="38">
        <v>32</v>
      </c>
      <c r="F7" s="38">
        <v>32</v>
      </c>
      <c r="G7" s="38"/>
      <c r="H7" s="38"/>
      <c r="I7" s="38"/>
      <c r="J7" s="38" t="str">
        <f>_xlfn.CONCAT(C5,$B$7)</f>
        <v>identificadorZonaComun</v>
      </c>
      <c r="K7" s="38" t="s">
        <v>61</v>
      </c>
      <c r="L7" s="38" t="s">
        <v>58</v>
      </c>
      <c r="M7" s="38">
        <v>32</v>
      </c>
      <c r="N7" s="38">
        <v>32</v>
      </c>
      <c r="O7" s="38"/>
      <c r="P7" s="38"/>
      <c r="Q7" s="38"/>
      <c r="R7" s="39" t="str">
        <f>_xlfn.CONCAT("Atributo que contiene la informacion del identificador de un ",B7,"  en el contexto de ",A5,".")</f>
        <v>Atributo que contiene la informacion del identificador de un ZonaComun  en el contexto de Gestión de Conjuntos residenciales.</v>
      </c>
      <c r="S7" s="94"/>
    </row>
    <row r="8" spans="1:19" ht="44.4" thickTop="1" thickBot="1" x14ac:dyDescent="0.35">
      <c r="A8" s="90"/>
      <c r="B8" s="92"/>
      <c r="C8" s="38" t="s">
        <v>59</v>
      </c>
      <c r="D8" s="38" t="s">
        <v>60</v>
      </c>
      <c r="E8" s="38">
        <v>1</v>
      </c>
      <c r="F8" s="38">
        <v>50</v>
      </c>
      <c r="G8" s="38"/>
      <c r="H8" s="38"/>
      <c r="I8" s="38"/>
      <c r="J8" s="38" t="str">
        <f>_xlfn.CONCAT(C6,$B$7)</f>
        <v>nombreZonaComun</v>
      </c>
      <c r="K8" s="38" t="s">
        <v>61</v>
      </c>
      <c r="L8" s="38" t="s">
        <v>60</v>
      </c>
      <c r="M8" s="38">
        <v>1</v>
      </c>
      <c r="N8" s="38">
        <v>50</v>
      </c>
      <c r="O8" s="38"/>
      <c r="P8" s="38"/>
      <c r="Q8" s="38"/>
      <c r="R8" s="39" t="str">
        <f>_xlfn.CONCAT("Atributo que contiene la información del nombre de un ",B7," en el contexto de ",A5," asociado a la reserva con el identificador' ",J8,"'.")</f>
        <v>Atributo que contiene la información del nombre de un ZonaComun en el contexto de Gestión de Conjuntos residenciales asociado a la reserva con el identificador' nombreZonaComun'.</v>
      </c>
      <c r="S8" s="94"/>
    </row>
    <row r="9" spans="1:19" ht="15.6" thickTop="1" thickBot="1" x14ac:dyDescent="0.35">
      <c r="A9" s="90"/>
      <c r="B9" s="92"/>
      <c r="C9" s="38" t="s">
        <v>64</v>
      </c>
      <c r="D9" s="38" t="s">
        <v>63</v>
      </c>
      <c r="E9" s="38"/>
      <c r="F9" s="38"/>
      <c r="G9" s="38"/>
      <c r="H9" s="38"/>
      <c r="I9" s="38"/>
      <c r="J9" s="38"/>
      <c r="K9" s="38"/>
      <c r="L9" s="38"/>
      <c r="M9" s="38"/>
      <c r="N9" s="38"/>
      <c r="O9" s="38"/>
      <c r="P9" s="38"/>
      <c r="Q9" s="38"/>
      <c r="R9" s="39"/>
      <c r="S9" s="94"/>
    </row>
    <row r="10" spans="1:19" ht="15" thickTop="1" x14ac:dyDescent="0.3"/>
  </sheetData>
  <mergeCells count="10">
    <mergeCell ref="A5:A9"/>
    <mergeCell ref="B5:B6"/>
    <mergeCell ref="B7:B9"/>
    <mergeCell ref="S5:S9"/>
    <mergeCell ref="B1:S1"/>
    <mergeCell ref="A2:S2"/>
    <mergeCell ref="A3:I3"/>
    <mergeCell ref="J3:Q3"/>
    <mergeCell ref="R3:R4"/>
    <mergeCell ref="S3:S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2EBB7-5669-4BC7-8C4D-6FF94FADDE33}">
  <dimension ref="A1:S10"/>
  <sheetViews>
    <sheetView workbookViewId="0">
      <selection sqref="A1:XFD1048576"/>
    </sheetView>
  </sheetViews>
  <sheetFormatPr baseColWidth="10" defaultColWidth="11.44140625" defaultRowHeight="14.4" x14ac:dyDescent="0.3"/>
  <cols>
    <col min="1" max="1" width="14.6640625" style="13" customWidth="1"/>
    <col min="2" max="2" width="21" style="13" customWidth="1"/>
    <col min="3" max="3" width="23.44140625" style="13" bestFit="1" customWidth="1"/>
    <col min="4" max="4" width="19.44140625" style="13" customWidth="1"/>
    <col min="5" max="5" width="16.109375" style="13" bestFit="1" customWidth="1"/>
    <col min="6" max="6" width="16.44140625" style="13" bestFit="1" customWidth="1"/>
    <col min="7" max="7" width="9.44140625" style="13" bestFit="1" customWidth="1"/>
    <col min="8" max="8" width="12.5546875" style="13" bestFit="1" customWidth="1"/>
    <col min="9" max="9" width="12" style="13" bestFit="1" customWidth="1"/>
    <col min="10" max="10" width="31" style="13" bestFit="1" customWidth="1"/>
    <col min="11" max="11" width="23.5546875" style="13" bestFit="1" customWidth="1"/>
    <col min="12" max="12" width="16.5546875" style="13" bestFit="1" customWidth="1"/>
    <col min="13" max="13" width="16.109375" style="13" bestFit="1" customWidth="1"/>
    <col min="14" max="14" width="16.44140625" style="13" bestFit="1" customWidth="1"/>
    <col min="15" max="15" width="9.44140625" style="13" bestFit="1" customWidth="1"/>
    <col min="16" max="16" width="12.5546875" style="13" bestFit="1" customWidth="1"/>
    <col min="17" max="17" width="12" style="13" bestFit="1" customWidth="1"/>
    <col min="18" max="18" width="58" style="30" customWidth="1"/>
    <col min="19" max="19" width="17.109375" style="13" bestFit="1" customWidth="1"/>
    <col min="20" max="16384" width="11.44140625" style="13"/>
  </cols>
  <sheetData>
    <row r="1" spans="1:19" x14ac:dyDescent="0.3">
      <c r="A1" s="12" t="s">
        <v>40</v>
      </c>
      <c r="B1" s="82" t="str">
        <f>Reservas!D9</f>
        <v>Reserva-0002</v>
      </c>
      <c r="C1" s="82"/>
      <c r="D1" s="82"/>
      <c r="E1" s="82"/>
      <c r="F1" s="82"/>
      <c r="G1" s="82"/>
      <c r="H1" s="82"/>
      <c r="I1" s="82"/>
      <c r="J1" s="82"/>
      <c r="K1" s="82"/>
      <c r="L1" s="82"/>
      <c r="M1" s="82"/>
      <c r="N1" s="82"/>
      <c r="O1" s="82"/>
      <c r="P1" s="82"/>
      <c r="Q1" s="82"/>
      <c r="R1" s="82"/>
      <c r="S1" s="83"/>
    </row>
    <row r="2" spans="1:19" x14ac:dyDescent="0.3">
      <c r="A2" s="77"/>
      <c r="B2" s="78"/>
      <c r="C2" s="78"/>
      <c r="D2" s="78"/>
      <c r="E2" s="78"/>
      <c r="F2" s="78"/>
      <c r="G2" s="78"/>
      <c r="H2" s="78"/>
      <c r="I2" s="78"/>
      <c r="J2" s="78"/>
      <c r="K2" s="78"/>
      <c r="L2" s="78"/>
      <c r="M2" s="78"/>
      <c r="N2" s="78"/>
      <c r="O2" s="78"/>
      <c r="P2" s="78"/>
      <c r="Q2" s="78"/>
      <c r="R2" s="78"/>
      <c r="S2" s="79"/>
    </row>
    <row r="3" spans="1:19" x14ac:dyDescent="0.3">
      <c r="A3" s="84" t="s">
        <v>44</v>
      </c>
      <c r="B3" s="85"/>
      <c r="C3" s="85"/>
      <c r="D3" s="85"/>
      <c r="E3" s="85"/>
      <c r="F3" s="85"/>
      <c r="G3" s="85"/>
      <c r="H3" s="85"/>
      <c r="I3" s="85"/>
      <c r="J3" s="85" t="s">
        <v>45</v>
      </c>
      <c r="K3" s="85"/>
      <c r="L3" s="85"/>
      <c r="M3" s="85"/>
      <c r="N3" s="85"/>
      <c r="O3" s="85"/>
      <c r="P3" s="85"/>
      <c r="Q3" s="85"/>
      <c r="R3" s="86" t="s">
        <v>30</v>
      </c>
      <c r="S3" s="88" t="s">
        <v>46</v>
      </c>
    </row>
    <row r="4" spans="1:19" ht="15" thickBot="1" x14ac:dyDescent="0.35">
      <c r="A4" s="34" t="s">
        <v>29</v>
      </c>
      <c r="B4" s="35" t="s">
        <v>47</v>
      </c>
      <c r="C4" s="35" t="s">
        <v>48</v>
      </c>
      <c r="D4" s="35" t="s">
        <v>49</v>
      </c>
      <c r="E4" s="35" t="s">
        <v>50</v>
      </c>
      <c r="F4" s="35" t="s">
        <v>51</v>
      </c>
      <c r="G4" s="35" t="s">
        <v>52</v>
      </c>
      <c r="H4" s="35" t="s">
        <v>53</v>
      </c>
      <c r="I4" s="35" t="s">
        <v>54</v>
      </c>
      <c r="J4" s="35" t="s">
        <v>55</v>
      </c>
      <c r="K4" s="35" t="s">
        <v>56</v>
      </c>
      <c r="L4" s="35" t="s">
        <v>49</v>
      </c>
      <c r="M4" s="35" t="s">
        <v>50</v>
      </c>
      <c r="N4" s="35" t="s">
        <v>51</v>
      </c>
      <c r="O4" s="35" t="s">
        <v>52</v>
      </c>
      <c r="P4" s="35" t="s">
        <v>53</v>
      </c>
      <c r="Q4" s="35" t="s">
        <v>54</v>
      </c>
      <c r="R4" s="87"/>
      <c r="S4" s="89"/>
    </row>
    <row r="5" spans="1:19" ht="30" thickTop="1" thickBot="1" x14ac:dyDescent="0.35">
      <c r="A5" s="90" t="s">
        <v>62</v>
      </c>
      <c r="B5" s="95" t="s">
        <v>68</v>
      </c>
      <c r="C5" s="36" t="s">
        <v>57</v>
      </c>
      <c r="D5" s="36" t="s">
        <v>58</v>
      </c>
      <c r="E5" s="36">
        <v>32</v>
      </c>
      <c r="F5" s="36">
        <v>32</v>
      </c>
      <c r="G5" s="36"/>
      <c r="H5" s="36"/>
      <c r="I5" s="36"/>
      <c r="J5" s="36" t="str">
        <f>_xlfn.CONCAT(C5,$B$5)</f>
        <v>identificadorAgenda</v>
      </c>
      <c r="K5" s="36" t="s">
        <v>61</v>
      </c>
      <c r="L5" s="36" t="s">
        <v>58</v>
      </c>
      <c r="M5" s="36">
        <v>32</v>
      </c>
      <c r="N5" s="36">
        <v>32</v>
      </c>
      <c r="O5" s="36"/>
      <c r="P5" s="36"/>
      <c r="Q5" s="36"/>
      <c r="R5" s="100" t="str">
        <f>_xlfn.CONCAT("Atributo que contiene la informacion del identificador de un ",B5,"  en el contexto de ",A5,".")</f>
        <v>Atributo que contiene la informacion del identificador de un Agenda  en el contexto de Conjuntos Residenciales.</v>
      </c>
      <c r="S5" s="102" t="str">
        <f>B7</f>
        <v>Turno</v>
      </c>
    </row>
    <row r="6" spans="1:19" ht="44.4" thickTop="1" thickBot="1" x14ac:dyDescent="0.35">
      <c r="A6" s="90"/>
      <c r="B6" s="95"/>
      <c r="C6" s="36" t="s">
        <v>59</v>
      </c>
      <c r="D6" s="36" t="s">
        <v>60</v>
      </c>
      <c r="E6" s="36">
        <v>1</v>
      </c>
      <c r="F6" s="36">
        <v>50</v>
      </c>
      <c r="G6" s="36"/>
      <c r="H6" s="36"/>
      <c r="I6" s="36"/>
      <c r="J6" s="36" t="str">
        <f>_xlfn.CONCAT(C6,$B$5)</f>
        <v>nombreAgenda</v>
      </c>
      <c r="K6" s="36" t="s">
        <v>61</v>
      </c>
      <c r="L6" s="36" t="s">
        <v>60</v>
      </c>
      <c r="M6" s="36">
        <v>1</v>
      </c>
      <c r="N6" s="36">
        <v>50</v>
      </c>
      <c r="O6" s="36"/>
      <c r="P6" s="36"/>
      <c r="Q6" s="36"/>
      <c r="R6" s="100" t="str">
        <f>_xlfn.CONCAT("Atributo que contiene la información del nombre de un ",B5," en el contexto de ",A5," asociado al residente con el identificador' ",J6,"'.")</f>
        <v>Atributo que contiene la información del nombre de un Agenda en el contexto de Conjuntos Residenciales asociado al residente con el identificador' nombreAgenda'.</v>
      </c>
      <c r="S6" s="103"/>
    </row>
    <row r="7" spans="1:19" ht="30" thickTop="1" thickBot="1" x14ac:dyDescent="0.35">
      <c r="A7" s="90"/>
      <c r="B7" s="92" t="s">
        <v>69</v>
      </c>
      <c r="C7" s="38" t="s">
        <v>57</v>
      </c>
      <c r="D7" s="38" t="s">
        <v>58</v>
      </c>
      <c r="E7" s="38">
        <v>32</v>
      </c>
      <c r="F7" s="38">
        <v>32</v>
      </c>
      <c r="G7" s="38"/>
      <c r="H7" s="38"/>
      <c r="I7" s="38"/>
      <c r="J7" s="38" t="str">
        <f>_xlfn.CONCAT(C5,$B$7)</f>
        <v>identificadorTurno</v>
      </c>
      <c r="K7" s="38" t="s">
        <v>61</v>
      </c>
      <c r="L7" s="38" t="s">
        <v>58</v>
      </c>
      <c r="M7" s="38">
        <v>32</v>
      </c>
      <c r="N7" s="38">
        <v>32</v>
      </c>
      <c r="O7" s="38"/>
      <c r="P7" s="38"/>
      <c r="Q7" s="38"/>
      <c r="R7" s="101" t="str">
        <f>_xlfn.CONCAT("Atributo que contiene la informacion del identificador de un ",B7,"  en el contexto de ",A5,".")</f>
        <v>Atributo que contiene la informacion del identificador de un Turno  en el contexto de Conjuntos Residenciales.</v>
      </c>
      <c r="S7" s="103"/>
    </row>
    <row r="8" spans="1:19" ht="44.4" thickTop="1" thickBot="1" x14ac:dyDescent="0.35">
      <c r="A8" s="90"/>
      <c r="B8" s="92"/>
      <c r="C8" s="38" t="s">
        <v>59</v>
      </c>
      <c r="D8" s="38" t="s">
        <v>58</v>
      </c>
      <c r="E8" s="38">
        <v>1</v>
      </c>
      <c r="F8" s="38">
        <v>50</v>
      </c>
      <c r="G8" s="38"/>
      <c r="H8" s="38"/>
      <c r="I8" s="38"/>
      <c r="J8" s="38" t="str">
        <f>_xlfn.CONCAT(C6,$B$7)</f>
        <v>nombreTurno</v>
      </c>
      <c r="K8" s="38" t="s">
        <v>61</v>
      </c>
      <c r="L8" s="38" t="s">
        <v>60</v>
      </c>
      <c r="M8" s="38">
        <v>1</v>
      </c>
      <c r="N8" s="38">
        <v>50</v>
      </c>
      <c r="O8" s="38"/>
      <c r="P8" s="38"/>
      <c r="Q8" s="38"/>
      <c r="R8" s="101" t="str">
        <f>_xlfn.CONCAT("Atributo que contiene la información del nombre de un ",B7," en el contexto de ",A5," asociado a la reserva con el identificador' ",J8,"'.")</f>
        <v>Atributo que contiene la información del nombre de un Turno en el contexto de Conjuntos Residenciales asociado a la reserva con el identificador' nombreTurno'.</v>
      </c>
      <c r="S8" s="103"/>
    </row>
    <row r="9" spans="1:19" ht="15.6" thickTop="1" thickBot="1" x14ac:dyDescent="0.35">
      <c r="A9" s="90"/>
      <c r="B9" s="92"/>
      <c r="C9" s="38" t="s">
        <v>93</v>
      </c>
      <c r="D9" s="38" t="s">
        <v>68</v>
      </c>
      <c r="E9" s="38"/>
      <c r="F9" s="38"/>
      <c r="G9" s="38"/>
      <c r="H9" s="38"/>
      <c r="I9" s="38"/>
      <c r="J9" s="38"/>
      <c r="K9" s="38"/>
      <c r="L9" s="38"/>
      <c r="M9" s="38"/>
      <c r="N9" s="38"/>
      <c r="O9" s="38"/>
      <c r="P9" s="38"/>
      <c r="Q9" s="38"/>
      <c r="R9" s="101"/>
      <c r="S9" s="104"/>
    </row>
    <row r="10" spans="1:19" ht="15" thickTop="1" x14ac:dyDescent="0.3"/>
  </sheetData>
  <mergeCells count="10">
    <mergeCell ref="A5:A9"/>
    <mergeCell ref="B5:B6"/>
    <mergeCell ref="S5:S9"/>
    <mergeCell ref="B7:B9"/>
    <mergeCell ref="B1:S1"/>
    <mergeCell ref="A2:S2"/>
    <mergeCell ref="A3:I3"/>
    <mergeCell ref="J3:Q3"/>
    <mergeCell ref="R3:R4"/>
    <mergeCell ref="S3:S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4C5E7-072D-46C9-A943-F12FD1E94927}">
  <dimension ref="A1:S10"/>
  <sheetViews>
    <sheetView tabSelected="1" workbookViewId="0">
      <selection activeCell="R13" sqref="R13"/>
    </sheetView>
  </sheetViews>
  <sheetFormatPr baseColWidth="10" defaultColWidth="11.44140625" defaultRowHeight="14.4" x14ac:dyDescent="0.3"/>
  <cols>
    <col min="1" max="1" width="14.6640625" style="13" customWidth="1"/>
    <col min="2" max="2" width="21" style="13" customWidth="1"/>
    <col min="3" max="3" width="23.44140625" style="13" bestFit="1" customWidth="1"/>
    <col min="4" max="4" width="19.44140625" style="13" customWidth="1"/>
    <col min="5" max="5" width="16.109375" style="13" bestFit="1" customWidth="1"/>
    <col min="6" max="6" width="16.44140625" style="13" bestFit="1" customWidth="1"/>
    <col min="7" max="7" width="9.44140625" style="13" bestFit="1" customWidth="1"/>
    <col min="8" max="8" width="12.5546875" style="13" bestFit="1" customWidth="1"/>
    <col min="9" max="9" width="12" style="13" bestFit="1" customWidth="1"/>
    <col min="10" max="10" width="31" style="13" bestFit="1" customWidth="1"/>
    <col min="11" max="11" width="23.5546875" style="13" bestFit="1" customWidth="1"/>
    <col min="12" max="12" width="16.5546875" style="13" bestFit="1" customWidth="1"/>
    <col min="13" max="13" width="16.109375" style="13" bestFit="1" customWidth="1"/>
    <col min="14" max="14" width="16.44140625" style="13" bestFit="1" customWidth="1"/>
    <col min="15" max="15" width="9.44140625" style="13" bestFit="1" customWidth="1"/>
    <col min="16" max="16" width="12.5546875" style="13" bestFit="1" customWidth="1"/>
    <col min="17" max="17" width="12" style="13" bestFit="1" customWidth="1"/>
    <col min="18" max="18" width="58" style="30" customWidth="1"/>
    <col min="19" max="19" width="17.109375" style="13" bestFit="1" customWidth="1"/>
    <col min="20" max="16384" width="11.44140625" style="13"/>
  </cols>
  <sheetData>
    <row r="1" spans="1:19" x14ac:dyDescent="0.3">
      <c r="A1" s="12" t="s">
        <v>40</v>
      </c>
      <c r="B1" s="82" t="str">
        <f>Reservas!D9</f>
        <v>Reserva-0002</v>
      </c>
      <c r="C1" s="82"/>
      <c r="D1" s="82"/>
      <c r="E1" s="82"/>
      <c r="F1" s="82"/>
      <c r="G1" s="82"/>
      <c r="H1" s="82"/>
      <c r="I1" s="82"/>
      <c r="J1" s="82"/>
      <c r="K1" s="82"/>
      <c r="L1" s="82"/>
      <c r="M1" s="82"/>
      <c r="N1" s="82"/>
      <c r="O1" s="82"/>
      <c r="P1" s="82"/>
      <c r="Q1" s="82"/>
      <c r="R1" s="82"/>
      <c r="S1" s="83"/>
    </row>
    <row r="2" spans="1:19" x14ac:dyDescent="0.3">
      <c r="A2" s="77"/>
      <c r="B2" s="78"/>
      <c r="C2" s="78"/>
      <c r="D2" s="78"/>
      <c r="E2" s="78"/>
      <c r="F2" s="78"/>
      <c r="G2" s="78"/>
      <c r="H2" s="78"/>
      <c r="I2" s="78"/>
      <c r="J2" s="78"/>
      <c r="K2" s="78"/>
      <c r="L2" s="78"/>
      <c r="M2" s="78"/>
      <c r="N2" s="78"/>
      <c r="O2" s="78"/>
      <c r="P2" s="78"/>
      <c r="Q2" s="78"/>
      <c r="R2" s="78"/>
      <c r="S2" s="79"/>
    </row>
    <row r="3" spans="1:19" x14ac:dyDescent="0.3">
      <c r="A3" s="84" t="s">
        <v>44</v>
      </c>
      <c r="B3" s="85"/>
      <c r="C3" s="85"/>
      <c r="D3" s="85"/>
      <c r="E3" s="85"/>
      <c r="F3" s="85"/>
      <c r="G3" s="85"/>
      <c r="H3" s="85"/>
      <c r="I3" s="85"/>
      <c r="J3" s="85" t="s">
        <v>45</v>
      </c>
      <c r="K3" s="85"/>
      <c r="L3" s="85"/>
      <c r="M3" s="85"/>
      <c r="N3" s="85"/>
      <c r="O3" s="85"/>
      <c r="P3" s="85"/>
      <c r="Q3" s="85"/>
      <c r="R3" s="86" t="s">
        <v>30</v>
      </c>
      <c r="S3" s="88" t="s">
        <v>46</v>
      </c>
    </row>
    <row r="4" spans="1:19" ht="15" thickBot="1" x14ac:dyDescent="0.35">
      <c r="A4" s="34" t="s">
        <v>29</v>
      </c>
      <c r="B4" s="35" t="s">
        <v>47</v>
      </c>
      <c r="C4" s="35" t="s">
        <v>48</v>
      </c>
      <c r="D4" s="35" t="s">
        <v>49</v>
      </c>
      <c r="E4" s="35" t="s">
        <v>50</v>
      </c>
      <c r="F4" s="35" t="s">
        <v>51</v>
      </c>
      <c r="G4" s="35" t="s">
        <v>52</v>
      </c>
      <c r="H4" s="35" t="s">
        <v>53</v>
      </c>
      <c r="I4" s="35" t="s">
        <v>54</v>
      </c>
      <c r="J4" s="35" t="s">
        <v>55</v>
      </c>
      <c r="K4" s="35" t="s">
        <v>56</v>
      </c>
      <c r="L4" s="35" t="s">
        <v>49</v>
      </c>
      <c r="M4" s="35" t="s">
        <v>50</v>
      </c>
      <c r="N4" s="35" t="s">
        <v>51</v>
      </c>
      <c r="O4" s="35" t="s">
        <v>52</v>
      </c>
      <c r="P4" s="35" t="s">
        <v>53</v>
      </c>
      <c r="Q4" s="35" t="s">
        <v>54</v>
      </c>
      <c r="R4" s="87"/>
      <c r="S4" s="89"/>
    </row>
    <row r="5" spans="1:19" ht="30" thickTop="1" thickBot="1" x14ac:dyDescent="0.35">
      <c r="A5" s="90" t="s">
        <v>67</v>
      </c>
      <c r="B5" s="95" t="s">
        <v>63</v>
      </c>
      <c r="C5" s="36" t="s">
        <v>57</v>
      </c>
      <c r="D5" s="36" t="s">
        <v>58</v>
      </c>
      <c r="E5" s="36">
        <v>32</v>
      </c>
      <c r="F5" s="36">
        <v>32</v>
      </c>
      <c r="G5" s="36"/>
      <c r="H5" s="36"/>
      <c r="I5" s="36"/>
      <c r="J5" s="36" t="str">
        <f>_xlfn.CONCAT(C5,$B$5)</f>
        <v>identificadorConjuntoResidencial</v>
      </c>
      <c r="K5" s="36" t="s">
        <v>61</v>
      </c>
      <c r="L5" s="36" t="s">
        <v>58</v>
      </c>
      <c r="M5" s="36">
        <v>32</v>
      </c>
      <c r="N5" s="36">
        <v>32</v>
      </c>
      <c r="O5" s="36"/>
      <c r="P5" s="36"/>
      <c r="Q5" s="36"/>
      <c r="R5" s="100" t="str">
        <f>_xlfn.CONCAT("Atributo que contiene la informacion del identificador de un ",B5,"  en el contexto de ",A5,".")</f>
        <v>Atributo que contiene la informacion del identificador de un ConjuntoResidencial  en el contexto de Gestión de Residentes.</v>
      </c>
      <c r="S5" s="102" t="str">
        <f>B7</f>
        <v>Residente</v>
      </c>
    </row>
    <row r="6" spans="1:19" ht="44.4" thickTop="1" thickBot="1" x14ac:dyDescent="0.35">
      <c r="A6" s="90"/>
      <c r="B6" s="95"/>
      <c r="C6" s="36" t="s">
        <v>59</v>
      </c>
      <c r="D6" s="36" t="s">
        <v>60</v>
      </c>
      <c r="E6" s="36">
        <v>1</v>
      </c>
      <c r="F6" s="36">
        <v>50</v>
      </c>
      <c r="G6" s="36"/>
      <c r="H6" s="36"/>
      <c r="I6" s="36"/>
      <c r="J6" s="36" t="str">
        <f>_xlfn.CONCAT(C6,$B$5)</f>
        <v>nombreConjuntoResidencial</v>
      </c>
      <c r="K6" s="36" t="s">
        <v>61</v>
      </c>
      <c r="L6" s="36" t="s">
        <v>60</v>
      </c>
      <c r="M6" s="36">
        <v>1</v>
      </c>
      <c r="N6" s="36">
        <v>50</v>
      </c>
      <c r="O6" s="36"/>
      <c r="P6" s="36"/>
      <c r="Q6" s="36"/>
      <c r="R6" s="100" t="str">
        <f>_xlfn.CONCAT("Atributo que contiene la información del nombre de un ",B5," en el contexto de ",A5," asociado al residente con el identificador' ",J6,"'.")</f>
        <v>Atributo que contiene la información del nombre de un ConjuntoResidencial en el contexto de Gestión de Residentes asociado al residente con el identificador' nombreConjuntoResidencial'.</v>
      </c>
      <c r="S6" s="103"/>
    </row>
    <row r="7" spans="1:19" ht="30" thickTop="1" thickBot="1" x14ac:dyDescent="0.35">
      <c r="A7" s="90"/>
      <c r="B7" s="92" t="s">
        <v>25</v>
      </c>
      <c r="C7" s="38" t="s">
        <v>57</v>
      </c>
      <c r="D7" s="38" t="s">
        <v>58</v>
      </c>
      <c r="E7" s="38">
        <v>32</v>
      </c>
      <c r="F7" s="38">
        <v>32</v>
      </c>
      <c r="G7" s="38"/>
      <c r="H7" s="38"/>
      <c r="I7" s="38"/>
      <c r="J7" s="38" t="str">
        <f>_xlfn.CONCAT(C5,$B$7)</f>
        <v>identificadorResidente</v>
      </c>
      <c r="K7" s="38" t="s">
        <v>61</v>
      </c>
      <c r="L7" s="38" t="s">
        <v>58</v>
      </c>
      <c r="M7" s="38">
        <v>32</v>
      </c>
      <c r="N7" s="38">
        <v>32</v>
      </c>
      <c r="O7" s="38"/>
      <c r="P7" s="38"/>
      <c r="Q7" s="38"/>
      <c r="R7" s="101" t="str">
        <f>_xlfn.CONCAT("Atributo que contiene la informacion del identificador de un ",B7,"  en el contexto de ",A5,".")</f>
        <v>Atributo que contiene la informacion del identificador de un Residente  en el contexto de Gestión de Residentes.</v>
      </c>
      <c r="S7" s="103"/>
    </row>
    <row r="8" spans="1:19" ht="44.4" thickTop="1" thickBot="1" x14ac:dyDescent="0.35">
      <c r="A8" s="90"/>
      <c r="B8" s="92"/>
      <c r="C8" s="38" t="s">
        <v>59</v>
      </c>
      <c r="D8" s="38" t="s">
        <v>58</v>
      </c>
      <c r="E8" s="38">
        <v>1</v>
      </c>
      <c r="F8" s="38">
        <v>50</v>
      </c>
      <c r="G8" s="38"/>
      <c r="H8" s="38"/>
      <c r="I8" s="38"/>
      <c r="J8" s="38" t="str">
        <f>_xlfn.CONCAT(C6,$B$7)</f>
        <v>nombreResidente</v>
      </c>
      <c r="K8" s="38" t="s">
        <v>61</v>
      </c>
      <c r="L8" s="38" t="s">
        <v>60</v>
      </c>
      <c r="M8" s="38">
        <v>1</v>
      </c>
      <c r="N8" s="38">
        <v>50</v>
      </c>
      <c r="O8" s="38"/>
      <c r="P8" s="38"/>
      <c r="Q8" s="38"/>
      <c r="R8" s="101" t="str">
        <f>_xlfn.CONCAT("Atributo que contiene la información del nombre de un ",B7," en el contexto de ",A5," asociado a la reserva con el identificador' ",J8,"'.")</f>
        <v>Atributo que contiene la información del nombre de un Residente en el contexto de Gestión de Residentes asociado a la reserva con el identificador' nombreResidente'.</v>
      </c>
      <c r="S8" s="103"/>
    </row>
    <row r="9" spans="1:19" ht="15.6" thickTop="1" thickBot="1" x14ac:dyDescent="0.35">
      <c r="A9" s="90"/>
      <c r="B9" s="92"/>
      <c r="C9" s="38" t="s">
        <v>93</v>
      </c>
      <c r="D9" s="38" t="s">
        <v>68</v>
      </c>
      <c r="E9" s="38"/>
      <c r="F9" s="38"/>
      <c r="G9" s="38"/>
      <c r="H9" s="38"/>
      <c r="I9" s="38"/>
      <c r="J9" s="38"/>
      <c r="K9" s="38"/>
      <c r="L9" s="38"/>
      <c r="M9" s="38"/>
      <c r="N9" s="38"/>
      <c r="O9" s="38"/>
      <c r="P9" s="38"/>
      <c r="Q9" s="38"/>
      <c r="R9" s="101"/>
      <c r="S9" s="104"/>
    </row>
    <row r="10" spans="1:19" ht="15" thickTop="1" x14ac:dyDescent="0.3"/>
  </sheetData>
  <mergeCells count="10">
    <mergeCell ref="B1:S1"/>
    <mergeCell ref="A2:S2"/>
    <mergeCell ref="A3:I3"/>
    <mergeCell ref="J3:Q3"/>
    <mergeCell ref="R3:R4"/>
    <mergeCell ref="S3:S4"/>
    <mergeCell ref="B5:B6"/>
    <mergeCell ref="A5:A9"/>
    <mergeCell ref="S5:S9"/>
    <mergeCell ref="B7:B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Valores</vt:lpstr>
      <vt:lpstr>ContextMapping</vt:lpstr>
      <vt:lpstr>Contextos</vt:lpstr>
      <vt:lpstr> Gestión de Conjuntos residenci</vt:lpstr>
      <vt:lpstr>Gestión de Residentes</vt:lpstr>
      <vt:lpstr>Reservas</vt:lpstr>
      <vt:lpstr>Reserva-0001</vt:lpstr>
      <vt:lpstr>Reserva-0002</vt:lpstr>
      <vt:lpstr>Reserva-0003</vt:lpstr>
      <vt:lpstr>CaracterizaciónContexto1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Felipe Velez Alcaraz</dc:creator>
  <cp:lastModifiedBy>Andres Felipe Velez Alcaraz</cp:lastModifiedBy>
  <dcterms:created xsi:type="dcterms:W3CDTF">2024-08-25T01:55:20Z</dcterms:created>
  <dcterms:modified xsi:type="dcterms:W3CDTF">2024-09-02T15:15:41Z</dcterms:modified>
</cp:coreProperties>
</file>