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E2273A81-12D9-4723-9798-E1AF05EE234C}" xr6:coauthVersionLast="47" xr6:coauthVersionMax="47" xr10:uidLastSave="{00000000-0000-0000-0000-000000000000}"/>
  <bookViews>
    <workbookView xWindow="855" yWindow="7590" windowWidth="35505" windowHeight="7230" firstSheet="1" activeTab="10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4" r:id="rId5"/>
    <sheet name="Residente" sheetId="7" r:id="rId6"/>
    <sheet name="ZonaComun" sheetId="4" r:id="rId7"/>
    <sheet name="Agenda" sheetId="3" r:id="rId8"/>
    <sheet name="ConfiguracionAgenda" sheetId="16" r:id="rId9"/>
    <sheet name="Turno" sheetId="5" r:id="rId10"/>
    <sheet name="Reserva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C6" i="6"/>
  <c r="C5" i="6"/>
  <c r="E5" i="6"/>
  <c r="E6" i="6"/>
  <c r="E4" i="6"/>
  <c r="I4" i="3"/>
  <c r="D6" i="6"/>
  <c r="F15" i="5"/>
  <c r="F16" i="5"/>
  <c r="G16" i="5" s="1"/>
  <c r="F14" i="5"/>
  <c r="F11" i="5"/>
  <c r="F12" i="5"/>
  <c r="F13" i="5"/>
  <c r="F10" i="5"/>
  <c r="G10" i="5" s="1"/>
  <c r="G7" i="16"/>
  <c r="B7" i="16"/>
  <c r="B6" i="16"/>
  <c r="I6" i="3"/>
  <c r="G11" i="5"/>
  <c r="G12" i="5"/>
  <c r="G13" i="5"/>
  <c r="G14" i="5"/>
  <c r="G15" i="5"/>
  <c r="G17" i="5"/>
  <c r="G18" i="5"/>
  <c r="G19" i="5"/>
  <c r="G20" i="5"/>
  <c r="I8" i="3"/>
  <c r="I9" i="3"/>
  <c r="B5" i="3"/>
  <c r="I5" i="3" s="1"/>
  <c r="B5" i="16" s="1"/>
  <c r="G5" i="16" s="1"/>
  <c r="B6" i="3"/>
  <c r="B4" i="3"/>
  <c r="B7" i="3"/>
  <c r="I7" i="3" s="1"/>
  <c r="H6" i="4"/>
  <c r="H5" i="4"/>
  <c r="H4" i="4"/>
  <c r="J6" i="7"/>
  <c r="E7" i="14"/>
  <c r="E8" i="14"/>
  <c r="E9" i="14"/>
  <c r="E10" i="14"/>
  <c r="D7" i="14"/>
  <c r="E7" i="15"/>
  <c r="E8" i="15"/>
  <c r="E9" i="15"/>
  <c r="E10" i="15"/>
  <c r="E11" i="15"/>
  <c r="E12" i="15"/>
  <c r="D7" i="15"/>
  <c r="D6" i="14"/>
  <c r="D5" i="14"/>
  <c r="E5" i="14"/>
  <c r="J5" i="7" s="1"/>
  <c r="E6" i="14"/>
  <c r="E4" i="14"/>
  <c r="J4" i="7" s="1"/>
  <c r="D4" i="14"/>
  <c r="E5" i="15"/>
  <c r="E6" i="15"/>
  <c r="E4" i="15"/>
  <c r="G5" i="12"/>
  <c r="G6" i="12"/>
  <c r="G4" i="12"/>
  <c r="G5" i="2"/>
  <c r="I6" i="4"/>
  <c r="G6" i="16" l="1"/>
  <c r="F5" i="5"/>
  <c r="G5" i="5" s="1"/>
  <c r="C4" i="6" s="1"/>
  <c r="F6" i="5"/>
  <c r="G6" i="5" s="1"/>
  <c r="F4" i="5"/>
  <c r="G4" i="5" s="1"/>
  <c r="F9" i="5"/>
  <c r="G9" i="5" s="1"/>
  <c r="F8" i="5"/>
  <c r="G8" i="5" s="1"/>
  <c r="F7" i="5"/>
  <c r="G7" i="5" s="1"/>
  <c r="B4" i="16"/>
  <c r="G4" i="16" s="1"/>
  <c r="K5" i="7"/>
  <c r="D5" i="6" s="1"/>
  <c r="G5" i="6" s="1"/>
  <c r="K6" i="7"/>
  <c r="K7" i="7"/>
  <c r="K8" i="7"/>
  <c r="K9" i="7"/>
  <c r="K10" i="7"/>
  <c r="K4" i="7"/>
  <c r="D4" i="6" s="1"/>
  <c r="I5" i="4"/>
  <c r="I4" i="4"/>
  <c r="G4" i="2"/>
  <c r="G4" i="6" l="1"/>
</calcChain>
</file>

<file path=xl/sharedStrings.xml><?xml version="1.0" encoding="utf-8"?>
<sst xmlns="http://schemas.openxmlformats.org/spreadsheetml/2006/main" count="285" uniqueCount="173">
  <si>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</si>
  <si>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</si>
  <si>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</si>
  <si>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</si>
  <si>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</si>
  <si>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</si>
  <si>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</si>
  <si>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</si>
  <si>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</si>
  <si>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</si>
  <si>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</si>
  <si>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</si>
  <si>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</si>
  <si>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</si>
  <si>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</si>
  <si>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</si>
  <si>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Publicación</t>
  </si>
  <si>
    <t>Corresponde a las publicaciones que pueden hacer los administradores, es decir, en caso de eventualidad o que se quiera hacer conocer algo, los administradores podrán usar este medio.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</si>
  <si>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</si>
  <si>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</si>
  <si>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</si>
  <si>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</si>
  <si>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</si>
  <si>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</si>
  <si>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</si>
  <si>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</si>
  <si>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</si>
  <si>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</si>
  <si>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</si>
  <si>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</si>
  <si>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</si>
  <si>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</si>
  <si>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</si>
  <si>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</si>
  <si>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</si>
  <si>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</si>
  <si>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</si>
  <si>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</si>
  <si>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</si>
  <si>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</si>
  <si>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</si>
  <si>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</si>
  <si>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</si>
  <si>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</si>
  <si>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</si>
  <si>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Estado reserva</t>
  </si>
  <si>
    <t>Apellido</t>
  </si>
  <si>
    <t>Email</t>
  </si>
  <si>
    <t>Jose</t>
  </si>
  <si>
    <t>Zuluf</t>
  </si>
  <si>
    <t>example@example.com</t>
  </si>
  <si>
    <t>Cédula</t>
  </si>
  <si>
    <t>Confirmada</t>
  </si>
  <si>
    <t>Fecha de nacimiento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</si>
  <si>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</si>
  <si>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</si>
  <si>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</si>
  <si>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</si>
  <si>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Una misma agenda no puede repetirse para una zona comun</t>
  </si>
  <si>
    <t>Un turno especifico no puede repetirse dentro de la misma agenda</t>
  </si>
  <si>
    <t>No puede haber más de una reserva para la misma zona comun el mismo turno y residente</t>
  </si>
  <si>
    <t>No puede haber mas de un residente con la misma cédula</t>
  </si>
  <si>
    <t>No puede haber más de un administrador con el mismo correo electrónico.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</si>
  <si>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</si>
  <si>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</si>
  <si>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</si>
  <si>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</si>
  <si>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</si>
  <si>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</si>
  <si>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</si>
  <si>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</si>
  <si>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</si>
  <si>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</si>
  <si>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</si>
  <si>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</si>
  <si>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</si>
  <si>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</si>
  <si>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</si>
  <si>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</si>
  <si>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</si>
  <si>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</si>
  <si>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</si>
  <si>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</si>
  <si>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</si>
  <si>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</si>
  <si>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</si>
  <si>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</si>
  <si>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</si>
  <si>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</si>
  <si>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</si>
  <si>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</si>
  <si>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 un dato que hace que cada administrador sea único.</t>
  </si>
  <si>
    <t>Es un dato que representa el nombre del administrador</t>
  </si>
  <si>
    <t>Este dato representa el número de contacto de un administrador.</t>
  </si>
  <si>
    <t>Juan</t>
  </si>
  <si>
    <t>Aristisabal</t>
  </si>
  <si>
    <t xml:space="preserve">ejemplo@jueves.com </t>
  </si>
  <si>
    <t>Pendiente</t>
  </si>
  <si>
    <t>tiempoUsoDia</t>
  </si>
  <si>
    <t>1 hora</t>
  </si>
  <si>
    <t>2 horas</t>
  </si>
  <si>
    <t>disponibiilidad</t>
  </si>
  <si>
    <t>si</t>
  </si>
  <si>
    <t>piscinaAdultos</t>
  </si>
  <si>
    <t>Fecha</t>
  </si>
  <si>
    <t>Estado</t>
  </si>
  <si>
    <t>estado</t>
  </si>
  <si>
    <t>Disponible</t>
  </si>
  <si>
    <t>No disponible</t>
  </si>
  <si>
    <t>NumeroInvitados</t>
  </si>
  <si>
    <t>1 invitado</t>
  </si>
  <si>
    <t>2 invitados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</si>
  <si>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</si>
  <si>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</si>
  <si>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</si>
  <si>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</si>
  <si>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</si>
  <si>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</si>
  <si>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</si>
  <si>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</si>
  <si>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</si>
  <si>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carlos@gmail.com</t>
  </si>
  <si>
    <t>sara@gmail.com</t>
  </si>
  <si>
    <t>Carlos-carlos@gmail.com</t>
  </si>
  <si>
    <t>Sara-sara@gmail.com</t>
  </si>
  <si>
    <t>numero de vivienda</t>
  </si>
  <si>
    <t>Casa</t>
  </si>
  <si>
    <t>Apartamento</t>
  </si>
  <si>
    <t>Tipo de documento</t>
  </si>
  <si>
    <t>Cédula de Ciudadanía</t>
  </si>
  <si>
    <t>Tarjeta de Identidad</t>
  </si>
  <si>
    <t>Registro Civil</t>
  </si>
  <si>
    <t>Cédula de Extranjería</t>
  </si>
  <si>
    <t xml:space="preserve"> inmueble</t>
  </si>
  <si>
    <t>tipoZonaInmueble</t>
  </si>
  <si>
    <t>numeroZonaInmueble</t>
  </si>
  <si>
    <t>Torre</t>
  </si>
  <si>
    <t>Bloque</t>
  </si>
  <si>
    <t>tipoInmueble</t>
  </si>
  <si>
    <t>ZonaInmueble</t>
  </si>
  <si>
    <t>Andres</t>
  </si>
  <si>
    <t>Velez</t>
  </si>
  <si>
    <t>andresjobpk@gmail.com</t>
  </si>
  <si>
    <t>Capacidad</t>
  </si>
  <si>
    <t>nombre</t>
  </si>
  <si>
    <t>horaInicio</t>
  </si>
  <si>
    <t>horaFin</t>
  </si>
  <si>
    <t>repetir</t>
  </si>
  <si>
    <t>8am</t>
  </si>
  <si>
    <t>tipoRecurrencia</t>
  </si>
  <si>
    <t>repetirCada</t>
  </si>
  <si>
    <t>frecuenciaRepeticion</t>
  </si>
  <si>
    <t>fechaFinRepeticion</t>
  </si>
  <si>
    <t>Agenda para residentes</t>
  </si>
  <si>
    <t>semanal</t>
  </si>
  <si>
    <t>mensual</t>
  </si>
  <si>
    <t>anual</t>
  </si>
  <si>
    <t>Lunes, Martes, Jueves y Viernes</t>
  </si>
  <si>
    <t>Miercoles</t>
  </si>
  <si>
    <t>dia</t>
  </si>
  <si>
    <t>Agenda para dias de mantenimiento</t>
  </si>
  <si>
    <t>6am</t>
  </si>
  <si>
    <t>2pm</t>
  </si>
  <si>
    <t>Agenda para residentes turno Diurno</t>
  </si>
  <si>
    <t>Agenda para residentes turno Nocturno</t>
  </si>
  <si>
    <t>4pm</t>
  </si>
  <si>
    <t>10pm</t>
  </si>
  <si>
    <t>11am</t>
  </si>
  <si>
    <t>6pm</t>
  </si>
  <si>
    <t>12am</t>
  </si>
  <si>
    <t>Viernes, Sabado y Domingo</t>
  </si>
  <si>
    <t>7 invitados</t>
  </si>
  <si>
    <t>fechaReserva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</si>
</sst>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wrapText="1"/>
    </xf>
    <xf numFmtId="0" fontId="1" fillId="0" borderId="2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4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49" fontId="2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49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ra-sara@gmail.com" TargetMode="External"/><Relationship Id="rId1" Type="http://schemas.openxmlformats.org/officeDocument/2006/relationships/hyperlink" Target="mailto:Carlos-carlos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9"/>
  <sheetViews>
    <sheetView workbookViewId="0">
      <selection activeCell="E10" sqref="E10"/>
    </sheetView>
  </sheetViews>
  <sheetFormatPr baseColWidth="10" defaultRowHeight="15" x14ac:dyDescent="0.25"/>
  <cols>
    <col min="1" max="1" width="27.7109375" customWidth="1"/>
    <col min="2" max="2" width="58.28515625" customWidth="1"/>
  </cols>
  <sheetData>
    <row r="1" spans="1:2" x14ac:dyDescent="0.25">
      <c r="A1" s="2" t="s">
        <v>0</v>
      </c>
      <c r="B1" s="2" t="s">
        <v>1</v>
      </c>
    </row>
    <row r="2" spans="1:2" ht="30.6" customHeight="1" x14ac:dyDescent="0.25">
      <c r="A2" s="3" t="s">
        <v>2</v>
      </c>
      <c r="B2" s="4" t="s">
        <v>3</v>
      </c>
    </row>
    <row r="3" spans="1:2" ht="31.15" customHeight="1" x14ac:dyDescent="0.25">
      <c r="A3" s="3" t="s">
        <v>4</v>
      </c>
      <c r="B3" s="4" t="s">
        <v>5</v>
      </c>
    </row>
    <row r="4" spans="1:2" ht="46.9" customHeight="1" x14ac:dyDescent="0.25">
      <c r="A4" s="3" t="s">
        <v>6</v>
      </c>
      <c r="B4" s="5" t="s">
        <v>9</v>
      </c>
    </row>
    <row r="5" spans="1:2" ht="47.45" customHeight="1" x14ac:dyDescent="0.25">
      <c r="A5" s="3" t="s">
        <v>7</v>
      </c>
      <c r="B5" s="5" t="s">
        <v>8</v>
      </c>
    </row>
    <row r="6" spans="1:2" ht="43.9" customHeight="1" x14ac:dyDescent="0.25">
      <c r="A6" s="3" t="s">
        <v>10</v>
      </c>
      <c r="B6" s="5" t="s">
        <v>11</v>
      </c>
    </row>
    <row r="7" spans="1:2" ht="24" customHeight="1" x14ac:dyDescent="0.25">
      <c r="A7" s="1" t="s">
        <v>12</v>
      </c>
      <c r="B7" s="5" t="s">
        <v>13</v>
      </c>
    </row>
    <row r="8" spans="1:2" ht="30" x14ac:dyDescent="0.25">
      <c r="A8" s="1" t="s">
        <v>14</v>
      </c>
      <c r="B8" s="5" t="s">
        <v>15</v>
      </c>
    </row>
    <row r="9" spans="1:2" ht="60" x14ac:dyDescent="0.25">
      <c r="A9" s="1" t="s">
        <v>16</v>
      </c>
      <c r="B9" s="5" t="s">
        <v>17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I20"/>
  <sheetViews>
    <sheetView workbookViewId="0">
      <selection activeCell="G13" sqref="G13"/>
    </sheetView>
  </sheetViews>
  <sheetFormatPr baseColWidth="10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89.5703125" customWidth="1"/>
    <col min="7" max="7" width="95.7109375" customWidth="1"/>
  </cols>
  <sheetData>
    <row r="1" spans="1:9" x14ac:dyDescent="0.25">
      <c r="A1" s="6" t="s">
        <v>18</v>
      </c>
      <c r="B1" s="6"/>
      <c r="C1" s="6"/>
      <c r="D1" s="6"/>
      <c r="E1" s="6"/>
      <c r="F1" s="6"/>
    </row>
    <row r="2" spans="1:9" x14ac:dyDescent="0.25">
      <c r="A2" s="7" t="s">
        <v>73</v>
      </c>
      <c r="B2" s="7" t="s">
        <v>74</v>
      </c>
      <c r="C2" s="7" t="s">
        <v>75</v>
      </c>
      <c r="D2" s="7" t="s">
        <v>76</v>
      </c>
      <c r="E2" s="7"/>
      <c r="F2" s="7" t="s">
        <v>77</v>
      </c>
      <c r="G2" s="7" t="s">
        <v>59</v>
      </c>
    </row>
    <row r="3" spans="1:9" x14ac:dyDescent="0.25">
      <c r="A3" s="2" t="s">
        <v>19</v>
      </c>
      <c r="B3" s="2" t="s">
        <v>40</v>
      </c>
      <c r="C3" s="2" t="s">
        <v>37</v>
      </c>
      <c r="D3" s="2" t="s">
        <v>38</v>
      </c>
      <c r="E3" s="2" t="s">
        <v>105</v>
      </c>
      <c r="F3" s="2" t="s">
        <v>6</v>
      </c>
      <c r="G3" s="13" t="s">
        <v>39</v>
      </c>
    </row>
    <row r="4" spans="1:9" x14ac:dyDescent="0.25">
      <c r="A4" s="30">
        <v>1</v>
      </c>
      <c r="B4" s="30" t="s">
        <v>41</v>
      </c>
      <c r="C4" s="31">
        <v>0.25</v>
      </c>
      <c r="D4" s="31">
        <v>0.33333333333333331</v>
      </c>
      <c r="E4" s="32" t="s">
        <v>107</v>
      </c>
      <c r="F4" s="33" t="str">
        <f>Agenda!$I$4</f>
        <v>Agenda para residentes turno Diurno 18/09/2024-Gimnasio-1-Forest apartamentos</v>
      </c>
      <c r="G4" s="14" t="str">
        <f t="shared" ref="G4:G20" si="0">_xlfn.CONCAT(B4,"-",F4)</f>
        <v>Turno 1-Agenda para residentes turno Diurno 18/09/2024-Gimnasio-1-Forest apartamentos</v>
      </c>
      <c r="I4" t="s">
        <v>106</v>
      </c>
    </row>
    <row r="5" spans="1:9" x14ac:dyDescent="0.25">
      <c r="A5" s="30">
        <v>2</v>
      </c>
      <c r="B5" s="30" t="s">
        <v>42</v>
      </c>
      <c r="C5" s="31">
        <v>0.33333333333333331</v>
      </c>
      <c r="D5" s="31">
        <v>0.41666666666666669</v>
      </c>
      <c r="E5" s="32" t="s">
        <v>107</v>
      </c>
      <c r="F5" s="33" t="str">
        <f>Agenda!$I$4</f>
        <v>Agenda para residentes turno Diurno 18/09/2024-Gimnasio-1-Forest apartamentos</v>
      </c>
      <c r="G5" s="14" t="str">
        <f t="shared" si="0"/>
        <v>Turno 2-Agenda para residentes turno Diurno 18/09/2024-Gimnasio-1-Forest apartamentos</v>
      </c>
      <c r="I5" t="s">
        <v>107</v>
      </c>
    </row>
    <row r="6" spans="1:9" x14ac:dyDescent="0.25">
      <c r="A6" s="30">
        <v>3</v>
      </c>
      <c r="B6" s="30" t="s">
        <v>43</v>
      </c>
      <c r="C6" s="31">
        <v>0.41666666666666669</v>
      </c>
      <c r="D6" s="31">
        <v>0</v>
      </c>
      <c r="E6" s="32" t="s">
        <v>107</v>
      </c>
      <c r="F6" s="33" t="str">
        <f>Agenda!$I$4</f>
        <v>Agenda para residentes turno Diurno 18/09/2024-Gimnasio-1-Forest apartamentos</v>
      </c>
      <c r="G6" s="14" t="str">
        <f t="shared" si="0"/>
        <v>Turno 3-Agenda para residentes turno Diurno 18/09/2024-Gimnasio-1-Forest apartamentos</v>
      </c>
      <c r="I6" t="s">
        <v>108</v>
      </c>
    </row>
    <row r="7" spans="1:9" x14ac:dyDescent="0.25">
      <c r="A7" s="35">
        <v>4</v>
      </c>
      <c r="B7" s="35" t="s">
        <v>41</v>
      </c>
      <c r="C7" s="36">
        <v>0.66666666666666663</v>
      </c>
      <c r="D7" s="36">
        <v>0.75</v>
      </c>
      <c r="E7" s="37" t="s">
        <v>107</v>
      </c>
      <c r="F7" s="38" t="str">
        <f>Agenda!$I$5</f>
        <v>Agenda para residentes turno Nocturno 18/09/2024-Gimnasio-1-Forest apartamentos</v>
      </c>
      <c r="G7" s="14" t="str">
        <f t="shared" si="0"/>
        <v>Turno 1-Agenda para residentes turno Nocturno 18/09/2024-Gimnasio-1-Forest apartamentos</v>
      </c>
    </row>
    <row r="8" spans="1:9" x14ac:dyDescent="0.25">
      <c r="A8" s="35">
        <v>5</v>
      </c>
      <c r="B8" s="35" t="s">
        <v>42</v>
      </c>
      <c r="C8" s="36">
        <v>0.75</v>
      </c>
      <c r="D8" s="36">
        <v>0.83333333333333337</v>
      </c>
      <c r="E8" s="37" t="s">
        <v>107</v>
      </c>
      <c r="F8" s="38" t="str">
        <f>Agenda!$I$5</f>
        <v>Agenda para residentes turno Nocturno 18/09/2024-Gimnasio-1-Forest apartamentos</v>
      </c>
      <c r="G8" s="14" t="str">
        <f t="shared" si="0"/>
        <v>Turno 2-Agenda para residentes turno Nocturno 18/09/2024-Gimnasio-1-Forest apartamentos</v>
      </c>
    </row>
    <row r="9" spans="1:9" x14ac:dyDescent="0.25">
      <c r="A9" s="35">
        <v>6</v>
      </c>
      <c r="B9" s="35" t="s">
        <v>43</v>
      </c>
      <c r="C9" s="36">
        <v>0.83333333333333337</v>
      </c>
      <c r="D9" s="36">
        <v>0.91666666666666663</v>
      </c>
      <c r="E9" s="37" t="s">
        <v>107</v>
      </c>
      <c r="F9" s="38" t="str">
        <f>Agenda!$I$5</f>
        <v>Agenda para residentes turno Nocturno 18/09/2024-Gimnasio-1-Forest apartamentos</v>
      </c>
      <c r="G9" s="14" t="str">
        <f t="shared" si="0"/>
        <v>Turno 3-Agenda para residentes turno Nocturno 18/09/2024-Gimnasio-1-Forest apartamentos</v>
      </c>
    </row>
    <row r="10" spans="1:9" x14ac:dyDescent="0.25">
      <c r="A10" s="39">
        <v>7</v>
      </c>
      <c r="B10" s="39" t="s">
        <v>41</v>
      </c>
      <c r="C10" s="40">
        <v>0.58333333333333337</v>
      </c>
      <c r="D10" s="40">
        <v>0.625</v>
      </c>
      <c r="E10" s="41" t="s">
        <v>107</v>
      </c>
      <c r="F10" s="42" t="str">
        <f>Agenda!$I$6</f>
        <v>Agenda para residentes 19/09/2024-piscinaAdultos-2-Natural</v>
      </c>
      <c r="G10" s="14" t="str">
        <f t="shared" si="0"/>
        <v>Turno 1-Agenda para residentes 19/09/2024-piscinaAdultos-2-Natural</v>
      </c>
    </row>
    <row r="11" spans="1:9" x14ac:dyDescent="0.25">
      <c r="A11" s="39">
        <v>8</v>
      </c>
      <c r="B11" s="39" t="s">
        <v>42</v>
      </c>
      <c r="C11" s="40">
        <v>0.625</v>
      </c>
      <c r="D11" s="40">
        <v>0.66666666666666696</v>
      </c>
      <c r="E11" s="41" t="s">
        <v>107</v>
      </c>
      <c r="F11" s="42" t="str">
        <f>Agenda!$I$6</f>
        <v>Agenda para residentes 19/09/2024-piscinaAdultos-2-Natural</v>
      </c>
      <c r="G11" s="14" t="str">
        <f t="shared" si="0"/>
        <v>Turno 2-Agenda para residentes 19/09/2024-piscinaAdultos-2-Natural</v>
      </c>
    </row>
    <row r="12" spans="1:9" x14ac:dyDescent="0.25">
      <c r="A12" s="39">
        <v>9</v>
      </c>
      <c r="B12" s="39" t="s">
        <v>43</v>
      </c>
      <c r="C12" s="40">
        <v>0.66666666666666696</v>
      </c>
      <c r="D12" s="40">
        <v>0.70833333333333404</v>
      </c>
      <c r="E12" s="41" t="s">
        <v>107</v>
      </c>
      <c r="F12" s="42" t="str">
        <f>Agenda!$I$6</f>
        <v>Agenda para residentes 19/09/2024-piscinaAdultos-2-Natural</v>
      </c>
      <c r="G12" s="14" t="str">
        <f t="shared" si="0"/>
        <v>Turno 3-Agenda para residentes 19/09/2024-piscinaAdultos-2-Natural</v>
      </c>
    </row>
    <row r="13" spans="1:9" x14ac:dyDescent="0.25">
      <c r="A13" s="39">
        <v>10</v>
      </c>
      <c r="B13" s="39" t="s">
        <v>44</v>
      </c>
      <c r="C13" s="40">
        <v>0.70833333333333404</v>
      </c>
      <c r="D13" s="40">
        <v>0.750000000000001</v>
      </c>
      <c r="E13" s="41" t="s">
        <v>107</v>
      </c>
      <c r="F13" s="42" t="str">
        <f>Agenda!$I$6</f>
        <v>Agenda para residentes 19/09/2024-piscinaAdultos-2-Natural</v>
      </c>
      <c r="G13" s="14" t="str">
        <f t="shared" si="0"/>
        <v>Turno 4-Agenda para residentes 19/09/2024-piscinaAdultos-2-Natural</v>
      </c>
    </row>
    <row r="14" spans="1:9" x14ac:dyDescent="0.25">
      <c r="A14" s="43">
        <v>11</v>
      </c>
      <c r="B14" s="43" t="s">
        <v>41</v>
      </c>
      <c r="C14" s="44">
        <v>0.33333333333333331</v>
      </c>
      <c r="D14" s="44">
        <v>0.375</v>
      </c>
      <c r="E14" s="45" t="s">
        <v>108</v>
      </c>
      <c r="F14" s="46" t="str">
        <f>Agenda!$I$7</f>
        <v>Agenda para dias de mantenimiento 18/09/2024-Piscina-1-Forest apartamentos</v>
      </c>
      <c r="G14" s="14" t="str">
        <f t="shared" si="0"/>
        <v>Turno 1-Agenda para dias de mantenimiento 18/09/2024-Piscina-1-Forest apartamentos</v>
      </c>
    </row>
    <row r="15" spans="1:9" x14ac:dyDescent="0.25">
      <c r="A15" s="43">
        <v>12</v>
      </c>
      <c r="B15" s="43" t="s">
        <v>42</v>
      </c>
      <c r="C15" s="44">
        <v>0.375</v>
      </c>
      <c r="D15" s="44">
        <v>0.41666666666666702</v>
      </c>
      <c r="E15" s="45" t="s">
        <v>108</v>
      </c>
      <c r="F15" s="46" t="str">
        <f>Agenda!$I$7</f>
        <v>Agenda para dias de mantenimiento 18/09/2024-Piscina-1-Forest apartamentos</v>
      </c>
      <c r="G15" s="14" t="str">
        <f t="shared" si="0"/>
        <v>Turno 2-Agenda para dias de mantenimiento 18/09/2024-Piscina-1-Forest apartamentos</v>
      </c>
    </row>
    <row r="16" spans="1:9" x14ac:dyDescent="0.25">
      <c r="A16" s="43">
        <v>13</v>
      </c>
      <c r="B16" s="43" t="s">
        <v>43</v>
      </c>
      <c r="C16" s="44">
        <v>0.41666666666666702</v>
      </c>
      <c r="D16" s="44">
        <v>0.45833333333333398</v>
      </c>
      <c r="E16" s="45" t="s">
        <v>108</v>
      </c>
      <c r="F16" s="46" t="str">
        <f>Agenda!$I$7</f>
        <v>Agenda para dias de mantenimiento 18/09/2024-Piscina-1-Forest apartamentos</v>
      </c>
      <c r="G16" s="14" t="str">
        <f t="shared" si="0"/>
        <v>Turno 3-Agenda para dias de mantenimiento 18/09/2024-Piscina-1-Forest apartamentos</v>
      </c>
    </row>
    <row r="17" spans="1:7" x14ac:dyDescent="0.25">
      <c r="A17" s="34">
        <v>14</v>
      </c>
      <c r="B17" s="9"/>
      <c r="C17" s="12"/>
      <c r="D17" s="12"/>
      <c r="E17" s="22"/>
      <c r="F17" s="1"/>
      <c r="G17" s="14" t="str">
        <f t="shared" si="0"/>
        <v>-</v>
      </c>
    </row>
    <row r="18" spans="1:7" x14ac:dyDescent="0.25">
      <c r="A18" s="34">
        <v>15</v>
      </c>
      <c r="B18" s="9"/>
      <c r="C18" s="12"/>
      <c r="D18" s="12"/>
      <c r="E18" s="22"/>
      <c r="F18" s="1"/>
      <c r="G18" s="14" t="str">
        <f t="shared" si="0"/>
        <v>-</v>
      </c>
    </row>
    <row r="19" spans="1:7" x14ac:dyDescent="0.25">
      <c r="A19" s="34">
        <v>16</v>
      </c>
      <c r="B19" s="9"/>
      <c r="C19" s="12"/>
      <c r="D19" s="12"/>
      <c r="E19" s="22"/>
      <c r="F19" s="1"/>
      <c r="G19" s="14" t="str">
        <f t="shared" si="0"/>
        <v>-</v>
      </c>
    </row>
    <row r="20" spans="1:7" x14ac:dyDescent="0.25">
      <c r="A20" s="34">
        <v>17</v>
      </c>
      <c r="B20" s="9"/>
      <c r="C20" s="12"/>
      <c r="D20" s="12"/>
      <c r="E20" s="22"/>
      <c r="F20" s="1"/>
      <c r="G20" s="14" t="str">
        <f t="shared" si="0"/>
        <v>-</v>
      </c>
    </row>
  </sheetData>
  <phoneticPr fontId="5" type="noConversion"/>
  <dataValidations count="1">
    <dataValidation type="list" allowBlank="1" showInputMessage="1" showErrorMessage="1" sqref="E4:E20" xr:uid="{C5425F56-CB4D-4EEA-B72D-6F9063B344A8}">
      <formula1>$I$5:$I$6</formula1>
    </dataValidation>
  </dataValidations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I10"/>
  <sheetViews>
    <sheetView tabSelected="1" topLeftCell="B1" workbookViewId="0">
      <selection activeCell="G10" sqref="G10"/>
    </sheetView>
  </sheetViews>
  <sheetFormatPr baseColWidth="10" defaultRowHeight="15" x14ac:dyDescent="0.25"/>
  <cols>
    <col min="2" max="2" width="23.5703125" customWidth="1"/>
    <col min="3" max="3" width="85.140625" customWidth="1"/>
    <col min="4" max="6" width="23.5703125" customWidth="1"/>
    <col min="7" max="7" width="118" customWidth="1"/>
  </cols>
  <sheetData>
    <row r="1" spans="1:9" x14ac:dyDescent="0.25">
      <c r="A1" s="6" t="s">
        <v>18</v>
      </c>
      <c r="B1" s="6"/>
      <c r="C1" s="6"/>
      <c r="D1" s="6"/>
      <c r="E1" s="6"/>
      <c r="F1" s="6"/>
    </row>
    <row r="2" spans="1:9" x14ac:dyDescent="0.25">
      <c r="A2" s="7" t="s">
        <v>78</v>
      </c>
      <c r="B2" s="7" t="s">
        <v>79</v>
      </c>
      <c r="C2" s="7" t="s">
        <v>80</v>
      </c>
      <c r="D2" s="7" t="s">
        <v>81</v>
      </c>
      <c r="E2" s="7"/>
      <c r="F2" s="7" t="s">
        <v>82</v>
      </c>
      <c r="G2" s="7" t="s">
        <v>60</v>
      </c>
    </row>
    <row r="3" spans="1:9" x14ac:dyDescent="0.25">
      <c r="A3" s="2" t="s">
        <v>19</v>
      </c>
      <c r="B3" s="2" t="s">
        <v>109</v>
      </c>
      <c r="C3" s="2" t="s">
        <v>7</v>
      </c>
      <c r="D3" s="2" t="s">
        <v>12</v>
      </c>
      <c r="E3" s="2" t="s">
        <v>172</v>
      </c>
      <c r="F3" s="2" t="s">
        <v>45</v>
      </c>
      <c r="G3" s="13" t="s">
        <v>39</v>
      </c>
      <c r="I3" s="29" t="s">
        <v>52</v>
      </c>
    </row>
    <row r="4" spans="1:9" x14ac:dyDescent="0.25">
      <c r="A4" s="9">
        <v>1</v>
      </c>
      <c r="B4" s="9" t="s">
        <v>110</v>
      </c>
      <c r="C4" s="23" t="str">
        <f>Turno!$G$5</f>
        <v>Turno 2-Agenda para residentes turno Diurno 18/09/2024-Gimnasio-1-Forest apartamentos</v>
      </c>
      <c r="D4" s="16" t="str">
        <f>Residente!K4</f>
        <v>Jose Zuluf-74564891</v>
      </c>
      <c r="E4" s="16" t="str">
        <f ca="1">TEXT(TODAY(),"dd/mm/yyyy")</f>
        <v>15/09/2024</v>
      </c>
      <c r="F4" s="15" t="s">
        <v>52</v>
      </c>
      <c r="G4" s="14" t="str">
        <f>C4&amp;"-"&amp;D4&amp;"-"&amp;B4</f>
        <v>Turno 2-Agenda para residentes turno Diurno 18/09/2024-Gimnasio-1-Forest apartamentos-Jose Zuluf-74564891-1 invitado</v>
      </c>
      <c r="I4" t="s">
        <v>97</v>
      </c>
    </row>
    <row r="5" spans="1:9" x14ac:dyDescent="0.25">
      <c r="A5" s="9">
        <v>2</v>
      </c>
      <c r="B5" s="9" t="s">
        <v>111</v>
      </c>
      <c r="C5" s="23" t="str">
        <f>Turno!$G$9</f>
        <v>Turno 3-Agenda para residentes turno Nocturno 18/09/2024-Gimnasio-1-Forest apartamentos</v>
      </c>
      <c r="D5" s="16" t="str">
        <f>Residente!K5</f>
        <v>Juan Aristisabal-16513516</v>
      </c>
      <c r="E5" s="16" t="str">
        <f t="shared" ref="E5:E6" ca="1" si="0">TEXT(TODAY(),"dd/mm/yyyy")</f>
        <v>15/09/2024</v>
      </c>
      <c r="F5" s="15" t="s">
        <v>97</v>
      </c>
      <c r="G5" s="14" t="str">
        <f>C5&amp;"-"&amp;D5&amp;"-"&amp;B5</f>
        <v>Turno 3-Agenda para residentes turno Nocturno 18/09/2024-Gimnasio-1-Forest apartamentos-Juan Aristisabal-16513516-2 invitados</v>
      </c>
    </row>
    <row r="6" spans="1:9" x14ac:dyDescent="0.25">
      <c r="A6" s="9">
        <v>3</v>
      </c>
      <c r="B6" s="9" t="s">
        <v>171</v>
      </c>
      <c r="C6" s="23" t="str">
        <f>Turno!$G$13</f>
        <v>Turno 4-Agenda para residentes 19/09/2024-piscinaAdultos-2-Natural</v>
      </c>
      <c r="D6" s="16" t="str">
        <f>Residente!$K$6</f>
        <v>Andres Velez-8552369</v>
      </c>
      <c r="E6" s="16" t="str">
        <f t="shared" ca="1" si="0"/>
        <v>15/09/2024</v>
      </c>
      <c r="F6" s="15" t="s">
        <v>52</v>
      </c>
      <c r="G6" s="14" t="str">
        <f>C6&amp;"-"&amp;D6&amp;"-"&amp;B6</f>
        <v>Turno 4-Agenda para residentes 19/09/2024-piscinaAdultos-2-Natural-Andres Velez-8552369-7 invitados</v>
      </c>
    </row>
    <row r="7" spans="1:9" x14ac:dyDescent="0.25">
      <c r="A7" s="9">
        <v>4</v>
      </c>
      <c r="B7" s="9"/>
      <c r="C7" s="23"/>
      <c r="D7" s="16"/>
      <c r="E7" s="16"/>
      <c r="F7" s="15"/>
      <c r="G7" s="14"/>
    </row>
    <row r="8" spans="1:9" x14ac:dyDescent="0.25">
      <c r="A8" s="9">
        <v>5</v>
      </c>
      <c r="B8" s="9"/>
      <c r="C8" s="23"/>
      <c r="D8" s="16"/>
      <c r="E8" s="16"/>
      <c r="F8" s="15"/>
      <c r="G8" s="14"/>
    </row>
    <row r="9" spans="1:9" x14ac:dyDescent="0.25">
      <c r="A9" s="9">
        <v>6</v>
      </c>
      <c r="B9" s="9"/>
      <c r="C9" s="23"/>
      <c r="D9" s="16"/>
      <c r="E9" s="16"/>
      <c r="F9" s="15"/>
      <c r="G9" s="14"/>
    </row>
    <row r="10" spans="1:9" x14ac:dyDescent="0.25">
      <c r="A10" s="9">
        <v>7</v>
      </c>
      <c r="B10" s="9"/>
      <c r="C10" s="23"/>
      <c r="D10" s="16"/>
      <c r="E10" s="16"/>
      <c r="F10" s="15"/>
      <c r="G10" s="14"/>
    </row>
  </sheetData>
  <dataValidations count="1">
    <dataValidation type="list" allowBlank="1" showInputMessage="1" showErrorMessage="1" sqref="F4:F8" xr:uid="{972AEAB9-6169-49CA-B2C0-AFCBCAEF5256}">
      <formula1>$I$3:$I$4</formula1>
    </dataValidation>
  </dataValidations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6"/>
  <sheetViews>
    <sheetView workbookViewId="0">
      <selection activeCell="E24" sqref="E24"/>
    </sheetView>
  </sheetViews>
  <sheetFormatPr baseColWidth="10" defaultRowHeight="15" x14ac:dyDescent="0.25"/>
  <cols>
    <col min="4" max="4" width="23.85546875" customWidth="1"/>
    <col min="5" max="5" width="18" customWidth="1"/>
    <col min="6" max="6" width="23.85546875" customWidth="1"/>
    <col min="7" max="7" width="33" customWidth="1"/>
  </cols>
  <sheetData>
    <row r="1" spans="1:7" x14ac:dyDescent="0.25">
      <c r="A1" s="6" t="s">
        <v>18</v>
      </c>
      <c r="B1" s="6"/>
      <c r="C1" s="6"/>
      <c r="D1" s="6"/>
      <c r="E1" s="6"/>
      <c r="F1" s="6"/>
    </row>
    <row r="2" spans="1:7" x14ac:dyDescent="0.25">
      <c r="A2" s="7" t="s">
        <v>91</v>
      </c>
      <c r="B2" s="7"/>
      <c r="C2" s="7"/>
      <c r="D2" s="7" t="s">
        <v>93</v>
      </c>
      <c r="E2" s="7" t="s">
        <v>92</v>
      </c>
      <c r="F2" s="7"/>
      <c r="G2" s="7" t="s">
        <v>62</v>
      </c>
    </row>
    <row r="3" spans="1:7" x14ac:dyDescent="0.25">
      <c r="A3" s="2" t="s">
        <v>19</v>
      </c>
      <c r="B3" s="2" t="s">
        <v>0</v>
      </c>
      <c r="C3" s="2" t="s">
        <v>46</v>
      </c>
      <c r="D3" s="2" t="s">
        <v>23</v>
      </c>
      <c r="E3" s="2" t="s">
        <v>47</v>
      </c>
      <c r="F3" s="2" t="s">
        <v>112</v>
      </c>
      <c r="G3" s="13" t="s">
        <v>39</v>
      </c>
    </row>
    <row r="4" spans="1:7" x14ac:dyDescent="0.25">
      <c r="A4" s="9">
        <v>1</v>
      </c>
      <c r="B4" s="9" t="s">
        <v>117</v>
      </c>
      <c r="C4" s="9" t="s">
        <v>118</v>
      </c>
      <c r="D4" s="18">
        <v>3053456459</v>
      </c>
      <c r="E4" s="3" t="s">
        <v>121</v>
      </c>
      <c r="F4" s="18">
        <v>123456</v>
      </c>
      <c r="G4" s="19" t="str">
        <f>B4&amp;"-"&amp;E4</f>
        <v>Carlos-carlos@gmail.com</v>
      </c>
    </row>
    <row r="5" spans="1:7" x14ac:dyDescent="0.25">
      <c r="A5" s="9">
        <v>2</v>
      </c>
      <c r="B5" s="9" t="s">
        <v>119</v>
      </c>
      <c r="C5" s="9" t="s">
        <v>120</v>
      </c>
      <c r="D5" s="1">
        <v>3584418688</v>
      </c>
      <c r="E5" s="3" t="s">
        <v>122</v>
      </c>
      <c r="F5" s="1">
        <v>654321</v>
      </c>
      <c r="G5" s="19" t="str">
        <f t="shared" ref="G5:G6" si="0">B5&amp;"-"&amp;E5</f>
        <v>Sara-sara@gmail.com</v>
      </c>
    </row>
    <row r="6" spans="1:7" x14ac:dyDescent="0.25">
      <c r="A6" s="9">
        <v>3</v>
      </c>
      <c r="B6" s="9"/>
      <c r="C6" s="9"/>
      <c r="D6" s="1"/>
      <c r="E6" s="1"/>
      <c r="F6" s="1"/>
      <c r="G6" s="19" t="str">
        <f t="shared" si="0"/>
        <v>-</v>
      </c>
    </row>
  </sheetData>
  <hyperlinks>
    <hyperlink ref="A1" location="Objetos de dominio!A1" display="Objetos de dominio!A1" xr:uid="{18AF362B-7268-4294-9B55-75B84ED62DDD}"/>
    <hyperlink ref="E4" r:id="rId1" xr:uid="{5AD00C32-6329-4CFA-B536-741250640266}"/>
    <hyperlink ref="E5" r:id="rId2" xr:uid="{9C9CCAC3-14F6-486E-9A86-67C2D1CAF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G5"/>
  <sheetViews>
    <sheetView workbookViewId="0">
      <selection activeCell="G5" sqref="G5"/>
    </sheetView>
  </sheetViews>
  <sheetFormatPr baseColWidth="10" defaultRowHeight="15" x14ac:dyDescent="0.25"/>
  <cols>
    <col min="2" max="4" width="21.7109375" customWidth="1"/>
    <col min="5" max="6" width="36" customWidth="1"/>
    <col min="7" max="7" width="29" customWidth="1"/>
  </cols>
  <sheetData>
    <row r="1" spans="1:7" x14ac:dyDescent="0.25">
      <c r="A1" s="6" t="s">
        <v>18</v>
      </c>
      <c r="B1" s="6"/>
      <c r="C1" s="6"/>
      <c r="D1" s="6"/>
      <c r="E1" s="6"/>
      <c r="F1" s="6"/>
      <c r="G1" s="6"/>
    </row>
    <row r="2" spans="1:7" x14ac:dyDescent="0.25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/>
      <c r="G2" s="7" t="s">
        <v>54</v>
      </c>
    </row>
    <row r="3" spans="1:7" x14ac:dyDescent="0.25">
      <c r="A3" s="2" t="s">
        <v>19</v>
      </c>
      <c r="B3" s="2" t="s">
        <v>0</v>
      </c>
      <c r="C3" s="2" t="s">
        <v>22</v>
      </c>
      <c r="D3" s="2" t="s">
        <v>23</v>
      </c>
      <c r="E3" s="2" t="s">
        <v>1</v>
      </c>
      <c r="F3" s="2" t="s">
        <v>14</v>
      </c>
      <c r="G3" s="8" t="s">
        <v>20</v>
      </c>
    </row>
    <row r="4" spans="1:7" ht="60" x14ac:dyDescent="0.25">
      <c r="A4" s="9">
        <v>1</v>
      </c>
      <c r="B4" s="9" t="s">
        <v>21</v>
      </c>
      <c r="C4" s="9" t="s">
        <v>24</v>
      </c>
      <c r="D4" s="9">
        <v>3053451564</v>
      </c>
      <c r="E4" s="5" t="s">
        <v>25</v>
      </c>
      <c r="F4" s="28" t="s">
        <v>123</v>
      </c>
      <c r="G4" s="10" t="str">
        <f>_xlfn.CONCAT(A4,"-",B4)</f>
        <v>1-Forest apartamentos</v>
      </c>
    </row>
    <row r="5" spans="1:7" ht="45" x14ac:dyDescent="0.25">
      <c r="A5" s="9">
        <v>2</v>
      </c>
      <c r="B5" s="9" t="s">
        <v>114</v>
      </c>
      <c r="C5" s="9" t="s">
        <v>115</v>
      </c>
      <c r="D5" s="9">
        <v>3057477789</v>
      </c>
      <c r="E5" s="5" t="s">
        <v>116</v>
      </c>
      <c r="F5" s="28" t="s">
        <v>124</v>
      </c>
      <c r="G5" s="10" t="str">
        <f>_xlfn.CONCAT(A5,"-",B5)</f>
        <v>2-Natural</v>
      </c>
    </row>
  </sheetData>
  <phoneticPr fontId="5" type="noConversion"/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G1" location="Objetos de dominio!A1" display="Objetos de dominio!A1" xr:uid="{AFF80FE2-F73C-488E-9508-D9E1A9B6135D}"/>
    <hyperlink ref="F4" r:id="rId1" xr:uid="{7D168C2A-3F1A-4D3F-A05A-5350E0C9CC3B}"/>
    <hyperlink ref="F5" r:id="rId2" xr:uid="{DC6D880C-E01A-4A61-9B2D-31FCC8E19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6"/>
  <sheetViews>
    <sheetView workbookViewId="0">
      <selection activeCell="E7" sqref="E7"/>
    </sheetView>
  </sheetViews>
  <sheetFormatPr baseColWidth="10" defaultRowHeight="15" x14ac:dyDescent="0.25"/>
  <cols>
    <col min="2" max="2" width="21.7109375" customWidth="1"/>
    <col min="3" max="3" width="22" customWidth="1"/>
    <col min="4" max="4" width="23.7109375" customWidth="1"/>
    <col min="5" max="5" width="37.140625" customWidth="1"/>
  </cols>
  <sheetData>
    <row r="1" spans="1:5" x14ac:dyDescent="0.25">
      <c r="A1" s="6" t="s">
        <v>18</v>
      </c>
      <c r="B1" s="6"/>
      <c r="C1" s="6"/>
      <c r="D1" s="6"/>
      <c r="E1" s="6"/>
    </row>
    <row r="2" spans="1:5" x14ac:dyDescent="0.25">
      <c r="A2" s="7" t="s">
        <v>70</v>
      </c>
      <c r="B2" s="7" t="s">
        <v>63</v>
      </c>
      <c r="C2" s="7" t="s">
        <v>64</v>
      </c>
      <c r="D2" s="7" t="s">
        <v>68</v>
      </c>
      <c r="E2" s="7" t="s">
        <v>32</v>
      </c>
    </row>
    <row r="3" spans="1:5" x14ac:dyDescent="0.25">
      <c r="A3" s="2" t="s">
        <v>19</v>
      </c>
      <c r="B3" s="2" t="s">
        <v>134</v>
      </c>
      <c r="C3" s="2" t="s">
        <v>135</v>
      </c>
      <c r="D3" s="2" t="s">
        <v>2</v>
      </c>
      <c r="E3" s="8" t="s">
        <v>20</v>
      </c>
    </row>
    <row r="4" spans="1:5" x14ac:dyDescent="0.25">
      <c r="A4" s="9">
        <v>1</v>
      </c>
      <c r="B4" s="9" t="s">
        <v>136</v>
      </c>
      <c r="C4" s="1">
        <v>1</v>
      </c>
      <c r="D4" s="9" t="s">
        <v>113</v>
      </c>
      <c r="E4" s="10" t="str">
        <f>_xlfn.CONCAT(B4,C4," de ",D4)</f>
        <v>Torre1 de 1-Forest apartamentos</v>
      </c>
    </row>
    <row r="5" spans="1:5" x14ac:dyDescent="0.25">
      <c r="A5" s="1">
        <v>2</v>
      </c>
      <c r="B5" s="9" t="s">
        <v>137</v>
      </c>
      <c r="C5" s="1">
        <v>1</v>
      </c>
      <c r="D5" s="9" t="s">
        <v>113</v>
      </c>
      <c r="E5" s="10" t="str">
        <f t="shared" ref="E5:E12" si="0">_xlfn.CONCAT(B5,C5," de ",D5)</f>
        <v>Bloque1 de 1-Forest apartamentos</v>
      </c>
    </row>
    <row r="6" spans="1:5" x14ac:dyDescent="0.25">
      <c r="A6" s="1">
        <v>3</v>
      </c>
      <c r="B6" s="9" t="s">
        <v>136</v>
      </c>
      <c r="C6" s="1">
        <v>2</v>
      </c>
      <c r="D6" s="9" t="s">
        <v>113</v>
      </c>
      <c r="E6" s="10" t="str">
        <f t="shared" si="0"/>
        <v>Torre2 de 1-Forest apartamentos</v>
      </c>
    </row>
    <row r="7" spans="1:5" x14ac:dyDescent="0.25">
      <c r="A7" s="1">
        <v>4</v>
      </c>
      <c r="B7" s="9" t="s">
        <v>137</v>
      </c>
      <c r="C7" s="1">
        <v>2</v>
      </c>
      <c r="D7" s="1" t="str">
        <f>ConjuntoResidencial!$G$5</f>
        <v>2-Natural</v>
      </c>
      <c r="E7" s="10" t="str">
        <f t="shared" si="0"/>
        <v>Bloque2 de 2-Natural</v>
      </c>
    </row>
    <row r="8" spans="1:5" x14ac:dyDescent="0.25">
      <c r="A8" s="1">
        <v>5</v>
      </c>
      <c r="B8" s="9"/>
      <c r="C8" s="1"/>
      <c r="D8" s="1"/>
      <c r="E8" s="10" t="str">
        <f t="shared" si="0"/>
        <v xml:space="preserve"> de </v>
      </c>
    </row>
    <row r="9" spans="1:5" x14ac:dyDescent="0.25">
      <c r="A9" s="1">
        <v>6</v>
      </c>
      <c r="B9" s="9"/>
      <c r="C9" s="1"/>
      <c r="D9" s="1"/>
      <c r="E9" s="10" t="str">
        <f t="shared" si="0"/>
        <v xml:space="preserve"> de </v>
      </c>
    </row>
    <row r="10" spans="1:5" x14ac:dyDescent="0.25">
      <c r="A10" s="1">
        <v>7</v>
      </c>
      <c r="B10" s="9"/>
      <c r="C10" s="1"/>
      <c r="D10" s="1"/>
      <c r="E10" s="10" t="str">
        <f t="shared" si="0"/>
        <v xml:space="preserve"> de </v>
      </c>
    </row>
    <row r="11" spans="1:5" x14ac:dyDescent="0.25">
      <c r="A11" s="1">
        <v>8</v>
      </c>
      <c r="B11" s="9"/>
      <c r="C11" s="1"/>
      <c r="D11" s="1"/>
      <c r="E11" s="10" t="str">
        <f t="shared" si="0"/>
        <v xml:space="preserve"> de </v>
      </c>
    </row>
    <row r="12" spans="1:5" x14ac:dyDescent="0.25">
      <c r="A12" s="1">
        <v>9</v>
      </c>
      <c r="B12" s="9"/>
      <c r="C12" s="1"/>
      <c r="D12" s="1"/>
      <c r="E12" s="10" t="str">
        <f t="shared" si="0"/>
        <v xml:space="preserve"> de </v>
      </c>
    </row>
    <row r="15" spans="1:5" x14ac:dyDescent="0.25">
      <c r="A15" t="s">
        <v>136</v>
      </c>
    </row>
    <row r="16" spans="1:5" x14ac:dyDescent="0.25">
      <c r="A16" t="s">
        <v>137</v>
      </c>
    </row>
  </sheetData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A1" location="Objetos de dominio!A1" display="Objetos de dominio!A1" xr:uid="{3A175AA1-B5A2-46FB-BA9F-D34C8BCD91F9}"/>
    <hyperlink ref="B1" location="Objetos de dominio!A1" display="Objetos de dominio!A1" xr:uid="{58425C28-3C6F-430F-A922-2FD26D444737}"/>
    <hyperlink ref="E1" location="Objetos de dominio!A1" display="Objetos de dominio!A1" xr:uid="{8A8EFAAB-69AE-45D4-B2F1-EEF0430D80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1F8A-ADC7-46FD-BC80-D5447874A965}">
  <dimension ref="A1:E15"/>
  <sheetViews>
    <sheetView workbookViewId="0">
      <selection activeCell="E7" sqref="E7"/>
    </sheetView>
  </sheetViews>
  <sheetFormatPr baseColWidth="10" defaultRowHeight="15" x14ac:dyDescent="0.25"/>
  <cols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6" t="s">
        <v>18</v>
      </c>
      <c r="B1" s="6"/>
      <c r="C1" s="6"/>
      <c r="D1" s="6"/>
      <c r="E1" s="6"/>
    </row>
    <row r="2" spans="1:5" x14ac:dyDescent="0.25">
      <c r="A2" s="7" t="s">
        <v>70</v>
      </c>
      <c r="B2" s="7" t="s">
        <v>63</v>
      </c>
      <c r="C2" s="7" t="s">
        <v>64</v>
      </c>
      <c r="D2" s="7" t="s">
        <v>68</v>
      </c>
      <c r="E2" s="7" t="s">
        <v>32</v>
      </c>
    </row>
    <row r="3" spans="1:5" x14ac:dyDescent="0.25">
      <c r="A3" s="2" t="s">
        <v>19</v>
      </c>
      <c r="B3" s="2" t="s">
        <v>138</v>
      </c>
      <c r="C3" s="2" t="s">
        <v>125</v>
      </c>
      <c r="D3" s="2" t="s">
        <v>139</v>
      </c>
      <c r="E3" s="8" t="s">
        <v>20</v>
      </c>
    </row>
    <row r="4" spans="1:5" x14ac:dyDescent="0.25">
      <c r="A4" s="9">
        <v>1</v>
      </c>
      <c r="B4" s="9" t="s">
        <v>127</v>
      </c>
      <c r="C4" s="1">
        <v>102</v>
      </c>
      <c r="D4" s="9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25">
      <c r="A5" s="1">
        <v>2</v>
      </c>
      <c r="B5" s="9" t="s">
        <v>126</v>
      </c>
      <c r="C5" s="1">
        <v>10</v>
      </c>
      <c r="D5" s="9" t="str">
        <f>Zonainmueble!$E$5</f>
        <v>Bloque1 de 1-Forest apartamentos</v>
      </c>
      <c r="E5" s="10" t="str">
        <f t="shared" ref="E5:E10" si="0">_xlfn.CONCAT(B5," '",C5,"'"," de ",D5)</f>
        <v>Casa '10' de Bloque1 de 1-Forest apartamentos</v>
      </c>
    </row>
    <row r="6" spans="1:5" x14ac:dyDescent="0.25">
      <c r="A6" s="1">
        <v>3</v>
      </c>
      <c r="B6" s="9" t="s">
        <v>127</v>
      </c>
      <c r="C6" s="1">
        <v>304</v>
      </c>
      <c r="D6" s="9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25">
      <c r="A7" s="1">
        <v>4</v>
      </c>
      <c r="B7" s="9" t="s">
        <v>126</v>
      </c>
      <c r="C7" s="1">
        <v>11</v>
      </c>
      <c r="D7" s="1" t="str">
        <f>Zonainmueble!$E$7</f>
        <v>Bloque2 de 2-Natural</v>
      </c>
      <c r="E7" s="10" t="str">
        <f t="shared" si="0"/>
        <v>Casa '11' de Bloque2 de 2-Natural</v>
      </c>
    </row>
    <row r="8" spans="1:5" x14ac:dyDescent="0.25">
      <c r="A8" s="1">
        <v>5</v>
      </c>
      <c r="B8" s="9"/>
      <c r="C8" s="1"/>
      <c r="D8" s="1"/>
      <c r="E8" s="10" t="str">
        <f t="shared" si="0"/>
        <v xml:space="preserve"> '' de </v>
      </c>
    </row>
    <row r="9" spans="1:5" x14ac:dyDescent="0.25">
      <c r="A9" s="1">
        <v>6</v>
      </c>
      <c r="B9" s="9"/>
      <c r="C9" s="1"/>
      <c r="D9" s="1"/>
      <c r="E9" s="10" t="str">
        <f t="shared" si="0"/>
        <v xml:space="preserve"> '' de </v>
      </c>
    </row>
    <row r="10" spans="1:5" x14ac:dyDescent="0.25">
      <c r="A10" s="1">
        <v>7</v>
      </c>
      <c r="B10" s="9"/>
      <c r="C10" s="1"/>
      <c r="D10" s="1"/>
      <c r="E10" s="10" t="str">
        <f t="shared" si="0"/>
        <v xml:space="preserve"> '' de </v>
      </c>
    </row>
    <row r="14" spans="1:5" x14ac:dyDescent="0.25">
      <c r="A14" t="s">
        <v>126</v>
      </c>
    </row>
    <row r="15" spans="1:5" x14ac:dyDescent="0.25">
      <c r="A15" t="s">
        <v>127</v>
      </c>
    </row>
  </sheetData>
  <dataValidations count="1">
    <dataValidation type="list" allowBlank="1" showInputMessage="1" showErrorMessage="1" sqref="B4:B10" xr:uid="{596AD34B-0951-4B6C-84C0-94656840A0FF}">
      <formula1>$A$14:$A$15</formula1>
    </dataValidation>
  </dataValidations>
  <hyperlinks>
    <hyperlink ref="A1" location="Objetos de dominio!A1" display="Objetos de dominio!A1" xr:uid="{BC5B2AE5-441B-4E7B-9584-877C63B45AEB}"/>
    <hyperlink ref="B1" location="Objetos de dominio!A1" display="Objetos de dominio!A1" xr:uid="{873590FF-F704-4297-A770-2B8BFDD1D213}"/>
    <hyperlink ref="E1" location="Objetos de dominio!A1" display="Objetos de dominio!A1" xr:uid="{DC455809-4536-413C-A3F2-7A55551DAE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24"/>
  <sheetViews>
    <sheetView workbookViewId="0">
      <selection activeCell="K6" sqref="K6"/>
    </sheetView>
  </sheetViews>
  <sheetFormatPr baseColWidth="10" defaultRowHeight="15" x14ac:dyDescent="0.25"/>
  <cols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25.5703125" customWidth="1"/>
  </cols>
  <sheetData>
    <row r="1" spans="1:11" x14ac:dyDescent="0.25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25">
      <c r="A2" s="7" t="s">
        <v>83</v>
      </c>
      <c r="B2" s="7" t="s">
        <v>84</v>
      </c>
      <c r="C2" s="7" t="s">
        <v>85</v>
      </c>
      <c r="D2" s="7"/>
      <c r="E2" s="7" t="s">
        <v>86</v>
      </c>
      <c r="F2" s="7" t="s">
        <v>87</v>
      </c>
      <c r="G2" s="7" t="s">
        <v>89</v>
      </c>
      <c r="H2" s="7" t="s">
        <v>88</v>
      </c>
      <c r="I2" s="7"/>
      <c r="J2" s="7" t="s">
        <v>90</v>
      </c>
      <c r="K2" s="7" t="s">
        <v>61</v>
      </c>
    </row>
    <row r="3" spans="1:11" x14ac:dyDescent="0.25">
      <c r="A3" s="2" t="s">
        <v>19</v>
      </c>
      <c r="B3" s="2" t="s">
        <v>0</v>
      </c>
      <c r="C3" s="2" t="s">
        <v>46</v>
      </c>
      <c r="D3" s="2" t="s">
        <v>128</v>
      </c>
      <c r="E3" s="2" t="s">
        <v>51</v>
      </c>
      <c r="F3" s="2" t="s">
        <v>53</v>
      </c>
      <c r="G3" s="2" t="s">
        <v>23</v>
      </c>
      <c r="H3" s="2" t="s">
        <v>47</v>
      </c>
      <c r="I3" s="2" t="s">
        <v>112</v>
      </c>
      <c r="J3" s="2" t="s">
        <v>133</v>
      </c>
      <c r="K3" s="13" t="s">
        <v>39</v>
      </c>
    </row>
    <row r="4" spans="1:11" x14ac:dyDescent="0.25">
      <c r="A4" s="9">
        <v>1</v>
      </c>
      <c r="B4" s="9" t="s">
        <v>48</v>
      </c>
      <c r="C4" s="12" t="s">
        <v>49</v>
      </c>
      <c r="D4" s="12" t="s">
        <v>129</v>
      </c>
      <c r="E4" s="18">
        <v>74564891</v>
      </c>
      <c r="F4" s="11">
        <v>36689</v>
      </c>
      <c r="G4" s="18">
        <v>3053456459</v>
      </c>
      <c r="H4" s="17" t="s">
        <v>50</v>
      </c>
      <c r="I4" s="18">
        <v>789654</v>
      </c>
      <c r="J4" s="18" t="str">
        <f>Inmueble!$E$4</f>
        <v>Apartamento '102' de Torre1 de 1-Forest apartamentos</v>
      </c>
      <c r="K4" s="19" t="str">
        <f>_xlfn.CONCAT(B4," ",C4,"-",E4)</f>
        <v>Jose Zuluf-74564891</v>
      </c>
    </row>
    <row r="5" spans="1:11" x14ac:dyDescent="0.25">
      <c r="A5" s="9">
        <v>2</v>
      </c>
      <c r="B5" s="9" t="s">
        <v>94</v>
      </c>
      <c r="C5" s="12" t="s">
        <v>95</v>
      </c>
      <c r="D5" s="12" t="s">
        <v>129</v>
      </c>
      <c r="E5" s="18">
        <v>16513516</v>
      </c>
      <c r="F5" s="11">
        <v>38315</v>
      </c>
      <c r="G5" s="18">
        <v>3015124578</v>
      </c>
      <c r="H5" s="17" t="s">
        <v>96</v>
      </c>
      <c r="I5" s="18">
        <v>523698</v>
      </c>
      <c r="J5" s="18" t="str">
        <f>Inmueble!$E$5</f>
        <v>Casa '10' de Bloque1 de 1-Forest apartamentos</v>
      </c>
      <c r="K5" s="19" t="str">
        <f t="shared" ref="K5:K10" si="0">_xlfn.CONCAT(B5," ",C5,"-",E5)</f>
        <v>Juan Aristisabal-16513516</v>
      </c>
    </row>
    <row r="6" spans="1:11" x14ac:dyDescent="0.25">
      <c r="A6" s="9">
        <v>3</v>
      </c>
      <c r="B6" s="9" t="s">
        <v>140</v>
      </c>
      <c r="C6" s="12" t="s">
        <v>141</v>
      </c>
      <c r="D6" s="12" t="s">
        <v>129</v>
      </c>
      <c r="E6" s="18">
        <v>8552369</v>
      </c>
      <c r="F6" s="11">
        <v>35494</v>
      </c>
      <c r="G6" s="18">
        <v>3057477830</v>
      </c>
      <c r="H6" s="17" t="s">
        <v>142</v>
      </c>
      <c r="I6" s="18">
        <v>852339</v>
      </c>
      <c r="J6" s="12" t="str">
        <f>Inmueble!$E$7</f>
        <v>Casa '11' de Bloque2 de 2-Natural</v>
      </c>
      <c r="K6" s="19" t="str">
        <f t="shared" si="0"/>
        <v>Andres Velez-8552369</v>
      </c>
    </row>
    <row r="7" spans="1:11" x14ac:dyDescent="0.25">
      <c r="A7" s="9">
        <v>4</v>
      </c>
      <c r="B7" s="9"/>
      <c r="C7" s="12"/>
      <c r="D7" s="12"/>
      <c r="E7" s="18"/>
      <c r="F7" s="11"/>
      <c r="G7" s="18"/>
      <c r="H7" s="17"/>
      <c r="I7" s="18"/>
      <c r="J7" s="12"/>
      <c r="K7" s="19" t="str">
        <f t="shared" si="0"/>
        <v xml:space="preserve"> -</v>
      </c>
    </row>
    <row r="8" spans="1:11" x14ac:dyDescent="0.25">
      <c r="A8" s="9">
        <v>5</v>
      </c>
      <c r="B8" s="9"/>
      <c r="C8" s="12"/>
      <c r="D8" s="12"/>
      <c r="E8" s="18"/>
      <c r="F8" s="11"/>
      <c r="G8" s="18"/>
      <c r="H8" s="17"/>
      <c r="I8" s="18"/>
      <c r="J8" s="12"/>
      <c r="K8" s="19" t="str">
        <f t="shared" si="0"/>
        <v xml:space="preserve"> -</v>
      </c>
    </row>
    <row r="9" spans="1:11" x14ac:dyDescent="0.25">
      <c r="A9" s="9">
        <v>6</v>
      </c>
      <c r="B9" s="9"/>
      <c r="C9" s="12"/>
      <c r="D9" s="12"/>
      <c r="E9" s="18"/>
      <c r="F9" s="11"/>
      <c r="G9" s="18"/>
      <c r="H9" s="17"/>
      <c r="I9" s="17"/>
      <c r="J9" s="12"/>
      <c r="K9" s="19" t="str">
        <f t="shared" si="0"/>
        <v xml:space="preserve"> -</v>
      </c>
    </row>
    <row r="10" spans="1:11" x14ac:dyDescent="0.25">
      <c r="A10" s="9">
        <v>7</v>
      </c>
      <c r="B10" s="9"/>
      <c r="C10" s="12"/>
      <c r="D10" s="12"/>
      <c r="E10" s="18"/>
      <c r="F10" s="11"/>
      <c r="G10" s="18"/>
      <c r="H10" s="17"/>
      <c r="I10" s="17"/>
      <c r="J10" s="12"/>
      <c r="K10" s="19" t="str">
        <f t="shared" si="0"/>
        <v xml:space="preserve"> -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132</v>
      </c>
    </row>
  </sheetData>
  <dataValidations count="1">
    <dataValidation type="list" allowBlank="1" showInputMessage="1" showErrorMessage="1" sqref="D4:D10" xr:uid="{8E088D9D-1B73-4155-BC16-D3302CA9EB25}">
      <formula1>$A$21:$A$24</formula1>
    </dataValidation>
  </dataValidations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H4" r:id="rId1" xr:uid="{C5CB8F24-455E-48BC-AB69-D4B696491793}"/>
    <hyperlink ref="H5" r:id="rId2" xr:uid="{AEA7F6FF-E8CF-4121-8871-88CF1E869594}"/>
    <hyperlink ref="H6" r:id="rId3" xr:uid="{136D952F-ED8E-4C29-8561-E440279AE5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I6"/>
  <sheetViews>
    <sheetView zoomScale="85" zoomScaleNormal="85" workbookViewId="0">
      <selection activeCell="I6" sqref="I6"/>
    </sheetView>
  </sheetViews>
  <sheetFormatPr baseColWidth="10" defaultRowHeight="15" x14ac:dyDescent="0.25"/>
  <cols>
    <col min="2" max="2" width="21.7109375" customWidth="1"/>
    <col min="3" max="3" width="15" customWidth="1"/>
    <col min="4" max="4" width="27" customWidth="1"/>
    <col min="5" max="6" width="21.7109375" customWidth="1"/>
    <col min="7" max="7" width="15" customWidth="1"/>
    <col min="8" max="8" width="23.7109375" customWidth="1"/>
    <col min="9" max="9" width="33.140625" customWidth="1"/>
  </cols>
  <sheetData>
    <row r="1" spans="1:9" x14ac:dyDescent="0.25">
      <c r="A1" s="6" t="s">
        <v>18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70</v>
      </c>
      <c r="B2" s="7" t="s">
        <v>63</v>
      </c>
      <c r="C2" s="7" t="s">
        <v>64</v>
      </c>
      <c r="D2" s="7" t="s">
        <v>65</v>
      </c>
      <c r="E2" s="7" t="s">
        <v>66</v>
      </c>
      <c r="F2" s="7"/>
      <c r="G2" s="7" t="s">
        <v>67</v>
      </c>
      <c r="H2" s="7" t="s">
        <v>68</v>
      </c>
      <c r="I2" s="7" t="s">
        <v>32</v>
      </c>
    </row>
    <row r="3" spans="1:9" x14ac:dyDescent="0.25">
      <c r="A3" s="2" t="s">
        <v>19</v>
      </c>
      <c r="B3" s="2" t="s">
        <v>0</v>
      </c>
      <c r="C3" s="2" t="s">
        <v>35</v>
      </c>
      <c r="D3" s="2" t="s">
        <v>1</v>
      </c>
      <c r="E3" s="2" t="s">
        <v>143</v>
      </c>
      <c r="F3" s="2" t="s">
        <v>98</v>
      </c>
      <c r="G3" s="2" t="s">
        <v>34</v>
      </c>
      <c r="H3" s="2" t="s">
        <v>2</v>
      </c>
      <c r="I3" s="8" t="s">
        <v>20</v>
      </c>
    </row>
    <row r="4" spans="1:9" ht="42" customHeight="1" x14ac:dyDescent="0.25">
      <c r="A4" s="9">
        <v>1</v>
      </c>
      <c r="B4" s="9" t="s">
        <v>26</v>
      </c>
      <c r="C4" s="3"/>
      <c r="D4" s="5" t="s">
        <v>33</v>
      </c>
      <c r="E4" s="25">
        <v>50</v>
      </c>
      <c r="F4" s="9" t="s">
        <v>99</v>
      </c>
      <c r="G4" s="5" t="s">
        <v>36</v>
      </c>
      <c r="H4" s="9" t="str">
        <f>ConjuntoResidencial!$G$4</f>
        <v>1-Forest apartamentos</v>
      </c>
      <c r="I4" s="10" t="str">
        <f>_xlfn.CONCAT(B4,"-",H4)</f>
        <v>Piscina-1-Forest apartamentos</v>
      </c>
    </row>
    <row r="5" spans="1:9" ht="75" x14ac:dyDescent="0.25">
      <c r="A5" s="1">
        <v>2</v>
      </c>
      <c r="B5" s="1" t="s">
        <v>55</v>
      </c>
      <c r="C5" s="1"/>
      <c r="D5" s="21" t="s">
        <v>56</v>
      </c>
      <c r="E5" s="26">
        <v>20</v>
      </c>
      <c r="F5" s="1" t="s">
        <v>100</v>
      </c>
      <c r="G5" s="21" t="s">
        <v>57</v>
      </c>
      <c r="H5" s="9" t="str">
        <f>ConjuntoResidencial!$G$4</f>
        <v>1-Forest apartamentos</v>
      </c>
      <c r="I5" s="10" t="str">
        <f>_xlfn.CONCAT(B5,"-",H5)</f>
        <v>Gimnasio-1-Forest apartamentos</v>
      </c>
    </row>
    <row r="6" spans="1:9" ht="73.150000000000006" customHeight="1" x14ac:dyDescent="0.25">
      <c r="A6" s="1">
        <v>3</v>
      </c>
      <c r="B6" s="1" t="s">
        <v>103</v>
      </c>
      <c r="C6" s="1"/>
      <c r="D6" s="4" t="s">
        <v>33</v>
      </c>
      <c r="E6" s="26">
        <v>15</v>
      </c>
      <c r="F6" s="1" t="s">
        <v>99</v>
      </c>
      <c r="G6" s="5" t="s">
        <v>36</v>
      </c>
      <c r="H6" s="9" t="str">
        <f>ConjuntoResidencial!$G$5</f>
        <v>2-Natural</v>
      </c>
      <c r="I6" s="10" t="str">
        <f>_xlfn.CONCAT(B6,"-",H6)</f>
        <v>piscinaAdultos-2-Natural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I1" location="Objetos de dominio!A1" display="Objetos de dominio!A1" xr:uid="{6585A7B7-3FD0-4667-99EF-CFCC695BC9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I11"/>
  <sheetViews>
    <sheetView workbookViewId="0">
      <selection activeCell="I5" sqref="I5"/>
    </sheetView>
  </sheetViews>
  <sheetFormatPr baseColWidth="10" defaultRowHeight="15" x14ac:dyDescent="0.25"/>
  <cols>
    <col min="2" max="2" width="32" customWidth="1"/>
    <col min="3" max="3" width="40.5703125" customWidth="1"/>
    <col min="4" max="4" width="17.28515625" customWidth="1"/>
    <col min="5" max="5" width="34.5703125" customWidth="1"/>
    <col min="6" max="8" width="17.28515625" customWidth="1"/>
    <col min="9" max="9" width="88.140625" customWidth="1"/>
  </cols>
  <sheetData>
    <row r="1" spans="1:9" x14ac:dyDescent="0.25">
      <c r="A1" s="6" t="s">
        <v>18</v>
      </c>
      <c r="B1" s="6"/>
      <c r="C1" s="6"/>
      <c r="D1" s="6"/>
      <c r="E1" s="6"/>
      <c r="F1" s="6"/>
      <c r="G1" s="6"/>
      <c r="H1" s="6"/>
    </row>
    <row r="2" spans="1:9" x14ac:dyDescent="0.25">
      <c r="A2" s="7" t="s">
        <v>69</v>
      </c>
      <c r="B2" s="7" t="s">
        <v>72</v>
      </c>
      <c r="C2" s="7"/>
      <c r="D2" s="7"/>
      <c r="E2" s="7" t="s">
        <v>71</v>
      </c>
      <c r="F2" s="7"/>
      <c r="G2" s="7"/>
      <c r="H2" s="7"/>
      <c r="I2" s="7" t="s">
        <v>58</v>
      </c>
    </row>
    <row r="3" spans="1:9" x14ac:dyDescent="0.25">
      <c r="A3" s="2" t="s">
        <v>19</v>
      </c>
      <c r="B3" s="2" t="s">
        <v>4</v>
      </c>
      <c r="C3" s="2" t="s">
        <v>144</v>
      </c>
      <c r="D3" s="2" t="s">
        <v>101</v>
      </c>
      <c r="E3" s="2" t="s">
        <v>104</v>
      </c>
      <c r="F3" s="2" t="s">
        <v>145</v>
      </c>
      <c r="G3" s="2" t="s">
        <v>146</v>
      </c>
      <c r="H3" s="2" t="s">
        <v>147</v>
      </c>
      <c r="I3" s="13" t="s">
        <v>39</v>
      </c>
    </row>
    <row r="4" spans="1:9" x14ac:dyDescent="0.25">
      <c r="A4" s="20">
        <v>1</v>
      </c>
      <c r="B4" s="24" t="str">
        <f>ZonaComun!$I$5</f>
        <v>Gimnasio-1-Forest apartamentos</v>
      </c>
      <c r="C4" s="20" t="s">
        <v>163</v>
      </c>
      <c r="D4" s="20" t="s">
        <v>102</v>
      </c>
      <c r="E4" s="27">
        <v>45553</v>
      </c>
      <c r="F4" s="20" t="s">
        <v>161</v>
      </c>
      <c r="G4" s="20" t="s">
        <v>169</v>
      </c>
      <c r="H4" s="20" t="s">
        <v>102</v>
      </c>
      <c r="I4" s="13" t="str">
        <f>C4&amp;" "&amp;TEXT(E4,"dd/mm/yyyy")&amp;"-"&amp;B4</f>
        <v>Agenda para residentes turno Diurno 18/09/2024-Gimnasio-1-Forest apartamentos</v>
      </c>
    </row>
    <row r="5" spans="1:9" x14ac:dyDescent="0.25">
      <c r="A5" s="20">
        <v>2</v>
      </c>
      <c r="B5" s="24" t="str">
        <f>ZonaComun!$I$5</f>
        <v>Gimnasio-1-Forest apartamentos</v>
      </c>
      <c r="C5" s="20" t="s">
        <v>164</v>
      </c>
      <c r="D5" s="20" t="s">
        <v>102</v>
      </c>
      <c r="E5" s="27">
        <v>45553</v>
      </c>
      <c r="F5" s="20" t="s">
        <v>165</v>
      </c>
      <c r="G5" s="20" t="s">
        <v>166</v>
      </c>
      <c r="H5" s="20" t="s">
        <v>102</v>
      </c>
      <c r="I5" s="13" t="str">
        <f t="shared" ref="I5:I9" si="0">C5&amp;" "&amp;TEXT(E5,"dd/mm/yyyy")&amp;"-"&amp;B5</f>
        <v>Agenda para residentes turno Nocturno 18/09/2024-Gimnasio-1-Forest apartamentos</v>
      </c>
    </row>
    <row r="6" spans="1:9" x14ac:dyDescent="0.25">
      <c r="A6" s="20">
        <v>3</v>
      </c>
      <c r="B6" s="24" t="str">
        <f>ZonaComun!$I$6</f>
        <v>piscinaAdultos-2-Natural</v>
      </c>
      <c r="C6" s="20" t="s">
        <v>153</v>
      </c>
      <c r="D6" s="20" t="s">
        <v>102</v>
      </c>
      <c r="E6" s="27">
        <v>45554</v>
      </c>
      <c r="F6" s="20" t="s">
        <v>162</v>
      </c>
      <c r="G6" s="20" t="s">
        <v>168</v>
      </c>
      <c r="H6" s="20" t="s">
        <v>102</v>
      </c>
      <c r="I6" s="13" t="str">
        <f t="shared" si="0"/>
        <v>Agenda para residentes 19/09/2024-piscinaAdultos-2-Natural</v>
      </c>
    </row>
    <row r="7" spans="1:9" x14ac:dyDescent="0.25">
      <c r="A7" s="20">
        <v>4</v>
      </c>
      <c r="B7" s="24" t="str">
        <f>ZonaComun!$I$4</f>
        <v>Piscina-1-Forest apartamentos</v>
      </c>
      <c r="C7" s="20" t="s">
        <v>160</v>
      </c>
      <c r="D7" s="20" t="s">
        <v>102</v>
      </c>
      <c r="E7" s="27">
        <v>45553</v>
      </c>
      <c r="F7" s="20" t="s">
        <v>148</v>
      </c>
      <c r="G7" s="20" t="s">
        <v>167</v>
      </c>
      <c r="H7" s="20" t="s">
        <v>102</v>
      </c>
      <c r="I7" s="13" t="str">
        <f t="shared" si="0"/>
        <v>Agenda para dias de mantenimiento 18/09/2024-Piscina-1-Forest apartamentos</v>
      </c>
    </row>
    <row r="8" spans="1:9" x14ac:dyDescent="0.25">
      <c r="A8" s="1"/>
      <c r="B8" s="24"/>
      <c r="C8" s="20"/>
      <c r="D8" s="20"/>
      <c r="E8" s="27"/>
      <c r="F8" s="20"/>
      <c r="G8" s="20"/>
      <c r="H8" s="20"/>
      <c r="I8" s="13" t="str">
        <f t="shared" si="0"/>
        <v xml:space="preserve"> 00/01/1900-</v>
      </c>
    </row>
    <row r="9" spans="1:9" x14ac:dyDescent="0.25">
      <c r="A9" s="20"/>
      <c r="B9" s="24"/>
      <c r="C9" s="20"/>
      <c r="D9" s="20"/>
      <c r="E9" s="27"/>
      <c r="F9" s="20"/>
      <c r="G9" s="20"/>
      <c r="H9" s="20"/>
      <c r="I9" s="13" t="str">
        <f t="shared" si="0"/>
        <v xml:space="preserve"> 00/01/1900-</v>
      </c>
    </row>
    <row r="10" spans="1:9" x14ac:dyDescent="0.25">
      <c r="A10" s="1"/>
      <c r="B10" s="24"/>
      <c r="C10" s="1"/>
      <c r="D10" s="1"/>
      <c r="E10" s="27"/>
      <c r="F10" s="1"/>
      <c r="G10" s="1"/>
      <c r="H10" s="1"/>
      <c r="I10" s="13"/>
    </row>
    <row r="11" spans="1:9" x14ac:dyDescent="0.25">
      <c r="A11" s="20"/>
      <c r="B11" s="24"/>
      <c r="C11" s="1"/>
      <c r="D11" s="1"/>
      <c r="E11" s="27"/>
      <c r="F11" s="1"/>
      <c r="G11" s="1"/>
      <c r="H11" s="1"/>
      <c r="I11" s="13"/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C99D-4112-4553-8B9E-4F8C741B2EEC}">
  <dimension ref="A1:I11"/>
  <sheetViews>
    <sheetView workbookViewId="0">
      <selection activeCell="G18" sqref="G18"/>
    </sheetView>
  </sheetViews>
  <sheetFormatPr baseColWidth="10" defaultRowHeight="15" x14ac:dyDescent="0.25"/>
  <cols>
    <col min="2" max="2" width="89.140625" customWidth="1"/>
    <col min="3" max="3" width="22.140625" customWidth="1"/>
    <col min="4" max="4" width="17.28515625" customWidth="1"/>
    <col min="5" max="5" width="34.5703125" customWidth="1"/>
    <col min="6" max="6" width="32" customWidth="1"/>
    <col min="7" max="7" width="120.85546875" customWidth="1"/>
  </cols>
  <sheetData>
    <row r="1" spans="1:9" x14ac:dyDescent="0.25">
      <c r="A1" s="6" t="s">
        <v>18</v>
      </c>
      <c r="B1" s="6"/>
      <c r="C1" s="6"/>
      <c r="D1" s="6"/>
      <c r="E1" s="6"/>
      <c r="F1" s="6"/>
    </row>
    <row r="2" spans="1:9" x14ac:dyDescent="0.25">
      <c r="A2" s="7" t="s">
        <v>69</v>
      </c>
      <c r="B2" s="7" t="s">
        <v>72</v>
      </c>
      <c r="C2" s="7"/>
      <c r="D2" s="7"/>
      <c r="E2" s="7" t="s">
        <v>71</v>
      </c>
      <c r="F2" s="7"/>
      <c r="G2" s="7" t="s">
        <v>58</v>
      </c>
    </row>
    <row r="3" spans="1:9" x14ac:dyDescent="0.25">
      <c r="A3" s="2" t="s">
        <v>19</v>
      </c>
      <c r="B3" s="2" t="s">
        <v>6</v>
      </c>
      <c r="C3" s="2" t="s">
        <v>149</v>
      </c>
      <c r="D3" s="2" t="s">
        <v>150</v>
      </c>
      <c r="E3" s="2" t="s">
        <v>151</v>
      </c>
      <c r="F3" s="2" t="s">
        <v>152</v>
      </c>
      <c r="G3" s="13" t="s">
        <v>39</v>
      </c>
      <c r="I3" s="29" t="s">
        <v>159</v>
      </c>
    </row>
    <row r="4" spans="1:9" x14ac:dyDescent="0.25">
      <c r="A4" s="20">
        <v>1</v>
      </c>
      <c r="B4" s="24" t="str">
        <f>Agenda!$I$4</f>
        <v>Agenda para residentes turno Diurno 18/09/2024-Gimnasio-1-Forest apartamentos</v>
      </c>
      <c r="C4" s="20" t="s">
        <v>154</v>
      </c>
      <c r="D4" s="20">
        <v>1</v>
      </c>
      <c r="E4" s="27" t="s">
        <v>157</v>
      </c>
      <c r="F4" s="27">
        <v>45915</v>
      </c>
      <c r="G4" s="13" t="str">
        <f>TEXT(E4,"dd/mm/yyyy")&amp;"-"&amp;B4&amp;" Hasta "&amp;TEXT(F4,"dd/mm/yyyy")</f>
        <v>Lunes, Martes, Jueves y Viernes-Agenda para residentes turno Diurno 18/09/2024-Gimnasio-1-Forest apartamentos Hasta 15/09/2025</v>
      </c>
      <c r="I4" t="s">
        <v>154</v>
      </c>
    </row>
    <row r="5" spans="1:9" x14ac:dyDescent="0.25">
      <c r="A5" s="20">
        <v>2</v>
      </c>
      <c r="B5" s="24" t="str">
        <f>Agenda!$I$5</f>
        <v>Agenda para residentes turno Nocturno 18/09/2024-Gimnasio-1-Forest apartamentos</v>
      </c>
      <c r="C5" s="20" t="s">
        <v>154</v>
      </c>
      <c r="D5" s="20">
        <v>1</v>
      </c>
      <c r="E5" s="27" t="s">
        <v>157</v>
      </c>
      <c r="F5" s="27">
        <v>45915</v>
      </c>
      <c r="G5" s="13" t="str">
        <f>TEXT(E5,"dd/mm/yyyy")&amp;"-"&amp;B5&amp;" Hasta "&amp;TEXT(F5,"dd/mm/yyyy")</f>
        <v>Lunes, Martes, Jueves y Viernes-Agenda para residentes turno Nocturno 18/09/2024-Gimnasio-1-Forest apartamentos Hasta 15/09/2025</v>
      </c>
      <c r="I5" t="s">
        <v>155</v>
      </c>
    </row>
    <row r="6" spans="1:9" x14ac:dyDescent="0.25">
      <c r="A6" s="20">
        <v>3</v>
      </c>
      <c r="B6" s="24" t="str">
        <f>Agenda!$I$6</f>
        <v>Agenda para residentes 19/09/2024-piscinaAdultos-2-Natural</v>
      </c>
      <c r="C6" s="20" t="s">
        <v>154</v>
      </c>
      <c r="D6" s="20">
        <v>1</v>
      </c>
      <c r="E6" s="27" t="s">
        <v>170</v>
      </c>
      <c r="F6" s="27">
        <v>45918</v>
      </c>
      <c r="G6" s="13" t="str">
        <f>TEXT(E6,"dd/mm/yyyy")&amp;"-"&amp;B6&amp;" Hasta "&amp;TEXT(F6,"dd/mm/yyyy")</f>
        <v>Viernes, Sabado y Domingo-Agenda para residentes 19/09/2024-piscinaAdultos-2-Natural Hasta 18/09/2025</v>
      </c>
      <c r="I6" t="s">
        <v>156</v>
      </c>
    </row>
    <row r="7" spans="1:9" x14ac:dyDescent="0.25">
      <c r="A7" s="20">
        <v>4</v>
      </c>
      <c r="B7" s="24" t="str">
        <f>Agenda!$I$7</f>
        <v>Agenda para dias de mantenimiento 18/09/2024-Piscina-1-Forest apartamentos</v>
      </c>
      <c r="C7" s="20" t="s">
        <v>154</v>
      </c>
      <c r="D7" s="20">
        <v>1</v>
      </c>
      <c r="E7" s="27" t="s">
        <v>158</v>
      </c>
      <c r="F7" s="27">
        <v>45918</v>
      </c>
      <c r="G7" s="13" t="str">
        <f t="shared" ref="G7:G11" si="0">TEXT(E7,"dd/mm/yyyy")&amp;"-"&amp;B7&amp;" Hasta "&amp;TEXT(F7,"dd/mm/yyyy")</f>
        <v>Miercoles-Agenda para dias de mantenimiento 18/09/2024-Piscina-1-Forest apartamentos Hasta 18/09/2025</v>
      </c>
    </row>
    <row r="8" spans="1:9" x14ac:dyDescent="0.25">
      <c r="A8" s="1"/>
      <c r="B8" s="24"/>
      <c r="C8" s="20"/>
      <c r="D8" s="20"/>
      <c r="E8" s="27"/>
      <c r="F8" s="20"/>
      <c r="G8" s="13"/>
    </row>
    <row r="9" spans="1:9" x14ac:dyDescent="0.25">
      <c r="A9" s="20"/>
      <c r="B9" s="24"/>
      <c r="C9" s="20"/>
      <c r="D9" s="20"/>
      <c r="E9" s="27"/>
      <c r="F9" s="20"/>
      <c r="G9" s="13"/>
    </row>
    <row r="10" spans="1:9" x14ac:dyDescent="0.25">
      <c r="A10" s="1"/>
      <c r="B10" s="24"/>
      <c r="C10" s="1"/>
      <c r="D10" s="1"/>
      <c r="E10" s="27"/>
      <c r="F10" s="1"/>
      <c r="G10" s="13"/>
    </row>
    <row r="11" spans="1:9" x14ac:dyDescent="0.25">
      <c r="A11" s="20"/>
      <c r="B11" s="24"/>
      <c r="C11" s="1"/>
      <c r="D11" s="1"/>
      <c r="E11" s="27"/>
      <c r="F11" s="1"/>
      <c r="G11" s="13"/>
    </row>
  </sheetData>
  <dataValidations count="1">
    <dataValidation type="list" allowBlank="1" showInputMessage="1" showErrorMessage="1" sqref="C4:C7" xr:uid="{DD099267-EE28-4B40-8B7C-03E4E09C2958}">
      <formula1>$I$3:$I$6</formula1>
    </dataValidation>
  </dataValidations>
  <hyperlinks>
    <hyperlink ref="A1" location="Objetos de dominio!A1" display="Objetos de dominio!A1" xr:uid="{25089D3D-D8B0-47FF-88AF-EA16E6CCF5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Objetos de dominio</vt:lpstr>
      <vt:lpstr>Administrador</vt:lpstr>
      <vt:lpstr>ConjuntoResidencial</vt:lpstr>
      <vt:lpstr>Zonainmueble</vt:lpstr>
      <vt:lpstr>Inmueble</vt:lpstr>
      <vt:lpstr>Residente</vt:lpstr>
      <vt:lpstr>ZonaComun</vt:lpstr>
      <vt:lpstr>Agenda</vt:lpstr>
      <vt:lpstr>ConfiguracionAgenda</vt:lpstr>
      <vt:lpstr>Turno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2024-09-16T05:05:35Z</dcterms:modified>
</cp:coreProperties>
</file>