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bretwalda/PycharmProjects/Matrice_Disciplinaire/"/>
    </mc:Choice>
  </mc:AlternateContent>
  <xr:revisionPtr revIDLastSave="0" documentId="13_ncr:1_{D8E412B0-EE40-B14C-91BE-A834799CCC41}" xr6:coauthVersionLast="47" xr6:coauthVersionMax="47" xr10:uidLastSave="{00000000-0000-0000-0000-000000000000}"/>
  <bookViews>
    <workbookView xWindow="0" yWindow="0" windowWidth="28800" windowHeight="18000" xr2:uid="{98F0B670-5508-6D43-BA7F-42CA2E4FC232}"/>
  </bookViews>
  <sheets>
    <sheet name="Feuil1" sheetId="1" r:id="rId1"/>
  </sheets>
  <externalReferences>
    <externalReference r:id="rId2"/>
    <externalReference r:id="rId3"/>
  </externalReferences>
  <definedNames>
    <definedName name="grade">'[1]BD SOUS OFFICIERS'!$K$5:$K$10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D152" i="1" l="1"/>
  <c r="AA152" i="1"/>
  <c r="S152" i="1"/>
  <c r="T152" i="1" s="1"/>
  <c r="R152" i="1"/>
  <c r="Q152" i="1"/>
  <c r="O152" i="1"/>
  <c r="N152" i="1"/>
  <c r="M152" i="1"/>
  <c r="AD151" i="1"/>
  <c r="AA151" i="1"/>
  <c r="S151" i="1"/>
  <c r="T151" i="1" s="1"/>
  <c r="R151" i="1"/>
  <c r="Q151" i="1"/>
  <c r="P151" i="1"/>
  <c r="O151" i="1"/>
  <c r="N151" i="1"/>
  <c r="M151" i="1"/>
  <c r="AD150" i="1"/>
  <c r="AA150" i="1"/>
  <c r="S150" i="1"/>
  <c r="T150" i="1" s="1"/>
  <c r="R150" i="1"/>
  <c r="Q150" i="1"/>
  <c r="P150" i="1"/>
  <c r="O150" i="1"/>
  <c r="N150" i="1"/>
  <c r="M150" i="1"/>
  <c r="AD149" i="1"/>
  <c r="AA149" i="1"/>
  <c r="S149" i="1"/>
  <c r="T149" i="1" s="1"/>
  <c r="R149" i="1"/>
  <c r="Q149" i="1"/>
  <c r="P149" i="1"/>
  <c r="O149" i="1"/>
  <c r="N149" i="1"/>
  <c r="M149" i="1"/>
  <c r="AD148" i="1"/>
  <c r="AA148" i="1"/>
  <c r="S148" i="1"/>
  <c r="T148" i="1" s="1"/>
  <c r="R148" i="1"/>
  <c r="Q148" i="1"/>
  <c r="P148" i="1"/>
  <c r="O148" i="1"/>
  <c r="N148" i="1"/>
  <c r="M148" i="1"/>
  <c r="AD147" i="1"/>
  <c r="AA147" i="1"/>
  <c r="S147" i="1"/>
  <c r="T147" i="1" s="1"/>
  <c r="R147" i="1"/>
  <c r="Q147" i="1"/>
  <c r="P147" i="1"/>
  <c r="O147" i="1"/>
  <c r="N147" i="1"/>
  <c r="M147" i="1"/>
  <c r="AD146" i="1"/>
  <c r="AA146" i="1"/>
  <c r="S146" i="1"/>
  <c r="T146" i="1" s="1"/>
  <c r="R146" i="1"/>
  <c r="Q146" i="1"/>
  <c r="P146" i="1"/>
  <c r="O146" i="1"/>
  <c r="N146" i="1"/>
  <c r="M146" i="1"/>
  <c r="AD145" i="1"/>
  <c r="AA145" i="1"/>
  <c r="S145" i="1"/>
  <c r="T145" i="1" s="1"/>
  <c r="R145" i="1"/>
  <c r="Q145" i="1"/>
  <c r="P145" i="1"/>
  <c r="O145" i="1"/>
  <c r="N145" i="1"/>
  <c r="M145" i="1"/>
  <c r="AD144" i="1"/>
  <c r="AA144" i="1"/>
  <c r="S144" i="1"/>
  <c r="T144" i="1" s="1"/>
  <c r="R144" i="1"/>
  <c r="Q144" i="1"/>
  <c r="P144" i="1"/>
  <c r="O144" i="1"/>
  <c r="N144" i="1"/>
  <c r="M144" i="1"/>
  <c r="AD143" i="1"/>
  <c r="AA143" i="1"/>
  <c r="S143" i="1"/>
  <c r="T143" i="1" s="1"/>
  <c r="R143" i="1"/>
  <c r="Q143" i="1"/>
  <c r="P143" i="1"/>
  <c r="O143" i="1"/>
  <c r="N143" i="1"/>
  <c r="M143" i="1"/>
  <c r="AD142" i="1"/>
  <c r="AA142" i="1"/>
  <c r="S142" i="1"/>
  <c r="T142" i="1" s="1"/>
  <c r="R142" i="1"/>
  <c r="Q142" i="1"/>
  <c r="P142" i="1"/>
  <c r="O142" i="1"/>
  <c r="N142" i="1"/>
  <c r="M142" i="1"/>
  <c r="AD141" i="1"/>
  <c r="AA141" i="1"/>
  <c r="S141" i="1"/>
  <c r="T141" i="1" s="1"/>
  <c r="O141" i="1"/>
  <c r="N141" i="1"/>
  <c r="M141" i="1"/>
  <c r="AD140" i="1"/>
  <c r="AA140" i="1"/>
  <c r="S140" i="1"/>
  <c r="T140" i="1" s="1"/>
  <c r="O140" i="1"/>
  <c r="N140" i="1"/>
  <c r="M140" i="1"/>
  <c r="AD139" i="1"/>
  <c r="AA139" i="1"/>
  <c r="S139" i="1"/>
  <c r="T139" i="1" s="1"/>
  <c r="O139" i="1"/>
  <c r="N139" i="1"/>
  <c r="M139" i="1"/>
  <c r="AD138" i="1"/>
  <c r="AA138" i="1"/>
  <c r="S138" i="1"/>
  <c r="T138" i="1" s="1"/>
  <c r="O138" i="1"/>
  <c r="N138" i="1"/>
  <c r="M138" i="1"/>
  <c r="AD137" i="1"/>
  <c r="AA137" i="1"/>
  <c r="S137" i="1"/>
  <c r="T137" i="1" s="1"/>
  <c r="O137" i="1"/>
  <c r="N137" i="1"/>
  <c r="M137" i="1"/>
  <c r="AD136" i="1"/>
  <c r="AA136" i="1"/>
  <c r="S136" i="1"/>
  <c r="T136" i="1" s="1"/>
  <c r="O136" i="1"/>
  <c r="N136" i="1"/>
  <c r="M136" i="1"/>
  <c r="AD135" i="1"/>
  <c r="AA135" i="1"/>
  <c r="S135" i="1"/>
  <c r="T135" i="1" s="1"/>
  <c r="O135" i="1"/>
  <c r="N135" i="1"/>
  <c r="M135" i="1"/>
  <c r="AD134" i="1"/>
  <c r="AA134" i="1"/>
  <c r="S134" i="1"/>
  <c r="T134" i="1" s="1"/>
  <c r="O134" i="1"/>
  <c r="N134" i="1"/>
  <c r="M134" i="1"/>
  <c r="AD133" i="1"/>
  <c r="AA133" i="1"/>
  <c r="S133" i="1"/>
  <c r="T133" i="1" s="1"/>
  <c r="O133" i="1"/>
  <c r="N133" i="1"/>
  <c r="M133" i="1"/>
  <c r="AD132" i="1"/>
  <c r="AA132" i="1"/>
  <c r="S132" i="1"/>
  <c r="T132" i="1" s="1"/>
  <c r="O132" i="1"/>
  <c r="N132" i="1"/>
  <c r="M132" i="1"/>
  <c r="AD131" i="1"/>
  <c r="AA131" i="1"/>
  <c r="S131" i="1"/>
  <c r="T131" i="1" s="1"/>
  <c r="O131" i="1"/>
  <c r="N131" i="1"/>
  <c r="M131" i="1"/>
  <c r="AD130" i="1"/>
  <c r="AA130" i="1"/>
  <c r="S130" i="1"/>
  <c r="T130" i="1" s="1"/>
  <c r="O130" i="1"/>
  <c r="N130" i="1"/>
  <c r="M130" i="1"/>
  <c r="AD129" i="1"/>
  <c r="AA129" i="1"/>
  <c r="S129" i="1"/>
  <c r="T129" i="1" s="1"/>
  <c r="O129" i="1"/>
  <c r="N129" i="1"/>
  <c r="M129" i="1"/>
  <c r="AD128" i="1"/>
  <c r="AA128" i="1"/>
  <c r="S128" i="1"/>
  <c r="T128" i="1" s="1"/>
  <c r="O128" i="1"/>
  <c r="N128" i="1"/>
  <c r="M128" i="1"/>
  <c r="AD127" i="1"/>
  <c r="AA127" i="1"/>
  <c r="S127" i="1"/>
  <c r="T127" i="1" s="1"/>
  <c r="O127" i="1"/>
  <c r="N127" i="1"/>
  <c r="M127" i="1"/>
  <c r="AD126" i="1"/>
  <c r="AA126" i="1"/>
  <c r="S126" i="1"/>
  <c r="T126" i="1" s="1"/>
  <c r="O126" i="1"/>
  <c r="N126" i="1"/>
  <c r="M126" i="1"/>
  <c r="AD125" i="1"/>
  <c r="AA125" i="1"/>
  <c r="S125" i="1"/>
  <c r="T125" i="1" s="1"/>
  <c r="O125" i="1"/>
  <c r="N125" i="1"/>
  <c r="M125" i="1"/>
  <c r="AD124" i="1"/>
  <c r="AA124" i="1"/>
  <c r="S124" i="1"/>
  <c r="T124" i="1" s="1"/>
  <c r="O124" i="1"/>
  <c r="N124" i="1"/>
  <c r="M124" i="1"/>
  <c r="AD123" i="1"/>
  <c r="AA123" i="1"/>
  <c r="S123" i="1"/>
  <c r="T123" i="1" s="1"/>
  <c r="O123" i="1"/>
  <c r="N123" i="1"/>
  <c r="M123" i="1"/>
  <c r="AD122" i="1"/>
  <c r="AA122" i="1"/>
  <c r="S122" i="1"/>
  <c r="T122" i="1" s="1"/>
  <c r="O122" i="1"/>
  <c r="N122" i="1"/>
  <c r="M122" i="1"/>
  <c r="AD121" i="1"/>
  <c r="AA121" i="1"/>
  <c r="S121" i="1"/>
  <c r="T121" i="1" s="1"/>
  <c r="O121" i="1"/>
  <c r="N121" i="1"/>
  <c r="M121" i="1"/>
  <c r="AD120" i="1"/>
  <c r="AA120" i="1"/>
  <c r="S120" i="1"/>
  <c r="T120" i="1" s="1"/>
  <c r="O120" i="1"/>
  <c r="N120" i="1"/>
  <c r="M120" i="1"/>
  <c r="AD119" i="1"/>
  <c r="AA119" i="1"/>
  <c r="S119" i="1"/>
  <c r="T119" i="1" s="1"/>
  <c r="O119" i="1"/>
  <c r="N119" i="1"/>
  <c r="M119" i="1"/>
  <c r="AD118" i="1"/>
  <c r="AA118" i="1"/>
  <c r="S118" i="1"/>
  <c r="T118" i="1" s="1"/>
  <c r="O118" i="1"/>
  <c r="N118" i="1"/>
  <c r="M118" i="1"/>
  <c r="AD117" i="1"/>
  <c r="AA117" i="1"/>
  <c r="S117" i="1"/>
  <c r="T117" i="1" s="1"/>
  <c r="O117" i="1"/>
  <c r="N117" i="1"/>
  <c r="M117" i="1"/>
  <c r="AD116" i="1"/>
  <c r="AA116" i="1"/>
  <c r="S116" i="1"/>
  <c r="T116" i="1" s="1"/>
  <c r="O116" i="1"/>
  <c r="N116" i="1"/>
  <c r="M116" i="1"/>
  <c r="AD115" i="1"/>
  <c r="AA115" i="1"/>
  <c r="S115" i="1"/>
  <c r="T115" i="1" s="1"/>
  <c r="O115" i="1"/>
  <c r="N115" i="1"/>
  <c r="M115" i="1"/>
  <c r="AD114" i="1"/>
  <c r="AA114" i="1"/>
  <c r="S114" i="1"/>
  <c r="T114" i="1" s="1"/>
  <c r="O114" i="1"/>
  <c r="N114" i="1"/>
  <c r="M114" i="1"/>
  <c r="AD113" i="1"/>
  <c r="AA113" i="1"/>
  <c r="S113" i="1"/>
  <c r="T113" i="1" s="1"/>
  <c r="O113" i="1"/>
  <c r="N113" i="1"/>
  <c r="M113" i="1"/>
  <c r="AD112" i="1"/>
  <c r="AA112" i="1"/>
  <c r="S112" i="1"/>
  <c r="T112" i="1" s="1"/>
  <c r="O112" i="1"/>
  <c r="N112" i="1"/>
  <c r="M112" i="1"/>
  <c r="AD111" i="1"/>
  <c r="AA111" i="1"/>
  <c r="S111" i="1"/>
  <c r="T111" i="1" s="1"/>
  <c r="O111" i="1"/>
  <c r="N111" i="1"/>
  <c r="M111" i="1"/>
  <c r="AD110" i="1"/>
  <c r="AA110" i="1"/>
  <c r="S110" i="1"/>
  <c r="T110" i="1" s="1"/>
  <c r="O110" i="1"/>
  <c r="N110" i="1"/>
  <c r="M110" i="1"/>
  <c r="AD109" i="1"/>
  <c r="AA109" i="1"/>
  <c r="S109" i="1"/>
  <c r="T109" i="1" s="1"/>
  <c r="O109" i="1"/>
  <c r="N109" i="1"/>
  <c r="M109" i="1"/>
  <c r="AD108" i="1"/>
  <c r="AA108" i="1"/>
  <c r="S108" i="1"/>
  <c r="T108" i="1" s="1"/>
  <c r="O108" i="1"/>
  <c r="N108" i="1"/>
  <c r="M108" i="1"/>
  <c r="AD107" i="1"/>
  <c r="AA107" i="1"/>
  <c r="S107" i="1"/>
  <c r="T107" i="1" s="1"/>
  <c r="O107" i="1"/>
  <c r="N107" i="1"/>
  <c r="M107" i="1"/>
  <c r="AD106" i="1"/>
  <c r="AA106" i="1"/>
  <c r="S106" i="1"/>
  <c r="T106" i="1" s="1"/>
  <c r="O106" i="1"/>
  <c r="N106" i="1"/>
  <c r="M106" i="1"/>
  <c r="AD105" i="1"/>
  <c r="AA105" i="1"/>
  <c r="S105" i="1"/>
  <c r="T105" i="1" s="1"/>
  <c r="O105" i="1"/>
  <c r="N105" i="1"/>
  <c r="M105" i="1"/>
  <c r="AD104" i="1"/>
  <c r="AA104" i="1"/>
  <c r="S104" i="1"/>
  <c r="T104" i="1" s="1"/>
  <c r="O104" i="1"/>
  <c r="N104" i="1"/>
  <c r="M104" i="1"/>
  <c r="AD103" i="1"/>
  <c r="AA103" i="1"/>
  <c r="S103" i="1"/>
  <c r="T103" i="1" s="1"/>
  <c r="O103" i="1"/>
  <c r="N103" i="1"/>
  <c r="M103" i="1"/>
  <c r="AD102" i="1"/>
  <c r="AA102" i="1"/>
  <c r="S102" i="1"/>
  <c r="T102" i="1" s="1"/>
  <c r="O102" i="1"/>
  <c r="N102" i="1"/>
  <c r="M102" i="1"/>
  <c r="AD101" i="1"/>
  <c r="AA101" i="1"/>
  <c r="S101" i="1"/>
  <c r="T101" i="1" s="1"/>
  <c r="O101" i="1"/>
  <c r="N101" i="1"/>
  <c r="M101" i="1"/>
  <c r="AD100" i="1"/>
  <c r="AA100" i="1"/>
  <c r="S100" i="1"/>
  <c r="T100" i="1" s="1"/>
  <c r="O100" i="1"/>
  <c r="N100" i="1"/>
  <c r="M100" i="1"/>
  <c r="AD99" i="1"/>
  <c r="AA99" i="1"/>
  <c r="S99" i="1"/>
  <c r="T99" i="1" s="1"/>
  <c r="O99" i="1"/>
  <c r="N99" i="1"/>
  <c r="M99" i="1"/>
  <c r="AD98" i="1"/>
  <c r="AA98" i="1"/>
  <c r="S98" i="1"/>
  <c r="T98" i="1" s="1"/>
  <c r="O98" i="1"/>
  <c r="N98" i="1"/>
  <c r="M98" i="1"/>
  <c r="AD97" i="1"/>
  <c r="AA97" i="1"/>
  <c r="S97" i="1"/>
  <c r="T97" i="1" s="1"/>
  <c r="O97" i="1"/>
  <c r="N97" i="1"/>
  <c r="M97" i="1"/>
  <c r="AD96" i="1"/>
  <c r="AA96" i="1"/>
  <c r="S96" i="1"/>
  <c r="T96" i="1" s="1"/>
  <c r="O96" i="1"/>
  <c r="N96" i="1"/>
  <c r="M96" i="1"/>
  <c r="AD95" i="1"/>
  <c r="AA95" i="1"/>
  <c r="S95" i="1"/>
  <c r="T95" i="1" s="1"/>
  <c r="O95" i="1"/>
  <c r="N95" i="1"/>
  <c r="M95" i="1"/>
  <c r="AD94" i="1"/>
  <c r="AA94" i="1"/>
  <c r="S94" i="1"/>
  <c r="T94" i="1" s="1"/>
  <c r="O94" i="1"/>
  <c r="N94" i="1"/>
  <c r="M94" i="1"/>
  <c r="AD93" i="1"/>
  <c r="AA93" i="1"/>
  <c r="S93" i="1"/>
  <c r="T93" i="1" s="1"/>
  <c r="O93" i="1"/>
  <c r="N93" i="1"/>
  <c r="M93" i="1"/>
  <c r="AD92" i="1"/>
  <c r="AA92" i="1"/>
  <c r="S92" i="1"/>
  <c r="T92" i="1" s="1"/>
  <c r="O92" i="1"/>
  <c r="N92" i="1"/>
  <c r="M92" i="1"/>
  <c r="AD91" i="1"/>
  <c r="AA91" i="1"/>
  <c r="S91" i="1"/>
  <c r="T91" i="1" s="1"/>
  <c r="O91" i="1"/>
  <c r="N91" i="1"/>
  <c r="M91" i="1"/>
  <c r="AD90" i="1"/>
  <c r="AA90" i="1"/>
  <c r="S90" i="1"/>
  <c r="T90" i="1" s="1"/>
  <c r="O90" i="1"/>
  <c r="N90" i="1"/>
  <c r="M90" i="1"/>
  <c r="AD89" i="1"/>
  <c r="AA89" i="1"/>
  <c r="S89" i="1"/>
  <c r="T89" i="1" s="1"/>
  <c r="O89" i="1"/>
  <c r="N89" i="1"/>
  <c r="M89" i="1"/>
  <c r="AD88" i="1"/>
  <c r="AA88" i="1"/>
  <c r="S88" i="1"/>
  <c r="T88" i="1" s="1"/>
  <c r="O88" i="1"/>
  <c r="N88" i="1"/>
  <c r="M88" i="1"/>
  <c r="AD87" i="1"/>
  <c r="AA87" i="1"/>
  <c r="S87" i="1"/>
  <c r="T87" i="1" s="1"/>
  <c r="O87" i="1"/>
  <c r="N87" i="1"/>
  <c r="M87" i="1"/>
  <c r="AD86" i="1"/>
  <c r="AA86" i="1"/>
  <c r="S86" i="1"/>
  <c r="T86" i="1" s="1"/>
  <c r="O86" i="1"/>
  <c r="N86" i="1"/>
  <c r="M86" i="1"/>
  <c r="AD85" i="1"/>
  <c r="AA85" i="1"/>
  <c r="S85" i="1"/>
  <c r="T85" i="1" s="1"/>
  <c r="O85" i="1"/>
  <c r="N85" i="1"/>
  <c r="M85" i="1"/>
  <c r="AD84" i="1"/>
  <c r="AA84" i="1"/>
  <c r="S84" i="1"/>
  <c r="T84" i="1" s="1"/>
  <c r="O84" i="1"/>
  <c r="N84" i="1"/>
  <c r="M84" i="1"/>
  <c r="AD83" i="1"/>
  <c r="AA83" i="1"/>
  <c r="S83" i="1"/>
  <c r="T83" i="1" s="1"/>
  <c r="O83" i="1"/>
  <c r="N83" i="1"/>
  <c r="M83" i="1"/>
  <c r="AD82" i="1"/>
  <c r="AA82" i="1"/>
  <c r="S82" i="1"/>
  <c r="T82" i="1" s="1"/>
  <c r="O82" i="1"/>
  <c r="N82" i="1"/>
  <c r="M82" i="1"/>
  <c r="AD81" i="1"/>
  <c r="AA81" i="1"/>
  <c r="S81" i="1"/>
  <c r="T81" i="1" s="1"/>
  <c r="O81" i="1"/>
  <c r="N81" i="1"/>
  <c r="M81" i="1"/>
  <c r="AD80" i="1"/>
  <c r="AA80" i="1"/>
  <c r="S80" i="1"/>
  <c r="T80" i="1" s="1"/>
  <c r="O80" i="1"/>
  <c r="N80" i="1"/>
  <c r="M80" i="1"/>
  <c r="AD79" i="1"/>
  <c r="AA79" i="1"/>
  <c r="S79" i="1"/>
  <c r="T79" i="1" s="1"/>
  <c r="O79" i="1"/>
  <c r="N79" i="1"/>
  <c r="M79" i="1"/>
  <c r="AD78" i="1"/>
  <c r="AA78" i="1"/>
  <c r="S78" i="1"/>
  <c r="T78" i="1" s="1"/>
  <c r="O78" i="1"/>
  <c r="N78" i="1"/>
  <c r="M78" i="1"/>
  <c r="AD77" i="1"/>
  <c r="AA77" i="1"/>
  <c r="S77" i="1"/>
  <c r="T77" i="1" s="1"/>
  <c r="O77" i="1"/>
  <c r="N77" i="1"/>
  <c r="M77" i="1"/>
  <c r="AD76" i="1"/>
  <c r="AA76" i="1"/>
  <c r="S76" i="1"/>
  <c r="T76" i="1" s="1"/>
  <c r="O76" i="1"/>
  <c r="N76" i="1"/>
  <c r="M76" i="1"/>
  <c r="AD75" i="1"/>
  <c r="AA75" i="1"/>
  <c r="S75" i="1"/>
  <c r="T75" i="1" s="1"/>
  <c r="O75" i="1"/>
  <c r="N75" i="1"/>
  <c r="M75" i="1"/>
  <c r="AD74" i="1"/>
  <c r="AA74" i="1"/>
  <c r="S74" i="1"/>
  <c r="T74" i="1" s="1"/>
  <c r="O74" i="1"/>
  <c r="N74" i="1"/>
  <c r="M74" i="1"/>
  <c r="AD73" i="1"/>
  <c r="AA73" i="1"/>
  <c r="S73" i="1"/>
  <c r="T73" i="1" s="1"/>
  <c r="O73" i="1"/>
  <c r="N73" i="1"/>
  <c r="M73" i="1"/>
  <c r="AD72" i="1"/>
  <c r="AA72" i="1"/>
  <c r="S72" i="1"/>
  <c r="T72" i="1" s="1"/>
  <c r="O72" i="1"/>
  <c r="N72" i="1"/>
  <c r="M72" i="1"/>
  <c r="AD71" i="1"/>
  <c r="AA71" i="1"/>
  <c r="S71" i="1"/>
  <c r="T71" i="1" s="1"/>
  <c r="O71" i="1"/>
  <c r="N71" i="1"/>
  <c r="M71" i="1"/>
  <c r="AD70" i="1"/>
  <c r="AA70" i="1"/>
  <c r="S70" i="1"/>
  <c r="T70" i="1" s="1"/>
  <c r="O70" i="1"/>
  <c r="N70" i="1"/>
  <c r="M70" i="1"/>
  <c r="AD69" i="1"/>
  <c r="AA69" i="1"/>
  <c r="S69" i="1"/>
  <c r="T69" i="1" s="1"/>
  <c r="O69" i="1"/>
  <c r="N69" i="1"/>
  <c r="M69" i="1"/>
  <c r="AD68" i="1"/>
  <c r="AA68" i="1"/>
  <c r="S68" i="1"/>
  <c r="T68" i="1" s="1"/>
  <c r="O68" i="1"/>
  <c r="N68" i="1"/>
  <c r="M68" i="1"/>
  <c r="AD67" i="1"/>
  <c r="AA67" i="1"/>
  <c r="S67" i="1"/>
  <c r="T67" i="1" s="1"/>
  <c r="O67" i="1"/>
  <c r="N67" i="1"/>
  <c r="M67" i="1"/>
  <c r="AD66" i="1"/>
  <c r="AA66" i="1"/>
  <c r="S66" i="1"/>
  <c r="T66" i="1" s="1"/>
  <c r="O66" i="1"/>
  <c r="N66" i="1"/>
  <c r="M66" i="1"/>
  <c r="AD65" i="1"/>
  <c r="AA65" i="1"/>
  <c r="S65" i="1"/>
  <c r="T65" i="1" s="1"/>
  <c r="O65" i="1"/>
  <c r="N65" i="1"/>
  <c r="M65" i="1"/>
  <c r="AD64" i="1"/>
  <c r="AA64" i="1"/>
  <c r="S64" i="1"/>
  <c r="T64" i="1" s="1"/>
  <c r="O64" i="1"/>
  <c r="N64" i="1"/>
  <c r="M64" i="1"/>
  <c r="AD63" i="1"/>
  <c r="AA63" i="1"/>
  <c r="S63" i="1"/>
  <c r="T63" i="1" s="1"/>
  <c r="O63" i="1"/>
  <c r="N63" i="1"/>
  <c r="M63" i="1"/>
  <c r="AD62" i="1"/>
  <c r="AA62" i="1"/>
  <c r="S62" i="1"/>
  <c r="T62" i="1" s="1"/>
  <c r="O62" i="1"/>
  <c r="N62" i="1"/>
  <c r="M62" i="1"/>
  <c r="AD61" i="1"/>
  <c r="AA61" i="1"/>
  <c r="S61" i="1"/>
  <c r="T61" i="1" s="1"/>
  <c r="O61" i="1"/>
  <c r="N61" i="1"/>
  <c r="M61" i="1"/>
  <c r="AD60" i="1"/>
  <c r="AA60" i="1"/>
  <c r="S60" i="1"/>
  <c r="T60" i="1" s="1"/>
  <c r="O60" i="1"/>
  <c r="N60" i="1"/>
  <c r="M60" i="1"/>
  <c r="AD59" i="1"/>
  <c r="AA59" i="1"/>
  <c r="S59" i="1"/>
  <c r="T59" i="1" s="1"/>
  <c r="O59" i="1"/>
  <c r="N59" i="1"/>
  <c r="M59" i="1"/>
  <c r="AD58" i="1"/>
  <c r="AA58" i="1"/>
  <c r="S58" i="1"/>
  <c r="T58" i="1" s="1"/>
  <c r="O58" i="1"/>
  <c r="N58" i="1"/>
  <c r="M58" i="1"/>
  <c r="AD57" i="1"/>
  <c r="AA57" i="1"/>
  <c r="S57" i="1"/>
  <c r="T57" i="1" s="1"/>
  <c r="O57" i="1"/>
  <c r="N57" i="1"/>
  <c r="M57" i="1"/>
  <c r="AD56" i="1"/>
  <c r="AA56" i="1"/>
  <c r="S56" i="1"/>
  <c r="T56" i="1" s="1"/>
  <c r="O56" i="1"/>
  <c r="N56" i="1"/>
  <c r="M56" i="1"/>
  <c r="AD55" i="1"/>
  <c r="AA55" i="1"/>
  <c r="S55" i="1"/>
  <c r="T55" i="1" s="1"/>
  <c r="O55" i="1"/>
  <c r="N55" i="1"/>
  <c r="M55" i="1"/>
  <c r="AD54" i="1"/>
  <c r="AA54" i="1"/>
  <c r="S54" i="1"/>
  <c r="T54" i="1" s="1"/>
  <c r="O54" i="1"/>
  <c r="N54" i="1"/>
  <c r="M54" i="1"/>
  <c r="AD53" i="1"/>
  <c r="AA53" i="1"/>
  <c r="S53" i="1"/>
  <c r="T53" i="1" s="1"/>
  <c r="O53" i="1"/>
  <c r="N53" i="1"/>
  <c r="M53" i="1"/>
  <c r="AD52" i="1"/>
  <c r="AA52" i="1"/>
  <c r="S52" i="1"/>
  <c r="T52" i="1" s="1"/>
  <c r="O52" i="1"/>
  <c r="N52" i="1"/>
  <c r="M52" i="1"/>
  <c r="AD51" i="1"/>
  <c r="AA51" i="1"/>
  <c r="S51" i="1"/>
  <c r="T51" i="1" s="1"/>
  <c r="O51" i="1"/>
  <c r="N51" i="1"/>
  <c r="M51" i="1"/>
  <c r="AD50" i="1"/>
  <c r="AA50" i="1"/>
  <c r="S50" i="1"/>
  <c r="T50" i="1" s="1"/>
  <c r="O50" i="1"/>
  <c r="N50" i="1"/>
  <c r="M50" i="1"/>
  <c r="AD49" i="1"/>
  <c r="AA49" i="1"/>
  <c r="AD48" i="1"/>
  <c r="AA48" i="1"/>
  <c r="S48" i="1"/>
  <c r="T48" i="1" s="1"/>
  <c r="O48" i="1"/>
  <c r="N48" i="1"/>
  <c r="M48" i="1"/>
  <c r="AD47" i="1"/>
  <c r="AA47" i="1"/>
  <c r="S47" i="1"/>
  <c r="T47" i="1" s="1"/>
  <c r="O47" i="1"/>
  <c r="N47" i="1"/>
  <c r="M47" i="1"/>
  <c r="AD46" i="1"/>
  <c r="AA46" i="1"/>
  <c r="S46" i="1"/>
  <c r="T46" i="1" s="1"/>
  <c r="O46" i="1"/>
  <c r="N46" i="1"/>
  <c r="M46" i="1"/>
  <c r="AD45" i="1"/>
  <c r="AA45" i="1"/>
  <c r="S45" i="1"/>
  <c r="T45" i="1" s="1"/>
  <c r="O45" i="1"/>
  <c r="N45" i="1"/>
  <c r="M45" i="1"/>
  <c r="AD44" i="1"/>
  <c r="AA44" i="1"/>
  <c r="S44" i="1"/>
  <c r="T44" i="1" s="1"/>
  <c r="O44" i="1"/>
  <c r="N44" i="1"/>
  <c r="M44" i="1"/>
  <c r="AD43" i="1"/>
  <c r="AA43" i="1"/>
  <c r="S43" i="1"/>
  <c r="T43" i="1" s="1"/>
  <c r="O43" i="1"/>
  <c r="N43" i="1"/>
  <c r="M43" i="1"/>
  <c r="AD42" i="1"/>
  <c r="AA42" i="1"/>
  <c r="S42" i="1"/>
  <c r="T42" i="1" s="1"/>
  <c r="O42" i="1"/>
  <c r="N42" i="1"/>
  <c r="M42" i="1"/>
  <c r="AD41" i="1"/>
  <c r="AA41" i="1"/>
  <c r="S41" i="1"/>
  <c r="T41" i="1" s="1"/>
  <c r="O41" i="1"/>
  <c r="N41" i="1"/>
  <c r="M41" i="1"/>
  <c r="AD40" i="1"/>
  <c r="AA40" i="1"/>
  <c r="S40" i="1"/>
  <c r="T40" i="1" s="1"/>
  <c r="O40" i="1"/>
  <c r="N40" i="1"/>
  <c r="M40" i="1"/>
  <c r="AD39" i="1"/>
  <c r="AA39" i="1"/>
  <c r="S39" i="1"/>
  <c r="T39" i="1" s="1"/>
  <c r="O39" i="1"/>
  <c r="N39" i="1"/>
  <c r="M39" i="1"/>
  <c r="AD38" i="1"/>
  <c r="AA38" i="1"/>
  <c r="S38" i="1"/>
  <c r="T38" i="1" s="1"/>
  <c r="O38" i="1"/>
  <c r="N38" i="1"/>
  <c r="M38" i="1"/>
  <c r="AD37" i="1"/>
  <c r="AA37" i="1"/>
  <c r="S37" i="1"/>
  <c r="T37" i="1" s="1"/>
  <c r="O37" i="1"/>
  <c r="N37" i="1"/>
  <c r="M37" i="1"/>
  <c r="AD36" i="1"/>
  <c r="AA36" i="1"/>
  <c r="S36" i="1"/>
  <c r="T36" i="1" s="1"/>
  <c r="O36" i="1"/>
  <c r="N36" i="1"/>
  <c r="M36" i="1"/>
  <c r="AD35" i="1"/>
  <c r="AA35" i="1"/>
  <c r="S35" i="1"/>
  <c r="T35" i="1" s="1"/>
  <c r="O35" i="1"/>
  <c r="N35" i="1"/>
  <c r="M35" i="1"/>
  <c r="AD34" i="1"/>
  <c r="AA34" i="1"/>
  <c r="S34" i="1"/>
  <c r="T34" i="1" s="1"/>
  <c r="O34" i="1"/>
  <c r="N34" i="1"/>
  <c r="M34" i="1"/>
  <c r="AD33" i="1"/>
  <c r="AA33" i="1"/>
  <c r="S33" i="1"/>
  <c r="T33" i="1" s="1"/>
  <c r="O33" i="1"/>
  <c r="N33" i="1"/>
  <c r="M33" i="1"/>
  <c r="AD32" i="1"/>
  <c r="AA32" i="1"/>
  <c r="S32" i="1"/>
  <c r="T32" i="1" s="1"/>
  <c r="O32" i="1"/>
  <c r="N32" i="1"/>
  <c r="M32" i="1"/>
  <c r="AD31" i="1"/>
  <c r="AA31" i="1"/>
  <c r="S31" i="1"/>
  <c r="T31" i="1" s="1"/>
  <c r="O31" i="1"/>
  <c r="N31" i="1"/>
  <c r="M31" i="1"/>
  <c r="AD30" i="1"/>
  <c r="AA30" i="1"/>
  <c r="S30" i="1"/>
  <c r="T30" i="1" s="1"/>
  <c r="O30" i="1"/>
  <c r="N30" i="1"/>
  <c r="M30" i="1"/>
  <c r="AD29" i="1"/>
  <c r="AA29" i="1"/>
  <c r="S29" i="1"/>
  <c r="T29" i="1" s="1"/>
  <c r="O29" i="1"/>
  <c r="N29" i="1"/>
  <c r="M29" i="1"/>
  <c r="AD28" i="1"/>
  <c r="AA28" i="1"/>
  <c r="S28" i="1"/>
  <c r="T28" i="1" s="1"/>
  <c r="O28" i="1"/>
  <c r="N28" i="1"/>
  <c r="M28" i="1"/>
  <c r="AD27" i="1"/>
  <c r="AA27" i="1"/>
  <c r="S27" i="1"/>
  <c r="T27" i="1" s="1"/>
  <c r="O27" i="1"/>
  <c r="N27" i="1"/>
  <c r="M27" i="1"/>
  <c r="AD26" i="1"/>
  <c r="AA26" i="1"/>
  <c r="S26" i="1"/>
  <c r="T26" i="1" s="1"/>
  <c r="O26" i="1"/>
  <c r="N26" i="1"/>
  <c r="M26" i="1"/>
  <c r="AD25" i="1"/>
  <c r="AA25" i="1"/>
  <c r="S25" i="1"/>
  <c r="T25" i="1" s="1"/>
  <c r="O25" i="1"/>
  <c r="N25" i="1"/>
  <c r="M25" i="1"/>
  <c r="AD24" i="1"/>
  <c r="AA24" i="1"/>
  <c r="S24" i="1"/>
  <c r="T24" i="1" s="1"/>
  <c r="O24" i="1"/>
  <c r="N24" i="1"/>
  <c r="M24" i="1"/>
  <c r="AD23" i="1"/>
  <c r="AA23" i="1"/>
  <c r="S23" i="1"/>
  <c r="T23" i="1" s="1"/>
  <c r="O23" i="1"/>
  <c r="N23" i="1"/>
  <c r="M23" i="1"/>
  <c r="AD22" i="1"/>
  <c r="AA22" i="1"/>
  <c r="S22" i="1"/>
  <c r="T22" i="1" s="1"/>
  <c r="O22" i="1"/>
  <c r="N22" i="1"/>
  <c r="M22" i="1"/>
  <c r="AD21" i="1"/>
  <c r="AA21" i="1"/>
  <c r="S21" i="1"/>
  <c r="T21" i="1" s="1"/>
  <c r="O21" i="1"/>
  <c r="N21" i="1"/>
  <c r="M21" i="1"/>
  <c r="AD20" i="1"/>
  <c r="AA20" i="1"/>
  <c r="S20" i="1"/>
  <c r="T20" i="1" s="1"/>
  <c r="O20" i="1"/>
  <c r="N20" i="1"/>
  <c r="M20" i="1"/>
  <c r="AD19" i="1"/>
  <c r="AA19" i="1"/>
  <c r="S19" i="1"/>
  <c r="T19" i="1" s="1"/>
  <c r="O19" i="1"/>
  <c r="N19" i="1"/>
  <c r="M19" i="1"/>
  <c r="AD18" i="1"/>
  <c r="AA18" i="1"/>
  <c r="S18" i="1"/>
  <c r="T18" i="1" s="1"/>
  <c r="O18" i="1"/>
  <c r="N18" i="1"/>
  <c r="M18" i="1"/>
  <c r="AD17" i="1"/>
  <c r="AA17" i="1"/>
  <c r="S17" i="1"/>
  <c r="T17" i="1" s="1"/>
  <c r="O17" i="1"/>
  <c r="N17" i="1"/>
  <c r="M17" i="1"/>
  <c r="AD16" i="1"/>
  <c r="AA16" i="1"/>
  <c r="S16" i="1"/>
  <c r="T16" i="1" s="1"/>
  <c r="O16" i="1"/>
  <c r="N16" i="1"/>
  <c r="M16" i="1"/>
  <c r="AD15" i="1"/>
  <c r="AA15" i="1"/>
  <c r="S15" i="1"/>
  <c r="T15" i="1" s="1"/>
  <c r="O15" i="1"/>
  <c r="N15" i="1"/>
  <c r="M15" i="1"/>
  <c r="AD14" i="1"/>
  <c r="AA14" i="1"/>
  <c r="S14" i="1"/>
  <c r="T14" i="1" s="1"/>
  <c r="O14" i="1"/>
  <c r="N14" i="1"/>
  <c r="M14" i="1"/>
  <c r="AD13" i="1"/>
  <c r="AA13" i="1"/>
  <c r="S13" i="1"/>
  <c r="T13" i="1" s="1"/>
  <c r="O13" i="1"/>
  <c r="N13" i="1"/>
  <c r="M13" i="1"/>
  <c r="AD12" i="1"/>
  <c r="AA12" i="1"/>
  <c r="S12" i="1"/>
  <c r="T12" i="1" s="1"/>
  <c r="O12" i="1"/>
  <c r="N12" i="1"/>
  <c r="M12" i="1"/>
  <c r="AD11" i="1"/>
  <c r="AA11" i="1"/>
  <c r="S11" i="1"/>
  <c r="T11" i="1" s="1"/>
  <c r="O11" i="1"/>
  <c r="N11" i="1"/>
  <c r="M11" i="1"/>
  <c r="AD10" i="1"/>
  <c r="AA10" i="1"/>
  <c r="S10" i="1"/>
  <c r="T10" i="1" s="1"/>
  <c r="O10" i="1"/>
  <c r="N10" i="1"/>
  <c r="M10" i="1"/>
  <c r="AD9" i="1"/>
  <c r="AA9" i="1"/>
  <c r="S9" i="1"/>
  <c r="T9" i="1" s="1"/>
  <c r="O9" i="1"/>
  <c r="N9" i="1"/>
  <c r="M9" i="1"/>
  <c r="AD8" i="1"/>
  <c r="AA8" i="1"/>
  <c r="S8" i="1"/>
  <c r="T8" i="1" s="1"/>
  <c r="O8" i="1"/>
  <c r="N8" i="1"/>
  <c r="M8" i="1"/>
  <c r="AD7" i="1"/>
  <c r="AA7" i="1"/>
  <c r="S7" i="1"/>
  <c r="T7" i="1" s="1"/>
  <c r="O7" i="1"/>
  <c r="N7" i="1"/>
  <c r="M7" i="1"/>
  <c r="AD6" i="1"/>
  <c r="AA6" i="1"/>
  <c r="S6" i="1"/>
  <c r="T6" i="1" s="1"/>
  <c r="O6" i="1"/>
  <c r="N6" i="1"/>
  <c r="M6" i="1"/>
  <c r="AD5" i="1"/>
  <c r="AA5" i="1"/>
  <c r="S5" i="1"/>
  <c r="T5" i="1" s="1"/>
  <c r="O5" i="1"/>
  <c r="N5" i="1"/>
  <c r="M5" i="1"/>
  <c r="AD4" i="1"/>
  <c r="AA4" i="1"/>
  <c r="S4" i="1"/>
  <c r="T4" i="1" s="1"/>
  <c r="O4" i="1"/>
  <c r="N4" i="1"/>
  <c r="M4" i="1"/>
  <c r="AD3" i="1"/>
  <c r="AA3" i="1"/>
  <c r="S3" i="1"/>
  <c r="T3" i="1" s="1"/>
  <c r="O3" i="1"/>
  <c r="N3" i="1"/>
  <c r="M3" i="1"/>
  <c r="AD2" i="1"/>
  <c r="AA2" i="1"/>
  <c r="Y2" i="1"/>
  <c r="S2" i="1"/>
  <c r="T2" i="1" s="1"/>
  <c r="O2" i="1"/>
  <c r="N2"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SECT RECRUTEMENT 1</author>
  </authors>
  <commentList>
    <comment ref="G3" authorId="0" shapeId="0" xr:uid="{D6134D30-11A2-8343-AB40-E365AAD61A91}">
      <text>
        <r>
          <rPr>
            <b/>
            <sz val="9"/>
            <color indexed="81"/>
            <rFont val="Tahoma"/>
            <family val="2"/>
          </rPr>
          <t>PAS DE FICHE</t>
        </r>
      </text>
    </comment>
    <comment ref="G4" authorId="0" shapeId="0" xr:uid="{CEC3CE42-4933-FC43-BD33-5393E6945E0D}">
      <text>
        <r>
          <rPr>
            <b/>
            <sz val="9"/>
            <color indexed="81"/>
            <rFont val="Tahoma"/>
            <family val="2"/>
          </rPr>
          <t>PAS DE FICHE</t>
        </r>
      </text>
    </comment>
    <comment ref="W5" authorId="0" shapeId="0" xr:uid="{9F5FB851-5BBF-5E43-8434-F3565F58AA49}">
      <text>
        <r>
          <rPr>
            <b/>
            <sz val="9"/>
            <color indexed="81"/>
            <rFont val="Tahoma"/>
            <family val="2"/>
          </rPr>
          <t>A PLANIFIE LE VOL D'UNE ARME DOTATION DE L'UNITE EN REMETTANT LE DOUBLE DE LA CLE DE LA ALLE DE REPOS DES GENDARMES A DE TIERSES PERSONNES POUR ENUITE SE CONSTITUER EN GANG DE MALFAITEURS AVEC SES COMPLICES ET PERPETRER DES ATTAQUES A MAINS ARMEES SUR DES USAGERS DE LA ROUTE LES 20,27 ET 30 DECEMBRE 2023</t>
        </r>
      </text>
    </comment>
    <comment ref="W6" authorId="0" shapeId="0" xr:uid="{0CDFCE21-74E0-9A4E-BC4B-F6EB51C3429B}">
      <text>
        <r>
          <rPr>
            <b/>
            <sz val="9"/>
            <color indexed="81"/>
            <rFont val="Tahoma"/>
            <family val="2"/>
          </rPr>
          <t>REGULIEREMENT DESIGNE DE PIQUET A L'UNITE CE SOUS-OFFICIER A ABANDONNE SON POSTE ET EN COMPAGNIE DU MDL TIENE ZOUMANA ONT ÉTÉ INTERPELLES PAR UN EQUIPE DE LA POLICE NATIONALE AU COURS DU DEMENTELEMENT D'UN FUMOIR,</t>
        </r>
      </text>
    </comment>
    <comment ref="W7" authorId="0" shapeId="0" xr:uid="{61AFDFEA-867C-2B44-9FF0-6F7A89049F73}">
      <text>
        <r>
          <rPr>
            <b/>
            <sz val="9"/>
            <color indexed="81"/>
            <rFont val="Tahoma"/>
            <family val="2"/>
          </rPr>
          <t>CE SOUS-OFFICIER A ILLEGALEMENT ACQUIS AU PRIX DE 800 000 FCFA UN PISTOLET AUTOMATIQUE BERETA QU'IL PORTE SUR LA TENUE MILITAIRE POUR SELON LUI ASSURER SA PROPRE SECURITE FACE AUX AGRESSIONS ET VOLS A SON DOMICILE RECURRENTS</t>
        </r>
      </text>
    </comment>
    <comment ref="W8" authorId="0" shapeId="0" xr:uid="{35BDBD7D-53DF-C645-BDD9-C6F7EA67B7C2}">
      <text>
        <r>
          <rPr>
            <b/>
            <sz val="9"/>
            <color indexed="81"/>
            <rFont val="Tahoma"/>
            <family val="2"/>
          </rPr>
          <t>S'EST RENDU COUPABLE DE COMPLICITE DE VOL EN REUNION EN TEMPS DE NUIT EN COMMANDITANT LE CAMBRIOLAGE DU VEHICULE D'UN AGENT DE DOUANE ET RECEVANT AU TERME DU FORAIT LE BUTIN COMPOSE DE NUMERAIRES ET D'UN PITOLET</t>
        </r>
      </text>
    </comment>
    <comment ref="W9" authorId="0" shapeId="0" xr:uid="{958ECD3B-2C26-2346-94D9-83BB5AF726F6}">
      <text>
        <r>
          <rPr>
            <b/>
            <sz val="9"/>
            <color indexed="81"/>
            <rFont val="Tahoma"/>
            <family val="2"/>
          </rPr>
          <t>BENEFICIAIRE D'UN ARRET DE TRAVAIL SUITE A UN ACCIDENT DE LA CIRCULTION, CE SOUS-OFFICIER A ETABLI UNE COMMUNICATION TELEPHONIQUE AVEC UN ORPAILLEUR CLANDESTIN SOUS UNE FAUSSE IDENTITE A L'EFFET D'OBTENIR DE CE DERNIER LE VERSEMENT D'UNE SOMME D'ARGENT EN VUE DE BENEFICIER DE SA PROTECTION DANS SON CTIVITE ILLEGALE,</t>
        </r>
      </text>
    </comment>
    <comment ref="W10" authorId="0" shapeId="0" xr:uid="{512BD318-BFB6-2C48-BF6B-E40DC249E3B4}">
      <text>
        <r>
          <rPr>
            <b/>
            <sz val="9"/>
            <color indexed="81"/>
            <rFont val="Tahoma"/>
            <family val="2"/>
          </rPr>
          <t>BENEFICIAIRE D'UNE MISE EN ROUTE POUR REPONDRE A UNE CONVOCATION DU TMA, CE SOUS-OFFICIER S'EST RETROUVE DANS LA COMMUNE D'ADJAME AU MARCHE GOURO AUX ENVIRON DE 19H ET A EXTORQUE LA SOMME DE 200 000 FCFA A DEUX RESSORTISSANTS ETRANGERS, IL A ÉTÉ INTERPELLE PAR LE COMMISSARIAT DU 3E ARRONDISSEMENT APRES AVOIR ETE RECONNU PAR SES VICTIMES SUR LE MEME LIEUX DU FORFAIT,</t>
        </r>
      </text>
    </comment>
    <comment ref="W11" authorId="0" shapeId="0" xr:uid="{8AC363FC-1396-BB49-8FED-D6F5B020804E}">
      <text>
        <r>
          <rPr>
            <b/>
            <sz val="9"/>
            <color indexed="81"/>
            <rFont val="Tahoma"/>
            <family val="2"/>
          </rPr>
          <t>CE CB A TROMPE  LA VIGILANCE DU MAGISTRAT QUI L'AVAIT INSTRUIT DE DILIGENTER UNE ENQUETE SUITE A UNE BAGARRE ENTRE ELEVEURS PEULHS ET AGRICULTEURS EN LUI FAISANT CROIRE A UN REGLEMENT AMIABLE DES DEUX PARTIES ALORS QU'IL AVAIT CONTRAINT UNE A PAYER LA SOMME DE 1 500 000 FCFA</t>
        </r>
      </text>
    </comment>
    <comment ref="W13" authorId="0" shapeId="0" xr:uid="{7123AA98-C1BA-6842-BF17-995D62B6D5C0}">
      <text>
        <r>
          <rPr>
            <b/>
            <sz val="9"/>
            <color indexed="81"/>
            <rFont val="Tahoma"/>
            <family val="2"/>
          </rPr>
          <t>CE SOUS-OFFICIER A EU UNE VIVE ALTERCATION AVEC LE SIEUR WAREM SEIDOU DANS UN DEBIT DE BOISSON ET L'A CONDUIT DE FORCE A SON DOMICILE NON LOIN DES LIEUX OU LUI A ADMINISTRE DES COUPS ET OCCASIONNE DES BLESSURES AVANT DE LE REMETTRE DEHORS TOUT ENSANGLANTE,</t>
        </r>
      </text>
    </comment>
    <comment ref="G16" authorId="0" shapeId="0" xr:uid="{045B6434-68B8-7C4A-BF93-79A1DE171BCD}">
      <text>
        <r>
          <rPr>
            <b/>
            <sz val="9"/>
            <color indexed="81"/>
            <rFont val="Tahoma"/>
            <family val="2"/>
          </rPr>
          <t>PAS DE FICHE</t>
        </r>
      </text>
    </comment>
    <comment ref="W16" authorId="0" shapeId="0" xr:uid="{8D90301B-B453-F94D-ACE5-91296816A1CA}">
      <text>
        <r>
          <rPr>
            <b/>
            <sz val="9"/>
            <color indexed="81"/>
            <rFont val="Tahoma"/>
            <family val="2"/>
          </rPr>
          <t>CE SOUS-OFFICIER BENEFICIANT D'UN REPOS CE JOUR LA ET EN COMPAGNIE DU MDL KOUAME JEAN CARL CEDRIC ONT ÉTÉ INTERPELLES PAR UN EQUIPE DE LA POLICE NATIONALE AU COURS DU DEMENTELEMENT D'UN FUMOIR,</t>
        </r>
      </text>
    </comment>
    <comment ref="W17" authorId="0" shapeId="0" xr:uid="{AD325E46-B641-8D4F-B6A4-08F2F4B128D5}">
      <text>
        <r>
          <rPr>
            <b/>
            <sz val="9"/>
            <color indexed="81"/>
            <rFont val="Tahoma"/>
            <family val="2"/>
          </rPr>
          <t>RÉGULIÈREMENT DÉSIGNÉ AVEC TROIS AUTRES GENDARMES POUR UN SERVICE DE SÉCURISATION DES FRONTIÈRES DANS LA SEMAINE DU 04 AU 11 DÉCEMBRE 2023 À SONGAN, S/P BIANOUAN, ONT GARDÉ PAR DEVERS EUX DU MATÉRIEL D’ORPAILLAGE SAISI ET ONT TENTÉ DE LE REVENDRE PLUS TARD AVANT D’ÊTRE DÉNONCÉS PAR LA POPULATION.</t>
        </r>
      </text>
    </comment>
    <comment ref="W18" authorId="0" shapeId="0" xr:uid="{A63CDA32-3057-1D48-B239-7D8DE927FACF}">
      <text>
        <r>
          <rPr>
            <b/>
            <sz val="9"/>
            <color indexed="81"/>
            <rFont val="Tahoma"/>
            <family val="2"/>
          </rPr>
          <t>RÉGULIÈREMENT DÉSIGNÉ AVEC TROIS AUTRES GENDARMES POUR UN SERVICE DE SÉCURISATION DES FRONTIÈRES DANS LA SEMAINE DU 04 AU 11 DÉCEMBRE 2023 À SONGAN, S/P BIANOUAN, ONT GARDÉ PAR DEVERS EUX DU MATÉRIEL D’ORPAILLAGE SAISI ET ONT TENTÉ DE LE REVENDRE PLUS TARD AVANT D’ÊTRE DÉNONCÉS PAR LA POPULATION.</t>
        </r>
      </text>
    </comment>
    <comment ref="W19" authorId="0" shapeId="0" xr:uid="{B131D280-C816-2447-9BC5-1E0732D8C42C}">
      <text>
        <r>
          <rPr>
            <b/>
            <sz val="9"/>
            <color rgb="FF000000"/>
            <rFont val="Tahoma"/>
            <family val="2"/>
          </rPr>
          <t>RÉGULIÈREMENT DÉSIGNÉ AVEC TROIS AUTRES GENDARMES POUR UN SERVICE DE SÉCURISATION DES FRONTIÈRES DANS LA SEMAINE DU 04 AU 11 DÉCEMBRE 2023 À SONGAN, S/P BIANOUAN, ONT GARDÉ PAR DEVERS EUX DU MATÉRIEL D’ORPAILLAGE SAISI ET ONT TENTÉ DE LE REVENDRE PLUS TARD AVANT D’ÊTRE DÉNONCÉS PAR LA POPULATION.</t>
        </r>
      </text>
    </comment>
    <comment ref="W20" authorId="0" shapeId="0" xr:uid="{9B9628BF-4352-A94B-AFFB-846266B2F3C4}">
      <text>
        <r>
          <rPr>
            <b/>
            <sz val="9"/>
            <color indexed="81"/>
            <rFont val="Tahoma"/>
            <family val="2"/>
          </rPr>
          <t>RÉGULIÈREMENT DÉSIGNÉ AVEC TROIS AUTRES GENDARMES POUR UN SERVICE DE SÉCURISATION DES FRONTIÈRES DANS LA SEMAINE DU 04 AU 11 DÉCEMBRE 2023 À SONGAN, S/P BIANOUAN, ONT GARDÉ PAR DEVERS EUX DU MATÉRIEL D’ORPAILLAGE SAISI ET ONT TENTÉ DE LE REVENDRE PLUS TARD AVANT D’ÊTRE DÉNONCÉS PAR LA POPULATION.</t>
        </r>
      </text>
    </comment>
    <comment ref="W23" authorId="0" shapeId="0" xr:uid="{B9377000-B060-FB4F-AD34-25BFECACD1F2}">
      <text>
        <r>
          <rPr>
            <b/>
            <sz val="9"/>
            <color indexed="81"/>
            <rFont val="Tahoma"/>
            <family val="2"/>
          </rPr>
          <t>CE SOUS-OFFICIER S'EST DETOURNE DE SA MISSION EN SE LANCANT AVEC SES COLLEGUES DE SERVICE DANS UNE COURSE POURSUITE DE DEUX JEUNES DU VILLAGE JUSQU’À FRACTURER LA PORTE DE LEUR DOMICILE ET LES EXTRAIRE DE FORCE PUIS LE AMENER AVEC EUXSOUS PRETEXTE QU'IL ONT ENFREINT A LA REGLE DU COUVRE FEU.</t>
        </r>
      </text>
    </comment>
    <comment ref="W24" authorId="0" shapeId="0" xr:uid="{0756007F-0CE6-4144-861B-294AD7675D51}">
      <text>
        <r>
          <rPr>
            <b/>
            <sz val="9"/>
            <color indexed="81"/>
            <rFont val="Tahoma"/>
            <family val="2"/>
          </rPr>
          <t>CE SOUS-OFFICIER A INDUMENT PERCU LA SOMME DE 25000FCFA AUPRES D'UN BOUTIQUIER POUR PASSER SOUSSILENCE LA PEREMPTION DE SES PRODUITS ALIMENTAIRES PLUTÔT QUE D'ALERTER LA BRIGADE FACE A CES CONSTATATIONS</t>
        </r>
      </text>
    </comment>
    <comment ref="W25" authorId="0" shapeId="0" xr:uid="{71C519FD-1771-C54D-B4A3-78856C6FE350}">
      <text>
        <r>
          <rPr>
            <b/>
            <sz val="9"/>
            <color indexed="81"/>
            <rFont val="Tahoma"/>
            <family val="2"/>
          </rPr>
          <t>CE SOUS-OFFICIER A ATTEINT MORTELLEMENT UN JEUNE DU VILLAGE AVEC UNE ARME ILLEGALLEMENT ACQUIS SUITE A UN INCIDENT DE TIR AU COURS D'UNE MANIFESTATION DE DEUIL. IL A ÉTÉ PRIS A PARTIE PAR LA FOULE QUI L'A BATTU AVANT DE LE LAISSER DANS UN ETAT GRAVE.</t>
        </r>
      </text>
    </comment>
    <comment ref="W26" authorId="0" shapeId="0" xr:uid="{4362D2A5-A022-E04E-9509-FB6ABE752BB6}">
      <text>
        <r>
          <rPr>
            <b/>
            <sz val="9"/>
            <color indexed="81"/>
            <rFont val="Tahoma"/>
            <family val="2"/>
          </rPr>
          <t>CE SOUS-OFFICIER A ABANDONNE SON POSTE POUR S'ADONNER A UN CONTRÔLE DE VEHICULES AU COURS DUQUEL IL A CONFISQUE LE PERMIS DE CONDUIRE D'UN PERSONNEL DIPLOMATIQUE DE L'ARABIE SAOUDITE ACCREDITE EN COTE D'IVOIRE.</t>
        </r>
      </text>
    </comment>
    <comment ref="W27" authorId="0" shapeId="0" xr:uid="{5A53ABC4-8D3F-8C45-8320-3B0896804DDD}">
      <text>
        <r>
          <rPr>
            <b/>
            <sz val="9"/>
            <color indexed="81"/>
            <rFont val="Tahoma"/>
            <family val="2"/>
          </rPr>
          <t>CE SOUS-OFFICIER A ABANDONNE SON POSTE, LIEU DE CANTONNEMENT DANS LE CADRE D'UNE MISSION DE MAINTIEN DE L'ORDRE POUR SE PRENDRE UNE CHAMBRE D'HOTEL EN PLEINE VILLE ET DECOUVERT EN ETAT D'EBRIETE.</t>
        </r>
      </text>
    </comment>
    <comment ref="W28" authorId="0" shapeId="0" xr:uid="{5F0A4DFA-0ADD-2F47-AD83-9485F2A60806}">
      <text>
        <r>
          <rPr>
            <b/>
            <sz val="9"/>
            <color rgb="FF000000"/>
            <rFont val="Tahoma"/>
            <family val="2"/>
          </rPr>
          <t>CE SOUS-OFFICIER A ABANDONNE SON POSTE, LIEU DE CANTONNEMENT DANS LE CADRE D'UNE MISSION DE MAINTIEN DE L'ORDRE POUR SE PRENDRE UNE CHAMBRE D'HOTEL EN PLEINE VILLE ET DECOUVERT EN ETAT D'EBRIETE.</t>
        </r>
      </text>
    </comment>
    <comment ref="W29" authorId="0" shapeId="0" xr:uid="{548369AA-009A-B440-B66D-55DAF7427F69}">
      <text>
        <r>
          <rPr>
            <b/>
            <sz val="9"/>
            <color indexed="81"/>
            <rFont val="Tahoma"/>
            <family val="2"/>
          </rPr>
          <t>REGULIEREMENT DESIGNE POUR LA SECURISATION DE ZONE OPERTIONNELLE NORD, CE SOUS-OFFICIER NE S'EST PAS PRESENTE POUR LE DEPART DE LA MISSION ET A ÉTÉ APPREHENDE PLUS TARD DANS UN DEBI DE BOISSON EN TRAIN DE S'ENIVRER.</t>
        </r>
      </text>
    </comment>
    <comment ref="W30" authorId="0" shapeId="0" xr:uid="{2B69C257-8CB5-E143-9EEF-9EEC6DAAAFCB}">
      <text>
        <r>
          <rPr>
            <b/>
            <sz val="9"/>
            <color indexed="81"/>
            <rFont val="Tahoma"/>
            <family val="2"/>
          </rPr>
          <t>CE SOUS-OFFICIER A FAIRE USAGE D'UNE ARME ILLEGALLEMENT ACQUISE QU'IL AVAIT SUR LUI EN ATTEIGNANT MORTELLEMENT UN JEUNE VENDEUR DE PETARDS AU COURS D'UNE ALTERCATION DU 28 AU 29/12/23</t>
        </r>
      </text>
    </comment>
    <comment ref="W32" authorId="0" shapeId="0" xr:uid="{E947BD27-1A49-1C4A-8E42-0F1021673706}">
      <text>
        <r>
          <rPr>
            <b/>
            <sz val="9"/>
            <color indexed="81"/>
            <rFont val="Tahoma"/>
            <family val="2"/>
          </rPr>
          <t>MECONTENT DE L'ISSUS DE L'ALTERCATION QU'IL A EU AVEC TROIS JEUNES GENS, CE SOUS-OFFICIER APRES AVOIR FAIT APPEL A TROIS DE SES COLLEGUES POUR LUI PRETER MAIN FORTE, S'EST RENDU AU DOMICILE DE L'UN DE SES ANTAGONISTES ET LUI A PORTE DES COUPS ET OCCASIONNE DES BLESSURES.</t>
        </r>
      </text>
    </comment>
    <comment ref="W33" authorId="0" shapeId="0" xr:uid="{8B82C6F1-5CAA-0441-AE07-918F3E8B4DC9}">
      <text>
        <r>
          <rPr>
            <b/>
            <sz val="9"/>
            <color indexed="81"/>
            <rFont val="Tahoma"/>
            <family val="2"/>
          </rPr>
          <t>ALERTE PAR SON COLLEGUE POUR LUI PRETER MAIN FORTE SUITE A UNE SUPPOSEE AGRESSION, CE SOUS-OFFICIER EN COMPAGNIE DE DEUX AUTRES COLLEGUES SONT RESTES SPECTATEURS PASSIFS FACE A LA BAGARRE QUI S'EST PASSE ENTRE SON COLLEGUE ET UN CIVIL A SON DOMICILE SANS DAIGNER RENDE COMPTE PLUS TARD A LEUR HIERARCHIE.</t>
        </r>
      </text>
    </comment>
    <comment ref="W34" authorId="0" shapeId="0" xr:uid="{5C5CDD63-B266-E447-B671-9327BEE48C10}">
      <text>
        <r>
          <rPr>
            <b/>
            <sz val="9"/>
            <color indexed="81"/>
            <rFont val="Tahoma"/>
            <family val="2"/>
          </rPr>
          <t>ALERTE PAR SON COLLEGUE POUR LUI PRETER MAIN FORTE SUITE A UNE SUPPOSEE AGRESSION, CE SOUS-OFFICIER EN COMPAGNIE DE DEUX AUTRES COLLEGUES SONT RESTES SPECTATEURS PASSIFS FACE A LA BAGARRE QUI S'EST PASSE ENTRE SON COLLEGUE ET UN CIVIL A SON DOMICILE SANS DAIGNER RENDE COMPTE PLUS TARD A LEUR HIERARCHIE.</t>
        </r>
      </text>
    </comment>
    <comment ref="W35" authorId="0" shapeId="0" xr:uid="{9E0F8227-BDF0-D143-865E-0D80F0BAF1FE}">
      <text>
        <r>
          <rPr>
            <b/>
            <sz val="9"/>
            <color indexed="81"/>
            <rFont val="Tahoma"/>
            <family val="2"/>
          </rPr>
          <t>ALERTE PAR SON COLLEGUE POUR LUI PRETER MAIN FORTE SUITE A UNE SUPPOSEE AGRESSION, CE SOUS-OFFICIER EN COMPAGNIE DE DEUX AUTRES COLLEGUES SONT RESTES SPECTATEURS PASSIFS FACE A LA BAGARRE QUI S'EST PASSE ENTRE SON COLLEGUE ET UN CIVIL A SON DOMICILE SANS DAIGNER RENDE COMPTE PLUS TARD A LEUR HIERARCHIE.</t>
        </r>
      </text>
    </comment>
    <comment ref="W36" authorId="0" shapeId="0" xr:uid="{8DDCC37E-F839-CA4C-827A-32AD3AE3D44D}">
      <text>
        <r>
          <rPr>
            <b/>
            <sz val="9"/>
            <color indexed="81"/>
            <rFont val="Tahoma"/>
            <family val="2"/>
          </rPr>
          <t>DU 11/08 AU 25/09/23</t>
        </r>
      </text>
    </comment>
    <comment ref="W40" authorId="0" shapeId="0" xr:uid="{87E58495-EAD9-BA40-94A3-C4A6BA5B257F}">
      <text>
        <r>
          <rPr>
            <b/>
            <sz val="9"/>
            <color indexed="81"/>
            <rFont val="Tahoma"/>
            <family val="2"/>
          </rPr>
          <t>S'EST RENDU COUPABLE DE FALCIFICATION DE DOCUMENTS EN COFESSIONNANT UN FAUX CACHET ET IMITANT LA SIGNATURE DE DEUX MEDECINS POUR ETABLIR DES MESSAGES DE CONVOCATION, DE MAINTIEN ET DE MISE EN ROUTE A PROFIT D'UN AUTRE GENDARME</t>
        </r>
      </text>
    </comment>
    <comment ref="W41" authorId="0" shapeId="0" xr:uid="{038AA9DF-5244-5A41-8362-CA24D8E7FEB0}">
      <text>
        <r>
          <rPr>
            <b/>
            <sz val="9"/>
            <color indexed="81"/>
            <rFont val="Tahoma"/>
            <family val="2"/>
          </rPr>
          <t>COMMIS PAR UN OPERATEUR POUR PERCEVOIR LA RECETTE D’UNE SEMAINE DE SON VÉHICULE DE TRANSPORT ESTIMÉE À CENT SOIXANTE-SEPT MILLE (167.000) FRANCS, L’A UTILISÉE À DES FINS PERSONNELLES.</t>
        </r>
      </text>
    </comment>
    <comment ref="W47" authorId="0" shapeId="0" xr:uid="{92DB2E50-B798-DC4E-B204-62B0FC5B12CF}">
      <text>
        <r>
          <rPr>
            <b/>
            <sz val="9"/>
            <color indexed="81"/>
            <rFont val="Tahoma"/>
            <family val="2"/>
          </rPr>
          <t xml:space="preserve">ACCIDENT MORTEL DE LA CIRCULATION ROUTIERE
</t>
        </r>
      </text>
    </comment>
    <comment ref="W50" authorId="0" shapeId="0" xr:uid="{350507EC-6BB0-DB44-8EB7-EC2E22E73F4C}">
      <text>
        <r>
          <rPr>
            <b/>
            <sz val="9"/>
            <color rgb="FF000000"/>
            <rFont val="Tahoma"/>
            <family val="2"/>
          </rPr>
          <t>A ÉTÉ APERCU EN TENUE CIVIL AU POSTE D'OBSERVATION LORS D'UN CONTRÔLE DE SERVICE</t>
        </r>
      </text>
    </comment>
    <comment ref="W51" authorId="0" shapeId="0" xr:uid="{BF991921-A4DA-D74D-A742-E040DD14A3E8}">
      <text>
        <r>
          <rPr>
            <b/>
            <sz val="9"/>
            <color indexed="81"/>
            <rFont val="Tahoma"/>
            <family val="2"/>
          </rPr>
          <t>S'EST ABSENTE DANS UN ETAT D'EBRIETE AVANT D'ABANDONNER SON POSTE DU 28 AU 29/11/23</t>
        </r>
      </text>
    </comment>
    <comment ref="W52" authorId="0" shapeId="0" xr:uid="{DF9409D1-3B0E-7A45-B746-365382BCE4C3}">
      <text>
        <r>
          <rPr>
            <b/>
            <sz val="9"/>
            <color indexed="81"/>
            <rFont val="Tahoma"/>
            <family val="2"/>
          </rPr>
          <t>A HEBERGE LA PETITE AMIE DE SON COLLEGUE CHEZ LUI PUIS A ABUSE D'ELLE SEXUELLEMENT ET L'A VIOLEMMENT BATTUE LUI OCCASIONNANT DES BLESSURES AVANT DE LA JETE DEHORS TOUTE NUE</t>
        </r>
      </text>
    </comment>
    <comment ref="W53" authorId="0" shapeId="0" xr:uid="{ADA0E4D0-5E06-CF48-97C5-286B73A15AC8}">
      <text>
        <r>
          <rPr>
            <b/>
            <sz val="9"/>
            <color indexed="81"/>
            <rFont val="Tahoma"/>
            <family val="2"/>
          </rPr>
          <t>A ABANDONNE SON POSTE POUR SE RETROUVER A LA GARE ROUTIERE D'ADJAME ET PROCEDER DES CONTRÔLE D'IDENTITE</t>
        </r>
      </text>
    </comment>
    <comment ref="AC54" authorId="0" shapeId="0" xr:uid="{66EDD471-1418-BB4E-A25C-A68D23FA43EF}">
      <text>
        <r>
          <rPr>
            <b/>
            <sz val="9"/>
            <color indexed="81"/>
            <rFont val="Tahoma"/>
            <family val="2"/>
          </rPr>
          <t>DATE DE LA TENUE DU COMITE :  26/03/2024</t>
        </r>
      </text>
    </comment>
    <comment ref="W55" authorId="0" shapeId="0" xr:uid="{16D5DC21-F709-274D-AB67-897BD77B64E0}">
      <text>
        <r>
          <rPr>
            <b/>
            <sz val="9"/>
            <color indexed="81"/>
            <rFont val="Tahoma"/>
            <family val="2"/>
          </rPr>
          <t>CONDUCTEUR D'UN ENGIN BLINDE AU COURS D'UNE MISSION DE SECURISATION DE LA CAN 2023, A OCCASIONNE UN ACCIDENT MORTEL DE LA CIRCULATION ROUTIERE EN VOULANT EVITER UN MOTOCYCLISTE IMPRUDENT QUI S'EST RETROUVE SUR SA VOIE AYANT OCCASIONNE 14 VICTIMES</t>
        </r>
      </text>
    </comment>
    <comment ref="AC55" authorId="0" shapeId="0" xr:uid="{D7A10818-B845-9545-8B9F-424AA6125137}">
      <text>
        <r>
          <rPr>
            <b/>
            <sz val="9"/>
            <color rgb="FF000000"/>
            <rFont val="Tahoma"/>
            <family val="2"/>
          </rPr>
          <t>DATE DE LA TENUE DU COMITE :  26/03/2024</t>
        </r>
      </text>
    </comment>
    <comment ref="W56" authorId="0" shapeId="0" xr:uid="{6503688A-382E-294A-975B-D0EA746D0B09}">
      <text>
        <r>
          <rPr>
            <b/>
            <sz val="9"/>
            <color indexed="81"/>
            <rFont val="Tahoma"/>
            <family val="2"/>
          </rPr>
          <t>REGULIEREMENT DESIGNE DE GARDE, A SOLLICITE UNE PERMISSION POUR ALLER SE RESTAURER APRES SA FACTION ET S'EST PAR LA SUITE RETROUVE DANS UN DEBIT DE BOISSON FRELATEE OU APRE UNE PARTIE DE BREUVERIE S'EST DISPUTE AVEC UN TIERS QU'IL A GRIEVEMENT BLESSE A L'AIDE D'UN VERRE A MANCHE</t>
        </r>
      </text>
    </comment>
    <comment ref="AC56" authorId="0" shapeId="0" xr:uid="{825A27CF-BD56-3840-97E5-6AEB55526055}">
      <text>
        <r>
          <rPr>
            <b/>
            <sz val="9"/>
            <color indexed="81"/>
            <rFont val="Tahoma"/>
            <family val="2"/>
          </rPr>
          <t>DATE DE LA TENUE DU COMITE :  26/03/2024</t>
        </r>
      </text>
    </comment>
    <comment ref="AC57" authorId="0" shapeId="0" xr:uid="{F7CBFF11-9848-3D43-9DD7-83611A70F142}">
      <text>
        <r>
          <rPr>
            <b/>
            <sz val="9"/>
            <color indexed="81"/>
            <rFont val="Tahoma"/>
            <family val="2"/>
          </rPr>
          <t>DATE DE LA TENUE DU COMITE :  26/03/2024</t>
        </r>
      </text>
    </comment>
    <comment ref="W58" authorId="0" shapeId="0" xr:uid="{D0E02512-E9E7-834D-B4C1-09D8B8A73CB4}">
      <text>
        <r>
          <rPr>
            <b/>
            <sz val="9"/>
            <color indexed="81"/>
            <rFont val="Tahoma"/>
            <family val="2"/>
          </rPr>
          <t>DECLARE GRAND MALADE ET EN EMPLOI SEDENTAIRE, A TENTE DE TROMPER LA VIGILANCE DES ENQUETEURS DE LA SATT EN SE FAISANT PASSER POUR UN OFFICIER DE LA CELLULE CYNOPHILE DU GSPR EN VUE OBTENIR LA LIBERATION D'UNE DE SES CONNAISSANCES INTERPELLEE POUR ECROQUERIE</t>
        </r>
      </text>
    </comment>
    <comment ref="AC58" authorId="0" shapeId="0" xr:uid="{0DBB0FE4-B8E5-6E44-89CF-C942F6A9B939}">
      <text>
        <r>
          <rPr>
            <b/>
            <sz val="9"/>
            <color indexed="81"/>
            <rFont val="Tahoma"/>
            <family val="2"/>
          </rPr>
          <t>DATE DE LA TENUE DU COMITE :  26/03/2024</t>
        </r>
      </text>
    </comment>
    <comment ref="AC59" authorId="0" shapeId="0" xr:uid="{2C05C257-C6C6-A14D-8E39-E63E44A78E0E}">
      <text>
        <r>
          <rPr>
            <b/>
            <sz val="9"/>
            <color indexed="81"/>
            <rFont val="Tahoma"/>
            <family val="2"/>
          </rPr>
          <t>DATE DE LA TENUE DU COMITE :  26/03/2024</t>
        </r>
      </text>
    </comment>
    <comment ref="W60" authorId="0" shapeId="0" xr:uid="{5C6ECA95-786D-AA46-B038-BD3469F17A7D}">
      <text>
        <r>
          <rPr>
            <b/>
            <sz val="9"/>
            <color indexed="81"/>
            <rFont val="Tahoma"/>
            <family val="2"/>
          </rPr>
          <t>'ET RENDU COUPABLE D'INDELICATESSE EN SUBTILISANT LE TELEPHONE PORTABLE ET LA SOMME DE 30000 FCFA A UN AIDE BOXIER AU PORT DE PECHE DE SAN-PEDRO</t>
        </r>
      </text>
    </comment>
    <comment ref="AC60" authorId="0" shapeId="0" xr:uid="{4254C0F0-B73F-1348-BF30-1E810C6AA6D8}">
      <text>
        <r>
          <rPr>
            <b/>
            <sz val="9"/>
            <color indexed="81"/>
            <rFont val="Tahoma"/>
            <family val="2"/>
          </rPr>
          <t>DATE DE LA TENUE DU COMITE :  26/03/2024</t>
        </r>
      </text>
    </comment>
    <comment ref="W61" authorId="0" shapeId="0" xr:uid="{A9F61E22-2C43-5940-A543-E2CB8D714CB4}">
      <text>
        <r>
          <rPr>
            <b/>
            <sz val="9"/>
            <color indexed="81"/>
            <rFont val="Tahoma"/>
            <family val="2"/>
          </rPr>
          <t>DESIGNE CHEF DE DETACHEMENT POUR LA SURVEILLANCE DE 72 RESSORTISSANTS NIGERIANS REFOULES AU POSTE FRONTALIER DE NOE PAR LA POLICE GHANEENNE DE L'IMMIGRATION A FAIT PREUVE DE LAXISME ET DE NEGLIGENCE DANS LA SURVEILLANCE DE CEUX-CI SUR LA PLATE-FORME DE L'OIC A ASSOUBA FAVORISANT LA FUITE DE 42 D'ENTRE EUX</t>
        </r>
      </text>
    </comment>
    <comment ref="AC61" authorId="0" shapeId="0" xr:uid="{7E30DFC4-252C-1F4E-A82F-B2951FBD7FFA}">
      <text>
        <r>
          <rPr>
            <b/>
            <sz val="9"/>
            <color indexed="81"/>
            <rFont val="Tahoma"/>
            <family val="2"/>
          </rPr>
          <t>DATE DE LA TENUE DU COMITE :  26/03/2024</t>
        </r>
      </text>
    </comment>
    <comment ref="W62" authorId="0" shapeId="0" xr:uid="{743D5F11-C292-7F4B-BC56-2F71FCEEC319}">
      <text>
        <r>
          <rPr>
            <b/>
            <sz val="9"/>
            <color rgb="FF000000"/>
            <rFont val="Tahoma"/>
            <family val="2"/>
          </rPr>
          <t>S'EST RENDU COUPABLE D'ESCROQUERIE PORTANT LA SOMME DE 1,065,000 FCFA ET 2,700,000 FCFA AU PREUDICES DE DEUX FAMILLES A QUI IL A PROMI L'ADMISSION DE TROIS CANDIDATS AU CONCOURS D'ENTREE DANS LE ECOLES DE GENDARMERIE EN 2010 POUR L'UN ET EN 2021 POUR LE DEUX AUTRES</t>
        </r>
      </text>
    </comment>
    <comment ref="AC62" authorId="0" shapeId="0" xr:uid="{02DAD931-E693-024D-B928-CDA215B7918C}">
      <text>
        <r>
          <rPr>
            <b/>
            <sz val="9"/>
            <color indexed="81"/>
            <rFont val="Tahoma"/>
            <family val="2"/>
          </rPr>
          <t>DATE DE LA TENUE DU COMITE :  04/04/2024</t>
        </r>
      </text>
    </comment>
    <comment ref="W63" authorId="0" shapeId="0" xr:uid="{66009DEA-7105-D14A-ACC2-A1B6DBF7F06A}">
      <text>
        <r>
          <rPr>
            <b/>
            <sz val="9"/>
            <color indexed="81"/>
            <rFont val="Tahoma"/>
            <family val="2"/>
          </rPr>
          <t>A FAIT PREUVE DE NEGLIGENCE EN FAISANT SORTIR DU MAGASIN D'ARMES UN FUSIL LANCE-GRENADE TYPE TOPPER QU'IL A DEPOSE DIRECTEMENT DANS LE VEHICULE TRANSPORTANT LE PERSONNEL SANS TOUTEOIS L'ENREGISTRER NI L'ATTRIBUER NOMMEMENT A UN UTILISATEUR OCCAIONNANT AINSI LA PERTE DE CE MATEIEL AU TERME DE LA MISSION</t>
        </r>
      </text>
    </comment>
    <comment ref="AC63" authorId="0" shapeId="0" xr:uid="{2F3100CD-2096-5643-B585-36140B9B2342}">
      <text>
        <r>
          <rPr>
            <b/>
            <sz val="9"/>
            <color indexed="81"/>
            <rFont val="Tahoma"/>
            <family val="2"/>
          </rPr>
          <t>DATE DE LA TENUE DU COMITE :  04/04/2024</t>
        </r>
      </text>
    </comment>
    <comment ref="W64" authorId="0" shapeId="0" xr:uid="{954440DA-3133-D442-A94D-0ACBE5876D48}">
      <text>
        <r>
          <rPr>
            <b/>
            <sz val="9"/>
            <color indexed="81"/>
            <rFont val="Tahoma"/>
            <family val="2"/>
          </rPr>
          <t>A PASSE A TABAC TOUS LES OCCUPANTS D'UN BAR ET OCCASIONNE PLUSIEURS DEGATS MATERIELS EN COMPAGNIE DE SIX AUTRES GENDARMES EN RENFORT APRES AVOIR ÉTÉ MIS DEHORS PAR LE GERANT DU BAR SUITE A LEUR REFUS DE SE CONFORMER AUX REGLES ANTI-TABAC DONNE PAR LE REPONSABLE DU LIEU</t>
        </r>
      </text>
    </comment>
    <comment ref="AC64" authorId="0" shapeId="0" xr:uid="{DE2496CB-2C34-1E4B-803E-69A4248F3561}">
      <text>
        <r>
          <rPr>
            <b/>
            <sz val="9"/>
            <color indexed="81"/>
            <rFont val="Tahoma"/>
            <family val="2"/>
          </rPr>
          <t>DATE DE LA TENUE DU COMITE :  04/04/2024</t>
        </r>
      </text>
    </comment>
    <comment ref="W65" authorId="0" shapeId="0" xr:uid="{F1EDC400-5790-104A-945E-CCC60D533B39}">
      <text>
        <r>
          <rPr>
            <b/>
            <sz val="9"/>
            <color indexed="81"/>
            <rFont val="Tahoma"/>
            <family val="2"/>
          </rPr>
          <t>A PASSE A TABAC TOUS LES OCCUPANTS D'UN BAR ET OCCASIONNE PLUSIEURS DEGATS MATERIELS EN COMPAGNIE DE SIX AUTRES GENDARMES EN RENFORT APRES AVOIR ÉTÉ MIS DEHORS PAR LE GERANT DU BAR SUITE A LEUR REFUS DE SE CONFORMER AUX REGLES ANTI-TABAC DONNE PAR LE REPONSABLE DU LIEU</t>
        </r>
      </text>
    </comment>
    <comment ref="AC65" authorId="0" shapeId="0" xr:uid="{72E299F7-5A05-694A-8836-F4C12EF7A3FF}">
      <text>
        <r>
          <rPr>
            <b/>
            <sz val="9"/>
            <color indexed="81"/>
            <rFont val="Tahoma"/>
            <family val="2"/>
          </rPr>
          <t>DATE DE LA TENUE DU COMITE :  04/04/2024</t>
        </r>
      </text>
    </comment>
    <comment ref="W66" authorId="0" shapeId="0" xr:uid="{59B5903C-CA62-0A42-B33D-74DC72DE9F16}">
      <text>
        <r>
          <rPr>
            <b/>
            <sz val="9"/>
            <color indexed="81"/>
            <rFont val="Tahoma"/>
            <family val="2"/>
          </rPr>
          <t>A PASSE A TABAC TOUS LES OCCUPANTS D'UN BAR ET OCCASIONNE PLUSIEURS DEGATS MATERIELS EN COMPAGNIE DE SIX AUTRES GENDARMES EN RENFORT APRES AVOIR ÉTÉ MIS DEHORS PAR LE GERANT DU BAR SUITE A LEUR REFUS DE SE CONFORMER AUX REGLES ANTI-TABAC DONNE PAR LE REPONSABLE DU LIEU</t>
        </r>
      </text>
    </comment>
    <comment ref="AC66" authorId="0" shapeId="0" xr:uid="{782A5ED6-1A5B-2040-8EA1-1326314F3117}">
      <text>
        <r>
          <rPr>
            <b/>
            <sz val="9"/>
            <color indexed="81"/>
            <rFont val="Tahoma"/>
            <family val="2"/>
          </rPr>
          <t>DATE DE LA TENUE DU COMITE :  04/04/2024</t>
        </r>
      </text>
    </comment>
    <comment ref="W67" authorId="0" shapeId="0" xr:uid="{76E8A7B7-5626-5345-9AA2-CA4173CB8DA1}">
      <text>
        <r>
          <rPr>
            <b/>
            <sz val="9"/>
            <color indexed="81"/>
            <rFont val="Tahoma"/>
            <family val="2"/>
          </rPr>
          <t>A PASSE A TABAC TOUS LES OCCUPANTS D'UN BAR ET OCCASIONNE PLUSIEURS DEGATS MATERIELS EN COMPAGNIE DE SIX AUTRES GENDARMES EN RENFORT APRES AVOIR ÉTÉ MIS DEHORS PAR LE GERANT DU BAR SUITE A LEUR REFUS DE SE CONFORMER AUX REGLES ANTI-TABAC DONNE PAR LE REPONSABLE DU LIEU</t>
        </r>
      </text>
    </comment>
    <comment ref="AC67" authorId="0" shapeId="0" xr:uid="{54AA5F9B-909B-054E-BE1A-6DB3FCDD4A41}">
      <text>
        <r>
          <rPr>
            <b/>
            <sz val="9"/>
            <color indexed="81"/>
            <rFont val="Tahoma"/>
            <family val="2"/>
          </rPr>
          <t>DATE DE LA TENUE DU COMITE :  04/04/2024</t>
        </r>
      </text>
    </comment>
    <comment ref="W68" authorId="0" shapeId="0" xr:uid="{40BF5A01-8239-A84C-8616-5378656A2BB5}">
      <text>
        <r>
          <rPr>
            <b/>
            <sz val="9"/>
            <color indexed="81"/>
            <rFont val="Tahoma"/>
            <family val="2"/>
          </rPr>
          <t>A PASSE A TABAC TOUS LES OCCUPANTS D'UN BAR ET OCCASIONNE PLUSIEURS DEGATS MATERIELS EN COMPAGNIE DE SIX AUTRES GENDARMES EN RENFORT APRES AVOIR ÉTÉ MIS DEHORS PAR LE GERANT DU BAR SUITE A LEUR REFUS DE SE CONFORMER AUX REGLES ANTI-TABAC DONNE PAR LE REPONSABLE DU LIEU</t>
        </r>
      </text>
    </comment>
    <comment ref="AC68" authorId="0" shapeId="0" xr:uid="{11A80372-800F-6F41-B987-C580B9E62362}">
      <text>
        <r>
          <rPr>
            <b/>
            <sz val="9"/>
            <color indexed="81"/>
            <rFont val="Tahoma"/>
            <family val="2"/>
          </rPr>
          <t>DATE DE LA TENUE DU COMITE :  04/04/2024</t>
        </r>
      </text>
    </comment>
    <comment ref="W69" authorId="0" shapeId="0" xr:uid="{067E6663-B612-D74E-97A0-3C24B438B5CD}">
      <text>
        <r>
          <rPr>
            <b/>
            <sz val="9"/>
            <color indexed="81"/>
            <rFont val="Tahoma"/>
            <family val="2"/>
          </rPr>
          <t>A PASSE A TABAC TOUS LES OCCUPANTS D'UN BAR ET OCCASIONNE PLUSIEURS DEGATS MATERIELS EN COMPAGNIE DE SIX AUTRES GENDARMES EN RENFORT APRES AVOIR ÉTÉ MIS DEHORS PAR LE GERANT DU BAR SUITE A LEUR REFUS DE SE CONFORMER AUX REGLES ANTI-TABAC DONNE PAR LE REPONSABLE DU LIEU</t>
        </r>
      </text>
    </comment>
    <comment ref="AC69" authorId="0" shapeId="0" xr:uid="{D5A86826-9714-614B-AA8E-CD7A86641BC3}">
      <text>
        <r>
          <rPr>
            <b/>
            <sz val="9"/>
            <color indexed="81"/>
            <rFont val="Tahoma"/>
            <family val="2"/>
          </rPr>
          <t>DATE DE LA TENUE DU COMITE :  04/04/2024</t>
        </r>
      </text>
    </comment>
    <comment ref="W70" authorId="0" shapeId="0" xr:uid="{B3947E8A-BE3C-2844-A0EC-CA7DD256A66B}">
      <text>
        <r>
          <rPr>
            <b/>
            <sz val="9"/>
            <color indexed="81"/>
            <rFont val="Tahoma"/>
            <family val="2"/>
          </rPr>
          <t>A PASSE A TABAC TOUS LES OCCUPANTS D'UN BAR ET OCCASIONNE PLUSIEURS DEGATS MATERIELS EN COMPAGNIE DE SIX AUTRES GENDARMES EN RENFORT APRES AVOIR ÉTÉ MIS DEHORS PAR LE GERANT DU BAR SUITE A LEUR REFUS DE SE CONFORMER AUX REGLES ANTI-TABAC DONNE PAR LE REPONSABLE DU LIEU</t>
        </r>
      </text>
    </comment>
    <comment ref="AC70" authorId="0" shapeId="0" xr:uid="{1F24480B-895D-F04F-92E4-CE02B799A2B7}">
      <text>
        <r>
          <rPr>
            <b/>
            <sz val="9"/>
            <color indexed="81"/>
            <rFont val="Tahoma"/>
            <family val="2"/>
          </rPr>
          <t>DATE DE LA TENUE DU COMITE :  04/04/2024</t>
        </r>
      </text>
    </comment>
    <comment ref="W71" authorId="0" shapeId="0" xr:uid="{2FE6E270-DE56-A649-ACFB-142ECFE70F24}">
      <text>
        <r>
          <rPr>
            <b/>
            <sz val="9"/>
            <color indexed="81"/>
            <rFont val="Tahoma"/>
            <family val="2"/>
          </rPr>
          <t>A ÉTÉ APERCU DANS UNE CONVERSATION VIDEO SUR LE RESEAU SOCIAL TIK TOK VIDEO QU'IL A ENEGISTREE DANS LA BIBLIOTHEQUE DE L'ECOLE SON LIEU D'AFFECTATION EN VIOLATION DES CONSIGNES SUR L'USAGE DES RESEAUX SOCIAUX</t>
        </r>
      </text>
    </comment>
    <comment ref="AC71" authorId="0" shapeId="0" xr:uid="{2D670933-95B2-4F49-B0A5-AD551EE70BB1}">
      <text>
        <r>
          <rPr>
            <b/>
            <sz val="9"/>
            <color rgb="FF000000"/>
            <rFont val="Tahoma"/>
            <family val="2"/>
          </rPr>
          <t>DATE DE LA TENUE DU COMITE :  04/04/2024</t>
        </r>
      </text>
    </comment>
    <comment ref="W72" authorId="0" shapeId="0" xr:uid="{264A975D-9B5B-F54A-B855-9873ACC01662}">
      <text>
        <r>
          <rPr>
            <b/>
            <sz val="9"/>
            <color indexed="81"/>
            <rFont val="Tahoma"/>
            <family val="2"/>
          </rPr>
          <t xml:space="preserve">EN MISSION AU POSTE DE KOGUIENOU, À LA FRONTIÈRE IVOIRO-BURKINABÉ LE SAMEDI  23 MARS 2024, SE SONT DÉTACHÉS DU RESTE DU GROUPE POUR SE RETROUVER SUR UNE PISTE DE CONTOURNEMENT OÙ ILS ONT ÉTÉ APPREHENDÉS PAR HUIT (08) VOLONTAIRES POUR LA DÉFENSE DE LA PATRIE (VDP) DU BURKINA FASO. APRÈS PLUSIEURS NÉGOCIATIONS DES DIFFÉRENTES AUTORITÉS LE 24 MARS 2024, ILS ONT ÉTÉ LIBÉRÉS. </t>
        </r>
      </text>
    </comment>
    <comment ref="W73" authorId="0" shapeId="0" xr:uid="{529E0B54-2323-1A48-BECD-B5598F3CDF4F}">
      <text>
        <r>
          <rPr>
            <b/>
            <sz val="9"/>
            <color indexed="81"/>
            <rFont val="Tahoma"/>
            <family val="2"/>
          </rPr>
          <t xml:space="preserve">EN MISSION AU POSTE DE KOGUIENOU, À LA FRONTIÈRE IVOIRO-BURKINABÉ LE SAMEDI  23 MARS 2024, SE SONT DÉTACHÉS DU RESTE DU GROUPE POUR SE RETROUVER SUR UNE PISTE DE CONTOURNEMENT OÙ ILS ONT ÉTÉ APPREHENDÉS PAR HUIT (08) VOLONTAIRES POUR LA DÉFENSE DE LA PATRIE (VDP) DU BURKINA FASO. APRÈS PLUSIEURS NÉGOCIATIONS DES DIFFÉRENTES AUTORITÉS LE 24 MARS 2024, ILS ONT ÉTÉ LIBÉRÉS. </t>
        </r>
      </text>
    </comment>
    <comment ref="W75" authorId="0" shapeId="0" xr:uid="{B5C2CC57-2A62-8B4B-AECC-F370D3D6B96B}">
      <text>
        <r>
          <rPr>
            <b/>
            <sz val="9"/>
            <color indexed="81"/>
            <rFont val="Tahoma"/>
            <family val="2"/>
          </rPr>
          <t>SANS PERMIS REQUIS, NI CASQUE DE PROTECTION, A ENFOURCHE LA MOTOCYCLETTE DE L'UNITE A L'INSU DE TOUS ET A OCCASIONNE UN ACCIDENT DE LA CIRCULATION ROUTIERE CAUSANT DES DEGATS MTERIELS IMPORTANT AUDIT ENGIN</t>
        </r>
      </text>
    </comment>
    <comment ref="W76" authorId="0" shapeId="0" xr:uid="{5C2FBC94-4483-E04E-85B5-7A639B62BC91}">
      <text>
        <r>
          <rPr>
            <b/>
            <sz val="9"/>
            <color indexed="81"/>
            <rFont val="Tahoma"/>
            <family val="2"/>
          </rPr>
          <t>LE 08 DÉCEMBRE 2023, AU COURS D’UNE ENQUÊTE JUDICIAIRE RELATIVE À UN CAS DE VIOL COLLECTIF SUR MINEUR DE 14 ANS, A REÇU DES MAINS D’UN ENTREMETTEUR, LA SOMME DE DEUX CENT MILLE (200.000) FRANCS CONTRE LA LEBERATION DE DEUX (02) MIS EN CAUSE.</t>
        </r>
      </text>
    </comment>
    <comment ref="W77" authorId="0" shapeId="0" xr:uid="{28B45778-F709-4043-93E2-D0618FBCF357}">
      <text>
        <r>
          <rPr>
            <b/>
            <sz val="9"/>
            <color indexed="81"/>
            <rFont val="Tahoma"/>
            <family val="2"/>
          </rPr>
          <t>LE SAMEDI 23 MARS 2024, À D’INITIATIVE DETACHÉ DEUX (02) ÉLÉMENTS DE L’ESCADRON DE BOUNA SUR UNE PISTE DE CONTOURNEMENT OÙ CEUX-CI SE FERONT APPREHENDER PAR HUIT (08) VOLONTAIRES POUR LA DÉFENSE DE LA PATRIE (VDP) DU BURKINA FASO. APRÈS PLUSIEURS NÉGOCIATIONS, ILS ONT ÉTÉ LIBÉRÉS LE 24 MARS 2024</t>
        </r>
      </text>
    </comment>
    <comment ref="W87" authorId="0" shapeId="0" xr:uid="{B36BC582-5AD1-CB45-B21B-6E0BFBF3C848}">
      <text>
        <r>
          <rPr>
            <b/>
            <sz val="9"/>
            <color indexed="81"/>
            <rFont val="Tahoma"/>
            <family val="2"/>
          </rPr>
          <t xml:space="preserve">  A, SANS INFORMER LE MAGISTRAT QUI L'AVAIT INSTRUIT DE DEFERER LE NOMME KOANTE TIMOTHEE A SON PARQUET, NI RENDRE COMPTE A SA HIERARCHIE ORGANISE UN REGLEMENT AMIABLE ENTRE LES DEUX PARTIES ET PROCEDE A LA LIBERATION DU MISE EN CAUSE LE MEME JOUR.</t>
        </r>
      </text>
    </comment>
    <comment ref="AC87" authorId="0" shapeId="0" xr:uid="{415EFD19-12C9-A142-B7AB-A7BB6A6FC0AE}">
      <text>
        <r>
          <rPr>
            <b/>
            <sz val="9"/>
            <color indexed="81"/>
            <rFont val="Tahoma"/>
            <family val="2"/>
          </rPr>
          <t>16/05/2024</t>
        </r>
      </text>
    </comment>
    <comment ref="W92" authorId="0" shapeId="0" xr:uid="{FE8C143D-AA53-634C-B3FA-3B760447E300}">
      <text>
        <r>
          <rPr>
            <b/>
            <sz val="9"/>
            <color indexed="81"/>
            <rFont val="Tahoma"/>
            <family val="2"/>
          </rPr>
          <t>REVENU LE 08/01/2024</t>
        </r>
      </text>
    </comment>
    <comment ref="W100" authorId="0" shapeId="0" xr:uid="{D33A042B-00D0-D84F-B267-B3CDE77F4CCB}">
      <text>
        <r>
          <rPr>
            <b/>
            <sz val="9"/>
            <color indexed="81"/>
            <rFont val="Tahoma"/>
            <family val="2"/>
          </rPr>
          <t>N’A PRIS AUCUNE DISPOSITION SÉCURITAIRE POUR ÉVITER UN VOL À L’ARRACHÉ DE SON SAC, FAVORISANT LA PERTE DE SON ARME DE DOTATION (PA N°CIGN A79332) ET DIVERS DOCUMENTS MILITAIRES LE 09 AVRIL 2024.</t>
        </r>
      </text>
    </comment>
    <comment ref="AC100" authorId="0" shapeId="0" xr:uid="{D9584FAD-79DB-274E-9D2A-698CFDDD4C0C}">
      <text>
        <r>
          <rPr>
            <b/>
            <sz val="9"/>
            <color indexed="81"/>
            <rFont val="Tahoma"/>
            <family val="2"/>
          </rPr>
          <t>DATE DE LA TENUE DU COMITE :  19/07/2024</t>
        </r>
      </text>
    </comment>
    <comment ref="W101" authorId="0" shapeId="0" xr:uid="{A0FAC524-C124-594F-88F2-37F385A2DAA6}">
      <text>
        <r>
          <rPr>
            <b/>
            <sz val="9"/>
            <color indexed="81"/>
            <rFont val="Tahoma"/>
            <family val="2"/>
          </rPr>
          <t>REVENU LE 28/05/2024</t>
        </r>
      </text>
    </comment>
    <comment ref="W102" authorId="0" shapeId="0" xr:uid="{CD0773AD-7827-1747-B0D5-F6B19EE0BC7D}">
      <text>
        <r>
          <rPr>
            <b/>
            <sz val="9"/>
            <color rgb="FF000000"/>
            <rFont val="Tahoma"/>
            <family val="2"/>
          </rPr>
          <t>EN MISSION DE SÉCURISATION DE L’AXE KORHOGO-FERKESSÉDOUGOU, CE SOUS-OFFICIER L’A D’INITIATIVE TRANSFORMÉ EN POLICE DE LA ROUTE ET A EU UNE ATTITUDE DÉSINVOLTE A L’ENDROIT DU COMMANDANT DE LÉGION QUI LUI INTIMAIT L’ORDRE DE QUITTER LES LIEUX.</t>
        </r>
      </text>
    </comment>
    <comment ref="AC102" authorId="0" shapeId="0" xr:uid="{AD8D2525-808C-7E4E-9420-E706E3A37539}">
      <text>
        <r>
          <rPr>
            <b/>
            <sz val="9"/>
            <color indexed="81"/>
            <rFont val="Tahoma"/>
            <family val="2"/>
          </rPr>
          <t>DATE DE LA TENUE DU COMITE :  19/07/2024</t>
        </r>
      </text>
    </comment>
    <comment ref="W103" authorId="0" shapeId="0" xr:uid="{C9BDE4DF-A45C-3C40-94E3-36B5D659B889}">
      <text>
        <r>
          <rPr>
            <b/>
            <sz val="9"/>
            <color rgb="FF000000"/>
            <rFont val="Tahoma"/>
            <family val="2"/>
          </rPr>
          <t>AU MÉPRIS DES CONSIGNES DE LA HIÉRARCHIE, CE SOUS-OFFICIER S’EST RENDU COUPABLE LE 09/05/2024 DE DIFFUSION SUR LES RÉSEAUX SOCIAUX D’UN MESSAGE DE MUTATION SANS AUTORISATION PRÉALABLE.</t>
        </r>
      </text>
    </comment>
    <comment ref="AC104" authorId="0" shapeId="0" xr:uid="{BAE30B20-9963-9946-8EE0-94852063C479}">
      <text>
        <r>
          <rPr>
            <b/>
            <sz val="9"/>
            <color indexed="81"/>
            <rFont val="Tahoma"/>
            <family val="2"/>
          </rPr>
          <t>DATE DE LA TENUE DU COMITE :  19/07/2024</t>
        </r>
      </text>
    </comment>
    <comment ref="AC105" authorId="0" shapeId="0" xr:uid="{1F20FA24-ABD8-CF45-81B2-66CEC511EDE8}">
      <text>
        <r>
          <rPr>
            <b/>
            <sz val="9"/>
            <color indexed="81"/>
            <rFont val="Tahoma"/>
            <family val="2"/>
          </rPr>
          <t>DATE DE LA TENUE DU COMITE :  19/07/2024</t>
        </r>
      </text>
    </comment>
    <comment ref="W106" authorId="0" shapeId="0" xr:uid="{226CE0D0-C754-3A49-A425-5AA9655A1C3E}">
      <text>
        <r>
          <rPr>
            <b/>
            <sz val="9"/>
            <color indexed="81"/>
            <rFont val="Tahoma"/>
            <family val="2"/>
          </rPr>
          <t>RÉGULIÈREMENT DÉSIGNÉ LE 12 AVRIL 2024 POUR UN SERVICE DE RENFORT À L’ESCADRON 4/1 KOUMASSI, CE SOUS OFFICIER A OBTENU UNE PERMISSION À 19H30 MINUTES POUR ALLER SE RESTAURER, S’EST PRÉSENTÉ À 21H30 MINUTES DANS UN ÉTAT D’ÉBRIÉTÉ AVANT D’ABANDONNER SON POSTE PAR LA SUITE</t>
        </r>
      </text>
    </comment>
    <comment ref="AC106" authorId="0" shapeId="0" xr:uid="{F599BF2D-C21C-4E43-800F-FC95AA941E56}">
      <text>
        <r>
          <rPr>
            <b/>
            <sz val="9"/>
            <color indexed="81"/>
            <rFont val="Tahoma"/>
            <family val="2"/>
          </rPr>
          <t>DATE DE LA TENUE DU COMITE :  19/07/2024</t>
        </r>
      </text>
    </comment>
    <comment ref="W107" authorId="0" shapeId="0" xr:uid="{BEDBE4B0-EE02-E14A-B32F-2ED0F01FE831}">
      <text>
        <r>
          <rPr>
            <b/>
            <sz val="9"/>
            <color rgb="FF000000"/>
            <rFont val="Tahoma"/>
            <family val="2"/>
          </rPr>
          <t>SANS MOTIF VALABLE, S’EST VOLONTAIREMENT ABSENTÉ DE SON UNITÉ LE 14 AVRIL 2024 POUR VAQUER À DES OCCUPATIONS PERSONNELLES ET S’EST FAIT INTERPELLE PAR LA BRIGADE VILLE DE YAMOUSSOUKRO POUR VIOLENCES ET VOIES DE FAIT SUR SA CONCUBINE</t>
        </r>
      </text>
    </comment>
    <comment ref="AC107" authorId="0" shapeId="0" xr:uid="{14C9ADCC-0929-4D4D-AB39-078706C98EB6}">
      <text>
        <r>
          <rPr>
            <b/>
            <sz val="9"/>
            <color indexed="81"/>
            <rFont val="Tahoma"/>
            <family val="2"/>
          </rPr>
          <t>DATE DE LA TENUE DU COMITE :  19/07/2024</t>
        </r>
      </text>
    </comment>
    <comment ref="W108" authorId="0" shapeId="0" xr:uid="{4054A93C-993A-BA4F-BDFA-7E56773F239E}">
      <text>
        <r>
          <rPr>
            <b/>
            <sz val="9"/>
            <color indexed="81"/>
            <rFont val="Tahoma"/>
            <family val="2"/>
          </rPr>
          <t>S’EST RENDU COUPABLE D’ACHAT DE DEUX (02) TÉLÉPHONES PORTABLES VOLÉS AVEC LE SIEUR EKLOU YVES DIT MASTA, CES TÉLÉPHONES PORTABLES APPARTIENT AU MDL BAKAYOKO IBRAHIM QUI A EU SON DOMICILE CAMBRIOLÉ LE 31 MAI 2024 PAR DES INCONNUS.</t>
        </r>
      </text>
    </comment>
    <comment ref="AC108" authorId="0" shapeId="0" xr:uid="{90EC6C79-25C8-3B46-A6FF-FAD1687D5FCF}">
      <text>
        <r>
          <rPr>
            <b/>
            <sz val="9"/>
            <color indexed="81"/>
            <rFont val="Tahoma"/>
            <family val="2"/>
          </rPr>
          <t>DATE DE LA TENUE DU COMITE :  19/07/2024</t>
        </r>
      </text>
    </comment>
    <comment ref="W109" authorId="0" shapeId="0" xr:uid="{8DC8B402-373A-3941-819C-98A92ED5514C}">
      <text>
        <r>
          <rPr>
            <b/>
            <sz val="9"/>
            <color indexed="81"/>
            <rFont val="Tahoma"/>
            <family val="2"/>
          </rPr>
          <t xml:space="preserve">RÉGULIÈREMENT DÉSIGNÉ DE PLANTON À L’UNITÉ LE 24/05/2024, CE SOUS-OFFICIER DANS UN ÉTAT D’ÉBRIÉTÉ TRÈS AVANCÉ A TENU DES PROPOS INSOLENTS EN VERS LE COMMANDANT D’UNITÉ ET PERTURBÉ UNE CÉRÉMONIE DE RÉCEPTION À L’HONNEUR DES OFFICIERS ÉLÈVES DU CAOGN EN STAGE IMMERSION. </t>
        </r>
      </text>
    </comment>
    <comment ref="AC109" authorId="0" shapeId="0" xr:uid="{50BA1CDD-4A44-E343-991F-0FE56672E6E5}">
      <text>
        <r>
          <rPr>
            <b/>
            <sz val="9"/>
            <color rgb="FF000000"/>
            <rFont val="Tahoma"/>
            <family val="2"/>
          </rPr>
          <t>DATE DE LA TENUE DU COMITE :  19/07/2024</t>
        </r>
      </text>
    </comment>
    <comment ref="W110" authorId="0" shapeId="0" xr:uid="{D9D84284-04C0-4C4E-ADDB-6CA1F69A6A2C}">
      <text>
        <r>
          <rPr>
            <b/>
            <sz val="9"/>
            <color indexed="81"/>
            <rFont val="Tahoma"/>
            <family val="2"/>
          </rPr>
          <t xml:space="preserve">À L’OCCASION DE SERVICES EXTERNES DANS LA LOCALITÉ DE DOUKOUYA, CE SOUS-OFFICIER A FAIT LA CONNAISSANCE D’UNE JEUNE DAME AVEC QUI IL ENTRETIENT DES RAPPORTS SEXUELS ET QUI SERAIT LA CONCUBINE D’UN ENSEIGNANT AVEC QUI CETTE DERNIÈRE A EU UN ENFANT AGÉ DE TROIS ANS AUJOURD’HUI. INFORMÉ DES FAITS, L’ENSEIGNANT APPROCHE LE GENDARME ET EN INFORME LE COMMANDANT DE BRIGADE ADJOINT AFIN QUE CESSE CETTE RELATION.
EN DEPIT DES CONSEILS DE SA HIERARCHIE ET DES INTERPELLATIONS DE L’ENSEIGNANT, LE GENDARME N’A DAIGNÉ ROMPRE CETTE RELATION, SUSCEPTIBLE DE NUIRE À LA BONNE COLLABORATION ENTRE LA GENDARMERIE ET LES POPULATIONS.
</t>
        </r>
      </text>
    </comment>
    <comment ref="AC110" authorId="0" shapeId="0" xr:uid="{3EA6EFE9-4B43-3547-854A-15B304F56C52}">
      <text>
        <r>
          <rPr>
            <b/>
            <sz val="9"/>
            <color indexed="81"/>
            <rFont val="Tahoma"/>
            <family val="2"/>
          </rPr>
          <t>DATE DE LA TENUE DU COMITE :  13/08/2024</t>
        </r>
      </text>
    </comment>
    <comment ref="W111" authorId="0" shapeId="0" xr:uid="{1AF90A94-5A8D-FC47-A9C6-71A6AC1A7CE4}">
      <text>
        <r>
          <rPr>
            <b/>
            <sz val="9"/>
            <color indexed="81"/>
            <rFont val="Tahoma"/>
            <family val="2"/>
          </rPr>
          <t>DÉSIGNÉ LE 02/11/2019 POUR EXÉCUTER UNE PROCÉDURE JUDICIAIRE RELATIVE À UN ACCIDENT DE LA CIRCULATION ROUTIÈRE AYANT ENTRAINÉ LA MORT D’UN SERGENT DE POLICE, A OMIS DE JOINDRE À LA PROCÉDURE LES COPIES DES DOCUMENTS AFFÉRENTES À LA CONDUITE ET A LA MISE EN CIRCULATION DES VÉHICULES MIS EN CAUSE AVANT D’ACHEMINER AUX DIFFÉRENTS DESTINATAIRES.</t>
        </r>
      </text>
    </comment>
    <comment ref="AC111" authorId="0" shapeId="0" xr:uid="{3EB58689-05FC-064C-BD17-BFA4F551E676}">
      <text>
        <r>
          <rPr>
            <b/>
            <sz val="9"/>
            <color indexed="81"/>
            <rFont val="Tahoma"/>
            <family val="2"/>
          </rPr>
          <t>DATE DE LA TENUE DU COMITE :  19/07/2024</t>
        </r>
      </text>
    </comment>
    <comment ref="W112" authorId="0" shapeId="0" xr:uid="{26A2D81B-A4FF-5E4D-BB1A-D31E77E5AFCB}">
      <text>
        <r>
          <rPr>
            <b/>
            <sz val="9"/>
            <color indexed="81"/>
            <rFont val="Tahoma"/>
            <family val="2"/>
          </rPr>
          <t>S'EST RETROUVE DANS UN DEPARTEMENT D'ABOISSO EN COMPAGNIE D'UN ETUDIANT OU ILS ONT TENTE DE CONVOYER DE LA DROGUE VERS ABIDJAN ET ONT ÉTÉ INTERPELLES AU POSTE DE CONTRÔLE MIXTE D'ASSOUINDE PAR UNE EQUIPE DE LA DIRECTION DE LA POLICE DPSD</t>
        </r>
      </text>
    </comment>
    <comment ref="AC112" authorId="0" shapeId="0" xr:uid="{0A9A7919-DDC4-C246-AF24-16C6A4AEC983}">
      <text>
        <r>
          <rPr>
            <b/>
            <sz val="9"/>
            <color indexed="81"/>
            <rFont val="Tahoma"/>
            <family val="2"/>
          </rPr>
          <t>DATE DE LA TENUE DU COMITE :  19/07/2024</t>
        </r>
      </text>
    </comment>
    <comment ref="W113" authorId="0" shapeId="0" xr:uid="{73ECEFFF-CAEE-2D47-8A1D-01A3734F847D}">
      <text>
        <r>
          <rPr>
            <b/>
            <sz val="9"/>
            <color indexed="81"/>
            <rFont val="Tahoma"/>
            <family val="2"/>
          </rPr>
          <t>A ABANDONNE SON POSTE POUR SE RETROUVER A ADJAME SAINT MICHEL EN COMPAGNIE DE DEUX AUTRES INDIVIDUS POUR SELON LUI VERIFIER UNE INFORMATION RELATIVE A LA PRESENCE DE CONSOMMATEURS DE DROGUE DANS UN FUMOIR AU COURS DE LAQUELLE ILS ONT ÉTÉ INTERPELLES PAR LE COMMISSARIAT DU 7EME ARRONDISSEMENT POUR VOL ET COMPLICITE DE VOL.</t>
        </r>
      </text>
    </comment>
    <comment ref="AC113" authorId="0" shapeId="0" xr:uid="{14C0F772-C2BD-A14A-AA90-EFB3165272BF}">
      <text>
        <r>
          <rPr>
            <b/>
            <sz val="9"/>
            <color rgb="FF000000"/>
            <rFont val="Tahoma"/>
            <family val="2"/>
          </rPr>
          <t>DATE DE LA TENUE DU COMITE :  19/07/2024</t>
        </r>
      </text>
    </comment>
    <comment ref="W115" authorId="0" shapeId="0" xr:uid="{09D2DC86-F92B-E34F-B259-DCC1388F4CA4}">
      <text>
        <r>
          <rPr>
            <b/>
            <sz val="9"/>
            <color indexed="81"/>
            <rFont val="Tahoma"/>
            <family val="2"/>
          </rPr>
          <t>S'EST RENDU COUPABLE D'ESCROQUERIE AU PREJUDICE D'UN AGENT DES EAUX ET FORETS DE QUI IL A PERCU LA SOMME DE 6,200,000 FCFA POUR L'ACHAT D'UN VEHICULE IMPORTE DU TOGO</t>
        </r>
      </text>
    </comment>
    <comment ref="AC115" authorId="0" shapeId="0" xr:uid="{339D2F18-5884-8C48-B7B0-6317AA2D60FF}">
      <text>
        <r>
          <rPr>
            <b/>
            <sz val="9"/>
            <color indexed="81"/>
            <rFont val="Tahoma"/>
            <family val="2"/>
          </rPr>
          <t>DATE DE LA TENUE DU COMITE :  19/07/2024</t>
        </r>
      </text>
    </comment>
    <comment ref="W119" authorId="0" shapeId="0" xr:uid="{E8F6FBB4-465F-7D40-8530-6A7C2DE374EA}">
      <text>
        <r>
          <rPr>
            <b/>
            <sz val="9"/>
            <color indexed="81"/>
            <rFont val="Tahoma"/>
            <family val="2"/>
          </rPr>
          <t xml:space="preserve">CE SOUS-OFFICIER S’EST RENDU COUPBABLE DE VOL EN REUNION EN TEMPS DE NUIT PORTANT SUR 30 TONNES D’ENGRAIS DANS UN ENTREPÔT AU PK22 DE L’AUTOROUTE DU NORD DANS LA NUIT DU 05 AU 06 OCTOBRE 2019. CONDAMNÉ EN PREMIÈRE INSTANCE À 20 ANS D’EMPRISONNEMENT LE 18/01/2022 ET PLACÉ SOUS MANDAT DE DEPÔT À LA MACA, IL A INTERJETTÉ APPEL. 
LE 19/06/2024, IL A COMPARU EN APPEL ET EST RECONNU COUPABLE DES FAITS. IL A ÉTÉ CONDAMNÉ À 07 ANS DE PRISON FERME ET MAINTENU EN DETENTION À LA MACA. 
</t>
        </r>
      </text>
    </comment>
    <comment ref="AC119" authorId="0" shapeId="0" xr:uid="{EBF201FA-EACD-2947-B74B-F0636A515356}">
      <text>
        <r>
          <rPr>
            <b/>
            <sz val="9"/>
            <color rgb="FF000000"/>
            <rFont val="Tahoma"/>
            <family val="2"/>
          </rPr>
          <t>DATE DE LA TENUE DU COMITE :  13/08/2024</t>
        </r>
      </text>
    </comment>
    <comment ref="W120" authorId="0" shapeId="0" xr:uid="{6470668D-3266-9145-AFF4-85CE6DEE50D6}">
      <text>
        <r>
          <rPr>
            <b/>
            <sz val="9"/>
            <color indexed="81"/>
            <rFont val="Tahoma"/>
            <family val="2"/>
          </rPr>
          <t>TUTEUR D'UNE JEUNE ELEVE DE TROISIEME VENU DE BONIKRO POUR PASSER LES EPREUVES DU BEPC A DJEKANOU, A TENTE D'AVOIR DES RAPPORTS SEXUELS AVEC CELLE-CI .</t>
        </r>
      </text>
    </comment>
    <comment ref="W121" authorId="0" shapeId="0" xr:uid="{E361583C-46AF-DE4D-8FB2-23DF690F55B8}">
      <text>
        <r>
          <rPr>
            <b/>
            <sz val="9"/>
            <color indexed="81"/>
            <rFont val="Tahoma"/>
            <family val="2"/>
          </rPr>
          <t xml:space="preserve">AU COURS DU MOIS DE MAI 2023, CE SOUS-OFFICIER SUPERIEUR S’EST RENDU COUPABLE D’ESCROQUERIE AU PREJUDICE D’UN DE SES COLLÈGUES AVEC QUI IL A PERCU LA SOMME DE 3.100.000 F CFA POUR L’ACQUISITION D’UN VEHICULE D’IMPORTATION, SANS Y PARVENIR.
DANS L’IMPOSSIBILITÉ DE RENTRER EN POSSESSION DE SES FONDS, LA VICTIME A PORTÉ PLAINTE. APRÈS UNE ENQUETE DILIGENTÉE PAR LA SECTION RECHERCHES ABIDJAN, LE GENDARME A ÉTÉ DEFÉRÉ AU TMA OU IL A ÉTÉ CONDAMNÉ À SIX (06) MOIS D’EMPRISONNEMENT FERME EN AUDIENCE CORRECTIONNELLE LE 18/04/2024.
</t>
        </r>
      </text>
    </comment>
    <comment ref="AC121" authorId="0" shapeId="0" xr:uid="{C2D54651-CC71-8A45-8941-7D7CC6EE2224}">
      <text>
        <r>
          <rPr>
            <b/>
            <sz val="9"/>
            <color indexed="81"/>
            <rFont val="Tahoma"/>
            <family val="2"/>
          </rPr>
          <t>DATE DE LA TENUE DU COMITE :  13/08/2024</t>
        </r>
      </text>
    </comment>
    <comment ref="AC123" authorId="0" shapeId="0" xr:uid="{5A23B027-447F-FF48-9CEF-6152D5965144}">
      <text>
        <r>
          <rPr>
            <b/>
            <sz val="9"/>
            <color indexed="81"/>
            <rFont val="Tahoma"/>
            <family val="2"/>
          </rPr>
          <t>DATE DE LA TENUE DU COMITE :  13/08/2024</t>
        </r>
      </text>
    </comment>
    <comment ref="W124" authorId="0" shapeId="0" xr:uid="{20217EA8-859D-5042-B28F-167A8990D92C}">
      <text>
        <r>
          <rPr>
            <b/>
            <sz val="9"/>
            <color indexed="81"/>
            <rFont val="Tahoma"/>
            <family val="2"/>
          </rPr>
          <t xml:space="preserve">EN EMPLOI SEDENTATIRE A L’ESCADRON 2/1 YOPOUGON DEPUIS LE 14/11/2022, CE SOUS-OFFICIER S’EST ABSENTÉ DE SON UNITÉ LE 04/07/2023 SANS COMPTE RENDU PREALABLE POUR SE RETROUVER À DAOUKRO POUR SELON LUI SE SOIGNER. SUITE À UN MESSAGE DE RECHERCHE, IL A ÉTÉ APPREHENDÉ LE 24/07/2024 APRES 20 JOURS D’ABSENCE ET PRESENTANT DES TROUBLES PSYCHIQUES.
DISPONIBLE À L’UNITÉ DEPUIS LORS, CE GENDARME N’EST TOUJOURS PAS APTE À L’EMPLOI À CAUSE D’UNE ADDICTION A L’ALCOOL. IL A ÉTÉ REFERÉ AU CPS AGBAN POUR DES SOINS. 
</t>
        </r>
      </text>
    </comment>
    <comment ref="AC124" authorId="0" shapeId="0" xr:uid="{DAF2B90A-FDE5-A548-85DA-B7D83EE9C319}">
      <text>
        <r>
          <rPr>
            <b/>
            <sz val="9"/>
            <color rgb="FF000000"/>
            <rFont val="Tahoma"/>
            <family val="2"/>
          </rPr>
          <t>DATE DE LA TENUE DU COMITE :  13/08/2024</t>
        </r>
      </text>
    </comment>
    <comment ref="W126" authorId="0" shapeId="0" xr:uid="{3E785382-EC75-464F-9174-CD17DD7B2150}">
      <text>
        <r>
          <rPr>
            <b/>
            <sz val="9"/>
            <color indexed="81"/>
            <rFont val="Tahoma"/>
            <family val="2"/>
          </rPr>
          <t xml:space="preserve">REGULIÈREMENT DESIGNÉ LE 12/07/2024 POUR UN SERVICE DE SÉCURISATION SUR L’AXE TINHOU-TUAMBLY DANS LE DEPARTEMENT DE BLOLEQUIN, CE SOUS-OFFICIER S’EST RENDU COUPABLE DE VIOLENCES ET VOIES DE FAITS SUR UN MOTOCYCLISTE DE NATIONALITÉ BURKINABÉ, AU MOTIF QUE CELUI-CI SE SERAIT REFUSÉ À UN CONTRÔLE DE ROUTINE ET AURAIT ENGAGÉ UNE LUTTE AVEC SON BINÔME, UN MILITAIRE DES FACI. À L’AIDE D’UNE CORDELLETTE, IL LUI A ADMINISTRÉ DE VIOLENTS COUPS ET PROFERÉ DES PROPOS DÉSOBLIGEANTS ET ATTENTATOIRES.
CETTE SCÈNE A ÉTÉ FILMÉE PAR UN TEMOIN QUI L’A PUBLIÉE SUR LE RESEAU SOCIAL TIK-TOK.
UNE ENQUÊTE ADMINISTRATIVE DILIGENTÉE PAR L’INSPECTION DE LA GENDARMERIE NATIONALE A CONCLU UN ABUS D’AUTORITÉ ET UN MANQUE DE PROFESSIONNALISME DU GENDARME.
</t>
        </r>
      </text>
    </comment>
    <comment ref="AC126" authorId="0" shapeId="0" xr:uid="{ACCFF90F-46ED-734C-837F-942720E54D2F}">
      <text>
        <r>
          <rPr>
            <b/>
            <sz val="9"/>
            <color indexed="81"/>
            <rFont val="Tahoma"/>
            <family val="2"/>
          </rPr>
          <t>DATE DE LA TENUE DU COMITE :  13/08/2024</t>
        </r>
      </text>
    </comment>
  </commentList>
</comments>
</file>

<file path=xl/sharedStrings.xml><?xml version="1.0" encoding="utf-8"?>
<sst xmlns="http://schemas.openxmlformats.org/spreadsheetml/2006/main" count="1588" uniqueCount="325">
  <si>
    <t>N° DE RADIATION</t>
  </si>
  <si>
    <t>ANNEE DE PUNITION</t>
  </si>
  <si>
    <t>N°</t>
  </si>
  <si>
    <t>N° L</t>
  </si>
  <si>
    <t>DATE ENR</t>
  </si>
  <si>
    <t>MLE</t>
  </si>
  <si>
    <t>NOM ET PRENOMS</t>
  </si>
  <si>
    <t>GRADE</t>
  </si>
  <si>
    <t>SEXE</t>
  </si>
  <si>
    <t>DATE DE NAISSANCE</t>
  </si>
  <si>
    <t>AGE</t>
  </si>
  <si>
    <t>UNITE</t>
  </si>
  <si>
    <t>LEG</t>
  </si>
  <si>
    <t>SUB</t>
  </si>
  <si>
    <t>RG</t>
  </si>
  <si>
    <t>LEGIONS</t>
  </si>
  <si>
    <t>SUBDIV</t>
  </si>
  <si>
    <t>REGIONS</t>
  </si>
  <si>
    <t>DATE D'ENTREE GIE</t>
  </si>
  <si>
    <t>ANNEE DE SERVICE</t>
  </si>
  <si>
    <t>SITUATION MATRIMONIALE</t>
  </si>
  <si>
    <t>NB ENF</t>
  </si>
  <si>
    <t>FAUTE COMMISE</t>
  </si>
  <si>
    <t>DATE DES FAITS</t>
  </si>
  <si>
    <t>N° CAT</t>
  </si>
  <si>
    <t>STATUT</t>
  </si>
  <si>
    <t>REFERENCE DU STATUT</t>
  </si>
  <si>
    <t>TAUX (JAR)</t>
  </si>
  <si>
    <t>COMITE</t>
  </si>
  <si>
    <t>ANNEE DES FAITS</t>
  </si>
  <si>
    <t>ADC</t>
  </si>
  <si>
    <t>BDE ZOUAN-HOUNIEN</t>
  </si>
  <si>
    <t>8°LGT MAN</t>
  </si>
  <si>
    <t>GT</t>
  </si>
  <si>
    <t>2° RG DALOA</t>
  </si>
  <si>
    <t>MARIE</t>
  </si>
  <si>
    <t>ABSENCE IRREGULIERE PROLONGEE</t>
  </si>
  <si>
    <t>RADIE</t>
  </si>
  <si>
    <t>50+RAD</t>
  </si>
  <si>
    <t>MDL</t>
  </si>
  <si>
    <t>ECOLE GIE ABIDJAN</t>
  </si>
  <si>
    <t>CECF</t>
  </si>
  <si>
    <t>1° RG ABIDJAN</t>
  </si>
  <si>
    <t>CELIBATAIRE</t>
  </si>
  <si>
    <t>ABSENCE IRREGULIERE</t>
  </si>
  <si>
    <t>EN COURS</t>
  </si>
  <si>
    <t>ADJ</t>
  </si>
  <si>
    <t>BDE GRAND-BEREBY</t>
  </si>
  <si>
    <t>5°LGT SAN-PEDRO</t>
  </si>
  <si>
    <t>FAUTE CONTRE L'HONNEUR</t>
  </si>
  <si>
    <t>ESC 9/1 DABOU</t>
  </si>
  <si>
    <t>1°LGM ABIDJAN</t>
  </si>
  <si>
    <t>GM</t>
  </si>
  <si>
    <t>MDC</t>
  </si>
  <si>
    <t>EM 3°LGM BOUAKE</t>
  </si>
  <si>
    <t>3°LGM BOUAKE</t>
  </si>
  <si>
    <t>3° RG BOUAKE</t>
  </si>
  <si>
    <t>NON-RESPECT DES CONSIGNES</t>
  </si>
  <si>
    <t>ESC 3/7 BOUNA</t>
  </si>
  <si>
    <t>7°LGM ABENGOUROU</t>
  </si>
  <si>
    <t>ESC 2/1 YOPOUGON</t>
  </si>
  <si>
    <t>ESC 3/5 TABOU</t>
  </si>
  <si>
    <t>5°LGM SAN-PEDRO</t>
  </si>
  <si>
    <t>BDE MANKONO</t>
  </si>
  <si>
    <t>9°LGT ODIENNE</t>
  </si>
  <si>
    <t>4° RG KORHOGO</t>
  </si>
  <si>
    <t>FAUTE PROFESSIONNELLE</t>
  </si>
  <si>
    <t>50+MUT</t>
  </si>
  <si>
    <t>ESC 2/5 SOUBRE</t>
  </si>
  <si>
    <t>ESC 1/3 BOUAKE</t>
  </si>
  <si>
    <t>FAUTE DE COMPORTEMENT</t>
  </si>
  <si>
    <t>ESC 4/5 FRESCO</t>
  </si>
  <si>
    <t>ESC 1/7 ABENGOUROU</t>
  </si>
  <si>
    <t>BDE BIANOUAN</t>
  </si>
  <si>
    <t>1°LGT ABIDJAN</t>
  </si>
  <si>
    <t>ESC 5/1 ABOISSO</t>
  </si>
  <si>
    <t>ESC 2/9 TOUBA</t>
  </si>
  <si>
    <t>9°LGM ODIENNE</t>
  </si>
  <si>
    <t>ABANDON DE POSTE</t>
  </si>
  <si>
    <t>ESC 4/4 TENGRELA</t>
  </si>
  <si>
    <t>4°LGM KORHOGO</t>
  </si>
  <si>
    <t>ESC 2/3 NIAKARA</t>
  </si>
  <si>
    <t>ESC 3/3 MARABADIASSA</t>
  </si>
  <si>
    <t>ESC 4/1 KOUMASSI</t>
  </si>
  <si>
    <t>ESC 3/2 DIVO</t>
  </si>
  <si>
    <t>2°LGM DALOA</t>
  </si>
  <si>
    <t>ESC 4/3 DABAKALA</t>
  </si>
  <si>
    <t>BDE RECHERCHES YAMOUSSOUKRO</t>
  </si>
  <si>
    <t>6°LGT YAMOUSSOUKRO</t>
  </si>
  <si>
    <t>BDE YOPOUGON TOITS-ROUGES</t>
  </si>
  <si>
    <t>EM CIE TOUBA</t>
  </si>
  <si>
    <t>30-50</t>
  </si>
  <si>
    <t>CPS AGBAN</t>
  </si>
  <si>
    <t>GMMG</t>
  </si>
  <si>
    <t>GRURGN</t>
  </si>
  <si>
    <t>EM CIE DAOUKRO</t>
  </si>
  <si>
    <t>ESC 1/4 KORHOGO</t>
  </si>
  <si>
    <t>ESC 1/1 AGBAN</t>
  </si>
  <si>
    <t>ESC 7/1 ADZOPE</t>
  </si>
  <si>
    <t>EM CIE DIVO</t>
  </si>
  <si>
    <t>2°LGT DALOA</t>
  </si>
  <si>
    <t>BSR1</t>
  </si>
  <si>
    <t>PUNI</t>
  </si>
  <si>
    <t>ULCIR</t>
  </si>
  <si>
    <t>EM CIE MAN</t>
  </si>
  <si>
    <t>GEB</t>
  </si>
  <si>
    <t>US</t>
  </si>
  <si>
    <t>CSG/DRF</t>
  </si>
  <si>
    <t>CSG</t>
  </si>
  <si>
    <t>ESC 3/1 ABOBO</t>
  </si>
  <si>
    <t>EM 8°LGM MAN</t>
  </si>
  <si>
    <t>8°LGM MAN</t>
  </si>
  <si>
    <t>GSP SAN-PEDRO</t>
  </si>
  <si>
    <t>EM 2°RG DALOA</t>
  </si>
  <si>
    <t>EM CIE DIMBOKRO</t>
  </si>
  <si>
    <t>PERTE D'ARME</t>
  </si>
  <si>
    <t>30+IMP</t>
  </si>
  <si>
    <t>ESC 1/8 MAN</t>
  </si>
  <si>
    <t>ECOLE GIE TOROGUHE</t>
  </si>
  <si>
    <t>EPHP</t>
  </si>
  <si>
    <t>PSA YAMOUSSOUKRO</t>
  </si>
  <si>
    <t>BDE DIANRA</t>
  </si>
  <si>
    <t>EM CIE BOUNA</t>
  </si>
  <si>
    <t>7°LGT ABENGOUROU</t>
  </si>
  <si>
    <t>BIRGN</t>
  </si>
  <si>
    <t>BDE GRABO</t>
  </si>
  <si>
    <t>BDE KANI</t>
  </si>
  <si>
    <t>EVASION GARDE A VUE</t>
  </si>
  <si>
    <t>BDE RECHERCHES ODIENNE</t>
  </si>
  <si>
    <t>EM CIE YAMOUSSOUKRO</t>
  </si>
  <si>
    <t>ESC 1/2 DALOA</t>
  </si>
  <si>
    <t>EM 3°LGT BOUAKE</t>
  </si>
  <si>
    <t>3°LGT BOUAKE</t>
  </si>
  <si>
    <t>ESC 1/9 ODIENNE</t>
  </si>
  <si>
    <t>GS-LEIPA</t>
  </si>
  <si>
    <t>INDISCIPLINE</t>
  </si>
  <si>
    <t>BDE BLOLEQUIN</t>
  </si>
  <si>
    <t>BDE KONG</t>
  </si>
  <si>
    <t>4°LGT KORHOGO</t>
  </si>
  <si>
    <t>CAD GAGNOA</t>
  </si>
  <si>
    <t>BDE OUME</t>
  </si>
  <si>
    <t>30+MUT</t>
  </si>
  <si>
    <t>EM 1°LGT ABIDJAN</t>
  </si>
  <si>
    <t>ESH /P. HONNEUR</t>
  </si>
  <si>
    <t>GDR/RGTS</t>
  </si>
  <si>
    <t>ESC 2/7 BONDOUKOU</t>
  </si>
  <si>
    <t>BDE DJEKANOU</t>
  </si>
  <si>
    <t>CSG/DOE</t>
  </si>
  <si>
    <t>ESC 8/1 BINGERVILLE</t>
  </si>
  <si>
    <t>ESC 3/8 TOULEPLEU</t>
  </si>
  <si>
    <t>BDE DIEGONEFLA</t>
  </si>
  <si>
    <t>BDE ODIENNE</t>
  </si>
  <si>
    <t>CAD PORT ABIDJAN</t>
  </si>
  <si>
    <t>ESC ZUENOULA</t>
  </si>
  <si>
    <t>BDE ABOBO-GARE</t>
  </si>
  <si>
    <t>BDE TIE-N'DIEKRO</t>
  </si>
  <si>
    <t>3°RG BOUAKE</t>
  </si>
  <si>
    <t>EM 2°LGT DALOA</t>
  </si>
  <si>
    <t>CSG/DRH</t>
  </si>
  <si>
    <t>ESC 1/5 SAN-PEDRO</t>
  </si>
  <si>
    <t>GSPR</t>
  </si>
  <si>
    <t>GSA ABIDJAN</t>
  </si>
  <si>
    <t>TENTATIVE D'EXTORSION DE FONDS</t>
  </si>
  <si>
    <t>KOUAME YANICK FABRICE</t>
  </si>
  <si>
    <t>DOUGBA ZONY PASCAL</t>
  </si>
  <si>
    <t>M</t>
  </si>
  <si>
    <t>TOURE KIKLAN MARTIN</t>
  </si>
  <si>
    <t>FOFANA MOHAMED MOUSSA</t>
  </si>
  <si>
    <t>M'BAHI EDI CESAR</t>
  </si>
  <si>
    <t>KOUAME JEAN CARL CEDRIC</t>
  </si>
  <si>
    <t>KONAN N'GUESSAN RAOUL</t>
  </si>
  <si>
    <t>OUATTARA ABDUL-AZIZ</t>
  </si>
  <si>
    <t>N'DRI KAN ANICET PASCAL</t>
  </si>
  <si>
    <t>TRAORE ZIE ABDOULAYE</t>
  </si>
  <si>
    <t>KONIN BROU INNOCENT</t>
  </si>
  <si>
    <t>YAO KOUAKOU</t>
  </si>
  <si>
    <t>BAMBA AHMED</t>
  </si>
  <si>
    <t>SORO GNININKPORO DAVID</t>
  </si>
  <si>
    <t>BOLLOU GAUTIER</t>
  </si>
  <si>
    <t>TIENE ZOUMANA</t>
  </si>
  <si>
    <t>BEDI DOGBO MATHIAS</t>
  </si>
  <si>
    <t>KOUAME KOUASSI MARCEL</t>
  </si>
  <si>
    <t>OULAI PENAN LEZAHO ANICET CEDRIC</t>
  </si>
  <si>
    <t>EHUI YVAN</t>
  </si>
  <si>
    <t>YAO STEPHANE</t>
  </si>
  <si>
    <t>ASSAMOI ETY FULGENCE</t>
  </si>
  <si>
    <t>18/07/1985</t>
  </si>
  <si>
    <t>N'GUESSAN N'DRI RENAUD</t>
  </si>
  <si>
    <t>BAMBA ABOUBACAR SIRIKI</t>
  </si>
  <si>
    <t>AKA ALLOU DAMASE</t>
  </si>
  <si>
    <t>OUATTARA GNINATCHIEN HAMED</t>
  </si>
  <si>
    <t>BAH BOGNEHAN ELZEARD</t>
  </si>
  <si>
    <t>OSSOHOU CLAUDE STEPHANE DESIRE</t>
  </si>
  <si>
    <t>KONE SAMOU</t>
  </si>
  <si>
    <t>ASSANVO KOUAKOU NOEL</t>
  </si>
  <si>
    <t>DIARRASSOUBA YAYA JUNIOR</t>
  </si>
  <si>
    <t>ADOU KABLAN FAMIEN CHRISTIAN JOAS</t>
  </si>
  <si>
    <t>AHOUTY LIONEL DONALD</t>
  </si>
  <si>
    <t>COULIBALY YOUSSEF AXEL</t>
  </si>
  <si>
    <t>YORO BI TOAN GUY ALAN CHARLEY</t>
  </si>
  <si>
    <t>TIZIER IRIE YVES GHISLAIN</t>
  </si>
  <si>
    <t>KONE SOUMAILA</t>
  </si>
  <si>
    <t>MIA KOISSI KOUMOUE BOUBACAR</t>
  </si>
  <si>
    <t>SAYE BI TRA THOMAS</t>
  </si>
  <si>
    <t>TRAORE LEONARD YANNICK</t>
  </si>
  <si>
    <t>KOMON WONSEGBO CEDRICK DORGELES</t>
  </si>
  <si>
    <t>KOUASSI KOUADJO LUCIEN</t>
  </si>
  <si>
    <t>KAPIEU TOME FULGENCE</t>
  </si>
  <si>
    <t>GNAPIE GNAPIE GERMAIN JUNIOR</t>
  </si>
  <si>
    <t>HOUSSOU N'GUESSAN NOEL</t>
  </si>
  <si>
    <t>MONDON SERGE ARMEL</t>
  </si>
  <si>
    <t>KONE DRISSA</t>
  </si>
  <si>
    <t>GUEI MOBLIHON AURELIEN</t>
  </si>
  <si>
    <t>TANO N'GUESSAN CHRISTIAN LANDRY MONTHOUT</t>
  </si>
  <si>
    <t>GALLO MOBOYE JACQUES</t>
  </si>
  <si>
    <t>SEA KEVIN</t>
  </si>
  <si>
    <t>01/01/1985</t>
  </si>
  <si>
    <t>KOUAKOU YAO DESIRE</t>
  </si>
  <si>
    <t>KOUAKOU KOUAKOU ARSENE</t>
  </si>
  <si>
    <t>BABLY ILLARY PAULIN</t>
  </si>
  <si>
    <t>KONE ISSIAKA</t>
  </si>
  <si>
    <t>OULAI AIME CESAR</t>
  </si>
  <si>
    <t>AGOUA DIGBE BERNADIN JUDICAEL</t>
  </si>
  <si>
    <t>N'DRI JEAN-LUC</t>
  </si>
  <si>
    <t>ORE SERI HUBERT</t>
  </si>
  <si>
    <t>24/12/1982</t>
  </si>
  <si>
    <t>COULIBALY WAOWA PASCAL</t>
  </si>
  <si>
    <t>TEHOUA KOUADIO INNOCENTS</t>
  </si>
  <si>
    <t>ATSE YAPO LUCIEN</t>
  </si>
  <si>
    <t>KOUADIO KRA</t>
  </si>
  <si>
    <t>KOUAME AHOUANA NATHAN MAXIMIN</t>
  </si>
  <si>
    <t>TOURE SIAKA</t>
  </si>
  <si>
    <t>OUATTARA SINDOU</t>
  </si>
  <si>
    <t>KONE SIRIKI-SIL</t>
  </si>
  <si>
    <t>IRIE BI TIZIE YVES-CEBON</t>
  </si>
  <si>
    <t>TOURE KINAPINAN NORBERT</t>
  </si>
  <si>
    <t>TRAORE SAIBA LAMINE</t>
  </si>
  <si>
    <t>ADJOUMANI KOUAME MAIZAN JEAN-ARISTIDE</t>
  </si>
  <si>
    <t>N'GUESSAN KOFFI GHISLAIN</t>
  </si>
  <si>
    <t>SORO ISMAEL OBETON</t>
  </si>
  <si>
    <t>SOUMAHORO INZA</t>
  </si>
  <si>
    <t>BROU LUC DESIRE YAO</t>
  </si>
  <si>
    <t>GOH BI GOZAN GILBERT</t>
  </si>
  <si>
    <t>KONIAN KOUAME BRICE</t>
  </si>
  <si>
    <t>ABO KOUAKOU</t>
  </si>
  <si>
    <t>DIOMANDE SIDIKI</t>
  </si>
  <si>
    <t>ADIKO MELEDGE ANGE STEPHANE</t>
  </si>
  <si>
    <t>AHOULE AKPE SYLVESTRE</t>
  </si>
  <si>
    <t>OUATTARA KARIM</t>
  </si>
  <si>
    <t>MENEGBE MANIN EDDY</t>
  </si>
  <si>
    <t>16/09/1985</t>
  </si>
  <si>
    <t>KADIO CHRIST N'DA LOIC</t>
  </si>
  <si>
    <t>SORO KARTENE HERVE</t>
  </si>
  <si>
    <t>YAO KACOU ANTOINE CONSTANTIN</t>
  </si>
  <si>
    <t>DAGO GNEBRO PASCAL</t>
  </si>
  <si>
    <t>AGNINI DJEDOU JEAN-BEDEL</t>
  </si>
  <si>
    <t>AHMADOU BAYOKO</t>
  </si>
  <si>
    <t>25/12/1984</t>
  </si>
  <si>
    <t>DJORO JEAN APOCALYPSE</t>
  </si>
  <si>
    <t>BAKAYOKO LASSINA</t>
  </si>
  <si>
    <t>YEO DOLOUROU NARCISSE</t>
  </si>
  <si>
    <t>YAPI BONY CHRIS ARDILES</t>
  </si>
  <si>
    <t>IBO AGOUA ROMEO</t>
  </si>
  <si>
    <t>BLE BARCLAY JUNIOR</t>
  </si>
  <si>
    <t>KOUAME KOUADIO JEAN-MARIUS</t>
  </si>
  <si>
    <t>KPAN ARTHUR JEAN-MARC LENOIR</t>
  </si>
  <si>
    <t>KOUYATE YALE VASIAKA</t>
  </si>
  <si>
    <t>BAKAYOKO LASSANA</t>
  </si>
  <si>
    <t>KOFFI KONAN NAZAIRE</t>
  </si>
  <si>
    <t>DON IBO JEAN CALIXTE STEPHANE</t>
  </si>
  <si>
    <t>SELY YVES SELEKO</t>
  </si>
  <si>
    <t>02/10/1983</t>
  </si>
  <si>
    <t>AGBE STEPHANE</t>
  </si>
  <si>
    <t>GNEPA OUYOU MARTIN</t>
  </si>
  <si>
    <t>ANY CYRIAQUE THIBAUT</t>
  </si>
  <si>
    <t>DOUMBIA MATCHE</t>
  </si>
  <si>
    <t>MONSIA N'BAYEDON RICHARD</t>
  </si>
  <si>
    <t>01/01/1981</t>
  </si>
  <si>
    <t>GUEHI ANGE PACOME</t>
  </si>
  <si>
    <t>GOULE BONNAE ANDRE CHARLES</t>
  </si>
  <si>
    <t>KOUAME KOUASSI RICHARD</t>
  </si>
  <si>
    <t>ADOU AFFIAN</t>
  </si>
  <si>
    <t>AKAFFOU KOUAME SOREL INNOCENT</t>
  </si>
  <si>
    <t>BAMBA GBA POUH STEPHANE</t>
  </si>
  <si>
    <t>M'BRA HENRI FRANCK ETRANNI</t>
  </si>
  <si>
    <t>COULIBALY MOUSSA</t>
  </si>
  <si>
    <t>ABOKE ADRIEN STEPHANE</t>
  </si>
  <si>
    <t>OUATTARA MOHAMED ISMAEL</t>
  </si>
  <si>
    <t>GOHORE BI BIA FREDERIC</t>
  </si>
  <si>
    <t>M'BRAH KOUADJO STEEVENSON KEVIN</t>
  </si>
  <si>
    <t>KOUASSI KOUASSI DELPHIN</t>
  </si>
  <si>
    <t>DIABATE NABIL DIEMISSA KIGNINMAN</t>
  </si>
  <si>
    <t>ADIEME SYLVESTRE SAMUEL JUNIOR</t>
  </si>
  <si>
    <t>SANGARE YAYA</t>
  </si>
  <si>
    <t>20/05/1983</t>
  </si>
  <si>
    <t>KONE ISSA ZIE</t>
  </si>
  <si>
    <t>DREPOBA GBEULI JULES ROMAIN DESCARD</t>
  </si>
  <si>
    <t>KOUAME KOUASSI JULES</t>
  </si>
  <si>
    <t>KOUADIO KOUASSI ARMAND</t>
  </si>
  <si>
    <t>OUAGNAN KOUAKOU KOFFI</t>
  </si>
  <si>
    <t>DJAKO CESSY FLORENCE</t>
  </si>
  <si>
    <t>F</t>
  </si>
  <si>
    <t>AKA ABOYE JEROME</t>
  </si>
  <si>
    <t>BEUGRE ADJA RENE</t>
  </si>
  <si>
    <t>MONGUEI KEA GNINHON ANGE AIME DESIRE</t>
  </si>
  <si>
    <t>OUATTARA IBRAHIMA</t>
  </si>
  <si>
    <t>DOHOU YVES STEPHANE</t>
  </si>
  <si>
    <t>YORO MARC CLAVER</t>
  </si>
  <si>
    <t>10/07/1979</t>
  </si>
  <si>
    <t>KOUADIO EFFOLOU SIMEON</t>
  </si>
  <si>
    <t>BREGA BI KAYE FIRMIN</t>
  </si>
  <si>
    <t>EHOUSSOU AHUA JACOB</t>
  </si>
  <si>
    <t>NENE BI SERAPHIN JEAN DEGOSTAIRE</t>
  </si>
  <si>
    <t>KOUKOUGNON JOCELYN DAGO STEVE</t>
  </si>
  <si>
    <t>N'CHO NOEL VIVIEN</t>
  </si>
  <si>
    <t>ESMEL HAMBO SERGE ROLAND</t>
  </si>
  <si>
    <t>25/03/1980</t>
  </si>
  <si>
    <t>TIENE ADAMA</t>
  </si>
  <si>
    <t>YEBOUA KOUAKOU ADAMOU JOEL</t>
  </si>
  <si>
    <t>KOUADIO DJE YAO ARISTIDE</t>
  </si>
  <si>
    <t>BOTTI BI FOUA PACOME</t>
  </si>
  <si>
    <t>DEMBELE MOULAYE ANGE-MARCEL</t>
  </si>
  <si>
    <t>28/04/1987</t>
  </si>
  <si>
    <t>TIEROU SEATE ULRICH AYMARD</t>
  </si>
  <si>
    <t>KONE ABDOULAYE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</si>
</sst>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mmm\ yy"/>
    <numFmt numFmtId="165" formatCode="yy&quot; ANS&quot;"/>
    <numFmt numFmtId="166" formatCode="yyyy"/>
    <numFmt numFmtId="167" formatCode="##&quot; ANS&quot;"/>
  </numFmts>
  <fonts count="11">
    <font>
      <sz val="12"/>
      <color theme="1"/>
      <name val="ArialNarrow"/>
      <family val="2"/>
    </font>
    <font>
      <b/>
      <sz val="12"/>
      <color theme="1"/>
      <name val="Arial Narrow"/>
      <family val="2"/>
    </font>
    <font>
      <sz val="12"/>
      <color theme="1"/>
      <name val="Arial Narrow"/>
      <family val="2"/>
    </font>
    <font>
      <sz val="11"/>
      <color theme="1"/>
      <name val="Arial Narrow"/>
      <family val="2"/>
    </font>
    <font>
      <b/>
      <sz val="12"/>
      <color theme="1"/>
      <name val="Calibri"/>
      <family val="2"/>
      <scheme val="minor"/>
    </font>
    <font>
      <sz val="12"/>
      <color theme="1"/>
      <name val="Calibri"/>
      <family val="2"/>
      <scheme val="minor"/>
    </font>
    <font>
      <sz val="12"/>
      <color rgb="FF000000"/>
      <name val="Arial Narrow"/>
      <family val="2"/>
    </font>
    <font>
      <b/>
      <sz val="12"/>
      <color theme="1" tint="4.9989318521683403E-2"/>
      <name val="Arial Narrow"/>
      <family val="2"/>
    </font>
    <font>
      <sz val="12"/>
      <color theme="1" tint="4.9989318521683403E-2"/>
      <name val="Arial Narrow"/>
      <family val="2"/>
    </font>
    <font>
      <b/>
      <sz val="9"/>
      <color indexed="81"/>
      <name val="Tahoma"/>
      <family val="2"/>
    </font>
    <font>
      <b/>
      <sz val="9"/>
      <color rgb="FF000000"/>
      <name val="Tahoma"/>
      <family val="2"/>
    </font>
  </fonts>
  <fills count="6">
    <fill>
      <patternFill patternType="none"/>
    </fill>
    <fill>
      <patternFill patternType="gray125"/>
    </fill>
    <fill>
      <patternFill patternType="solid">
        <fgColor theme="0" tint="-0.34998626667073579"/>
        <bgColor indexed="64"/>
      </patternFill>
    </fill>
    <fill>
      <patternFill patternType="solid">
        <fgColor rgb="FF00B050"/>
        <bgColor indexed="64"/>
      </patternFill>
    </fill>
    <fill>
      <patternFill patternType="solid">
        <fgColor theme="9" tint="0.59999389629810485"/>
        <bgColor indexed="64"/>
      </patternFill>
    </fill>
    <fill>
      <patternFill patternType="solid">
        <fgColor rgb="FF66FF66"/>
        <bgColor indexed="64"/>
      </patternFill>
    </fill>
  </fills>
  <borders count="21">
    <border>
      <left/>
      <right/>
      <top/>
      <bottom/>
      <diagonal/>
    </border>
    <border>
      <left/>
      <right style="thin">
        <color indexed="64"/>
      </right>
      <top/>
      <bottom/>
      <diagonal/>
    </border>
    <border>
      <left style="thin">
        <color indexed="64"/>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1">
    <xf numFmtId="0" fontId="0" fillId="0" borderId="0"/>
  </cellStyleXfs>
  <cellXfs count="147">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3" xfId="0" applyFont="1" applyFill="1" applyBorder="1" applyAlignment="1">
      <alignment horizontal="center" vertical="center"/>
    </xf>
    <xf numFmtId="0" fontId="3" fillId="2" borderId="3" xfId="0" applyFont="1" applyFill="1" applyBorder="1" applyAlignment="1">
      <alignment horizontal="center" vertical="center"/>
    </xf>
    <xf numFmtId="3" fontId="2" fillId="2" borderId="4" xfId="0" applyNumberFormat="1" applyFont="1" applyFill="1" applyBorder="1" applyAlignment="1">
      <alignment horizontal="center" vertical="center"/>
    </xf>
    <xf numFmtId="3" fontId="1" fillId="2" borderId="4"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3" fillId="2"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2" borderId="5" xfId="0" applyFont="1" applyFill="1" applyBorder="1" applyAlignment="1">
      <alignment horizontal="center" vertical="center"/>
    </xf>
    <xf numFmtId="0" fontId="4"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5" fillId="2" borderId="5" xfId="0" applyFont="1" applyFill="1" applyBorder="1" applyAlignment="1">
      <alignment horizontal="center" vertical="center"/>
    </xf>
    <xf numFmtId="0" fontId="5" fillId="2" borderId="5" xfId="0" applyFont="1" applyFill="1" applyBorder="1" applyAlignment="1">
      <alignment horizontal="center" vertical="center" wrapText="1"/>
    </xf>
    <xf numFmtId="0" fontId="6" fillId="0" borderId="0" xfId="0" applyFont="1" applyAlignment="1">
      <alignment horizontal="center" vertical="center"/>
    </xf>
    <xf numFmtId="0" fontId="2" fillId="0" borderId="3" xfId="0" applyFont="1" applyBorder="1" applyAlignment="1">
      <alignment horizontal="center" vertical="center"/>
    </xf>
    <xf numFmtId="0" fontId="7" fillId="3" borderId="6" xfId="0" applyFont="1" applyFill="1" applyBorder="1" applyAlignment="1">
      <alignment horizontal="center" vertical="center"/>
    </xf>
    <xf numFmtId="164" fontId="8" fillId="0" borderId="6" xfId="0" applyNumberFormat="1" applyFont="1" applyBorder="1" applyAlignment="1">
      <alignment horizontal="center" vertical="center"/>
    </xf>
    <xf numFmtId="3" fontId="8" fillId="0" borderId="7" xfId="0" applyNumberFormat="1" applyFont="1" applyBorder="1" applyAlignment="1">
      <alignment horizontal="center" vertical="center"/>
    </xf>
    <xf numFmtId="3" fontId="8" fillId="4" borderId="7" xfId="0" applyNumberFormat="1" applyFont="1" applyFill="1" applyBorder="1" applyAlignment="1">
      <alignment horizontal="left" vertical="center"/>
    </xf>
    <xf numFmtId="0" fontId="8" fillId="0" borderId="7" xfId="0" applyFont="1" applyBorder="1" applyAlignment="1">
      <alignment horizontal="center" vertical="center"/>
    </xf>
    <xf numFmtId="14" fontId="8" fillId="0" borderId="7" xfId="0" applyNumberFormat="1" applyFont="1" applyBorder="1" applyAlignment="1">
      <alignment horizontal="center" vertical="center"/>
    </xf>
    <xf numFmtId="165" fontId="8" fillId="0" borderId="7" xfId="0" applyNumberFormat="1" applyFont="1" applyBorder="1" applyAlignment="1">
      <alignment horizontal="center" vertical="center"/>
    </xf>
    <xf numFmtId="0" fontId="8" fillId="0" borderId="7" xfId="0" applyFont="1" applyBorder="1" applyAlignment="1">
      <alignment horizontal="left" vertical="center"/>
    </xf>
    <xf numFmtId="0" fontId="7" fillId="4" borderId="0" xfId="0" applyFont="1" applyFill="1" applyAlignment="1">
      <alignment horizontal="left" vertical="center"/>
    </xf>
    <xf numFmtId="0" fontId="7" fillId="4" borderId="0" xfId="0" applyFont="1" applyFill="1" applyAlignment="1">
      <alignment horizontal="center" vertical="center"/>
    </xf>
    <xf numFmtId="0" fontId="1" fillId="4" borderId="8" xfId="0" applyFont="1" applyFill="1" applyBorder="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166" fontId="8" fillId="4" borderId="7" xfId="0" applyNumberFormat="1" applyFont="1" applyFill="1" applyBorder="1" applyAlignment="1">
      <alignment horizontal="center" vertical="center"/>
    </xf>
    <xf numFmtId="167" fontId="6" fillId="4" borderId="0" xfId="0" applyNumberFormat="1" applyFont="1" applyFill="1" applyAlignment="1">
      <alignment horizontal="center" vertical="center"/>
    </xf>
    <xf numFmtId="0" fontId="2" fillId="0" borderId="0" xfId="0" applyFont="1" applyAlignment="1">
      <alignment horizontal="center" vertical="center"/>
    </xf>
    <xf numFmtId="14" fontId="8" fillId="0" borderId="6" xfId="0" applyNumberFormat="1" applyFont="1" applyBorder="1" applyAlignment="1">
      <alignment horizontal="center" vertical="center"/>
    </xf>
    <xf numFmtId="0" fontId="1" fillId="0" borderId="0" xfId="0" applyFont="1" applyAlignment="1">
      <alignment horizontal="right" vertical="center"/>
    </xf>
    <xf numFmtId="0" fontId="8" fillId="0" borderId="6" xfId="0" applyFont="1" applyBorder="1" applyAlignment="1">
      <alignment horizontal="center" vertical="center"/>
    </xf>
    <xf numFmtId="0" fontId="7" fillId="0" borderId="6" xfId="0" applyFont="1" applyBorder="1" applyAlignment="1">
      <alignment horizontal="center" vertical="center"/>
    </xf>
    <xf numFmtId="3" fontId="8" fillId="0" borderId="4" xfId="0" applyNumberFormat="1" applyFont="1" applyBorder="1" applyAlignment="1">
      <alignment horizontal="center" vertical="center"/>
    </xf>
    <xf numFmtId="14" fontId="8" fillId="0" borderId="4" xfId="0" applyNumberFormat="1" applyFont="1" applyBorder="1" applyAlignment="1">
      <alignment horizontal="center" vertical="center"/>
    </xf>
    <xf numFmtId="165" fontId="8" fillId="0" borderId="4" xfId="0" applyNumberFormat="1" applyFont="1" applyBorder="1" applyAlignment="1">
      <alignment horizontal="center" vertical="center"/>
    </xf>
    <xf numFmtId="0" fontId="8" fillId="0" borderId="4" xfId="0" applyFont="1" applyBorder="1" applyAlignment="1">
      <alignment horizontal="left" vertical="center"/>
    </xf>
    <xf numFmtId="0" fontId="8" fillId="0" borderId="4" xfId="0" applyFont="1" applyBorder="1" applyAlignment="1">
      <alignment horizontal="center" vertical="center"/>
    </xf>
    <xf numFmtId="164" fontId="8" fillId="0" borderId="9" xfId="0" applyNumberFormat="1" applyFont="1" applyBorder="1" applyAlignment="1">
      <alignment horizontal="center" vertical="center"/>
    </xf>
    <xf numFmtId="3" fontId="8" fillId="0" borderId="10" xfId="0" applyNumberFormat="1" applyFont="1" applyBorder="1" applyAlignment="1">
      <alignment horizontal="center" vertical="center"/>
    </xf>
    <xf numFmtId="0" fontId="8" fillId="0" borderId="10" xfId="0" applyFont="1" applyBorder="1" applyAlignment="1">
      <alignment horizontal="center" vertical="center"/>
    </xf>
    <xf numFmtId="14" fontId="8" fillId="0" borderId="10" xfId="0" applyNumberFormat="1" applyFont="1" applyBorder="1" applyAlignment="1">
      <alignment horizontal="center" vertical="center"/>
    </xf>
    <xf numFmtId="165" fontId="8" fillId="0" borderId="10" xfId="0" applyNumberFormat="1" applyFont="1" applyBorder="1" applyAlignment="1">
      <alignment horizontal="center" vertical="center"/>
    </xf>
    <xf numFmtId="0" fontId="8" fillId="0" borderId="10" xfId="0" applyFont="1" applyBorder="1" applyAlignment="1">
      <alignment horizontal="left" vertical="center"/>
    </xf>
    <xf numFmtId="0" fontId="1" fillId="4" borderId="11" xfId="0" applyFont="1" applyFill="1" applyBorder="1" applyAlignment="1">
      <alignment horizontal="left" vertical="center"/>
    </xf>
    <xf numFmtId="14" fontId="8" fillId="0" borderId="9" xfId="0" applyNumberFormat="1" applyFont="1" applyBorder="1" applyAlignment="1">
      <alignment horizontal="center" vertical="center"/>
    </xf>
    <xf numFmtId="0" fontId="8" fillId="0" borderId="9" xfId="0" applyFont="1" applyBorder="1" applyAlignment="1">
      <alignment horizontal="center" vertical="center"/>
    </xf>
    <xf numFmtId="0" fontId="6" fillId="0" borderId="10" xfId="0" applyFont="1" applyBorder="1" applyAlignment="1">
      <alignment horizontal="center" vertical="center"/>
    </xf>
    <xf numFmtId="164" fontId="8" fillId="0" borderId="10" xfId="0" applyNumberFormat="1" applyFont="1" applyBorder="1" applyAlignment="1">
      <alignment horizontal="center" vertical="center"/>
    </xf>
    <xf numFmtId="0" fontId="7" fillId="4" borderId="10" xfId="0" applyFont="1" applyFill="1" applyBorder="1" applyAlignment="1">
      <alignment horizontal="left" vertical="center"/>
    </xf>
    <xf numFmtId="0" fontId="7" fillId="4" borderId="10" xfId="0" applyFont="1" applyFill="1" applyBorder="1" applyAlignment="1">
      <alignment horizontal="center" vertical="center"/>
    </xf>
    <xf numFmtId="0" fontId="1" fillId="4" borderId="10" xfId="0" applyFont="1" applyFill="1" applyBorder="1" applyAlignment="1">
      <alignment horizontal="left" vertical="center"/>
    </xf>
    <xf numFmtId="0" fontId="2" fillId="0" borderId="10" xfId="0" applyFont="1" applyBorder="1" applyAlignment="1">
      <alignment horizontal="center" vertical="center"/>
    </xf>
    <xf numFmtId="0" fontId="6" fillId="0" borderId="7" xfId="0" applyFont="1" applyBorder="1" applyAlignment="1">
      <alignment horizontal="center" vertical="center"/>
    </xf>
    <xf numFmtId="164" fontId="8" fillId="0" borderId="7" xfId="0" applyNumberFormat="1" applyFont="1" applyBorder="1" applyAlignment="1">
      <alignment horizontal="center" vertical="center"/>
    </xf>
    <xf numFmtId="0" fontId="7" fillId="4" borderId="7" xfId="0" applyFont="1" applyFill="1" applyBorder="1" applyAlignment="1">
      <alignment horizontal="left" vertical="center"/>
    </xf>
    <xf numFmtId="0" fontId="7" fillId="4" borderId="7" xfId="0" applyFont="1" applyFill="1" applyBorder="1" applyAlignment="1">
      <alignment horizontal="center" vertical="center"/>
    </xf>
    <xf numFmtId="0" fontId="1" fillId="4" borderId="7" xfId="0" applyFont="1" applyFill="1" applyBorder="1" applyAlignment="1">
      <alignment horizontal="left" vertical="center"/>
    </xf>
    <xf numFmtId="167" fontId="6" fillId="4" borderId="7" xfId="0" applyNumberFormat="1" applyFont="1" applyFill="1" applyBorder="1" applyAlignment="1">
      <alignment horizontal="center" vertical="center"/>
    </xf>
    <xf numFmtId="0" fontId="2" fillId="0" borderId="7" xfId="0" applyFont="1" applyBorder="1" applyAlignment="1">
      <alignment horizontal="center" vertical="center"/>
    </xf>
    <xf numFmtId="164" fontId="8" fillId="0" borderId="1" xfId="0" applyNumberFormat="1" applyFont="1" applyBorder="1" applyAlignment="1">
      <alignment horizontal="center" vertical="center"/>
    </xf>
    <xf numFmtId="3" fontId="8" fillId="0" borderId="5" xfId="0" applyNumberFormat="1" applyFont="1" applyBorder="1" applyAlignment="1">
      <alignment horizontal="center" vertical="center"/>
    </xf>
    <xf numFmtId="0" fontId="8" fillId="0" borderId="5" xfId="0" applyFont="1" applyBorder="1" applyAlignment="1">
      <alignment horizontal="center" vertical="center"/>
    </xf>
    <xf numFmtId="14" fontId="8" fillId="0" borderId="5" xfId="0" applyNumberFormat="1" applyFont="1" applyBorder="1" applyAlignment="1">
      <alignment horizontal="center" vertical="center"/>
    </xf>
    <xf numFmtId="165" fontId="8" fillId="0" borderId="5" xfId="0" applyNumberFormat="1" applyFont="1" applyBorder="1" applyAlignment="1">
      <alignment horizontal="center" vertical="center"/>
    </xf>
    <xf numFmtId="0" fontId="8" fillId="0" borderId="5" xfId="0" applyFont="1" applyBorder="1" applyAlignment="1">
      <alignment horizontal="left" vertical="center"/>
    </xf>
    <xf numFmtId="0" fontId="1" fillId="4" borderId="12" xfId="0" applyFont="1" applyFill="1" applyBorder="1" applyAlignment="1">
      <alignment horizontal="lef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167" fontId="6" fillId="4" borderId="10" xfId="0" applyNumberFormat="1" applyFont="1" applyFill="1" applyBorder="1" applyAlignment="1">
      <alignment horizontal="center" vertical="center"/>
    </xf>
    <xf numFmtId="0" fontId="6" fillId="0" borderId="4" xfId="0" applyFont="1" applyBorder="1" applyAlignment="1">
      <alignment horizontal="center" vertical="center"/>
    </xf>
    <xf numFmtId="164" fontId="8" fillId="0" borderId="3" xfId="0" applyNumberFormat="1" applyFont="1" applyBorder="1" applyAlignment="1">
      <alignment horizontal="center" vertical="center"/>
    </xf>
    <xf numFmtId="0" fontId="7" fillId="4" borderId="13" xfId="0" applyFont="1" applyFill="1" applyBorder="1" applyAlignment="1">
      <alignment horizontal="left" vertical="center"/>
    </xf>
    <xf numFmtId="0" fontId="7" fillId="4" borderId="13" xfId="0" applyFont="1" applyFill="1" applyBorder="1" applyAlignment="1">
      <alignment horizontal="center" vertical="center"/>
    </xf>
    <xf numFmtId="0" fontId="1" fillId="4" borderId="14" xfId="0" applyFont="1" applyFill="1" applyBorder="1" applyAlignment="1">
      <alignment horizontal="left" vertical="center"/>
    </xf>
    <xf numFmtId="0" fontId="8" fillId="0" borderId="13" xfId="0" applyFont="1" applyBorder="1" applyAlignment="1">
      <alignment horizontal="left" vertical="center"/>
    </xf>
    <xf numFmtId="0" fontId="8" fillId="0" borderId="13" xfId="0" applyFont="1" applyBorder="1" applyAlignment="1">
      <alignment horizontal="center" vertical="center"/>
    </xf>
    <xf numFmtId="167" fontId="6" fillId="4" borderId="13" xfId="0" applyNumberFormat="1" applyFont="1" applyFill="1" applyBorder="1" applyAlignment="1">
      <alignment horizontal="center" vertical="center"/>
    </xf>
    <xf numFmtId="0" fontId="2" fillId="0" borderId="1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14" xfId="0" applyFont="1" applyBorder="1" applyAlignment="1">
      <alignment horizontal="center" vertical="center"/>
    </xf>
    <xf numFmtId="0" fontId="8" fillId="0" borderId="3" xfId="0" applyFont="1" applyBorder="1" applyAlignment="1">
      <alignment horizontal="center" vertical="center"/>
    </xf>
    <xf numFmtId="0" fontId="6" fillId="0" borderId="5" xfId="0" applyFont="1" applyBorder="1" applyAlignment="1">
      <alignment horizontal="center" vertical="center"/>
    </xf>
    <xf numFmtId="3" fontId="8" fillId="4" borderId="4" xfId="0" applyNumberFormat="1" applyFont="1" applyFill="1" applyBorder="1" applyAlignment="1">
      <alignment horizontal="left" vertical="center"/>
    </xf>
    <xf numFmtId="3" fontId="8" fillId="4" borderId="10" xfId="0" applyNumberFormat="1" applyFont="1" applyFill="1" applyBorder="1" applyAlignment="1">
      <alignment horizontal="left" vertical="center"/>
    </xf>
    <xf numFmtId="0" fontId="7" fillId="4" borderId="15" xfId="0" applyFont="1" applyFill="1" applyBorder="1" applyAlignment="1">
      <alignment horizontal="left" vertical="center"/>
    </xf>
    <xf numFmtId="0" fontId="7" fillId="4" borderId="15" xfId="0" applyFont="1" applyFill="1" applyBorder="1" applyAlignment="1">
      <alignment horizontal="center" vertical="center"/>
    </xf>
    <xf numFmtId="0" fontId="8" fillId="0" borderId="15" xfId="0" applyFont="1" applyBorder="1" applyAlignment="1">
      <alignment horizontal="left" vertical="center"/>
    </xf>
    <xf numFmtId="0" fontId="8" fillId="0" borderId="15" xfId="0" applyFont="1" applyBorder="1" applyAlignment="1">
      <alignment horizontal="center" vertical="center"/>
    </xf>
    <xf numFmtId="0" fontId="2" fillId="0" borderId="15" xfId="0" applyFont="1" applyBorder="1" applyAlignment="1">
      <alignment horizontal="center" vertical="center"/>
    </xf>
    <xf numFmtId="3" fontId="8" fillId="4" borderId="5" xfId="0" applyNumberFormat="1" applyFont="1" applyFill="1" applyBorder="1" applyAlignment="1">
      <alignment horizontal="left"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166" fontId="8" fillId="4" borderId="10" xfId="0" applyNumberFormat="1" applyFont="1" applyFill="1" applyBorder="1" applyAlignment="1">
      <alignment horizontal="center" vertical="center"/>
    </xf>
    <xf numFmtId="166" fontId="8" fillId="4" borderId="4" xfId="0" applyNumberFormat="1" applyFont="1" applyFill="1" applyBorder="1" applyAlignment="1">
      <alignment horizontal="center" vertical="center"/>
    </xf>
    <xf numFmtId="167" fontId="6" fillId="4" borderId="5" xfId="0" applyNumberFormat="1" applyFont="1" applyFill="1" applyBorder="1" applyAlignment="1">
      <alignment horizontal="center" vertical="center"/>
    </xf>
    <xf numFmtId="0" fontId="8" fillId="5" borderId="10" xfId="0" applyFont="1" applyFill="1" applyBorder="1" applyAlignment="1">
      <alignment horizontal="left" vertical="center"/>
    </xf>
    <xf numFmtId="166" fontId="8" fillId="4" borderId="5" xfId="0" applyNumberFormat="1" applyFont="1" applyFill="1" applyBorder="1" applyAlignment="1">
      <alignment horizontal="center" vertical="center"/>
    </xf>
    <xf numFmtId="0" fontId="7" fillId="0" borderId="7" xfId="0" applyFont="1" applyBorder="1" applyAlignment="1">
      <alignment horizontal="center" vertical="center"/>
    </xf>
    <xf numFmtId="167" fontId="6" fillId="4" borderId="4" xfId="0" applyNumberFormat="1" applyFont="1" applyFill="1" applyBorder="1" applyAlignment="1">
      <alignment horizontal="center" vertical="center"/>
    </xf>
    <xf numFmtId="0" fontId="1" fillId="0" borderId="13" xfId="0" applyFont="1" applyBorder="1" applyAlignment="1">
      <alignment horizontal="right" vertical="center"/>
    </xf>
    <xf numFmtId="0" fontId="7" fillId="0" borderId="5" xfId="0" applyFont="1" applyBorder="1" applyAlignment="1">
      <alignment horizontal="center" vertical="center"/>
    </xf>
    <xf numFmtId="0" fontId="8" fillId="5" borderId="5" xfId="0" applyFont="1" applyFill="1" applyBorder="1" applyAlignment="1">
      <alignment horizontal="left" vertical="center"/>
    </xf>
    <xf numFmtId="0" fontId="1" fillId="0" borderId="7" xfId="0" applyFont="1" applyBorder="1" applyAlignment="1">
      <alignment horizontal="right" vertical="center"/>
    </xf>
    <xf numFmtId="0" fontId="7" fillId="4" borderId="16" xfId="0" applyFont="1" applyFill="1" applyBorder="1" applyAlignment="1">
      <alignment horizontal="left" vertical="center"/>
    </xf>
    <xf numFmtId="0" fontId="7" fillId="4" borderId="16" xfId="0" applyFont="1" applyFill="1" applyBorder="1" applyAlignment="1">
      <alignment horizontal="center" vertical="center"/>
    </xf>
    <xf numFmtId="0" fontId="8" fillId="0" borderId="16" xfId="0" applyFont="1" applyBorder="1" applyAlignment="1">
      <alignment horizontal="left" vertical="center"/>
    </xf>
    <xf numFmtId="0" fontId="8" fillId="0" borderId="16" xfId="0" applyFont="1" applyBorder="1" applyAlignment="1">
      <alignment horizontal="center" vertical="center"/>
    </xf>
    <xf numFmtId="0" fontId="2" fillId="0" borderId="16" xfId="0" applyFont="1" applyBorder="1" applyAlignment="1">
      <alignment horizontal="center" vertical="center"/>
    </xf>
    <xf numFmtId="0" fontId="1" fillId="0" borderId="16" xfId="0" applyFont="1" applyBorder="1" applyAlignment="1">
      <alignment horizontal="right" vertical="center"/>
    </xf>
    <xf numFmtId="0" fontId="7" fillId="0" borderId="4" xfId="0" applyFont="1" applyBorder="1" applyAlignment="1">
      <alignment horizontal="center" vertical="center"/>
    </xf>
    <xf numFmtId="0" fontId="1" fillId="0" borderId="15" xfId="0" applyFont="1" applyBorder="1" applyAlignment="1">
      <alignment horizontal="right" vertical="center"/>
    </xf>
    <xf numFmtId="0" fontId="1" fillId="0" borderId="10" xfId="0" applyFont="1" applyBorder="1" applyAlignment="1">
      <alignment horizontal="right" vertical="center"/>
    </xf>
    <xf numFmtId="0" fontId="7" fillId="0" borderId="1" xfId="0" applyFont="1" applyBorder="1" applyAlignment="1">
      <alignment horizontal="center" vertical="center"/>
    </xf>
    <xf numFmtId="3" fontId="2" fillId="4" borderId="7" xfId="0" applyNumberFormat="1" applyFont="1" applyFill="1" applyBorder="1" applyAlignment="1">
      <alignment horizontal="left" vertical="center"/>
    </xf>
    <xf numFmtId="0" fontId="8" fillId="0" borderId="11" xfId="0" applyFont="1" applyBorder="1" applyAlignment="1">
      <alignment horizontal="left" vertical="center"/>
    </xf>
    <xf numFmtId="166" fontId="2" fillId="4" borderId="5" xfId="0" applyNumberFormat="1" applyFont="1" applyFill="1" applyBorder="1" applyAlignment="1">
      <alignment horizontal="center" vertical="center"/>
    </xf>
    <xf numFmtId="0" fontId="2" fillId="0" borderId="12" xfId="0" applyFont="1" applyBorder="1" applyAlignment="1">
      <alignment horizontal="center" vertical="center"/>
    </xf>
    <xf numFmtId="0" fontId="6" fillId="0" borderId="17" xfId="0" applyFont="1" applyBorder="1" applyAlignment="1">
      <alignment horizontal="center" vertical="center"/>
    </xf>
    <xf numFmtId="0" fontId="7" fillId="0" borderId="18" xfId="0" applyFont="1" applyBorder="1" applyAlignment="1">
      <alignment horizontal="center" vertical="center"/>
    </xf>
    <xf numFmtId="164" fontId="8" fillId="0" borderId="18" xfId="0" applyNumberFormat="1" applyFont="1" applyBorder="1" applyAlignment="1">
      <alignment horizontal="center" vertical="center"/>
    </xf>
    <xf numFmtId="3" fontId="8" fillId="0" borderId="19" xfId="0" applyNumberFormat="1" applyFont="1" applyBorder="1" applyAlignment="1">
      <alignment horizontal="center" vertical="center"/>
    </xf>
    <xf numFmtId="3" fontId="8" fillId="4" borderId="19" xfId="0" applyNumberFormat="1" applyFont="1" applyFill="1" applyBorder="1" applyAlignment="1">
      <alignment horizontal="left" vertical="center"/>
    </xf>
    <xf numFmtId="0" fontId="8" fillId="0" borderId="19" xfId="0" applyFont="1" applyBorder="1" applyAlignment="1">
      <alignment horizontal="center" vertical="center"/>
    </xf>
    <xf numFmtId="14" fontId="8" fillId="0" borderId="19" xfId="0" applyNumberFormat="1" applyFont="1" applyBorder="1" applyAlignment="1">
      <alignment horizontal="center" vertical="center"/>
    </xf>
    <xf numFmtId="165" fontId="8" fillId="0" borderId="19" xfId="0" applyNumberFormat="1" applyFont="1" applyBorder="1" applyAlignment="1">
      <alignment horizontal="center" vertical="center"/>
    </xf>
    <xf numFmtId="0" fontId="8" fillId="0" borderId="19" xfId="0" applyFont="1" applyBorder="1" applyAlignment="1">
      <alignment horizontal="left" vertical="center"/>
    </xf>
    <xf numFmtId="0" fontId="7" fillId="4" borderId="17" xfId="0" applyFont="1" applyFill="1" applyBorder="1" applyAlignment="1">
      <alignment horizontal="left" vertical="center"/>
    </xf>
    <xf numFmtId="0" fontId="7" fillId="4" borderId="17" xfId="0" applyFont="1" applyFill="1" applyBorder="1" applyAlignment="1">
      <alignment horizontal="center" vertical="center"/>
    </xf>
    <xf numFmtId="0" fontId="1" fillId="4" borderId="20" xfId="0" applyFont="1" applyFill="1" applyBorder="1" applyAlignment="1">
      <alignment horizontal="left" vertical="center"/>
    </xf>
    <xf numFmtId="166" fontId="8" fillId="4" borderId="19" xfId="0" applyNumberFormat="1" applyFont="1" applyFill="1" applyBorder="1" applyAlignment="1">
      <alignment horizontal="center" vertical="center"/>
    </xf>
    <xf numFmtId="167" fontId="6" fillId="4" borderId="19" xfId="0" applyNumberFormat="1" applyFont="1" applyFill="1" applyBorder="1" applyAlignment="1">
      <alignment horizontal="center" vertical="center"/>
    </xf>
    <xf numFmtId="0" fontId="8" fillId="0" borderId="17" xfId="0" applyFont="1" applyBorder="1" applyAlignment="1">
      <alignment horizontal="center" vertical="center"/>
    </xf>
    <xf numFmtId="0" fontId="2" fillId="0" borderId="17" xfId="0" applyFont="1" applyBorder="1" applyAlignment="1">
      <alignment horizontal="center" vertical="center"/>
    </xf>
    <xf numFmtId="14" fontId="8" fillId="0" borderId="18" xfId="0" applyNumberFormat="1" applyFont="1" applyBorder="1" applyAlignment="1">
      <alignment horizontal="center" vertical="center"/>
    </xf>
    <xf numFmtId="0" fontId="1" fillId="0" borderId="17" xfId="0" applyFont="1" applyBorder="1" applyAlignment="1">
      <alignment horizontal="right" vertical="center"/>
    </xf>
    <xf numFmtId="0" fontId="8" fillId="0" borderId="18" xfId="0" applyFont="1" applyBorder="1" applyAlignment="1">
      <alignment horizontal="center" vertical="center"/>
    </xf>
    <xf numFmtId="14" fontId="2" fillId="2" borderId="5" xfId="0" applyNumberFormat="1" applyFont="1" applyFill="1" applyBorder="1" applyAlignment="1">
      <alignment horizontal="center" vertical="center" wrapText="1"/>
    </xf>
    <xf numFmtId="14" fontId="0" fillId="0" borderId="0" xfId="0" applyNumberFormat="1"/>
  </cellXfs>
  <cellStyles count="1">
    <cellStyle name="Normal" xfId="0" builtinId="0"/>
  </cellStyles>
  <dxfs count="50">
    <dxf>
      <font>
        <b val="0"/>
        <i val="0"/>
        <strike val="0"/>
        <condense val="0"/>
        <extend val="0"/>
        <outline val="0"/>
        <shadow val="0"/>
        <u val="none"/>
        <vertAlign val="baseline"/>
        <sz val="12"/>
        <color theme="1" tint="4.9989318521683403E-2"/>
        <name val="Arial Narrow"/>
        <family val="2"/>
        <scheme val="none"/>
      </font>
      <numFmt numFmtId="19" formatCode="dd/mm/yyyy"/>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2"/>
        <color theme="1" tint="4.9989318521683403E-2"/>
        <name val="Arial Narrow"/>
        <family val="2"/>
        <scheme val="none"/>
      </font>
      <numFmt numFmtId="165" formatCode="yy&quot; ANS&quot;"/>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2"/>
        <color theme="1" tint="4.9989318521683403E-2"/>
        <name val="Arial Narrow"/>
        <family val="2"/>
        <scheme val="none"/>
      </font>
      <numFmt numFmtId="0" formatCode="General"/>
      <alignment horizontal="center"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2"/>
        <color theme="1" tint="4.9989318521683403E-2"/>
        <name val="Arial Narrow"/>
        <family val="2"/>
        <scheme val="none"/>
      </font>
      <numFmt numFmtId="19" formatCode="dd/mm/yyyy"/>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color auto="1"/>
      </font>
      <fill>
        <gradientFill degree="90">
          <stop position="0">
            <color theme="0"/>
          </stop>
          <stop position="0.5">
            <color rgb="FFFF0000"/>
          </stop>
          <stop position="1">
            <color theme="0"/>
          </stop>
        </gradientFill>
      </fill>
    </dxf>
    <dxf>
      <fill>
        <gradientFill degree="90">
          <stop position="0">
            <color theme="0"/>
          </stop>
          <stop position="0.5">
            <color theme="0" tint="-0.49803155613879818"/>
          </stop>
          <stop position="1">
            <color theme="0"/>
          </stop>
        </gradientFill>
      </fill>
    </dxf>
    <dxf>
      <font>
        <b/>
        <i/>
        <color theme="7" tint="-0.24994659260841701"/>
      </font>
    </dxf>
    <dxf>
      <font>
        <color rgb="FF9C0006"/>
      </font>
      <fill>
        <patternFill>
          <bgColor rgb="FFFFC7CE"/>
        </patternFill>
      </fill>
    </dxf>
    <dxf>
      <fill>
        <gradientFill degree="90">
          <stop position="0">
            <color theme="0"/>
          </stop>
          <stop position="0.5">
            <color theme="0" tint="-0.49803155613879818"/>
          </stop>
          <stop position="1">
            <color theme="0"/>
          </stop>
        </gradientFill>
      </fill>
    </dxf>
    <dxf>
      <fill>
        <patternFill>
          <bgColor theme="4" tint="0.79998168889431442"/>
        </patternFill>
      </fill>
    </dxf>
    <dxf>
      <fill>
        <patternFill>
          <bgColor theme="5" tint="0.79998168889431442"/>
        </patternFill>
      </fill>
    </dxf>
    <dxf>
      <font>
        <color auto="1"/>
      </font>
      <fill>
        <gradientFill degree="90">
          <stop position="0">
            <color theme="0"/>
          </stop>
          <stop position="0.5">
            <color rgb="FFFF0000"/>
          </stop>
          <stop position="1">
            <color theme="0"/>
          </stop>
        </gradient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C00000"/>
        </patternFill>
      </fill>
    </dxf>
    <dxf>
      <fill>
        <patternFill>
          <bgColor rgb="FF7030A0"/>
        </patternFill>
      </fill>
    </dxf>
    <dxf>
      <fill>
        <gradientFill degree="90">
          <stop position="0">
            <color theme="0"/>
          </stop>
          <stop position="0.5">
            <color theme="0" tint="-0.49803155613879818"/>
          </stop>
          <stop position="1">
            <color theme="0"/>
          </stop>
        </gradientFill>
      </fill>
    </dxf>
    <dxf>
      <font>
        <b val="0"/>
        <i val="0"/>
        <strike val="0"/>
        <condense val="0"/>
        <extend val="0"/>
        <outline val="0"/>
        <shadow val="0"/>
        <u val="none"/>
        <vertAlign val="baseline"/>
        <sz val="12"/>
        <color theme="1" tint="4.9989318521683403E-2"/>
        <name val="Arial Narrow"/>
        <family val="2"/>
        <scheme val="none"/>
      </font>
      <numFmt numFmtId="0" formatCode="Genera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Narrow"/>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2"/>
        <color theme="1"/>
        <name val="Arial Narrow"/>
        <family val="2"/>
        <scheme val="none"/>
      </font>
      <numFmt numFmtId="0" formatCode="General"/>
      <alignment horizontal="right" vertical="center" textRotation="0" wrapText="0" indent="0" justifyLastLine="0" shrinkToFit="0" readingOrder="0"/>
    </dxf>
    <dxf>
      <font>
        <b val="0"/>
        <i val="0"/>
        <strike val="0"/>
        <condense val="0"/>
        <extend val="0"/>
        <outline val="0"/>
        <shadow val="0"/>
        <u val="none"/>
        <vertAlign val="baseline"/>
        <sz val="12"/>
        <color theme="1"/>
        <name val="Arial Narrow"/>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Arial Narrow"/>
        <family val="2"/>
        <scheme val="none"/>
      </font>
      <alignment horizontal="center" vertical="center" textRotation="0" wrapText="0" indent="0" justifyLastLine="0" shrinkToFit="0" readingOrder="0"/>
      <border outline="0">
        <left style="thin">
          <color indexed="64"/>
        </left>
      </border>
    </dxf>
    <dxf>
      <font>
        <b val="0"/>
        <i val="0"/>
        <strike val="0"/>
        <condense val="0"/>
        <extend val="0"/>
        <outline val="0"/>
        <shadow val="0"/>
        <u val="none"/>
        <vertAlign val="baseline"/>
        <sz val="12"/>
        <color theme="1" tint="4.9989318521683403E-2"/>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tint="4.9989318521683403E-2"/>
        <name val="Arial Narrow"/>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2"/>
        <color rgb="FF000000"/>
        <name val="Arial Narrow"/>
        <family val="2"/>
        <scheme val="none"/>
      </font>
      <numFmt numFmtId="167" formatCode="##&quot; ANS&quot;"/>
      <fill>
        <patternFill patternType="solid">
          <fgColor indexed="64"/>
          <bgColor theme="9" tint="0.59999389629810485"/>
        </patternFill>
      </fill>
      <alignment horizontal="center" vertical="center" textRotation="0" wrapText="0" indent="0" justifyLastLine="0" shrinkToFit="0" readingOrder="0"/>
      <border>
        <left style="thin">
          <color indexed="64"/>
        </left>
      </border>
    </dxf>
    <dxf>
      <font>
        <b val="0"/>
        <i val="0"/>
        <strike val="0"/>
        <condense val="0"/>
        <extend val="0"/>
        <outline val="0"/>
        <shadow val="0"/>
        <u val="none"/>
        <vertAlign val="baseline"/>
        <sz val="12"/>
        <color theme="1"/>
        <name val="Arial Narrow"/>
        <family val="2"/>
        <scheme val="none"/>
      </font>
      <numFmt numFmtId="166" formatCode="yyyy"/>
      <fill>
        <patternFill patternType="solid">
          <fgColor indexed="64"/>
          <bgColor theme="9" tint="0.5999938962981048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Narrow"/>
        <family val="2"/>
        <scheme val="none"/>
      </font>
      <numFmt numFmtId="0" formatCode="General"/>
      <alignment horizontal="general" vertical="center" textRotation="0" wrapText="0" indent="0" justifyLastLine="0" shrinkToFit="0" readingOrder="0"/>
      <border outline="0">
        <right style="thin">
          <color indexed="64"/>
        </right>
      </border>
    </dxf>
    <dxf>
      <font>
        <b val="0"/>
        <i val="0"/>
        <strike val="0"/>
        <condense val="0"/>
        <extend val="0"/>
        <outline val="0"/>
        <shadow val="0"/>
        <u val="none"/>
        <vertAlign val="baseline"/>
        <sz val="12"/>
        <color theme="1" tint="4.9989318521683403E-2"/>
        <name val="Arial Narrow"/>
        <family val="2"/>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2"/>
        <color theme="1" tint="4.9989318521683403E-2"/>
        <name val="Arial Narrow"/>
        <family val="2"/>
        <scheme val="none"/>
      </font>
      <alignment horizontal="left" vertical="center" textRotation="0" wrapText="0" indent="0" justifyLastLine="0" shrinkToFit="0" readingOrder="0"/>
    </dxf>
    <dxf>
      <font>
        <b/>
        <strike val="0"/>
        <outline val="0"/>
        <shadow val="0"/>
        <u val="none"/>
        <vertAlign val="baseline"/>
        <sz val="12"/>
        <color theme="1" tint="4.9989318521683403E-2"/>
        <name val="Arial Narrow"/>
        <family val="2"/>
        <scheme val="none"/>
      </font>
      <fill>
        <patternFill patternType="solid">
          <fgColor indexed="64"/>
          <bgColor theme="9" tint="0.59999389629810485"/>
        </patternFill>
      </fill>
      <alignment horizontal="left" vertical="center"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2"/>
        <color theme="1" tint="4.9989318521683403E-2"/>
        <name val="Arial Narrow"/>
        <family val="2"/>
        <scheme val="none"/>
      </font>
      <numFmt numFmtId="0" formatCode="General"/>
      <fill>
        <patternFill patternType="solid">
          <fgColor indexed="64"/>
          <bgColor theme="9" tint="0.59999389629810485"/>
        </patternFill>
      </fill>
      <alignment horizontal="center" vertical="center" textRotation="0" wrapText="0" indent="0" justifyLastLine="0" shrinkToFit="0" readingOrder="0"/>
    </dxf>
    <dxf>
      <font>
        <b/>
        <i val="0"/>
        <strike val="0"/>
        <condense val="0"/>
        <extend val="0"/>
        <outline val="0"/>
        <shadow val="0"/>
        <u val="none"/>
        <vertAlign val="baseline"/>
        <sz val="12"/>
        <color theme="1" tint="4.9989318521683403E-2"/>
        <name val="Arial Narrow"/>
        <family val="2"/>
        <scheme val="none"/>
      </font>
      <numFmt numFmtId="0" formatCode="General"/>
      <fill>
        <patternFill patternType="solid">
          <fgColor indexed="64"/>
          <bgColor theme="9" tint="0.59999389629810485"/>
        </patternFill>
      </fill>
      <alignment horizontal="left" vertical="center" textRotation="0" wrapText="0" indent="0" justifyLastLine="0" shrinkToFit="0" readingOrder="0"/>
    </dxf>
    <dxf>
      <font>
        <b val="0"/>
        <i val="0"/>
        <strike val="0"/>
        <condense val="0"/>
        <extend val="0"/>
        <outline val="0"/>
        <shadow val="0"/>
        <u val="none"/>
        <vertAlign val="baseline"/>
        <sz val="12"/>
        <color theme="1" tint="4.9989318521683403E-2"/>
        <name val="Arial Narrow"/>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strike val="0"/>
        <outline val="0"/>
        <shadow val="0"/>
        <u val="none"/>
        <vertAlign val="baseline"/>
        <sz val="12"/>
        <color theme="1" tint="4.9989318521683403E-2"/>
        <name val="Arial Narrow"/>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Narrow"/>
        <family val="2"/>
        <scheme val="none"/>
      </font>
      <numFmt numFmtId="3" formatCode="#,##0"/>
      <fill>
        <patternFill patternType="solid">
          <fgColor indexed="64"/>
          <bgColor theme="9" tint="0.5999938962981048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theme="1" tint="4.9989318521683403E-2"/>
        <name val="Arial Narrow"/>
        <family val="2"/>
        <scheme val="none"/>
      </font>
      <numFmt numFmtId="3"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tint="4.9989318521683403E-2"/>
        <name val="Arial Narrow"/>
        <family val="2"/>
        <scheme val="none"/>
      </font>
      <numFmt numFmtId="164" formatCode="dd\ mmm\ yy"/>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2"/>
        <color theme="1" tint="4.9989318521683403E-2"/>
        <name val="Arial Narrow"/>
        <family val="2"/>
        <scheme val="none"/>
      </font>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Arial Narrow"/>
        <family val="2"/>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Narrow"/>
        <family val="2"/>
        <scheme val="none"/>
      </font>
      <fill>
        <patternFill patternType="none">
          <fgColor rgb="FF000000"/>
          <bgColor rgb="FFFFFFFF"/>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Narrow"/>
        <family val="2"/>
        <scheme val="none"/>
      </font>
      <numFmt numFmtId="0" formatCode="General"/>
      <fill>
        <patternFill patternType="none">
          <fgColor indexed="64"/>
          <bgColor auto="1"/>
        </patternFill>
      </fill>
      <alignment horizontal="center" vertical="center" textRotation="0" wrapText="0" indent="0" justifyLastLine="0" shrinkToFit="0" readingOrder="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2"/>
      </font>
    </dxf>
    <dxf>
      <border>
        <bottom style="thin">
          <color rgb="FF000000"/>
        </bottom>
      </border>
    </dxf>
    <dxf>
      <font>
        <strike val="0"/>
        <outline val="0"/>
        <shadow val="0"/>
        <u val="none"/>
        <vertAlign val="baseline"/>
        <sz val="12"/>
        <color theme="1"/>
      </font>
      <fill>
        <patternFill patternType="solid">
          <fgColor indexed="64"/>
          <bgColor theme="0" tint="-0.34998626667073579"/>
        </patternFill>
      </fill>
      <alignment horizontal="center" vertical="center"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CT%20RECRUTEMENT%201/Desktop/CHAN@FICHIER%20DISCIPLINAIRES.xlsx" TargetMode="External"/><Relationship Id="rId1" Type="http://schemas.openxmlformats.org/officeDocument/2006/relationships/externalLinkPath" Target="file:///C:/Users/SECT%20RECRUTEMENT%201/Desktop/CHAN@FICHIER%20DISCIPLINAIRE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bretwalda/Library/Mobile%20Documents/com~apple~CloudDocs/Office%20Docs/PUNITIONS/MATRICE@D.DISCIPLINAIRES.xlsx" TargetMode="External"/><Relationship Id="rId1" Type="http://schemas.openxmlformats.org/officeDocument/2006/relationships/externalLinkPath" Target="/Users/bretwalda/Library/Mobile%20Documents/com~apple~CloudDocs/Office%20Docs/PUNITIONS/MATRICE@D.DISCIPLINAI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SERTIONS 2018-2022"/>
      <sheetName val="RECAP SUBDIV PUNIS 2018-202 (2)"/>
      <sheetName val="ETAT DE BASE RADIES 2013-2023"/>
      <sheetName val="ETAT DE BASE PUNIS 2009-2023 "/>
      <sheetName val="CATEGORIES DE FAUTE "/>
      <sheetName val="CATEG DE FAUTE PAR SUBD"/>
      <sheetName val="RECAP SUBDIV PUNIS 2019"/>
      <sheetName val="ETAT DOSSIERS DISCIPLINAIRES"/>
      <sheetName val="TRAVAUX COMBINES"/>
      <sheetName val="BD UNITES GIE"/>
      <sheetName val="BD UNITE GIE"/>
      <sheetName val="Base de donnée des Fautes"/>
      <sheetName val="BD SOUS OFFICIE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5">
          <cell r="K5" t="str">
            <v>ESO</v>
          </cell>
        </row>
        <row r="6">
          <cell r="K6" t="str">
            <v>MDL</v>
          </cell>
        </row>
        <row r="7">
          <cell r="K7" t="str">
            <v>MDC</v>
          </cell>
        </row>
        <row r="8">
          <cell r="K8" t="str">
            <v>ADJ</v>
          </cell>
        </row>
        <row r="9">
          <cell r="K9" t="str">
            <v>ADC</v>
          </cell>
        </row>
        <row r="10">
          <cell r="K10" t="str">
            <v>ACM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UNIS DESERTIONS 2018-2023"/>
      <sheetName val="PERSONNEL FEMININ S-OFF (537)"/>
      <sheetName val="BDD SOUS-OFFICIERS GIE"/>
      <sheetName val="BDD UNITES GIE"/>
      <sheetName val="RECAP GENERAL"/>
      <sheetName val="PAGE D'ENREGISTREMENT"/>
      <sheetName val="REFERENCES. RADIES 2013-2024"/>
      <sheetName val="ETUDE COMPARATIF DESERTEURS"/>
      <sheetName val="ETAT PUNIS 2019-2023"/>
      <sheetName val="RECAP PUNIS 2024 EN COURS"/>
      <sheetName val="RECAP SUBDIV PUNIS 2019-2023"/>
      <sheetName val="ETAT DESERTEURS 2019-2023"/>
      <sheetName val="ETAT 167 DESERTEURS 2019-2023V2"/>
      <sheetName val="ETAT 198 DESERTEURS 2019-2023V2"/>
      <sheetName val="RECAP 167 DESERTEURS 2019-2023"/>
      <sheetName val="RECAP 198 DESERTEURS 2019-2023"/>
      <sheetName val="RECAP DESERTEURS 2019-2024 CAT"/>
      <sheetName val="ETAT RADIES 2019-2023"/>
      <sheetName val="ETAT RADIES 2023 PAR SUB"/>
      <sheetName val="RECAP RADIES 2019 - 2023"/>
      <sheetName val="RECAP RADIES 2023 CAT PAR SUB"/>
      <sheetName val="LISTES PUNIS 2019-2023 (2)"/>
    </sheetNames>
    <sheetDataSet>
      <sheetData sheetId="0" refreshError="1"/>
      <sheetData sheetId="1" refreshError="1"/>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EE662D-C850-4542-8E69-56ED0363BCE5}" name="MatriceDosDiscplinaire" displayName="MatriceDosDiscplinaire" ref="A1:AD152" totalsRowShown="0" headerRowDxfId="49" dataDxfId="47" headerRowBorderDxfId="48" tableBorderDxfId="46" totalsRowBorderDxfId="45">
  <autoFilter ref="A1:AD152" xr:uid="{B7EE662D-C850-4542-8E69-56ED0363BCE5}"/>
  <tableColumns count="30">
    <tableColumn id="25" xr3:uid="{FCBB929D-E175-8D4E-BF6A-A43C1FC067E2}" name="N° DE RADIATION" dataDxfId="44">
      <calculatedColumnFormula>_xlfn.XLOOKUP(MatriceDosDiscplinaire[[#This Row],[MLE]],[2]!Tableau126[MLE],[2]!Tableau126[MLE],0)</calculatedColumnFormula>
    </tableColumn>
    <tableColumn id="10" xr3:uid="{AE7FB567-44DE-1E4D-8474-F796CE75D6C9}" name="ANNEE DE PUNITION" dataDxfId="43"/>
    <tableColumn id="1" xr3:uid="{93BA8431-5D6C-7B45-B8B7-9C73D86C47A2}" name="N°" dataDxfId="42"/>
    <tableColumn id="12" xr3:uid="{EE55ECCE-8B9F-AC4E-898A-C8A131B7F8C9}" name="N° L" dataDxfId="41"/>
    <tableColumn id="18" xr3:uid="{6B4145F7-ADFA-754F-9E23-EFEAE8B7928F}" name="DATE ENR" dataDxfId="40"/>
    <tableColumn id="4" xr3:uid="{A5E06C1E-4347-7949-B0C8-8412379A7B82}" name="MLE" dataDxfId="39"/>
    <tableColumn id="21" xr3:uid="{ECCD495A-4A58-AF43-A09E-F9C597D4D7EC}" name="NOM ET PRENOMS" dataDxfId="38"/>
    <tableColumn id="3" xr3:uid="{B9E71302-0793-A946-9754-150F990E37E0}" name="GRADE" dataDxfId="37"/>
    <tableColumn id="27" xr3:uid="{516DB447-4B2D-644C-B2EE-269D7F8D0F9A}" name="SEXE" dataDxfId="2"/>
    <tableColumn id="29" xr3:uid="{2CC11AAC-DFAA-A347-AF7C-41BD11E8966D}" name="DATE DE NAISSANCE" dataDxfId="0"/>
    <tableColumn id="28" xr3:uid="{7B79E88F-3E93-F544-B222-2D4CE582D239}" name="AGE" dataDxfId="1"/>
    <tableColumn id="5" xr3:uid="{C9AEBD09-18B6-F84D-A367-A868ADF903AE}" name="UNITE" dataDxfId="36"/>
    <tableColumn id="24" xr3:uid="{5381C502-F6A5-EE4F-A300-5575B72D795D}" name="LEG" dataDxfId="35">
      <calculatedColumnFormula>_xlfn.XLOOKUP(MatriceDosDiscplinaire[[#This Row],[UNITE]],[2]!Tableau88[UNITE],[2]!Tableau88[LEGION])</calculatedColumnFormula>
    </tableColumn>
    <tableColumn id="23" xr3:uid="{7B498149-ECED-E343-AD24-AA98C053BE8A}" name="SUB" dataDxfId="34">
      <calculatedColumnFormula>_xlfn.XLOOKUP(MatriceDosDiscplinaire[[#This Row],[UNITE]],[2]!Tableau88[UNITE],[2]!Tableau88[SUBDIVISION])</calculatedColumnFormula>
    </tableColumn>
    <tableColumn id="15" xr3:uid="{0B781E20-D9BA-8142-AC20-8809CDF34D6B}" name="RG" dataDxfId="33">
      <calculatedColumnFormula>_xlfn.XLOOKUP(MatriceDosDiscplinaire[[#This Row],[UNITE]],[2]!Tableau88[UNITE],[2]!Tableau88[REGION])</calculatedColumnFormula>
    </tableColumn>
    <tableColumn id="14" xr3:uid="{13447AA6-AF76-3F43-8C59-F65C1E734F7D}" name="LEGIONS" dataDxfId="32"/>
    <tableColumn id="16" xr3:uid="{34BD17B0-C44E-8D49-BBEE-A988B28BD7BF}" name="SUBDIV" dataDxfId="31"/>
    <tableColumn id="22" xr3:uid="{3B92F2A7-73D0-7A47-AC97-99948EC627B1}" name="REGIONS" dataDxfId="30"/>
    <tableColumn id="13" xr3:uid="{9280FAD6-C6DB-F04B-B63F-A83C6F73A65A}" name="DATE D'ENTREE GIE" dataDxfId="29">
      <calculatedColumnFormula>IF(MatriceDosDiscplinaire[[#This Row],[MLE]]="","",_xlfn.XLOOKUP(MatriceDosDiscplinaire[[#This Row],[MLE]],[2]!TabPromo17_193[MATRICULE],[2]!TabPromo17_193[DATE D''ENTREE GIE]))</calculatedColumnFormula>
    </tableColumn>
    <tableColumn id="11" xr3:uid="{E18599BD-B706-4248-818E-A29D579CD85E}" name="ANNEE DE SERVICE" dataDxfId="28">
      <calculatedColumnFormula>IF(MatriceDosDiscplinaire[[#This Row],[DATE DES FAITS]]="","",MatriceDosDiscplinaire[[#This Row],[ANNEE DE PUNITION]]-YEAR(MatriceDosDiscplinaire[[#This Row],[DATE D''ENTREE GIE]]))</calculatedColumnFormula>
    </tableColumn>
    <tableColumn id="8" xr3:uid="{C4EF850B-E13B-4B45-8464-EAE3055FC697}" name="SITUATION MATRIMONIALE" dataDxfId="27"/>
    <tableColumn id="9" xr3:uid="{CC5A3EA3-11E3-2149-93A8-419A5FC5F49F}" name="NB ENF" dataDxfId="26"/>
    <tableColumn id="7" xr3:uid="{A6BD331B-3529-A945-9326-8FAF67DA4C68}" name="FAUTE COMMISE" dataDxfId="25"/>
    <tableColumn id="30" xr3:uid="{4BD8A844-7B0D-814B-8A39-52562DD2CC7D}" name="DATE DES FAITS" dataDxfId="3"/>
    <tableColumn id="17" xr3:uid="{EE2AB0F2-4995-584D-B604-70436D7EB188}" name="N° CAT" dataDxfId="24"/>
    <tableColumn id="19" xr3:uid="{AE269438-BBA7-EE48-9B66-A9EC64D473FC}" name="STATUT" dataDxfId="23"/>
    <tableColumn id="26" xr3:uid="{882C88F7-8ED0-FA45-BF91-4A4494A196B0}" name="REFERENCE DU STATUT" dataDxfId="22">
      <calculatedColumnFormula>IFERROR(_xlfn.XLOOKUP(MatriceDosDiscplinaire[[#This Row],[MLE]],[2]!Tableau126[MLE],[2]!Tableau126[MESSAGES DE REFERENCE]),"")</calculatedColumnFormula>
    </tableColumn>
    <tableColumn id="6" xr3:uid="{123139E0-12F5-C843-A8FF-A88DDF9E8015}" name="TAUX (JAR)" dataDxfId="21"/>
    <tableColumn id="20" xr3:uid="{6FB2B79F-908E-B346-A8D7-EC86CE492EF2}" name="COMITE" dataDxfId="20"/>
    <tableColumn id="2" xr3:uid="{15969482-34E2-F342-A84E-778F1C85197F}" name="ANNEE DES FAITS" dataDxfId="19">
      <calculatedColumnFormula>YEAR(MatriceDosDiscplinaire[[#This Row],[DATE DES FAITS]])</calculatedColumnFormula>
    </tableColumn>
  </tableColumns>
  <tableStyleInfo name="TableStyleLight15" showFirstColumn="0" showLastColumn="0" showRowStripes="0"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ADE26-092C-9043-BDBA-62228E32CF55}">
  <dimension ref="A1:AD152"/>
  <sheetViews>
    <sheetView tabSelected="1" topLeftCell="B50" workbookViewId="0">
      <selection activeCell="S49" sqref="S49:T49"/>
    </sheetView>
  </sheetViews>
  <sheetFormatPr baseColWidth="10" defaultRowHeight="16"/>
  <cols>
    <col min="24" max="24" width="11" style="146"/>
  </cols>
  <sheetData>
    <row r="1" spans="1:30" ht="68">
      <c r="A1" s="1" t="s">
        <v>0</v>
      </c>
      <c r="B1" s="2" t="s">
        <v>1</v>
      </c>
      <c r="C1" s="3" t="s">
        <v>2</v>
      </c>
      <c r="D1" s="3" t="s">
        <v>3</v>
      </c>
      <c r="E1" s="4" t="s">
        <v>4</v>
      </c>
      <c r="F1" s="5" t="s">
        <v>5</v>
      </c>
      <c r="G1" s="6" t="s">
        <v>6</v>
      </c>
      <c r="H1" s="7" t="s">
        <v>7</v>
      </c>
      <c r="I1" s="7" t="s">
        <v>8</v>
      </c>
      <c r="J1" s="8" t="s">
        <v>9</v>
      </c>
      <c r="K1" s="9" t="s">
        <v>10</v>
      </c>
      <c r="L1" s="7" t="s">
        <v>11</v>
      </c>
      <c r="M1" s="10" t="s">
        <v>12</v>
      </c>
      <c r="N1" s="10" t="s">
        <v>13</v>
      </c>
      <c r="O1" s="11" t="s">
        <v>14</v>
      </c>
      <c r="P1" s="12" t="s">
        <v>15</v>
      </c>
      <c r="Q1" s="12" t="s">
        <v>16</v>
      </c>
      <c r="R1" s="13" t="s">
        <v>17</v>
      </c>
      <c r="S1" s="14" t="s">
        <v>18</v>
      </c>
      <c r="T1" s="15" t="s">
        <v>19</v>
      </c>
      <c r="U1" s="16" t="s">
        <v>20</v>
      </c>
      <c r="V1" s="16" t="s">
        <v>21</v>
      </c>
      <c r="W1" s="7" t="s">
        <v>22</v>
      </c>
      <c r="X1" s="145" t="s">
        <v>23</v>
      </c>
      <c r="Y1" s="12" t="s">
        <v>24</v>
      </c>
      <c r="Z1" s="17" t="s">
        <v>25</v>
      </c>
      <c r="AA1" s="18" t="s">
        <v>26</v>
      </c>
      <c r="AB1" s="9" t="s">
        <v>27</v>
      </c>
      <c r="AC1" s="17" t="s">
        <v>28</v>
      </c>
      <c r="AD1" s="14" t="s">
        <v>29</v>
      </c>
    </row>
    <row r="2" spans="1:30">
      <c r="A2" s="19">
        <v>1</v>
      </c>
      <c r="B2" s="19">
        <v>2024</v>
      </c>
      <c r="C2" s="20">
        <v>1</v>
      </c>
      <c r="D2" s="21">
        <v>1</v>
      </c>
      <c r="E2" s="22">
        <v>45295</v>
      </c>
      <c r="F2" s="23">
        <v>26958</v>
      </c>
      <c r="G2" s="24" t="s">
        <v>164</v>
      </c>
      <c r="H2" s="25" t="s">
        <v>30</v>
      </c>
      <c r="I2" s="25" t="s">
        <v>165</v>
      </c>
      <c r="J2" s="26">
        <v>30028</v>
      </c>
      <c r="K2" s="27">
        <v>15202</v>
      </c>
      <c r="L2" s="28" t="s">
        <v>31</v>
      </c>
      <c r="M2" s="29" t="str">
        <f>_xlfn.XLOOKUP(MatriceDosDiscplinaire[[#This Row],[UNITE]],[2]!Tableau88[UNITE],[2]!Tableau88[LEGION])</f>
        <v>8°LGT MAN</v>
      </c>
      <c r="N2" s="30" t="str">
        <f>_xlfn.XLOOKUP(MatriceDosDiscplinaire[[#This Row],[UNITE]],[2]!Tableau88[UNITE],[2]!Tableau88[SUBDIVISION])</f>
        <v>GT</v>
      </c>
      <c r="O2" s="31" t="str">
        <f>_xlfn.XLOOKUP(MatriceDosDiscplinaire[[#This Row],[UNITE]],[2]!Tableau88[UNITE],[2]!Tableau88[REGION])</f>
        <v>2° RG DALOA</v>
      </c>
      <c r="P2" s="32" t="s">
        <v>32</v>
      </c>
      <c r="Q2" s="33" t="s">
        <v>33</v>
      </c>
      <c r="R2" s="32" t="s">
        <v>34</v>
      </c>
      <c r="S2" s="34">
        <f>IF(MatriceDosDiscplinaire[[#This Row],[MLE]]="","",_xlfn.XLOOKUP(MatriceDosDiscplinaire[[#This Row],[MLE]],[2]!TabPromo17_193[MATRICULE],[2]!TabPromo17_193[DATE D''ENTREE GIE]))</f>
        <v>37592</v>
      </c>
      <c r="T2" s="35">
        <f>IF(MatriceDosDiscplinaire[[#This Row],[DATE DES FAITS]]="","",MatriceDosDiscplinaire[[#This Row],[ANNEE DE PUNITION]]-YEAR(MatriceDosDiscplinaire[[#This Row],[DATE D''ENTREE GIE]]))</f>
        <v>22</v>
      </c>
      <c r="U2" s="33" t="s">
        <v>35</v>
      </c>
      <c r="V2" s="36">
        <v>3</v>
      </c>
      <c r="W2" s="28" t="s">
        <v>36</v>
      </c>
      <c r="X2" s="37">
        <v>45230</v>
      </c>
      <c r="Y2" s="25" t="e">
        <f>_xlfn.XLOOKUP(MatriceDosDiscplinaire[[#This Row],[FAUTE COMMISE]],'[2]RECAP GENERAL'!#REF!,'[2]RECAP GENERAL'!#REF!,0)</f>
        <v>#REF!</v>
      </c>
      <c r="Z2" s="36" t="s">
        <v>37</v>
      </c>
      <c r="AA2" s="38" t="str">
        <f>IFERROR(_xlfn.XLOOKUP(MatriceDosDiscplinaire[[#This Row],[MLE]],[2]!Tableau126[MLE],[2]!Tableau126[MESSAGES DE REFERENCE]),"")</f>
        <v>N°31484/CSG/DRH/REC-CHAN DU 30/05/2024</v>
      </c>
      <c r="AB2" s="25" t="s">
        <v>38</v>
      </c>
      <c r="AC2" s="25">
        <v>0</v>
      </c>
      <c r="AD2" s="39">
        <f>YEAR(MatriceDosDiscplinaire[[#This Row],[DATE DES FAITS]])</f>
        <v>2023</v>
      </c>
    </row>
    <row r="3" spans="1:30">
      <c r="A3" s="19">
        <v>2</v>
      </c>
      <c r="B3" s="19">
        <v>2024</v>
      </c>
      <c r="C3" s="20">
        <v>2</v>
      </c>
      <c r="D3" s="40">
        <v>2</v>
      </c>
      <c r="E3" s="22">
        <v>45299</v>
      </c>
      <c r="F3" s="23">
        <v>88078</v>
      </c>
      <c r="G3" s="24" t="s">
        <v>166</v>
      </c>
      <c r="H3" s="23" t="s">
        <v>39</v>
      </c>
      <c r="I3" s="23" t="s">
        <v>165</v>
      </c>
      <c r="J3" s="26">
        <v>34455</v>
      </c>
      <c r="K3" s="27">
        <v>10303</v>
      </c>
      <c r="L3" s="28" t="s">
        <v>40</v>
      </c>
      <c r="M3" s="29" t="str">
        <f>_xlfn.XLOOKUP(MatriceDosDiscplinaire[[#This Row],[UNITE]],[2]!Tableau88[UNITE],[2]!Tableau88[LEGION])</f>
        <v>CECF</v>
      </c>
      <c r="N3" s="30" t="str">
        <f>_xlfn.XLOOKUP(MatriceDosDiscplinaire[[#This Row],[UNITE]],[2]!Tableau88[UNITE],[2]!Tableau88[SUBDIVISION])</f>
        <v>CECF</v>
      </c>
      <c r="O3" s="31" t="str">
        <f>_xlfn.XLOOKUP(MatriceDosDiscplinaire[[#This Row],[UNITE]],[2]!Tableau88[UNITE],[2]!Tableau88[REGION])</f>
        <v>1° RG ABIDJAN</v>
      </c>
      <c r="P3" s="32" t="s">
        <v>41</v>
      </c>
      <c r="Q3" s="33" t="s">
        <v>41</v>
      </c>
      <c r="R3" s="32" t="s">
        <v>42</v>
      </c>
      <c r="S3" s="34">
        <f>IF(MatriceDosDiscplinaire[[#This Row],[MLE]]="","",_xlfn.XLOOKUP(MatriceDosDiscplinaire[[#This Row],[MLE]],[2]!TabPromo17_193[MATRICULE],[2]!TabPromo17_193[DATE D''ENTREE GIE]))</f>
        <v>43870</v>
      </c>
      <c r="T3" s="35">
        <f>IF(MatriceDosDiscplinaire[[#This Row],[DATE DES FAITS]]="","",MatriceDosDiscplinaire[[#This Row],[ANNEE DE PUNITION]]-YEAR(MatriceDosDiscplinaire[[#This Row],[DATE D''ENTREE GIE]]))</f>
        <v>4</v>
      </c>
      <c r="U3" s="33" t="s">
        <v>43</v>
      </c>
      <c r="V3" s="36">
        <v>0</v>
      </c>
      <c r="W3" s="28" t="s">
        <v>44</v>
      </c>
      <c r="X3" s="37">
        <v>44758</v>
      </c>
      <c r="Y3" s="25">
        <v>3</v>
      </c>
      <c r="Z3" s="36" t="s">
        <v>45</v>
      </c>
      <c r="AA3" s="38" t="str">
        <f>IFERROR(_xlfn.XLOOKUP(MatriceDosDiscplinaire[[#This Row],[MLE]],[2]!Tableau126[MLE],[2]!Tableau126[MESSAGES DE REFERENCE]),"")</f>
        <v/>
      </c>
      <c r="AB3" s="25">
        <v>30</v>
      </c>
      <c r="AC3" s="25">
        <v>32</v>
      </c>
      <c r="AD3" s="39">
        <f>YEAR(MatriceDosDiscplinaire[[#This Row],[DATE DES FAITS]])</f>
        <v>2022</v>
      </c>
    </row>
    <row r="4" spans="1:30">
      <c r="A4" s="19">
        <v>3</v>
      </c>
      <c r="B4" s="19">
        <v>2024</v>
      </c>
      <c r="C4" s="20">
        <v>3</v>
      </c>
      <c r="D4" s="40">
        <v>3</v>
      </c>
      <c r="E4" s="22">
        <v>45299</v>
      </c>
      <c r="F4" s="23">
        <v>85850</v>
      </c>
      <c r="G4" s="24" t="s">
        <v>167</v>
      </c>
      <c r="H4" s="23" t="s">
        <v>39</v>
      </c>
      <c r="I4" s="23" t="s">
        <v>165</v>
      </c>
      <c r="J4" s="26">
        <v>35959</v>
      </c>
      <c r="K4" s="27">
        <v>8799</v>
      </c>
      <c r="L4" s="28" t="s">
        <v>40</v>
      </c>
      <c r="M4" s="29" t="str">
        <f>_xlfn.XLOOKUP(MatriceDosDiscplinaire[[#This Row],[UNITE]],[2]!Tableau88[UNITE],[2]!Tableau88[LEGION])</f>
        <v>CECF</v>
      </c>
      <c r="N4" s="30" t="str">
        <f>_xlfn.XLOOKUP(MatriceDosDiscplinaire[[#This Row],[UNITE]],[2]!Tableau88[UNITE],[2]!Tableau88[SUBDIVISION])</f>
        <v>CECF</v>
      </c>
      <c r="O4" s="31" t="str">
        <f>_xlfn.XLOOKUP(MatriceDosDiscplinaire[[#This Row],[UNITE]],[2]!Tableau88[UNITE],[2]!Tableau88[REGION])</f>
        <v>1° RG ABIDJAN</v>
      </c>
      <c r="P4" s="32" t="s">
        <v>41</v>
      </c>
      <c r="Q4" s="33" t="s">
        <v>41</v>
      </c>
      <c r="R4" s="32" t="s">
        <v>42</v>
      </c>
      <c r="S4" s="34">
        <f>IF(MatriceDosDiscplinaire[[#This Row],[MLE]]="","",_xlfn.XLOOKUP(MatriceDosDiscplinaire[[#This Row],[MLE]],[2]!TabPromo17_193[MATRICULE],[2]!TabPromo17_193[DATE D''ENTREE GIE]))</f>
        <v>43134</v>
      </c>
      <c r="T4" s="35">
        <f>IF(MatriceDosDiscplinaire[[#This Row],[DATE DES FAITS]]="","",MatriceDosDiscplinaire[[#This Row],[ANNEE DE PUNITION]]-YEAR(MatriceDosDiscplinaire[[#This Row],[DATE D''ENTREE GIE]]))</f>
        <v>6</v>
      </c>
      <c r="U4" s="33" t="s">
        <v>43</v>
      </c>
      <c r="V4" s="36">
        <v>0</v>
      </c>
      <c r="W4" s="28" t="s">
        <v>44</v>
      </c>
      <c r="X4" s="37">
        <v>44758</v>
      </c>
      <c r="Y4" s="25">
        <v>3</v>
      </c>
      <c r="Z4" s="36" t="s">
        <v>45</v>
      </c>
      <c r="AA4" s="38" t="str">
        <f>IFERROR(_xlfn.XLOOKUP(MatriceDosDiscplinaire[[#This Row],[MLE]],[2]!Tableau126[MLE],[2]!Tableau126[MESSAGES DE REFERENCE]),"")</f>
        <v/>
      </c>
      <c r="AB4" s="25">
        <v>30</v>
      </c>
      <c r="AC4" s="25">
        <v>32</v>
      </c>
      <c r="AD4" s="39">
        <f>YEAR(MatriceDosDiscplinaire[[#This Row],[DATE DES FAITS]])</f>
        <v>2022</v>
      </c>
    </row>
    <row r="5" spans="1:30">
      <c r="A5" s="19">
        <v>4</v>
      </c>
      <c r="B5" s="19">
        <v>2024</v>
      </c>
      <c r="C5" s="20">
        <v>4</v>
      </c>
      <c r="D5" s="40">
        <v>4</v>
      </c>
      <c r="E5" s="22">
        <v>45303</v>
      </c>
      <c r="F5" s="23">
        <v>26587</v>
      </c>
      <c r="G5" s="24" t="s">
        <v>168</v>
      </c>
      <c r="H5" s="23" t="s">
        <v>46</v>
      </c>
      <c r="I5" s="23" t="s">
        <v>165</v>
      </c>
      <c r="J5" s="26">
        <v>28477</v>
      </c>
      <c r="K5" s="27">
        <v>16715</v>
      </c>
      <c r="L5" s="28" t="s">
        <v>47</v>
      </c>
      <c r="M5" s="29" t="str">
        <f>_xlfn.XLOOKUP(MatriceDosDiscplinaire[[#This Row],[UNITE]],[2]!Tableau88[UNITE],[2]!Tableau88[LEGION])</f>
        <v>5°LGT SAN-PEDRO</v>
      </c>
      <c r="N5" s="30" t="str">
        <f>_xlfn.XLOOKUP(MatriceDosDiscplinaire[[#This Row],[UNITE]],[2]!Tableau88[UNITE],[2]!Tableau88[SUBDIVISION])</f>
        <v>GT</v>
      </c>
      <c r="O5" s="31" t="str">
        <f>_xlfn.XLOOKUP(MatriceDosDiscplinaire[[#This Row],[UNITE]],[2]!Tableau88[UNITE],[2]!Tableau88[REGION])</f>
        <v>2° RG DALOA</v>
      </c>
      <c r="P5" s="32" t="s">
        <v>48</v>
      </c>
      <c r="Q5" s="33" t="s">
        <v>33</v>
      </c>
      <c r="R5" s="32" t="s">
        <v>34</v>
      </c>
      <c r="S5" s="34">
        <f>IF(MatriceDosDiscplinaire[[#This Row],[MLE]]="","",_xlfn.XLOOKUP(MatriceDosDiscplinaire[[#This Row],[MLE]],[2]!TabPromo17_193[MATRICULE],[2]!TabPromo17_193[DATE D''ENTREE GIE]))</f>
        <v>37193</v>
      </c>
      <c r="T5" s="35">
        <f>IF(MatriceDosDiscplinaire[[#This Row],[DATE DES FAITS]]="","",MatriceDosDiscplinaire[[#This Row],[ANNEE DE PUNITION]]-YEAR(MatriceDosDiscplinaire[[#This Row],[DATE D''ENTREE GIE]]))</f>
        <v>23</v>
      </c>
      <c r="U5" s="33" t="s">
        <v>35</v>
      </c>
      <c r="V5" s="36">
        <v>4</v>
      </c>
      <c r="W5" s="28" t="s">
        <v>49</v>
      </c>
      <c r="X5" s="37">
        <v>45192</v>
      </c>
      <c r="Y5" s="25">
        <v>2</v>
      </c>
      <c r="Z5" s="36" t="s">
        <v>37</v>
      </c>
      <c r="AA5" s="38" t="str">
        <f>IFERROR(_xlfn.XLOOKUP(MatriceDosDiscplinaire[[#This Row],[MLE]],[2]!Tableau126[MLE],[2]!Tableau126[MESSAGES DE REFERENCE]),"")</f>
        <v>N°30391/CSG/DRH/REC-CHAN DU 20/02/2024</v>
      </c>
      <c r="AB5" s="25" t="s">
        <v>38</v>
      </c>
      <c r="AC5" s="25">
        <v>32</v>
      </c>
      <c r="AD5" s="39">
        <f>YEAR(MatriceDosDiscplinaire[[#This Row],[DATE DES FAITS]])</f>
        <v>2023</v>
      </c>
    </row>
    <row r="6" spans="1:30">
      <c r="A6" s="19">
        <v>5</v>
      </c>
      <c r="B6" s="19">
        <v>2024</v>
      </c>
      <c r="C6" s="20">
        <v>5</v>
      </c>
      <c r="D6" s="40">
        <v>5</v>
      </c>
      <c r="E6" s="22">
        <v>45303</v>
      </c>
      <c r="F6" s="23">
        <v>92706</v>
      </c>
      <c r="G6" s="24" t="s">
        <v>169</v>
      </c>
      <c r="H6" s="23" t="s">
        <v>39</v>
      </c>
      <c r="I6" s="23" t="s">
        <v>165</v>
      </c>
      <c r="J6" s="26">
        <v>36119</v>
      </c>
      <c r="K6" s="27">
        <v>9169</v>
      </c>
      <c r="L6" s="28" t="s">
        <v>50</v>
      </c>
      <c r="M6" s="29" t="str">
        <f>_xlfn.XLOOKUP(MatriceDosDiscplinaire[[#This Row],[UNITE]],[2]!Tableau88[UNITE],[2]!Tableau88[LEGION])</f>
        <v>1°LGM ABIDJAN</v>
      </c>
      <c r="N6" s="30" t="str">
        <f>_xlfn.XLOOKUP(MatriceDosDiscplinaire[[#This Row],[UNITE]],[2]!Tableau88[UNITE],[2]!Tableau88[SUBDIVISION])</f>
        <v>GM</v>
      </c>
      <c r="O6" s="31" t="str">
        <f>_xlfn.XLOOKUP(MatriceDosDiscplinaire[[#This Row],[UNITE]],[2]!Tableau88[UNITE],[2]!Tableau88[REGION])</f>
        <v>1° RG ABIDJAN</v>
      </c>
      <c r="P6" s="32" t="s">
        <v>51</v>
      </c>
      <c r="Q6" s="33" t="s">
        <v>52</v>
      </c>
      <c r="R6" s="32" t="s">
        <v>42</v>
      </c>
      <c r="S6" s="34">
        <f>IF(MatriceDosDiscplinaire[[#This Row],[MLE]]="","",_xlfn.XLOOKUP(MatriceDosDiscplinaire[[#This Row],[MLE]],[2]!TabPromo17_193[MATRICULE],[2]!TabPromo17_193[DATE D''ENTREE GIE]))</f>
        <v>44157</v>
      </c>
      <c r="T6" s="35">
        <f>IF(MatriceDosDiscplinaire[[#This Row],[DATE DES FAITS]]="","",MatriceDosDiscplinaire[[#This Row],[ANNEE DE PUNITION]]-YEAR(MatriceDosDiscplinaire[[#This Row],[DATE D''ENTREE GIE]]))</f>
        <v>4</v>
      </c>
      <c r="U6" s="33" t="s">
        <v>43</v>
      </c>
      <c r="V6" s="36">
        <v>0</v>
      </c>
      <c r="W6" s="28" t="s">
        <v>49</v>
      </c>
      <c r="X6" s="37">
        <v>45288</v>
      </c>
      <c r="Y6" s="25">
        <v>2</v>
      </c>
      <c r="Z6" s="36" t="s">
        <v>37</v>
      </c>
      <c r="AA6" s="38" t="str">
        <f>IFERROR(_xlfn.XLOOKUP(MatriceDosDiscplinaire[[#This Row],[MLE]],[2]!Tableau126[MLE],[2]!Tableau126[MESSAGES DE REFERENCE]),"")</f>
        <v>N°30394/CSG/DRH/REC-CHAN DU 20/02/2024</v>
      </c>
      <c r="AB6" s="25" t="s">
        <v>38</v>
      </c>
      <c r="AC6" s="25">
        <v>32</v>
      </c>
      <c r="AD6" s="39">
        <f>YEAR(MatriceDosDiscplinaire[[#This Row],[DATE DES FAITS]])</f>
        <v>2023</v>
      </c>
    </row>
    <row r="7" spans="1:30">
      <c r="A7" s="19">
        <v>6</v>
      </c>
      <c r="B7" s="19">
        <v>2024</v>
      </c>
      <c r="C7" s="20">
        <v>6</v>
      </c>
      <c r="D7" s="40">
        <v>6</v>
      </c>
      <c r="E7" s="22">
        <v>45306</v>
      </c>
      <c r="F7" s="23">
        <v>46623</v>
      </c>
      <c r="G7" s="24" t="s">
        <v>170</v>
      </c>
      <c r="H7" s="41" t="s">
        <v>53</v>
      </c>
      <c r="I7" s="41" t="s">
        <v>165</v>
      </c>
      <c r="J7" s="42">
        <v>33292</v>
      </c>
      <c r="K7" s="43">
        <v>11967</v>
      </c>
      <c r="L7" s="28" t="s">
        <v>54</v>
      </c>
      <c r="M7" s="29" t="str">
        <f>_xlfn.XLOOKUP(MatriceDosDiscplinaire[[#This Row],[UNITE]],[2]!Tableau88[UNITE],[2]!Tableau88[LEGION])</f>
        <v>3°LGM BOUAKE</v>
      </c>
      <c r="N7" s="30" t="str">
        <f>_xlfn.XLOOKUP(MatriceDosDiscplinaire[[#This Row],[UNITE]],[2]!Tableau88[UNITE],[2]!Tableau88[SUBDIVISION])</f>
        <v>GM</v>
      </c>
      <c r="O7" s="31" t="str">
        <f>_xlfn.XLOOKUP(MatriceDosDiscplinaire[[#This Row],[UNITE]],[2]!Tableau88[UNITE],[2]!Tableau88[REGION])</f>
        <v>3° RG BOUAKE</v>
      </c>
      <c r="P7" s="32" t="s">
        <v>55</v>
      </c>
      <c r="Q7" s="33" t="s">
        <v>52</v>
      </c>
      <c r="R7" s="32" t="s">
        <v>56</v>
      </c>
      <c r="S7" s="34">
        <f>IF(MatriceDosDiscplinaire[[#This Row],[MLE]]="","",_xlfn.XLOOKUP(MatriceDosDiscplinaire[[#This Row],[MLE]],[2]!TabPromo17_193[MATRICULE],[2]!TabPromo17_193[DATE D''ENTREE GIE]))</f>
        <v>41041</v>
      </c>
      <c r="T7" s="35">
        <f>IF(MatriceDosDiscplinaire[[#This Row],[DATE DES FAITS]]="","",MatriceDosDiscplinaire[[#This Row],[ANNEE DE PUNITION]]-YEAR(MatriceDosDiscplinaire[[#This Row],[DATE D''ENTREE GIE]]))</f>
        <v>12</v>
      </c>
      <c r="U7" s="33" t="s">
        <v>35</v>
      </c>
      <c r="V7" s="36">
        <v>1</v>
      </c>
      <c r="W7" s="44" t="s">
        <v>57</v>
      </c>
      <c r="X7" s="37">
        <v>45259</v>
      </c>
      <c r="Y7" s="25">
        <v>3</v>
      </c>
      <c r="Z7" s="36" t="s">
        <v>45</v>
      </c>
      <c r="AA7" s="38" t="str">
        <f>IFERROR(_xlfn.XLOOKUP(MatriceDosDiscplinaire[[#This Row],[MLE]],[2]!Tableau126[MLE],[2]!Tableau126[MESSAGES DE REFERENCE]),"")</f>
        <v/>
      </c>
      <c r="AB7" s="45">
        <v>30</v>
      </c>
      <c r="AC7" s="45">
        <v>32</v>
      </c>
      <c r="AD7" s="39">
        <f>YEAR(MatriceDosDiscplinaire[[#This Row],[DATE DES FAITS]])</f>
        <v>2023</v>
      </c>
    </row>
    <row r="8" spans="1:30">
      <c r="A8" s="19">
        <v>7</v>
      </c>
      <c r="B8" s="19">
        <v>2024</v>
      </c>
      <c r="C8" s="20">
        <v>7</v>
      </c>
      <c r="D8" s="40">
        <v>7</v>
      </c>
      <c r="E8" s="22">
        <v>45306</v>
      </c>
      <c r="F8" s="23">
        <v>92865</v>
      </c>
      <c r="G8" s="24" t="s">
        <v>171</v>
      </c>
      <c r="H8" s="41" t="s">
        <v>39</v>
      </c>
      <c r="I8" s="41" t="s">
        <v>165</v>
      </c>
      <c r="J8" s="42">
        <v>36289</v>
      </c>
      <c r="K8" s="43">
        <v>8992</v>
      </c>
      <c r="L8" s="28" t="s">
        <v>58</v>
      </c>
      <c r="M8" s="29" t="str">
        <f>_xlfn.XLOOKUP(MatriceDosDiscplinaire[[#This Row],[UNITE]],[2]!Tableau88[UNITE],[2]!Tableau88[LEGION])</f>
        <v>7°LGM ABENGOUROU</v>
      </c>
      <c r="N8" s="30" t="str">
        <f>_xlfn.XLOOKUP(MatriceDosDiscplinaire[[#This Row],[UNITE]],[2]!Tableau88[UNITE],[2]!Tableau88[SUBDIVISION])</f>
        <v>GM</v>
      </c>
      <c r="O8" s="31" t="str">
        <f>_xlfn.XLOOKUP(MatriceDosDiscplinaire[[#This Row],[UNITE]],[2]!Tableau88[UNITE],[2]!Tableau88[REGION])</f>
        <v>1° RG ABIDJAN</v>
      </c>
      <c r="P8" s="32" t="s">
        <v>59</v>
      </c>
      <c r="Q8" s="33" t="s">
        <v>52</v>
      </c>
      <c r="R8" s="32" t="s">
        <v>42</v>
      </c>
      <c r="S8" s="34">
        <f>IF(MatriceDosDiscplinaire[[#This Row],[MLE]]="","",_xlfn.XLOOKUP(MatriceDosDiscplinaire[[#This Row],[MLE]],[2]!TabPromo17_193[MATRICULE],[2]!TabPromo17_193[DATE D''ENTREE GIE]))</f>
        <v>44157</v>
      </c>
      <c r="T8" s="35">
        <f>IF(MatriceDosDiscplinaire[[#This Row],[DATE DES FAITS]]="","",MatriceDosDiscplinaire[[#This Row],[ANNEE DE PUNITION]]-YEAR(MatriceDosDiscplinaire[[#This Row],[DATE D''ENTREE GIE]]))</f>
        <v>4</v>
      </c>
      <c r="U8" s="33" t="s">
        <v>43</v>
      </c>
      <c r="V8" s="36">
        <v>0</v>
      </c>
      <c r="W8" s="44" t="s">
        <v>49</v>
      </c>
      <c r="X8" s="37">
        <v>45281</v>
      </c>
      <c r="Y8" s="25">
        <v>2</v>
      </c>
      <c r="Z8" s="36" t="s">
        <v>37</v>
      </c>
      <c r="AA8" s="38" t="str">
        <f>IFERROR(_xlfn.XLOOKUP(MatriceDosDiscplinaire[[#This Row],[MLE]],[2]!Tableau126[MLE],[2]!Tableau126[MESSAGES DE REFERENCE]),"")</f>
        <v>N°30393/CSG/DRH/REC-CHAN DU 20/02/2024</v>
      </c>
      <c r="AB8" s="45" t="s">
        <v>38</v>
      </c>
      <c r="AC8" s="45">
        <v>32</v>
      </c>
      <c r="AD8" s="39">
        <f>YEAR(MatriceDosDiscplinaire[[#This Row],[DATE DES FAITS]])</f>
        <v>2023</v>
      </c>
    </row>
    <row r="9" spans="1:30">
      <c r="A9" s="19">
        <v>8</v>
      </c>
      <c r="B9" s="19">
        <v>2024</v>
      </c>
      <c r="C9" s="20">
        <v>8</v>
      </c>
      <c r="D9" s="40">
        <v>8</v>
      </c>
      <c r="E9" s="22">
        <v>45306</v>
      </c>
      <c r="F9" s="23">
        <v>48435</v>
      </c>
      <c r="G9" s="24" t="s">
        <v>172</v>
      </c>
      <c r="H9" s="41" t="s">
        <v>53</v>
      </c>
      <c r="I9" s="41" t="s">
        <v>165</v>
      </c>
      <c r="J9" s="42">
        <v>32249</v>
      </c>
      <c r="K9" s="43">
        <v>13047</v>
      </c>
      <c r="L9" s="28" t="s">
        <v>60</v>
      </c>
      <c r="M9" s="29" t="str">
        <f>_xlfn.XLOOKUP(MatriceDosDiscplinaire[[#This Row],[UNITE]],[2]!Tableau88[UNITE],[2]!Tableau88[LEGION])</f>
        <v>1°LGM ABIDJAN</v>
      </c>
      <c r="N9" s="30" t="str">
        <f>_xlfn.XLOOKUP(MatriceDosDiscplinaire[[#This Row],[UNITE]],[2]!Tableau88[UNITE],[2]!Tableau88[SUBDIVISION])</f>
        <v>GM</v>
      </c>
      <c r="O9" s="31" t="str">
        <f>_xlfn.XLOOKUP(MatriceDosDiscplinaire[[#This Row],[UNITE]],[2]!Tableau88[UNITE],[2]!Tableau88[REGION])</f>
        <v>1° RG ABIDJAN</v>
      </c>
      <c r="P9" s="32" t="s">
        <v>51</v>
      </c>
      <c r="Q9" s="33" t="s">
        <v>52</v>
      </c>
      <c r="R9" s="32" t="s">
        <v>42</v>
      </c>
      <c r="S9" s="34">
        <f>IF(MatriceDosDiscplinaire[[#This Row],[MLE]]="","",_xlfn.XLOOKUP(MatriceDosDiscplinaire[[#This Row],[MLE]],[2]!TabPromo17_193[MATRICULE],[2]!TabPromo17_193[DATE D''ENTREE GIE]))</f>
        <v>41396</v>
      </c>
      <c r="T9" s="35">
        <f>IF(MatriceDosDiscplinaire[[#This Row],[DATE DES FAITS]]="","",MatriceDosDiscplinaire[[#This Row],[ANNEE DE PUNITION]]-YEAR(MatriceDosDiscplinaire[[#This Row],[DATE D''ENTREE GIE]]))</f>
        <v>11</v>
      </c>
      <c r="U9" s="33" t="s">
        <v>43</v>
      </c>
      <c r="V9" s="36">
        <v>1</v>
      </c>
      <c r="W9" s="44" t="s">
        <v>49</v>
      </c>
      <c r="X9" s="37">
        <v>45296</v>
      </c>
      <c r="Y9" s="25">
        <v>2</v>
      </c>
      <c r="Z9" s="36" t="s">
        <v>37</v>
      </c>
      <c r="AA9" s="38" t="str">
        <f>IFERROR(_xlfn.XLOOKUP(MatriceDosDiscplinaire[[#This Row],[MLE]],[2]!Tableau126[MLE],[2]!Tableau126[MESSAGES DE REFERENCE]),"")</f>
        <v>N°30395/CSG/DRH/REC-CHAN DU 20/02/2024</v>
      </c>
      <c r="AB9" s="45" t="s">
        <v>38</v>
      </c>
      <c r="AC9" s="45">
        <v>32</v>
      </c>
      <c r="AD9" s="39">
        <f>YEAR(MatriceDosDiscplinaire[[#This Row],[DATE DES FAITS]])</f>
        <v>2024</v>
      </c>
    </row>
    <row r="10" spans="1:30">
      <c r="A10" s="19">
        <v>9</v>
      </c>
      <c r="B10" s="19">
        <v>2024</v>
      </c>
      <c r="C10" s="20">
        <v>9</v>
      </c>
      <c r="D10" s="40">
        <v>9</v>
      </c>
      <c r="E10" s="22">
        <v>45306</v>
      </c>
      <c r="F10" s="23">
        <v>85019</v>
      </c>
      <c r="G10" s="24" t="s">
        <v>173</v>
      </c>
      <c r="H10" s="41" t="s">
        <v>39</v>
      </c>
      <c r="I10" s="41" t="s">
        <v>165</v>
      </c>
      <c r="J10" s="42">
        <v>1</v>
      </c>
      <c r="K10" s="43">
        <v>45284</v>
      </c>
      <c r="L10" s="28" t="s">
        <v>61</v>
      </c>
      <c r="M10" s="29" t="str">
        <f>_xlfn.XLOOKUP(MatriceDosDiscplinaire[[#This Row],[UNITE]],[2]!Tableau88[UNITE],[2]!Tableau88[LEGION])</f>
        <v>5°LGM SAN-PEDRO</v>
      </c>
      <c r="N10" s="30" t="str">
        <f>_xlfn.XLOOKUP(MatriceDosDiscplinaire[[#This Row],[UNITE]],[2]!Tableau88[UNITE],[2]!Tableau88[SUBDIVISION])</f>
        <v>GM</v>
      </c>
      <c r="O10" s="31" t="str">
        <f>_xlfn.XLOOKUP(MatriceDosDiscplinaire[[#This Row],[UNITE]],[2]!Tableau88[UNITE],[2]!Tableau88[REGION])</f>
        <v>2° RG DALOA</v>
      </c>
      <c r="P10" s="32" t="s">
        <v>62</v>
      </c>
      <c r="Q10" s="33" t="s">
        <v>52</v>
      </c>
      <c r="R10" s="32" t="s">
        <v>34</v>
      </c>
      <c r="S10" s="34">
        <f>IF(MatriceDosDiscplinaire[[#This Row],[MLE]]="","",_xlfn.XLOOKUP(MatriceDosDiscplinaire[[#This Row],[MLE]],[2]!TabPromo17_193[MATRICULE],[2]!TabPromo17_193[DATE D''ENTREE GIE]))</f>
        <v>42376</v>
      </c>
      <c r="T10" s="35">
        <f>IF(MatriceDosDiscplinaire[[#This Row],[DATE DES FAITS]]="","",MatriceDosDiscplinaire[[#This Row],[ANNEE DE PUNITION]]-YEAR(MatriceDosDiscplinaire[[#This Row],[DATE D''ENTREE GIE]]))</f>
        <v>8</v>
      </c>
      <c r="U10" s="33" t="s">
        <v>43</v>
      </c>
      <c r="V10" s="36">
        <v>2</v>
      </c>
      <c r="W10" s="44" t="s">
        <v>49</v>
      </c>
      <c r="X10" s="37">
        <v>45284</v>
      </c>
      <c r="Y10" s="25">
        <v>2</v>
      </c>
      <c r="Z10" s="36" t="s">
        <v>37</v>
      </c>
      <c r="AA10" s="38" t="str">
        <f>IFERROR(_xlfn.XLOOKUP(MatriceDosDiscplinaire[[#This Row],[MLE]],[2]!Tableau126[MLE],[2]!Tableau126[MESSAGES DE REFERENCE]),"")</f>
        <v>N°30392/CSG/DRH/REC-CHAN DU 20/02/2024</v>
      </c>
      <c r="AB10" s="45" t="s">
        <v>38</v>
      </c>
      <c r="AC10" s="45">
        <v>32</v>
      </c>
      <c r="AD10" s="39">
        <f>YEAR(MatriceDosDiscplinaire[[#This Row],[DATE DES FAITS]])</f>
        <v>2023</v>
      </c>
    </row>
    <row r="11" spans="1:30">
      <c r="A11" s="19">
        <v>10</v>
      </c>
      <c r="B11" s="19">
        <v>2024</v>
      </c>
      <c r="C11" s="20">
        <v>10</v>
      </c>
      <c r="D11" s="40">
        <v>10</v>
      </c>
      <c r="E11" s="22">
        <v>45307</v>
      </c>
      <c r="F11" s="23">
        <v>23654</v>
      </c>
      <c r="G11" s="24" t="s">
        <v>174</v>
      </c>
      <c r="H11" s="41" t="s">
        <v>30</v>
      </c>
      <c r="I11" s="41" t="s">
        <v>165</v>
      </c>
      <c r="J11" s="42">
        <v>27867</v>
      </c>
      <c r="K11" s="43">
        <v>17371</v>
      </c>
      <c r="L11" s="28" t="s">
        <v>63</v>
      </c>
      <c r="M11" s="29" t="str">
        <f>_xlfn.XLOOKUP(MatriceDosDiscplinaire[[#This Row],[UNITE]],[2]!Tableau88[UNITE],[2]!Tableau88[LEGION])</f>
        <v>9°LGT ODIENNE</v>
      </c>
      <c r="N11" s="30" t="str">
        <f>_xlfn.XLOOKUP(MatriceDosDiscplinaire[[#This Row],[UNITE]],[2]!Tableau88[UNITE],[2]!Tableau88[SUBDIVISION])</f>
        <v>GT</v>
      </c>
      <c r="O11" s="31" t="str">
        <f>_xlfn.XLOOKUP(MatriceDosDiscplinaire[[#This Row],[UNITE]],[2]!Tableau88[UNITE],[2]!Tableau88[REGION])</f>
        <v>4° RG KORHOGO</v>
      </c>
      <c r="P11" s="32" t="s">
        <v>64</v>
      </c>
      <c r="Q11" s="33" t="s">
        <v>33</v>
      </c>
      <c r="R11" s="32" t="s">
        <v>65</v>
      </c>
      <c r="S11" s="34">
        <f>IF(MatriceDosDiscplinaire[[#This Row],[MLE]]="","",_xlfn.XLOOKUP(MatriceDosDiscplinaire[[#This Row],[MLE]],[2]!TabPromo17_193[MATRICULE],[2]!TabPromo17_193[DATE D''ENTREE GIE]))</f>
        <v>35014</v>
      </c>
      <c r="T11" s="35">
        <f>IF(MatriceDosDiscplinaire[[#This Row],[DATE DES FAITS]]="","",MatriceDosDiscplinaire[[#This Row],[ANNEE DE PUNITION]]-YEAR(MatriceDosDiscplinaire[[#This Row],[DATE D''ENTREE GIE]]))</f>
        <v>29</v>
      </c>
      <c r="U11" s="33" t="s">
        <v>35</v>
      </c>
      <c r="V11" s="36">
        <v>5</v>
      </c>
      <c r="W11" s="44" t="s">
        <v>66</v>
      </c>
      <c r="X11" s="37">
        <v>45238</v>
      </c>
      <c r="Y11" s="25">
        <v>3</v>
      </c>
      <c r="Z11" s="36" t="s">
        <v>45</v>
      </c>
      <c r="AA11" s="38" t="str">
        <f>IFERROR(_xlfn.XLOOKUP(MatriceDosDiscplinaire[[#This Row],[MLE]],[2]!Tableau126[MLE],[2]!Tableau126[MESSAGES DE REFERENCE]),"")</f>
        <v/>
      </c>
      <c r="AB11" s="45" t="s">
        <v>67</v>
      </c>
      <c r="AC11" s="45">
        <v>32</v>
      </c>
      <c r="AD11" s="39">
        <f>YEAR(MatriceDosDiscplinaire[[#This Row],[DATE DES FAITS]])</f>
        <v>2023</v>
      </c>
    </row>
    <row r="12" spans="1:30">
      <c r="A12" s="19">
        <v>11</v>
      </c>
      <c r="B12" s="19">
        <v>2024</v>
      </c>
      <c r="C12" s="20">
        <v>11</v>
      </c>
      <c r="D12" s="40">
        <v>11</v>
      </c>
      <c r="E12" s="22">
        <v>45307</v>
      </c>
      <c r="F12" s="23">
        <v>44573</v>
      </c>
      <c r="G12" s="24" t="s">
        <v>175</v>
      </c>
      <c r="H12" s="41" t="s">
        <v>39</v>
      </c>
      <c r="I12" s="41" t="s">
        <v>165</v>
      </c>
      <c r="J12" s="42">
        <v>31554</v>
      </c>
      <c r="K12" s="43">
        <v>13663</v>
      </c>
      <c r="L12" s="28" t="s">
        <v>68</v>
      </c>
      <c r="M12" s="29" t="str">
        <f>_xlfn.XLOOKUP(MatriceDosDiscplinaire[[#This Row],[UNITE]],[2]!Tableau88[UNITE],[2]!Tableau88[LEGION])</f>
        <v>5°LGM SAN-PEDRO</v>
      </c>
      <c r="N12" s="30" t="str">
        <f>_xlfn.XLOOKUP(MatriceDosDiscplinaire[[#This Row],[UNITE]],[2]!Tableau88[UNITE],[2]!Tableau88[SUBDIVISION])</f>
        <v>GM</v>
      </c>
      <c r="O12" s="31" t="str">
        <f>_xlfn.XLOOKUP(MatriceDosDiscplinaire[[#This Row],[UNITE]],[2]!Tableau88[UNITE],[2]!Tableau88[REGION])</f>
        <v>2° RG DALOA</v>
      </c>
      <c r="P12" s="32" t="s">
        <v>62</v>
      </c>
      <c r="Q12" s="33" t="s">
        <v>52</v>
      </c>
      <c r="R12" s="32" t="s">
        <v>34</v>
      </c>
      <c r="S12" s="34">
        <f>IF(MatriceDosDiscplinaire[[#This Row],[MLE]]="","",_xlfn.XLOOKUP(MatriceDosDiscplinaire[[#This Row],[MLE]],[2]!TabPromo17_193[MATRICULE],[2]!TabPromo17_193[DATE D''ENTREE GIE]))</f>
        <v>40057</v>
      </c>
      <c r="T12" s="35">
        <f>IF(MatriceDosDiscplinaire[[#This Row],[DATE DES FAITS]]="","",MatriceDosDiscplinaire[[#This Row],[ANNEE DE PUNITION]]-YEAR(MatriceDosDiscplinaire[[#This Row],[DATE D''ENTREE GIE]]))</f>
        <v>15</v>
      </c>
      <c r="U12" s="33" t="s">
        <v>43</v>
      </c>
      <c r="V12" s="36">
        <v>1</v>
      </c>
      <c r="W12" s="44" t="s">
        <v>44</v>
      </c>
      <c r="X12" s="37">
        <v>45217</v>
      </c>
      <c r="Y12" s="25">
        <v>3</v>
      </c>
      <c r="Z12" s="36" t="s">
        <v>45</v>
      </c>
      <c r="AA12" s="38" t="str">
        <f>IFERROR(_xlfn.XLOOKUP(MatriceDosDiscplinaire[[#This Row],[MLE]],[2]!Tableau126[MLE],[2]!Tableau126[MESSAGES DE REFERENCE]),"")</f>
        <v/>
      </c>
      <c r="AB12" s="45">
        <v>30</v>
      </c>
      <c r="AC12" s="45">
        <v>32</v>
      </c>
      <c r="AD12" s="39">
        <f>YEAR(MatriceDosDiscplinaire[[#This Row],[DATE DES FAITS]])</f>
        <v>2023</v>
      </c>
    </row>
    <row r="13" spans="1:30">
      <c r="A13" s="19">
        <v>12</v>
      </c>
      <c r="B13" s="19">
        <v>2024</v>
      </c>
      <c r="C13" s="20">
        <v>12</v>
      </c>
      <c r="D13" s="40">
        <v>12</v>
      </c>
      <c r="E13" s="22">
        <v>45307</v>
      </c>
      <c r="F13" s="23">
        <v>86330</v>
      </c>
      <c r="G13" s="24" t="s">
        <v>176</v>
      </c>
      <c r="H13" s="41" t="s">
        <v>39</v>
      </c>
      <c r="I13" s="41" t="s">
        <v>165</v>
      </c>
      <c r="J13" s="42">
        <v>34447</v>
      </c>
      <c r="K13" s="43">
        <v>10547</v>
      </c>
      <c r="L13" s="28" t="s">
        <v>69</v>
      </c>
      <c r="M13" s="29" t="str">
        <f>_xlfn.XLOOKUP(MatriceDosDiscplinaire[[#This Row],[UNITE]],[2]!Tableau88[UNITE],[2]!Tableau88[LEGION])</f>
        <v>3°LGM BOUAKE</v>
      </c>
      <c r="N13" s="30" t="str">
        <f>_xlfn.XLOOKUP(MatriceDosDiscplinaire[[#This Row],[UNITE]],[2]!Tableau88[UNITE],[2]!Tableau88[SUBDIVISION])</f>
        <v>GM</v>
      </c>
      <c r="O13" s="31" t="str">
        <f>_xlfn.XLOOKUP(MatriceDosDiscplinaire[[#This Row],[UNITE]],[2]!Tableau88[UNITE],[2]!Tableau88[REGION])</f>
        <v>3° RG BOUAKE</v>
      </c>
      <c r="P13" s="32" t="s">
        <v>55</v>
      </c>
      <c r="Q13" s="33" t="s">
        <v>52</v>
      </c>
      <c r="R13" s="32" t="s">
        <v>56</v>
      </c>
      <c r="S13" s="34">
        <f>IF(MatriceDosDiscplinaire[[#This Row],[MLE]]="","",_xlfn.XLOOKUP(MatriceDosDiscplinaire[[#This Row],[MLE]],[2]!TabPromo17_193[MATRICULE],[2]!TabPromo17_193[DATE D''ENTREE GIE]))</f>
        <v>43536</v>
      </c>
      <c r="T13" s="35">
        <f>IF(MatriceDosDiscplinaire[[#This Row],[DATE DES FAITS]]="","",MatriceDosDiscplinaire[[#This Row],[ANNEE DE PUNITION]]-YEAR(MatriceDosDiscplinaire[[#This Row],[DATE D''ENTREE GIE]]))</f>
        <v>5</v>
      </c>
      <c r="U13" s="33" t="s">
        <v>43</v>
      </c>
      <c r="V13" s="36">
        <v>0</v>
      </c>
      <c r="W13" s="44" t="s">
        <v>70</v>
      </c>
      <c r="X13" s="37">
        <v>44994</v>
      </c>
      <c r="Y13" s="25">
        <v>4</v>
      </c>
      <c r="Z13" s="36" t="s">
        <v>45</v>
      </c>
      <c r="AA13" s="38" t="str">
        <f>IFERROR(_xlfn.XLOOKUP(MatriceDosDiscplinaire[[#This Row],[MLE]],[2]!Tableau126[MLE],[2]!Tableau126[MESSAGES DE REFERENCE]),"")</f>
        <v/>
      </c>
      <c r="AB13" s="45">
        <v>30</v>
      </c>
      <c r="AC13" s="45">
        <v>32</v>
      </c>
      <c r="AD13" s="39">
        <f>YEAR(MatriceDosDiscplinaire[[#This Row],[DATE DES FAITS]])</f>
        <v>2023</v>
      </c>
    </row>
    <row r="14" spans="1:30">
      <c r="A14" s="19">
        <v>13</v>
      </c>
      <c r="B14" s="19">
        <v>2024</v>
      </c>
      <c r="C14" s="20">
        <v>13</v>
      </c>
      <c r="D14" s="40">
        <v>13</v>
      </c>
      <c r="E14" s="22">
        <v>45307</v>
      </c>
      <c r="F14" s="23">
        <v>93026</v>
      </c>
      <c r="G14" s="24" t="s">
        <v>177</v>
      </c>
      <c r="H14" s="41" t="s">
        <v>39</v>
      </c>
      <c r="I14" s="41" t="s">
        <v>165</v>
      </c>
      <c r="J14" s="42">
        <v>36711</v>
      </c>
      <c r="K14" s="43">
        <v>8385</v>
      </c>
      <c r="L14" s="28" t="s">
        <v>71</v>
      </c>
      <c r="M14" s="29" t="str">
        <f>_xlfn.XLOOKUP(MatriceDosDiscplinaire[[#This Row],[UNITE]],[2]!Tableau88[UNITE],[2]!Tableau88[LEGION])</f>
        <v>5°LGM SAN-PEDRO</v>
      </c>
      <c r="N14" s="30" t="str">
        <f>_xlfn.XLOOKUP(MatriceDosDiscplinaire[[#This Row],[UNITE]],[2]!Tableau88[UNITE],[2]!Tableau88[SUBDIVISION])</f>
        <v>GM</v>
      </c>
      <c r="O14" s="31" t="str">
        <f>_xlfn.XLOOKUP(MatriceDosDiscplinaire[[#This Row],[UNITE]],[2]!Tableau88[UNITE],[2]!Tableau88[REGION])</f>
        <v>2° RG DALOA</v>
      </c>
      <c r="P14" s="32" t="s">
        <v>62</v>
      </c>
      <c r="Q14" s="33" t="s">
        <v>52</v>
      </c>
      <c r="R14" s="32" t="s">
        <v>34</v>
      </c>
      <c r="S14" s="34">
        <f>IF(MatriceDosDiscplinaire[[#This Row],[MLE]]="","",_xlfn.XLOOKUP(MatriceDosDiscplinaire[[#This Row],[MLE]],[2]!TabPromo17_193[MATRICULE],[2]!TabPromo17_193[DATE D''ENTREE GIE]))</f>
        <v>44157</v>
      </c>
      <c r="T14" s="35">
        <f>IF(MatriceDosDiscplinaire[[#This Row],[DATE DES FAITS]]="","",MatriceDosDiscplinaire[[#This Row],[ANNEE DE PUNITION]]-YEAR(MatriceDosDiscplinaire[[#This Row],[DATE D''ENTREE GIE]]))</f>
        <v>4</v>
      </c>
      <c r="U14" s="33" t="s">
        <v>43</v>
      </c>
      <c r="V14" s="36">
        <v>0</v>
      </c>
      <c r="W14" s="44" t="s">
        <v>44</v>
      </c>
      <c r="X14" s="37">
        <v>45096</v>
      </c>
      <c r="Y14" s="25">
        <v>3</v>
      </c>
      <c r="Z14" s="36" t="s">
        <v>45</v>
      </c>
      <c r="AA14" s="38" t="str">
        <f>IFERROR(_xlfn.XLOOKUP(MatriceDosDiscplinaire[[#This Row],[MLE]],[2]!Tableau126[MLE],[2]!Tableau126[MESSAGES DE REFERENCE]),"")</f>
        <v/>
      </c>
      <c r="AB14" s="45">
        <v>30</v>
      </c>
      <c r="AC14" s="45">
        <v>32</v>
      </c>
      <c r="AD14" s="39">
        <f>YEAR(MatriceDosDiscplinaire[[#This Row],[DATE DES FAITS]])</f>
        <v>2023</v>
      </c>
    </row>
    <row r="15" spans="1:30">
      <c r="A15" s="19">
        <v>14</v>
      </c>
      <c r="B15" s="19">
        <v>2024</v>
      </c>
      <c r="C15" s="20">
        <v>14</v>
      </c>
      <c r="D15" s="40">
        <v>14</v>
      </c>
      <c r="E15" s="22">
        <v>45307</v>
      </c>
      <c r="F15" s="23">
        <v>85185</v>
      </c>
      <c r="G15" s="24" t="s">
        <v>178</v>
      </c>
      <c r="H15" s="41" t="s">
        <v>39</v>
      </c>
      <c r="I15" s="41" t="s">
        <v>165</v>
      </c>
      <c r="J15" s="42">
        <v>367</v>
      </c>
      <c r="K15" s="43">
        <v>45163</v>
      </c>
      <c r="L15" s="28" t="s">
        <v>72</v>
      </c>
      <c r="M15" s="29" t="str">
        <f>_xlfn.XLOOKUP(MatriceDosDiscplinaire[[#This Row],[UNITE]],[2]!Tableau88[UNITE],[2]!Tableau88[LEGION])</f>
        <v>7°LGM ABENGOUROU</v>
      </c>
      <c r="N15" s="30" t="str">
        <f>_xlfn.XLOOKUP(MatriceDosDiscplinaire[[#This Row],[UNITE]],[2]!Tableau88[UNITE],[2]!Tableau88[SUBDIVISION])</f>
        <v>GM</v>
      </c>
      <c r="O15" s="31" t="str">
        <f>_xlfn.XLOOKUP(MatriceDosDiscplinaire[[#This Row],[UNITE]],[2]!Tableau88[UNITE],[2]!Tableau88[REGION])</f>
        <v>1° RG ABIDJAN</v>
      </c>
      <c r="P15" s="32" t="s">
        <v>59</v>
      </c>
      <c r="Q15" s="33" t="s">
        <v>52</v>
      </c>
      <c r="R15" s="32" t="s">
        <v>42</v>
      </c>
      <c r="S15" s="34">
        <f>IF(MatriceDosDiscplinaire[[#This Row],[MLE]]="","",_xlfn.XLOOKUP(MatriceDosDiscplinaire[[#This Row],[MLE]],[2]!TabPromo17_193[MATRICULE],[2]!TabPromo17_193[DATE D''ENTREE GIE]))</f>
        <v>42773</v>
      </c>
      <c r="T15" s="35">
        <f>IF(MatriceDosDiscplinaire[[#This Row],[DATE DES FAITS]]="","",MatriceDosDiscplinaire[[#This Row],[ANNEE DE PUNITION]]-YEAR(MatriceDosDiscplinaire[[#This Row],[DATE D''ENTREE GIE]]))</f>
        <v>7</v>
      </c>
      <c r="U15" s="33" t="s">
        <v>43</v>
      </c>
      <c r="V15" s="36">
        <v>0</v>
      </c>
      <c r="W15" s="44" t="s">
        <v>36</v>
      </c>
      <c r="X15" s="37">
        <v>45163</v>
      </c>
      <c r="Y15" s="25">
        <v>3</v>
      </c>
      <c r="Z15" s="36" t="s">
        <v>37</v>
      </c>
      <c r="AA15" s="38" t="str">
        <f>IFERROR(_xlfn.XLOOKUP(MatriceDosDiscplinaire[[#This Row],[MLE]],[2]!Tableau126[MLE],[2]!Tableau126[MESSAGES DE REFERENCE]),"")</f>
        <v>N°30390/CSG/DRH/REC-CHAN DU 20/02/2024</v>
      </c>
      <c r="AB15" s="45" t="s">
        <v>38</v>
      </c>
      <c r="AC15" s="45">
        <v>32</v>
      </c>
      <c r="AD15" s="39">
        <f>YEAR(MatriceDosDiscplinaire[[#This Row],[DATE DES FAITS]])</f>
        <v>2023</v>
      </c>
    </row>
    <row r="16" spans="1:30">
      <c r="A16" s="19">
        <v>15</v>
      </c>
      <c r="B16" s="19">
        <v>2024</v>
      </c>
      <c r="C16" s="20">
        <v>15</v>
      </c>
      <c r="D16" s="40">
        <v>15</v>
      </c>
      <c r="E16" s="22">
        <v>45307</v>
      </c>
      <c r="F16" s="23">
        <v>93090</v>
      </c>
      <c r="G16" s="24" t="s">
        <v>179</v>
      </c>
      <c r="H16" s="41" t="s">
        <v>39</v>
      </c>
      <c r="I16" s="41" t="s">
        <v>165</v>
      </c>
      <c r="J16" s="42">
        <v>36570</v>
      </c>
      <c r="K16" s="43">
        <v>8718</v>
      </c>
      <c r="L16" s="28" t="s">
        <v>50</v>
      </c>
      <c r="M16" s="29" t="str">
        <f>_xlfn.XLOOKUP(MatriceDosDiscplinaire[[#This Row],[UNITE]],[2]!Tableau88[UNITE],[2]!Tableau88[LEGION])</f>
        <v>1°LGM ABIDJAN</v>
      </c>
      <c r="N16" s="30" t="str">
        <f>_xlfn.XLOOKUP(MatriceDosDiscplinaire[[#This Row],[UNITE]],[2]!Tableau88[UNITE],[2]!Tableau88[SUBDIVISION])</f>
        <v>GM</v>
      </c>
      <c r="O16" s="31" t="str">
        <f>_xlfn.XLOOKUP(MatriceDosDiscplinaire[[#This Row],[UNITE]],[2]!Tableau88[UNITE],[2]!Tableau88[REGION])</f>
        <v>1° RG ABIDJAN</v>
      </c>
      <c r="P16" s="32" t="s">
        <v>51</v>
      </c>
      <c r="Q16" s="33" t="s">
        <v>52</v>
      </c>
      <c r="R16" s="32" t="s">
        <v>42</v>
      </c>
      <c r="S16" s="34">
        <f>IF(MatriceDosDiscplinaire[[#This Row],[MLE]]="","",_xlfn.XLOOKUP(MatriceDosDiscplinaire[[#This Row],[MLE]],[2]!TabPromo17_193[MATRICULE],[2]!TabPromo17_193[DATE D''ENTREE GIE]))</f>
        <v>44157</v>
      </c>
      <c r="T16" s="35">
        <f>IF(MatriceDosDiscplinaire[[#This Row],[DATE DES FAITS]]="","",MatriceDosDiscplinaire[[#This Row],[ANNEE DE PUNITION]]-YEAR(MatriceDosDiscplinaire[[#This Row],[DATE D''ENTREE GIE]]))</f>
        <v>4</v>
      </c>
      <c r="U16" s="33" t="s">
        <v>43</v>
      </c>
      <c r="V16" s="36">
        <v>0</v>
      </c>
      <c r="W16" s="44" t="s">
        <v>57</v>
      </c>
      <c r="X16" s="37">
        <v>45288</v>
      </c>
      <c r="Y16" s="25">
        <v>3</v>
      </c>
      <c r="Z16" s="36" t="s">
        <v>45</v>
      </c>
      <c r="AA16" s="38" t="str">
        <f>IFERROR(_xlfn.XLOOKUP(MatriceDosDiscplinaire[[#This Row],[MLE]],[2]!Tableau126[MLE],[2]!Tableau126[MESSAGES DE REFERENCE]),"")</f>
        <v/>
      </c>
      <c r="AB16" s="45">
        <v>50</v>
      </c>
      <c r="AC16" s="45">
        <v>32</v>
      </c>
      <c r="AD16" s="39">
        <f>YEAR(MatriceDosDiscplinaire[[#This Row],[DATE DES FAITS]])</f>
        <v>2023</v>
      </c>
    </row>
    <row r="17" spans="1:30">
      <c r="A17" s="19">
        <v>16</v>
      </c>
      <c r="B17" s="19">
        <v>2024</v>
      </c>
      <c r="C17" s="20">
        <v>16</v>
      </c>
      <c r="D17" s="40">
        <v>16</v>
      </c>
      <c r="E17" s="22">
        <v>45308</v>
      </c>
      <c r="F17" s="23">
        <v>24212</v>
      </c>
      <c r="G17" s="24" t="s">
        <v>180</v>
      </c>
      <c r="H17" s="41" t="s">
        <v>30</v>
      </c>
      <c r="I17" s="41" t="s">
        <v>165</v>
      </c>
      <c r="J17" s="42">
        <v>27740</v>
      </c>
      <c r="K17" s="43">
        <v>17531</v>
      </c>
      <c r="L17" s="28" t="s">
        <v>73</v>
      </c>
      <c r="M17" s="29" t="str">
        <f>_xlfn.XLOOKUP(MatriceDosDiscplinaire[[#This Row],[UNITE]],[2]!Tableau88[UNITE],[2]!Tableau88[LEGION])</f>
        <v>1°LGT ABIDJAN</v>
      </c>
      <c r="N17" s="30" t="str">
        <f>_xlfn.XLOOKUP(MatriceDosDiscplinaire[[#This Row],[UNITE]],[2]!Tableau88[UNITE],[2]!Tableau88[SUBDIVISION])</f>
        <v>GT</v>
      </c>
      <c r="O17" s="31" t="str">
        <f>_xlfn.XLOOKUP(MatriceDosDiscplinaire[[#This Row],[UNITE]],[2]!Tableau88[UNITE],[2]!Tableau88[REGION])</f>
        <v>1° RG ABIDJAN</v>
      </c>
      <c r="P17" s="32" t="s">
        <v>74</v>
      </c>
      <c r="Q17" s="33" t="s">
        <v>33</v>
      </c>
      <c r="R17" s="32" t="s">
        <v>42</v>
      </c>
      <c r="S17" s="34">
        <f>IF(MatriceDosDiscplinaire[[#This Row],[MLE]]="","",_xlfn.XLOOKUP(MatriceDosDiscplinaire[[#This Row],[MLE]],[2]!TabPromo17_193[MATRICULE],[2]!TabPromo17_193[DATE D''ENTREE GIE]))</f>
        <v>35728</v>
      </c>
      <c r="T17" s="35">
        <f>IF(MatriceDosDiscplinaire[[#This Row],[DATE DES FAITS]]="","",MatriceDosDiscplinaire[[#This Row],[ANNEE DE PUNITION]]-YEAR(MatriceDosDiscplinaire[[#This Row],[DATE D''ENTREE GIE]]))</f>
        <v>27</v>
      </c>
      <c r="U17" s="33" t="s">
        <v>43</v>
      </c>
      <c r="V17" s="36">
        <v>5</v>
      </c>
      <c r="W17" s="44" t="s">
        <v>57</v>
      </c>
      <c r="X17" s="37">
        <v>45271</v>
      </c>
      <c r="Y17" s="25">
        <v>3</v>
      </c>
      <c r="Z17" s="36" t="s">
        <v>45</v>
      </c>
      <c r="AA17" s="38" t="str">
        <f>IFERROR(_xlfn.XLOOKUP(MatriceDosDiscplinaire[[#This Row],[MLE]],[2]!Tableau126[MLE],[2]!Tableau126[MESSAGES DE REFERENCE]),"")</f>
        <v/>
      </c>
      <c r="AB17" s="45">
        <v>50</v>
      </c>
      <c r="AC17" s="45">
        <v>32</v>
      </c>
      <c r="AD17" s="39">
        <f>YEAR(MatriceDosDiscplinaire[[#This Row],[DATE DES FAITS]])</f>
        <v>2023</v>
      </c>
    </row>
    <row r="18" spans="1:30">
      <c r="A18" s="19">
        <v>17</v>
      </c>
      <c r="B18" s="19">
        <v>2024</v>
      </c>
      <c r="C18" s="20">
        <v>17</v>
      </c>
      <c r="D18" s="40">
        <v>17</v>
      </c>
      <c r="E18" s="22">
        <v>45308</v>
      </c>
      <c r="F18" s="23">
        <v>24006</v>
      </c>
      <c r="G18" s="24" t="s">
        <v>181</v>
      </c>
      <c r="H18" s="41" t="s">
        <v>30</v>
      </c>
      <c r="I18" s="41" t="s">
        <v>165</v>
      </c>
      <c r="J18" s="42">
        <v>26531</v>
      </c>
      <c r="K18" s="43">
        <v>18740</v>
      </c>
      <c r="L18" s="28" t="s">
        <v>73</v>
      </c>
      <c r="M18" s="29" t="str">
        <f>_xlfn.XLOOKUP(MatriceDosDiscplinaire[[#This Row],[UNITE]],[2]!Tableau88[UNITE],[2]!Tableau88[LEGION])</f>
        <v>1°LGT ABIDJAN</v>
      </c>
      <c r="N18" s="30" t="str">
        <f>_xlfn.XLOOKUP(MatriceDosDiscplinaire[[#This Row],[UNITE]],[2]!Tableau88[UNITE],[2]!Tableau88[SUBDIVISION])</f>
        <v>GT</v>
      </c>
      <c r="O18" s="31" t="str">
        <f>_xlfn.XLOOKUP(MatriceDosDiscplinaire[[#This Row],[UNITE]],[2]!Tableau88[UNITE],[2]!Tableau88[REGION])</f>
        <v>1° RG ABIDJAN</v>
      </c>
      <c r="P18" s="32" t="s">
        <v>74</v>
      </c>
      <c r="Q18" s="33" t="s">
        <v>33</v>
      </c>
      <c r="R18" s="32" t="s">
        <v>42</v>
      </c>
      <c r="S18" s="34">
        <f>IF(MatriceDosDiscplinaire[[#This Row],[MLE]]="","",_xlfn.XLOOKUP(MatriceDosDiscplinaire[[#This Row],[MLE]],[2]!TabPromo17_193[MATRICULE],[2]!TabPromo17_193[DATE D''ENTREE GIE]))</f>
        <v>35339</v>
      </c>
      <c r="T18" s="35">
        <f>IF(MatriceDosDiscplinaire[[#This Row],[DATE DES FAITS]]="","",MatriceDosDiscplinaire[[#This Row],[ANNEE DE PUNITION]]-YEAR(MatriceDosDiscplinaire[[#This Row],[DATE D''ENTREE GIE]]))</f>
        <v>28</v>
      </c>
      <c r="U18" s="33" t="s">
        <v>43</v>
      </c>
      <c r="V18" s="36">
        <v>2</v>
      </c>
      <c r="W18" s="44" t="s">
        <v>57</v>
      </c>
      <c r="X18" s="37">
        <v>45271</v>
      </c>
      <c r="Y18" s="25">
        <v>3</v>
      </c>
      <c r="Z18" s="36" t="s">
        <v>45</v>
      </c>
      <c r="AA18" s="38" t="str">
        <f>IFERROR(_xlfn.XLOOKUP(MatriceDosDiscplinaire[[#This Row],[MLE]],[2]!Tableau126[MLE],[2]!Tableau126[MESSAGES DE REFERENCE]),"")</f>
        <v/>
      </c>
      <c r="AB18" s="45">
        <v>50</v>
      </c>
      <c r="AC18" s="45">
        <v>32</v>
      </c>
      <c r="AD18" s="39">
        <f>YEAR(MatriceDosDiscplinaire[[#This Row],[DATE DES FAITS]])</f>
        <v>2023</v>
      </c>
    </row>
    <row r="19" spans="1:30">
      <c r="A19" s="19">
        <v>18</v>
      </c>
      <c r="B19" s="19">
        <v>2024</v>
      </c>
      <c r="C19" s="20">
        <v>18</v>
      </c>
      <c r="D19" s="40">
        <v>18</v>
      </c>
      <c r="E19" s="22">
        <v>45308</v>
      </c>
      <c r="F19" s="23">
        <v>44393</v>
      </c>
      <c r="G19" s="24" t="s">
        <v>182</v>
      </c>
      <c r="H19" s="41" t="s">
        <v>39</v>
      </c>
      <c r="I19" s="41" t="s">
        <v>165</v>
      </c>
      <c r="J19" s="42">
        <v>32516</v>
      </c>
      <c r="K19" s="43">
        <v>12755</v>
      </c>
      <c r="L19" s="28" t="s">
        <v>75</v>
      </c>
      <c r="M19" s="29" t="str">
        <f>_xlfn.XLOOKUP(MatriceDosDiscplinaire[[#This Row],[UNITE]],[2]!Tableau88[UNITE],[2]!Tableau88[LEGION])</f>
        <v>1°LGM ABIDJAN</v>
      </c>
      <c r="N19" s="30" t="str">
        <f>_xlfn.XLOOKUP(MatriceDosDiscplinaire[[#This Row],[UNITE]],[2]!Tableau88[UNITE],[2]!Tableau88[SUBDIVISION])</f>
        <v>GM</v>
      </c>
      <c r="O19" s="31" t="str">
        <f>_xlfn.XLOOKUP(MatriceDosDiscplinaire[[#This Row],[UNITE]],[2]!Tableau88[UNITE],[2]!Tableau88[REGION])</f>
        <v>1° RG ABIDJAN</v>
      </c>
      <c r="P19" s="32" t="s">
        <v>51</v>
      </c>
      <c r="Q19" s="33" t="s">
        <v>52</v>
      </c>
      <c r="R19" s="32" t="s">
        <v>42</v>
      </c>
      <c r="S19" s="34">
        <f>IF(MatriceDosDiscplinaire[[#This Row],[MLE]]="","",_xlfn.XLOOKUP(MatriceDosDiscplinaire[[#This Row],[MLE]],[2]!TabPromo17_193[MATRICULE],[2]!TabPromo17_193[DATE D''ENTREE GIE]))</f>
        <v>40057</v>
      </c>
      <c r="T19" s="35">
        <f>IF(MatriceDosDiscplinaire[[#This Row],[DATE DES FAITS]]="","",MatriceDosDiscplinaire[[#This Row],[ANNEE DE PUNITION]]-YEAR(MatriceDosDiscplinaire[[#This Row],[DATE D''ENTREE GIE]]))</f>
        <v>15</v>
      </c>
      <c r="U19" s="33" t="s">
        <v>43</v>
      </c>
      <c r="V19" s="36">
        <v>2</v>
      </c>
      <c r="W19" s="44" t="s">
        <v>57</v>
      </c>
      <c r="X19" s="37">
        <v>45271</v>
      </c>
      <c r="Y19" s="25">
        <v>3</v>
      </c>
      <c r="Z19" s="36" t="s">
        <v>45</v>
      </c>
      <c r="AA19" s="38" t="str">
        <f>IFERROR(_xlfn.XLOOKUP(MatriceDosDiscplinaire[[#This Row],[MLE]],[2]!Tableau126[MLE],[2]!Tableau126[MESSAGES DE REFERENCE]),"")</f>
        <v/>
      </c>
      <c r="AB19" s="45">
        <v>50</v>
      </c>
      <c r="AC19" s="45">
        <v>32</v>
      </c>
      <c r="AD19" s="39">
        <f>YEAR(MatriceDosDiscplinaire[[#This Row],[DATE DES FAITS]])</f>
        <v>2023</v>
      </c>
    </row>
    <row r="20" spans="1:30">
      <c r="A20" s="19">
        <v>19</v>
      </c>
      <c r="B20" s="19">
        <v>2024</v>
      </c>
      <c r="C20" s="20">
        <v>19</v>
      </c>
      <c r="D20" s="40">
        <v>19</v>
      </c>
      <c r="E20" s="22">
        <v>45308</v>
      </c>
      <c r="F20" s="23">
        <v>86520</v>
      </c>
      <c r="G20" s="24" t="s">
        <v>183</v>
      </c>
      <c r="H20" s="41" t="s">
        <v>39</v>
      </c>
      <c r="I20" s="41" t="s">
        <v>165</v>
      </c>
      <c r="J20" s="42">
        <v>34257</v>
      </c>
      <c r="K20" s="43">
        <v>11014</v>
      </c>
      <c r="L20" s="28" t="s">
        <v>75</v>
      </c>
      <c r="M20" s="29" t="str">
        <f>_xlfn.XLOOKUP(MatriceDosDiscplinaire[[#This Row],[UNITE]],[2]!Tableau88[UNITE],[2]!Tableau88[LEGION])</f>
        <v>1°LGM ABIDJAN</v>
      </c>
      <c r="N20" s="30" t="str">
        <f>_xlfn.XLOOKUP(MatriceDosDiscplinaire[[#This Row],[UNITE]],[2]!Tableau88[UNITE],[2]!Tableau88[SUBDIVISION])</f>
        <v>GM</v>
      </c>
      <c r="O20" s="31" t="str">
        <f>_xlfn.XLOOKUP(MatriceDosDiscplinaire[[#This Row],[UNITE]],[2]!Tableau88[UNITE],[2]!Tableau88[REGION])</f>
        <v>1° RG ABIDJAN</v>
      </c>
      <c r="P20" s="32" t="s">
        <v>51</v>
      </c>
      <c r="Q20" s="33" t="s">
        <v>52</v>
      </c>
      <c r="R20" s="32" t="s">
        <v>42</v>
      </c>
      <c r="S20" s="34">
        <f>IF(MatriceDosDiscplinaire[[#This Row],[MLE]]="","",_xlfn.XLOOKUP(MatriceDosDiscplinaire[[#This Row],[MLE]],[2]!TabPromo17_193[MATRICULE],[2]!TabPromo17_193[DATE D''ENTREE GIE]))</f>
        <v>43536</v>
      </c>
      <c r="T20" s="35">
        <f>IF(MatriceDosDiscplinaire[[#This Row],[DATE DES FAITS]]="","",MatriceDosDiscplinaire[[#This Row],[ANNEE DE PUNITION]]-YEAR(MatriceDosDiscplinaire[[#This Row],[DATE D''ENTREE GIE]]))</f>
        <v>5</v>
      </c>
      <c r="U20" s="33" t="s">
        <v>43</v>
      </c>
      <c r="V20" s="36">
        <v>1</v>
      </c>
      <c r="W20" s="44" t="s">
        <v>57</v>
      </c>
      <c r="X20" s="37">
        <v>45271</v>
      </c>
      <c r="Y20" s="25">
        <v>3</v>
      </c>
      <c r="Z20" s="36" t="s">
        <v>45</v>
      </c>
      <c r="AA20" s="38" t="str">
        <f>IFERROR(_xlfn.XLOOKUP(MatriceDosDiscplinaire[[#This Row],[MLE]],[2]!Tableau126[MLE],[2]!Tableau126[MESSAGES DE REFERENCE]),"")</f>
        <v/>
      </c>
      <c r="AB20" s="45">
        <v>50</v>
      </c>
      <c r="AC20" s="45">
        <v>32</v>
      </c>
      <c r="AD20" s="39">
        <f>YEAR(MatriceDosDiscplinaire[[#This Row],[DATE DES FAITS]])</f>
        <v>2023</v>
      </c>
    </row>
    <row r="21" spans="1:30">
      <c r="A21" s="19">
        <v>20</v>
      </c>
      <c r="B21" s="19">
        <v>2024</v>
      </c>
      <c r="C21" s="20">
        <v>20</v>
      </c>
      <c r="D21" s="40">
        <v>20</v>
      </c>
      <c r="E21" s="22">
        <v>45310</v>
      </c>
      <c r="F21" s="23">
        <v>87151</v>
      </c>
      <c r="G21" s="24" t="s">
        <v>184</v>
      </c>
      <c r="H21" s="41" t="s">
        <v>39</v>
      </c>
      <c r="I21" s="41" t="s">
        <v>165</v>
      </c>
      <c r="J21" s="42">
        <v>34912</v>
      </c>
      <c r="K21" s="43">
        <v>10271</v>
      </c>
      <c r="L21" s="28" t="s">
        <v>76</v>
      </c>
      <c r="M21" s="29" t="str">
        <f>_xlfn.XLOOKUP(MatriceDosDiscplinaire[[#This Row],[UNITE]],[2]!Tableau88[UNITE],[2]!Tableau88[LEGION])</f>
        <v>9°LGM ODIENNE</v>
      </c>
      <c r="N21" s="30" t="str">
        <f>_xlfn.XLOOKUP(MatriceDosDiscplinaire[[#This Row],[UNITE]],[2]!Tableau88[UNITE],[2]!Tableau88[SUBDIVISION])</f>
        <v>GM</v>
      </c>
      <c r="O21" s="31" t="str">
        <f>_xlfn.XLOOKUP(MatriceDosDiscplinaire[[#This Row],[UNITE]],[2]!Tableau88[UNITE],[2]!Tableau88[REGION])</f>
        <v>4° RG KORHOGO</v>
      </c>
      <c r="P21" s="32" t="s">
        <v>77</v>
      </c>
      <c r="Q21" s="33" t="s">
        <v>52</v>
      </c>
      <c r="R21" s="32" t="s">
        <v>65</v>
      </c>
      <c r="S21" s="34">
        <f>IF(MatriceDosDiscplinaire[[#This Row],[MLE]]="","",_xlfn.XLOOKUP(MatriceDosDiscplinaire[[#This Row],[MLE]],[2]!TabPromo17_193[MATRICULE],[2]!TabPromo17_193[DATE D''ENTREE GIE]))</f>
        <v>43536</v>
      </c>
      <c r="T21" s="35">
        <f>IF(MatriceDosDiscplinaire[[#This Row],[DATE DES FAITS]]="","",MatriceDosDiscplinaire[[#This Row],[ANNEE DE PUNITION]]-YEAR(MatriceDosDiscplinaire[[#This Row],[DATE D''ENTREE GIE]]))</f>
        <v>5</v>
      </c>
      <c r="U21" s="33" t="s">
        <v>43</v>
      </c>
      <c r="V21" s="36">
        <v>1</v>
      </c>
      <c r="W21" s="44" t="s">
        <v>36</v>
      </c>
      <c r="X21" s="37">
        <v>45183</v>
      </c>
      <c r="Y21" s="25">
        <v>3</v>
      </c>
      <c r="Z21" s="36" t="s">
        <v>37</v>
      </c>
      <c r="AA21" s="38" t="str">
        <f>IFERROR(_xlfn.XLOOKUP(MatriceDosDiscplinaire[[#This Row],[MLE]],[2]!Tableau126[MLE],[2]!Tableau126[MESSAGES DE REFERENCE]),"")</f>
        <v>N°30401/CSG/DRH/REC-CHAN DU 20/02/2024</v>
      </c>
      <c r="AB21" s="45" t="s">
        <v>38</v>
      </c>
      <c r="AC21" s="45">
        <v>32</v>
      </c>
      <c r="AD21" s="39">
        <f>YEAR(MatriceDosDiscplinaire[[#This Row],[DATE DES FAITS]])</f>
        <v>2023</v>
      </c>
    </row>
    <row r="22" spans="1:30">
      <c r="A22" s="19">
        <v>21</v>
      </c>
      <c r="B22" s="19">
        <v>2024</v>
      </c>
      <c r="C22" s="20">
        <v>21</v>
      </c>
      <c r="D22" s="40">
        <v>21</v>
      </c>
      <c r="E22" s="22">
        <v>45310</v>
      </c>
      <c r="F22" s="23">
        <v>41032</v>
      </c>
      <c r="G22" s="24" t="s">
        <v>185</v>
      </c>
      <c r="H22" s="41" t="s">
        <v>30</v>
      </c>
      <c r="I22" s="41" t="s">
        <v>165</v>
      </c>
      <c r="J22" s="42" t="s">
        <v>186</v>
      </c>
      <c r="K22" s="43">
        <v>13954</v>
      </c>
      <c r="L22" s="28" t="s">
        <v>76</v>
      </c>
      <c r="M22" s="29" t="str">
        <f>_xlfn.XLOOKUP(MatriceDosDiscplinaire[[#This Row],[UNITE]],[2]!Tableau88[UNITE],[2]!Tableau88[LEGION])</f>
        <v>9°LGM ODIENNE</v>
      </c>
      <c r="N22" s="30" t="str">
        <f>_xlfn.XLOOKUP(MatriceDosDiscplinaire[[#This Row],[UNITE]],[2]!Tableau88[UNITE],[2]!Tableau88[SUBDIVISION])</f>
        <v>GM</v>
      </c>
      <c r="O22" s="31" t="str">
        <f>_xlfn.XLOOKUP(MatriceDosDiscplinaire[[#This Row],[UNITE]],[2]!Tableau88[UNITE],[2]!Tableau88[REGION])</f>
        <v>4° RG KORHOGO</v>
      </c>
      <c r="P22" s="32" t="s">
        <v>77</v>
      </c>
      <c r="Q22" s="33" t="s">
        <v>52</v>
      </c>
      <c r="R22" s="32" t="s">
        <v>65</v>
      </c>
      <c r="S22" s="34">
        <f>IF(MatriceDosDiscplinaire[[#This Row],[MLE]]="","",_xlfn.XLOOKUP(MatriceDosDiscplinaire[[#This Row],[MLE]],[2]!TabPromo17_193[MATRICULE],[2]!TabPromo17_193[DATE D''ENTREE GIE]))</f>
        <v>39384</v>
      </c>
      <c r="T22" s="35">
        <f>IF(MatriceDosDiscplinaire[[#This Row],[DATE DES FAITS]]="","",MatriceDosDiscplinaire[[#This Row],[ANNEE DE PUNITION]]-YEAR(MatriceDosDiscplinaire[[#This Row],[DATE D''ENTREE GIE]]))</f>
        <v>17</v>
      </c>
      <c r="U22" s="33" t="s">
        <v>43</v>
      </c>
      <c r="V22" s="36">
        <v>2</v>
      </c>
      <c r="W22" s="44" t="s">
        <v>78</v>
      </c>
      <c r="X22" s="37">
        <v>45200</v>
      </c>
      <c r="Y22" s="25">
        <v>3</v>
      </c>
      <c r="Z22" s="36" t="s">
        <v>45</v>
      </c>
      <c r="AA22" s="38" t="str">
        <f>IFERROR(_xlfn.XLOOKUP(MatriceDosDiscplinaire[[#This Row],[MLE]],[2]!Tableau126[MLE],[2]!Tableau126[MESSAGES DE REFERENCE]),"")</f>
        <v/>
      </c>
      <c r="AB22" s="45">
        <v>30</v>
      </c>
      <c r="AC22" s="45">
        <v>32</v>
      </c>
      <c r="AD22" s="39">
        <f>YEAR(MatriceDosDiscplinaire[[#This Row],[DATE DES FAITS]])</f>
        <v>2023</v>
      </c>
    </row>
    <row r="23" spans="1:30">
      <c r="A23" s="19">
        <v>22</v>
      </c>
      <c r="B23" s="19">
        <v>2024</v>
      </c>
      <c r="C23" s="20">
        <v>22</v>
      </c>
      <c r="D23" s="40">
        <v>22</v>
      </c>
      <c r="E23" s="22">
        <v>45313</v>
      </c>
      <c r="F23" s="23">
        <v>45358</v>
      </c>
      <c r="G23" s="24" t="s">
        <v>187</v>
      </c>
      <c r="H23" s="41" t="s">
        <v>53</v>
      </c>
      <c r="I23" s="41" t="s">
        <v>165</v>
      </c>
      <c r="J23" s="42">
        <v>32822</v>
      </c>
      <c r="K23" s="43">
        <v>11107</v>
      </c>
      <c r="L23" s="28" t="s">
        <v>79</v>
      </c>
      <c r="M23" s="29" t="str">
        <f>_xlfn.XLOOKUP(MatriceDosDiscplinaire[[#This Row],[UNITE]],[2]!Tableau88[UNITE],[2]!Tableau88[LEGION])</f>
        <v>4°LGM KORHOGO</v>
      </c>
      <c r="N23" s="30" t="str">
        <f>_xlfn.XLOOKUP(MatriceDosDiscplinaire[[#This Row],[UNITE]],[2]!Tableau88[UNITE],[2]!Tableau88[SUBDIVISION])</f>
        <v>GM</v>
      </c>
      <c r="O23" s="31" t="str">
        <f>_xlfn.XLOOKUP(MatriceDosDiscplinaire[[#This Row],[UNITE]],[2]!Tableau88[UNITE],[2]!Tableau88[REGION])</f>
        <v>4° RG KORHOGO</v>
      </c>
      <c r="P23" s="32" t="s">
        <v>80</v>
      </c>
      <c r="Q23" s="33" t="s">
        <v>52</v>
      </c>
      <c r="R23" s="32" t="s">
        <v>65</v>
      </c>
      <c r="S23" s="34">
        <f>IF(MatriceDosDiscplinaire[[#This Row],[MLE]]="","",_xlfn.XLOOKUP(MatriceDosDiscplinaire[[#This Row],[MLE]],[2]!TabPromo17_193[MATRICULE],[2]!TabPromo17_193[DATE D''ENTREE GIE]))</f>
        <v>40434</v>
      </c>
      <c r="T23" s="35">
        <f>IF(MatriceDosDiscplinaire[[#This Row],[DATE DES FAITS]]="","",MatriceDosDiscplinaire[[#This Row],[ANNEE DE PUNITION]]-YEAR(MatriceDosDiscplinaire[[#This Row],[DATE D''ENTREE GIE]]))</f>
        <v>14</v>
      </c>
      <c r="U23" s="33" t="s">
        <v>43</v>
      </c>
      <c r="V23" s="36">
        <v>2</v>
      </c>
      <c r="W23" s="44" t="s">
        <v>57</v>
      </c>
      <c r="X23" s="37">
        <v>43929</v>
      </c>
      <c r="Y23" s="25">
        <v>3</v>
      </c>
      <c r="Z23" s="36" t="s">
        <v>45</v>
      </c>
      <c r="AA23" s="38" t="str">
        <f>IFERROR(_xlfn.XLOOKUP(MatriceDosDiscplinaire[[#This Row],[MLE]],[2]!Tableau126[MLE],[2]!Tableau126[MESSAGES DE REFERENCE]),"")</f>
        <v/>
      </c>
      <c r="AB23" s="45">
        <v>50</v>
      </c>
      <c r="AC23" s="45">
        <v>33</v>
      </c>
      <c r="AD23" s="39">
        <f>YEAR(MatriceDosDiscplinaire[[#This Row],[DATE DES FAITS]])</f>
        <v>2020</v>
      </c>
    </row>
    <row r="24" spans="1:30">
      <c r="A24" s="19">
        <v>23</v>
      </c>
      <c r="B24" s="19">
        <v>2024</v>
      </c>
      <c r="C24" s="20">
        <v>23</v>
      </c>
      <c r="D24" s="40">
        <v>23</v>
      </c>
      <c r="E24" s="22">
        <v>45313</v>
      </c>
      <c r="F24" s="23">
        <v>49047</v>
      </c>
      <c r="G24" s="24" t="s">
        <v>188</v>
      </c>
      <c r="H24" s="41" t="s">
        <v>39</v>
      </c>
      <c r="I24" s="41" t="s">
        <v>165</v>
      </c>
      <c r="J24" s="42">
        <v>34212</v>
      </c>
      <c r="K24" s="43">
        <v>11075</v>
      </c>
      <c r="L24" s="28" t="s">
        <v>81</v>
      </c>
      <c r="M24" s="29" t="str">
        <f>_xlfn.XLOOKUP(MatriceDosDiscplinaire[[#This Row],[UNITE]],[2]!Tableau88[UNITE],[2]!Tableau88[LEGION])</f>
        <v>3°LGM BOUAKE</v>
      </c>
      <c r="N24" s="30" t="str">
        <f>_xlfn.XLOOKUP(MatriceDosDiscplinaire[[#This Row],[UNITE]],[2]!Tableau88[UNITE],[2]!Tableau88[SUBDIVISION])</f>
        <v>GM</v>
      </c>
      <c r="O24" s="31" t="str">
        <f>_xlfn.XLOOKUP(MatriceDosDiscplinaire[[#This Row],[UNITE]],[2]!Tableau88[UNITE],[2]!Tableau88[REGION])</f>
        <v>3° RG BOUAKE</v>
      </c>
      <c r="P24" s="32" t="s">
        <v>55</v>
      </c>
      <c r="Q24" s="33" t="s">
        <v>52</v>
      </c>
      <c r="R24" s="32" t="s">
        <v>56</v>
      </c>
      <c r="S24" s="34">
        <f>IF(MatriceDosDiscplinaire[[#This Row],[MLE]]="","",_xlfn.XLOOKUP(MatriceDosDiscplinaire[[#This Row],[MLE]],[2]!TabPromo17_193[MATRICULE],[2]!TabPromo17_193[DATE D''ENTREE GIE]))</f>
        <v>41825</v>
      </c>
      <c r="T24" s="35">
        <f>IF(MatriceDosDiscplinaire[[#This Row],[DATE DES FAITS]]="","",MatriceDosDiscplinaire[[#This Row],[ANNEE DE PUNITION]]-YEAR(MatriceDosDiscplinaire[[#This Row],[DATE D''ENTREE GIE]]))</f>
        <v>10</v>
      </c>
      <c r="U24" s="33" t="s">
        <v>43</v>
      </c>
      <c r="V24" s="36">
        <v>1</v>
      </c>
      <c r="W24" s="44" t="s">
        <v>57</v>
      </c>
      <c r="X24" s="37">
        <v>45287</v>
      </c>
      <c r="Y24" s="25">
        <v>2</v>
      </c>
      <c r="Z24" s="36" t="s">
        <v>45</v>
      </c>
      <c r="AA24" s="38" t="str">
        <f>IFERROR(_xlfn.XLOOKUP(MatriceDosDiscplinaire[[#This Row],[MLE]],[2]!Tableau126[MLE],[2]!Tableau126[MESSAGES DE REFERENCE]),"")</f>
        <v/>
      </c>
      <c r="AB24" s="45">
        <v>50</v>
      </c>
      <c r="AC24" s="45">
        <v>33</v>
      </c>
      <c r="AD24" s="39">
        <f>YEAR(MatriceDosDiscplinaire[[#This Row],[DATE DES FAITS]])</f>
        <v>2023</v>
      </c>
    </row>
    <row r="25" spans="1:30">
      <c r="A25" s="19">
        <v>24</v>
      </c>
      <c r="B25" s="19">
        <v>2024</v>
      </c>
      <c r="C25" s="20">
        <v>24</v>
      </c>
      <c r="D25" s="40">
        <v>24</v>
      </c>
      <c r="E25" s="22">
        <v>45313</v>
      </c>
      <c r="F25" s="23">
        <v>47498</v>
      </c>
      <c r="G25" s="24" t="s">
        <v>189</v>
      </c>
      <c r="H25" s="41" t="s">
        <v>53</v>
      </c>
      <c r="I25" s="41" t="s">
        <v>165</v>
      </c>
      <c r="J25" s="42">
        <v>33237</v>
      </c>
      <c r="K25" s="43">
        <v>11780</v>
      </c>
      <c r="L25" s="28" t="s">
        <v>82</v>
      </c>
      <c r="M25" s="29" t="str">
        <f>_xlfn.XLOOKUP(MatriceDosDiscplinaire[[#This Row],[UNITE]],[2]!Tableau88[UNITE],[2]!Tableau88[LEGION])</f>
        <v>3°LGM BOUAKE</v>
      </c>
      <c r="N25" s="30" t="str">
        <f>_xlfn.XLOOKUP(MatriceDosDiscplinaire[[#This Row],[UNITE]],[2]!Tableau88[UNITE],[2]!Tableau88[SUBDIVISION])</f>
        <v>GM</v>
      </c>
      <c r="O25" s="31" t="str">
        <f>_xlfn.XLOOKUP(MatriceDosDiscplinaire[[#This Row],[UNITE]],[2]!Tableau88[UNITE],[2]!Tableau88[REGION])</f>
        <v>3° RG BOUAKE</v>
      </c>
      <c r="P25" s="32" t="s">
        <v>55</v>
      </c>
      <c r="Q25" s="33" t="s">
        <v>52</v>
      </c>
      <c r="R25" s="32" t="s">
        <v>56</v>
      </c>
      <c r="S25" s="34">
        <f>IF(MatriceDosDiscplinaire[[#This Row],[MLE]]="","",_xlfn.XLOOKUP(MatriceDosDiscplinaire[[#This Row],[MLE]],[2]!TabPromo17_193[MATRICULE],[2]!TabPromo17_193[DATE D''ENTREE GIE]))</f>
        <v>41396</v>
      </c>
      <c r="T25" s="35">
        <f>IF(MatriceDosDiscplinaire[[#This Row],[DATE DES FAITS]]="","",MatriceDosDiscplinaire[[#This Row],[ANNEE DE PUNITION]]-YEAR(MatriceDosDiscplinaire[[#This Row],[DATE D''ENTREE GIE]]))</f>
        <v>11</v>
      </c>
      <c r="U25" s="33" t="s">
        <v>43</v>
      </c>
      <c r="V25" s="36">
        <v>4</v>
      </c>
      <c r="W25" s="44" t="s">
        <v>57</v>
      </c>
      <c r="X25" s="37">
        <v>45017</v>
      </c>
      <c r="Y25" s="25">
        <v>2</v>
      </c>
      <c r="Z25" s="36" t="s">
        <v>45</v>
      </c>
      <c r="AA25" s="38" t="str">
        <f>IFERROR(_xlfn.XLOOKUP(MatriceDosDiscplinaire[[#This Row],[MLE]],[2]!Tableau126[MLE],[2]!Tableau126[MESSAGES DE REFERENCE]),"")</f>
        <v/>
      </c>
      <c r="AB25" s="45">
        <v>50</v>
      </c>
      <c r="AC25" s="45">
        <v>33</v>
      </c>
      <c r="AD25" s="39">
        <f>YEAR(MatriceDosDiscplinaire[[#This Row],[DATE DES FAITS]])</f>
        <v>2023</v>
      </c>
    </row>
    <row r="26" spans="1:30">
      <c r="A26" s="19">
        <v>25</v>
      </c>
      <c r="B26" s="19">
        <v>2024</v>
      </c>
      <c r="C26" s="20">
        <v>25</v>
      </c>
      <c r="D26" s="40">
        <v>25</v>
      </c>
      <c r="E26" s="22">
        <v>45313</v>
      </c>
      <c r="F26" s="23">
        <v>86909</v>
      </c>
      <c r="G26" s="24" t="s">
        <v>190</v>
      </c>
      <c r="H26" s="41" t="s">
        <v>39</v>
      </c>
      <c r="I26" s="41" t="s">
        <v>165</v>
      </c>
      <c r="J26" s="42">
        <v>36537</v>
      </c>
      <c r="K26" s="43">
        <v>8742</v>
      </c>
      <c r="L26" s="28" t="s">
        <v>83</v>
      </c>
      <c r="M26" s="29" t="str">
        <f>_xlfn.XLOOKUP(MatriceDosDiscplinaire[[#This Row],[UNITE]],[2]!Tableau88[UNITE],[2]!Tableau88[LEGION])</f>
        <v>1°LGM ABIDJAN</v>
      </c>
      <c r="N26" s="30" t="str">
        <f>_xlfn.XLOOKUP(MatriceDosDiscplinaire[[#This Row],[UNITE]],[2]!Tableau88[UNITE],[2]!Tableau88[SUBDIVISION])</f>
        <v>GM</v>
      </c>
      <c r="O26" s="31" t="str">
        <f>_xlfn.XLOOKUP(MatriceDosDiscplinaire[[#This Row],[UNITE]],[2]!Tableau88[UNITE],[2]!Tableau88[REGION])</f>
        <v>1° RG ABIDJAN</v>
      </c>
      <c r="P26" s="32" t="s">
        <v>51</v>
      </c>
      <c r="Q26" s="33" t="s">
        <v>52</v>
      </c>
      <c r="R26" s="32" t="s">
        <v>42</v>
      </c>
      <c r="S26" s="34">
        <f>IF(MatriceDosDiscplinaire[[#This Row],[MLE]]="","",_xlfn.XLOOKUP(MatriceDosDiscplinaire[[#This Row],[MLE]],[2]!TabPromo17_193[MATRICULE],[2]!TabPromo17_193[DATE D''ENTREE GIE]))</f>
        <v>43536</v>
      </c>
      <c r="T26" s="35">
        <f>IF(MatriceDosDiscplinaire[[#This Row],[DATE DES FAITS]]="","",MatriceDosDiscplinaire[[#This Row],[ANNEE DE PUNITION]]-YEAR(MatriceDosDiscplinaire[[#This Row],[DATE D''ENTREE GIE]]))</f>
        <v>5</v>
      </c>
      <c r="U26" s="33" t="s">
        <v>43</v>
      </c>
      <c r="V26" s="36">
        <v>1</v>
      </c>
      <c r="W26" s="44" t="s">
        <v>57</v>
      </c>
      <c r="X26" s="37">
        <v>45279</v>
      </c>
      <c r="Y26" s="25">
        <v>3</v>
      </c>
      <c r="Z26" s="36" t="s">
        <v>45</v>
      </c>
      <c r="AA26" s="38" t="str">
        <f>IFERROR(_xlfn.XLOOKUP(MatriceDosDiscplinaire[[#This Row],[MLE]],[2]!Tableau126[MLE],[2]!Tableau126[MESSAGES DE REFERENCE]),"")</f>
        <v/>
      </c>
      <c r="AB26" s="45">
        <v>50</v>
      </c>
      <c r="AC26" s="45">
        <v>33</v>
      </c>
      <c r="AD26" s="39">
        <f>YEAR(MatriceDosDiscplinaire[[#This Row],[DATE DES FAITS]])</f>
        <v>2023</v>
      </c>
    </row>
    <row r="27" spans="1:30">
      <c r="A27" s="19">
        <v>26</v>
      </c>
      <c r="B27" s="19">
        <v>2024</v>
      </c>
      <c r="C27" s="20">
        <v>26</v>
      </c>
      <c r="D27" s="40">
        <v>26</v>
      </c>
      <c r="E27" s="22">
        <v>45313</v>
      </c>
      <c r="F27" s="23">
        <v>46095</v>
      </c>
      <c r="G27" s="24" t="s">
        <v>191</v>
      </c>
      <c r="H27" s="41" t="s">
        <v>39</v>
      </c>
      <c r="I27" s="41" t="s">
        <v>165</v>
      </c>
      <c r="J27" s="42">
        <v>33193</v>
      </c>
      <c r="K27" s="43">
        <v>11982</v>
      </c>
      <c r="L27" s="28" t="s">
        <v>61</v>
      </c>
      <c r="M27" s="29" t="str">
        <f>_xlfn.XLOOKUP(MatriceDosDiscplinaire[[#This Row],[UNITE]],[2]!Tableau88[UNITE],[2]!Tableau88[LEGION])</f>
        <v>5°LGM SAN-PEDRO</v>
      </c>
      <c r="N27" s="30" t="str">
        <f>_xlfn.XLOOKUP(MatriceDosDiscplinaire[[#This Row],[UNITE]],[2]!Tableau88[UNITE],[2]!Tableau88[SUBDIVISION])</f>
        <v>GM</v>
      </c>
      <c r="O27" s="31" t="str">
        <f>_xlfn.XLOOKUP(MatriceDosDiscplinaire[[#This Row],[UNITE]],[2]!Tableau88[UNITE],[2]!Tableau88[REGION])</f>
        <v>2° RG DALOA</v>
      </c>
      <c r="P27" s="32" t="s">
        <v>62</v>
      </c>
      <c r="Q27" s="33" t="s">
        <v>52</v>
      </c>
      <c r="R27" s="32" t="s">
        <v>34</v>
      </c>
      <c r="S27" s="34">
        <f>IF(MatriceDosDiscplinaire[[#This Row],[MLE]]="","",_xlfn.XLOOKUP(MatriceDosDiscplinaire[[#This Row],[MLE]],[2]!TabPromo17_193[MATRICULE],[2]!TabPromo17_193[DATE D''ENTREE GIE]))</f>
        <v>41041</v>
      </c>
      <c r="T27" s="35">
        <f>IF(MatriceDosDiscplinaire[[#This Row],[DATE DES FAITS]]="","",MatriceDosDiscplinaire[[#This Row],[ANNEE DE PUNITION]]-YEAR(MatriceDosDiscplinaire[[#This Row],[DATE D''ENTREE GIE]]))</f>
        <v>12</v>
      </c>
      <c r="U27" s="33" t="s">
        <v>43</v>
      </c>
      <c r="V27" s="36">
        <v>1</v>
      </c>
      <c r="W27" s="44" t="s">
        <v>57</v>
      </c>
      <c r="X27" s="37">
        <v>45175</v>
      </c>
      <c r="Y27" s="25">
        <v>3</v>
      </c>
      <c r="Z27" s="36" t="s">
        <v>45</v>
      </c>
      <c r="AA27" s="38" t="str">
        <f>IFERROR(_xlfn.XLOOKUP(MatriceDosDiscplinaire[[#This Row],[MLE]],[2]!Tableau126[MLE],[2]!Tableau126[MESSAGES DE REFERENCE]),"")</f>
        <v/>
      </c>
      <c r="AB27" s="45">
        <v>30</v>
      </c>
      <c r="AC27" s="45">
        <v>33</v>
      </c>
      <c r="AD27" s="39">
        <f>YEAR(MatriceDosDiscplinaire[[#This Row],[DATE DES FAITS]])</f>
        <v>2023</v>
      </c>
    </row>
    <row r="28" spans="1:30">
      <c r="A28" s="19">
        <v>27</v>
      </c>
      <c r="B28" s="19">
        <v>2024</v>
      </c>
      <c r="C28" s="20">
        <v>27</v>
      </c>
      <c r="D28" s="40">
        <v>27</v>
      </c>
      <c r="E28" s="22">
        <v>45313</v>
      </c>
      <c r="F28" s="23">
        <v>44354</v>
      </c>
      <c r="G28" s="24" t="s">
        <v>192</v>
      </c>
      <c r="H28" s="41" t="s">
        <v>39</v>
      </c>
      <c r="I28" s="41" t="s">
        <v>165</v>
      </c>
      <c r="J28" s="42">
        <v>32308</v>
      </c>
      <c r="K28" s="43">
        <v>12867</v>
      </c>
      <c r="L28" s="28" t="s">
        <v>61</v>
      </c>
      <c r="M28" s="29" t="str">
        <f>_xlfn.XLOOKUP(MatriceDosDiscplinaire[[#This Row],[UNITE]],[2]!Tableau88[UNITE],[2]!Tableau88[LEGION])</f>
        <v>5°LGM SAN-PEDRO</v>
      </c>
      <c r="N28" s="30" t="str">
        <f>_xlfn.XLOOKUP(MatriceDosDiscplinaire[[#This Row],[UNITE]],[2]!Tableau88[UNITE],[2]!Tableau88[SUBDIVISION])</f>
        <v>GM</v>
      </c>
      <c r="O28" s="31" t="str">
        <f>_xlfn.XLOOKUP(MatriceDosDiscplinaire[[#This Row],[UNITE]],[2]!Tableau88[UNITE],[2]!Tableau88[REGION])</f>
        <v>2° RG DALOA</v>
      </c>
      <c r="P28" s="32" t="s">
        <v>62</v>
      </c>
      <c r="Q28" s="33" t="s">
        <v>52</v>
      </c>
      <c r="R28" s="32" t="s">
        <v>34</v>
      </c>
      <c r="S28" s="34">
        <f>IF(MatriceDosDiscplinaire[[#This Row],[MLE]]="","",_xlfn.XLOOKUP(MatriceDosDiscplinaire[[#This Row],[MLE]],[2]!TabPromo17_193[MATRICULE],[2]!TabPromo17_193[DATE D''ENTREE GIE]))</f>
        <v>40057</v>
      </c>
      <c r="T28" s="35">
        <f>IF(MatriceDosDiscplinaire[[#This Row],[DATE DES FAITS]]="","",MatriceDosDiscplinaire[[#This Row],[ANNEE DE PUNITION]]-YEAR(MatriceDosDiscplinaire[[#This Row],[DATE D''ENTREE GIE]]))</f>
        <v>15</v>
      </c>
      <c r="U28" s="33" t="s">
        <v>43</v>
      </c>
      <c r="V28" s="36">
        <v>2</v>
      </c>
      <c r="W28" s="44" t="s">
        <v>57</v>
      </c>
      <c r="X28" s="37">
        <v>45175</v>
      </c>
      <c r="Y28" s="25">
        <v>3</v>
      </c>
      <c r="Z28" s="36" t="s">
        <v>45</v>
      </c>
      <c r="AA28" s="38" t="str">
        <f>IFERROR(_xlfn.XLOOKUP(MatriceDosDiscplinaire[[#This Row],[MLE]],[2]!Tableau126[MLE],[2]!Tableau126[MESSAGES DE REFERENCE]),"")</f>
        <v/>
      </c>
      <c r="AB28" s="45">
        <v>30</v>
      </c>
      <c r="AC28" s="45">
        <v>33</v>
      </c>
      <c r="AD28" s="39">
        <f>YEAR(MatriceDosDiscplinaire[[#This Row],[DATE DES FAITS]])</f>
        <v>2023</v>
      </c>
    </row>
    <row r="29" spans="1:30">
      <c r="A29" s="19">
        <v>28</v>
      </c>
      <c r="B29" s="19">
        <v>2024</v>
      </c>
      <c r="C29" s="20">
        <v>28</v>
      </c>
      <c r="D29" s="40">
        <v>28</v>
      </c>
      <c r="E29" s="22">
        <v>45313</v>
      </c>
      <c r="F29" s="23">
        <v>45826</v>
      </c>
      <c r="G29" s="24" t="s">
        <v>193</v>
      </c>
      <c r="H29" s="41" t="s">
        <v>39</v>
      </c>
      <c r="I29" s="41" t="s">
        <v>165</v>
      </c>
      <c r="J29" s="42">
        <v>30403</v>
      </c>
      <c r="K29" s="43">
        <v>14796</v>
      </c>
      <c r="L29" s="28" t="s">
        <v>84</v>
      </c>
      <c r="M29" s="29" t="str">
        <f>_xlfn.XLOOKUP(MatriceDosDiscplinaire[[#This Row],[UNITE]],[2]!Tableau88[UNITE],[2]!Tableau88[LEGION])</f>
        <v>2°LGM DALOA</v>
      </c>
      <c r="N29" s="30" t="str">
        <f>_xlfn.XLOOKUP(MatriceDosDiscplinaire[[#This Row],[UNITE]],[2]!Tableau88[UNITE],[2]!Tableau88[SUBDIVISION])</f>
        <v>GM</v>
      </c>
      <c r="O29" s="31" t="str">
        <f>_xlfn.XLOOKUP(MatriceDosDiscplinaire[[#This Row],[UNITE]],[2]!Tableau88[UNITE],[2]!Tableau88[REGION])</f>
        <v>2° RG DALOA</v>
      </c>
      <c r="P29" s="32" t="s">
        <v>85</v>
      </c>
      <c r="Q29" s="33" t="s">
        <v>52</v>
      </c>
      <c r="R29" s="32" t="s">
        <v>34</v>
      </c>
      <c r="S29" s="34">
        <f>IF(MatriceDosDiscplinaire[[#This Row],[MLE]]="","",_xlfn.XLOOKUP(MatriceDosDiscplinaire[[#This Row],[MLE]],[2]!TabPromo17_193[MATRICULE],[2]!TabPromo17_193[DATE D''ENTREE GIE]))</f>
        <v>40434</v>
      </c>
      <c r="T29" s="35">
        <f>IF(MatriceDosDiscplinaire[[#This Row],[DATE DES FAITS]]="","",MatriceDosDiscplinaire[[#This Row],[ANNEE DE PUNITION]]-YEAR(MatriceDosDiscplinaire[[#This Row],[DATE D''ENTREE GIE]]))</f>
        <v>14</v>
      </c>
      <c r="U29" s="33" t="s">
        <v>43</v>
      </c>
      <c r="V29" s="36">
        <v>2</v>
      </c>
      <c r="W29" s="44" t="s">
        <v>70</v>
      </c>
      <c r="X29" s="37">
        <v>45199</v>
      </c>
      <c r="Y29" s="25">
        <v>3</v>
      </c>
      <c r="Z29" s="36" t="s">
        <v>45</v>
      </c>
      <c r="AA29" s="38" t="str">
        <f>IFERROR(_xlfn.XLOOKUP(MatriceDosDiscplinaire[[#This Row],[MLE]],[2]!Tableau126[MLE],[2]!Tableau126[MESSAGES DE REFERENCE]),"")</f>
        <v/>
      </c>
      <c r="AB29" s="45">
        <v>30</v>
      </c>
      <c r="AC29" s="45">
        <v>33</v>
      </c>
      <c r="AD29" s="39">
        <f>YEAR(MatriceDosDiscplinaire[[#This Row],[DATE DES FAITS]])</f>
        <v>2023</v>
      </c>
    </row>
    <row r="30" spans="1:30">
      <c r="A30" s="19">
        <v>29</v>
      </c>
      <c r="B30" s="19">
        <v>2024</v>
      </c>
      <c r="C30" s="20">
        <v>29</v>
      </c>
      <c r="D30" s="40">
        <v>29</v>
      </c>
      <c r="E30" s="22">
        <v>45313</v>
      </c>
      <c r="F30" s="23">
        <v>49002</v>
      </c>
      <c r="G30" s="24" t="s">
        <v>194</v>
      </c>
      <c r="H30" s="41" t="s">
        <v>39</v>
      </c>
      <c r="I30" s="41" t="s">
        <v>165</v>
      </c>
      <c r="J30" s="42">
        <v>32502</v>
      </c>
      <c r="K30" s="43">
        <v>12786</v>
      </c>
      <c r="L30" s="28" t="s">
        <v>69</v>
      </c>
      <c r="M30" s="29" t="str">
        <f>_xlfn.XLOOKUP(MatriceDosDiscplinaire[[#This Row],[UNITE]],[2]!Tableau88[UNITE],[2]!Tableau88[LEGION])</f>
        <v>3°LGM BOUAKE</v>
      </c>
      <c r="N30" s="30" t="str">
        <f>_xlfn.XLOOKUP(MatriceDosDiscplinaire[[#This Row],[UNITE]],[2]!Tableau88[UNITE],[2]!Tableau88[SUBDIVISION])</f>
        <v>GM</v>
      </c>
      <c r="O30" s="31" t="str">
        <f>_xlfn.XLOOKUP(MatriceDosDiscplinaire[[#This Row],[UNITE]],[2]!Tableau88[UNITE],[2]!Tableau88[REGION])</f>
        <v>3° RG BOUAKE</v>
      </c>
      <c r="P30" s="32" t="s">
        <v>55</v>
      </c>
      <c r="Q30" s="33" t="s">
        <v>52</v>
      </c>
      <c r="R30" s="32" t="s">
        <v>56</v>
      </c>
      <c r="S30" s="34">
        <f>IF(MatriceDosDiscplinaire[[#This Row],[MLE]]="","",_xlfn.XLOOKUP(MatriceDosDiscplinaire[[#This Row],[MLE]],[2]!TabPromo17_193[MATRICULE],[2]!TabPromo17_193[DATE D''ENTREE GIE]))</f>
        <v>41825</v>
      </c>
      <c r="T30" s="35">
        <f>IF(MatriceDosDiscplinaire[[#This Row],[DATE DES FAITS]]="","",MatriceDosDiscplinaire[[#This Row],[ANNEE DE PUNITION]]-YEAR(MatriceDosDiscplinaire[[#This Row],[DATE D''ENTREE GIE]]))</f>
        <v>10</v>
      </c>
      <c r="U30" s="33" t="s">
        <v>43</v>
      </c>
      <c r="V30" s="36">
        <v>1</v>
      </c>
      <c r="W30" s="44" t="s">
        <v>49</v>
      </c>
      <c r="X30" s="37">
        <v>45288</v>
      </c>
      <c r="Y30" s="25">
        <v>2</v>
      </c>
      <c r="Z30" s="36" t="s">
        <v>37</v>
      </c>
      <c r="AA30" s="38" t="str">
        <f>IFERROR(_xlfn.XLOOKUP(MatriceDosDiscplinaire[[#This Row],[MLE]],[2]!Tableau126[MLE],[2]!Tableau126[MESSAGES DE REFERENCE]),"")</f>
        <v>N°30400/CSG/DRH/REC-CHAN DU 20/02/2024</v>
      </c>
      <c r="AB30" s="45" t="s">
        <v>38</v>
      </c>
      <c r="AC30" s="45">
        <v>33</v>
      </c>
      <c r="AD30" s="39">
        <f>YEAR(MatriceDosDiscplinaire[[#This Row],[DATE DES FAITS]])</f>
        <v>2023</v>
      </c>
    </row>
    <row r="31" spans="1:30">
      <c r="A31" s="19">
        <v>30</v>
      </c>
      <c r="B31" s="19">
        <v>2024</v>
      </c>
      <c r="C31" s="20">
        <v>30</v>
      </c>
      <c r="D31" s="40">
        <v>30</v>
      </c>
      <c r="E31" s="22">
        <v>45313</v>
      </c>
      <c r="F31" s="23">
        <v>86472</v>
      </c>
      <c r="G31" s="24" t="s">
        <v>195</v>
      </c>
      <c r="H31" s="41" t="s">
        <v>39</v>
      </c>
      <c r="I31" s="41" t="s">
        <v>165</v>
      </c>
      <c r="J31" s="42">
        <v>35152</v>
      </c>
      <c r="K31" s="43">
        <v>9779</v>
      </c>
      <c r="L31" s="28" t="s">
        <v>83</v>
      </c>
      <c r="M31" s="29" t="str">
        <f>_xlfn.XLOOKUP(MatriceDosDiscplinaire[[#This Row],[UNITE]],[2]!Tableau88[UNITE],[2]!Tableau88[LEGION])</f>
        <v>1°LGM ABIDJAN</v>
      </c>
      <c r="N31" s="30" t="str">
        <f>_xlfn.XLOOKUP(MatriceDosDiscplinaire[[#This Row],[UNITE]],[2]!Tableau88[UNITE],[2]!Tableau88[SUBDIVISION])</f>
        <v>GM</v>
      </c>
      <c r="O31" s="31" t="str">
        <f>_xlfn.XLOOKUP(MatriceDosDiscplinaire[[#This Row],[UNITE]],[2]!Tableau88[UNITE],[2]!Tableau88[REGION])</f>
        <v>1° RG ABIDJAN</v>
      </c>
      <c r="P31" s="32" t="s">
        <v>51</v>
      </c>
      <c r="Q31" s="33" t="s">
        <v>52</v>
      </c>
      <c r="R31" s="32" t="s">
        <v>42</v>
      </c>
      <c r="S31" s="34">
        <f>IF(MatriceDosDiscplinaire[[#This Row],[MLE]]="","",_xlfn.XLOOKUP(MatriceDosDiscplinaire[[#This Row],[MLE]],[2]!TabPromo17_193[MATRICULE],[2]!TabPromo17_193[DATE D''ENTREE GIE]))</f>
        <v>43536</v>
      </c>
      <c r="T31" s="35">
        <f>IF(MatriceDosDiscplinaire[[#This Row],[DATE DES FAITS]]="","",MatriceDosDiscplinaire[[#This Row],[ANNEE DE PUNITION]]-YEAR(MatriceDosDiscplinaire[[#This Row],[DATE D''ENTREE GIE]]))</f>
        <v>5</v>
      </c>
      <c r="U31" s="33" t="s">
        <v>43</v>
      </c>
      <c r="V31" s="36">
        <v>1</v>
      </c>
      <c r="W31" s="44" t="s">
        <v>44</v>
      </c>
      <c r="X31" s="37">
        <v>44931</v>
      </c>
      <c r="Y31" s="25">
        <v>3</v>
      </c>
      <c r="Z31" s="36" t="s">
        <v>45</v>
      </c>
      <c r="AA31" s="38" t="str">
        <f>IFERROR(_xlfn.XLOOKUP(MatriceDosDiscplinaire[[#This Row],[MLE]],[2]!Tableau126[MLE],[2]!Tableau126[MESSAGES DE REFERENCE]),"")</f>
        <v/>
      </c>
      <c r="AB31" s="45">
        <v>50</v>
      </c>
      <c r="AC31" s="45">
        <v>33</v>
      </c>
      <c r="AD31" s="39">
        <f>YEAR(MatriceDosDiscplinaire[[#This Row],[DATE DES FAITS]])</f>
        <v>2023</v>
      </c>
    </row>
    <row r="32" spans="1:30">
      <c r="A32" s="19">
        <v>31</v>
      </c>
      <c r="B32" s="19">
        <v>2024</v>
      </c>
      <c r="C32" s="20">
        <v>31</v>
      </c>
      <c r="D32" s="40">
        <v>31</v>
      </c>
      <c r="E32" s="22">
        <v>45313</v>
      </c>
      <c r="F32" s="23">
        <v>92011</v>
      </c>
      <c r="G32" s="24" t="s">
        <v>196</v>
      </c>
      <c r="H32" s="41" t="s">
        <v>39</v>
      </c>
      <c r="I32" s="41" t="s">
        <v>165</v>
      </c>
      <c r="J32" s="42">
        <v>36375</v>
      </c>
      <c r="K32" s="43">
        <v>8691</v>
      </c>
      <c r="L32" s="28" t="s">
        <v>86</v>
      </c>
      <c r="M32" s="29" t="str">
        <f>_xlfn.XLOOKUP(MatriceDosDiscplinaire[[#This Row],[UNITE]],[2]!Tableau88[UNITE],[2]!Tableau88[LEGION])</f>
        <v>3°LGM BOUAKE</v>
      </c>
      <c r="N32" s="30" t="str">
        <f>_xlfn.XLOOKUP(MatriceDosDiscplinaire[[#This Row],[UNITE]],[2]!Tableau88[UNITE],[2]!Tableau88[SUBDIVISION])</f>
        <v>GM</v>
      </c>
      <c r="O32" s="31" t="str">
        <f>_xlfn.XLOOKUP(MatriceDosDiscplinaire[[#This Row],[UNITE]],[2]!Tableau88[UNITE],[2]!Tableau88[REGION])</f>
        <v>3° RG BOUAKE</v>
      </c>
      <c r="P32" s="32" t="s">
        <v>55</v>
      </c>
      <c r="Q32" s="33" t="s">
        <v>52</v>
      </c>
      <c r="R32" s="32" t="s">
        <v>56</v>
      </c>
      <c r="S32" s="34">
        <f>IF(MatriceDosDiscplinaire[[#This Row],[MLE]]="","",_xlfn.XLOOKUP(MatriceDosDiscplinaire[[#This Row],[MLE]],[2]!TabPromo17_193[MATRICULE],[2]!TabPromo17_193[DATE D''ENTREE GIE]))</f>
        <v>44157</v>
      </c>
      <c r="T32" s="35">
        <f>IF(MatriceDosDiscplinaire[[#This Row],[DATE DES FAITS]]="","",MatriceDosDiscplinaire[[#This Row],[ANNEE DE PUNITION]]-YEAR(MatriceDosDiscplinaire[[#This Row],[DATE D''ENTREE GIE]]))</f>
        <v>4</v>
      </c>
      <c r="U32" s="33" t="s">
        <v>43</v>
      </c>
      <c r="V32" s="36">
        <v>1</v>
      </c>
      <c r="W32" s="44" t="s">
        <v>70</v>
      </c>
      <c r="X32" s="37">
        <v>45066</v>
      </c>
      <c r="Y32" s="25">
        <v>4</v>
      </c>
      <c r="Z32" s="36" t="s">
        <v>45</v>
      </c>
      <c r="AA32" s="38" t="str">
        <f>IFERROR(_xlfn.XLOOKUP(MatriceDosDiscplinaire[[#This Row],[MLE]],[2]!Tableau126[MLE],[2]!Tableau126[MESSAGES DE REFERENCE]),"")</f>
        <v/>
      </c>
      <c r="AB32" s="45">
        <v>50</v>
      </c>
      <c r="AC32" s="45">
        <v>33</v>
      </c>
      <c r="AD32" s="39">
        <f>YEAR(MatriceDosDiscplinaire[[#This Row],[DATE DES FAITS]])</f>
        <v>2023</v>
      </c>
    </row>
    <row r="33" spans="1:30">
      <c r="A33" s="19">
        <v>32</v>
      </c>
      <c r="B33" s="19">
        <v>2024</v>
      </c>
      <c r="C33" s="20">
        <v>32</v>
      </c>
      <c r="D33" s="40">
        <v>32</v>
      </c>
      <c r="E33" s="22">
        <v>45313</v>
      </c>
      <c r="F33" s="23">
        <v>92025</v>
      </c>
      <c r="G33" s="24" t="s">
        <v>197</v>
      </c>
      <c r="H33" s="41" t="s">
        <v>39</v>
      </c>
      <c r="I33" s="41" t="s">
        <v>165</v>
      </c>
      <c r="J33" s="42">
        <v>35057</v>
      </c>
      <c r="K33" s="43">
        <v>10009</v>
      </c>
      <c r="L33" s="28" t="s">
        <v>86</v>
      </c>
      <c r="M33" s="29" t="str">
        <f>_xlfn.XLOOKUP(MatriceDosDiscplinaire[[#This Row],[UNITE]],[2]!Tableau88[UNITE],[2]!Tableau88[LEGION])</f>
        <v>3°LGM BOUAKE</v>
      </c>
      <c r="N33" s="30" t="str">
        <f>_xlfn.XLOOKUP(MatriceDosDiscplinaire[[#This Row],[UNITE]],[2]!Tableau88[UNITE],[2]!Tableau88[SUBDIVISION])</f>
        <v>GM</v>
      </c>
      <c r="O33" s="31" t="str">
        <f>_xlfn.XLOOKUP(MatriceDosDiscplinaire[[#This Row],[UNITE]],[2]!Tableau88[UNITE],[2]!Tableau88[REGION])</f>
        <v>3° RG BOUAKE</v>
      </c>
      <c r="P33" s="32" t="s">
        <v>55</v>
      </c>
      <c r="Q33" s="33" t="s">
        <v>52</v>
      </c>
      <c r="R33" s="32" t="s">
        <v>56</v>
      </c>
      <c r="S33" s="34">
        <f>IF(MatriceDosDiscplinaire[[#This Row],[MLE]]="","",_xlfn.XLOOKUP(MatriceDosDiscplinaire[[#This Row],[MLE]],[2]!TabPromo17_193[MATRICULE],[2]!TabPromo17_193[DATE D''ENTREE GIE]))</f>
        <v>44157</v>
      </c>
      <c r="T33" s="35">
        <f>IF(MatriceDosDiscplinaire[[#This Row],[DATE DES FAITS]]="","",MatriceDosDiscplinaire[[#This Row],[ANNEE DE PUNITION]]-YEAR(MatriceDosDiscplinaire[[#This Row],[DATE D''ENTREE GIE]]))</f>
        <v>4</v>
      </c>
      <c r="U33" s="33" t="s">
        <v>43</v>
      </c>
      <c r="V33" s="36">
        <v>0</v>
      </c>
      <c r="W33" s="44" t="s">
        <v>70</v>
      </c>
      <c r="X33" s="37">
        <v>45066</v>
      </c>
      <c r="Y33" s="25">
        <v>4</v>
      </c>
      <c r="Z33" s="36" t="s">
        <v>45</v>
      </c>
      <c r="AA33" s="38" t="str">
        <f>IFERROR(_xlfn.XLOOKUP(MatriceDosDiscplinaire[[#This Row],[MLE]],[2]!Tableau126[MLE],[2]!Tableau126[MESSAGES DE REFERENCE]),"")</f>
        <v/>
      </c>
      <c r="AB33" s="45">
        <v>30</v>
      </c>
      <c r="AC33" s="45">
        <v>33</v>
      </c>
      <c r="AD33" s="39">
        <f>YEAR(MatriceDosDiscplinaire[[#This Row],[DATE DES FAITS]])</f>
        <v>2023</v>
      </c>
    </row>
    <row r="34" spans="1:30">
      <c r="A34" s="19">
        <v>33</v>
      </c>
      <c r="B34" s="19">
        <v>2024</v>
      </c>
      <c r="C34" s="20">
        <v>33</v>
      </c>
      <c r="D34" s="40">
        <v>33</v>
      </c>
      <c r="E34" s="22">
        <v>45313</v>
      </c>
      <c r="F34" s="23">
        <v>92263</v>
      </c>
      <c r="G34" s="24" t="s">
        <v>198</v>
      </c>
      <c r="H34" s="41" t="s">
        <v>39</v>
      </c>
      <c r="I34" s="41" t="s">
        <v>165</v>
      </c>
      <c r="J34" s="42">
        <v>37273</v>
      </c>
      <c r="K34" s="43">
        <v>7793</v>
      </c>
      <c r="L34" s="28" t="s">
        <v>86</v>
      </c>
      <c r="M34" s="29" t="str">
        <f>_xlfn.XLOOKUP(MatriceDosDiscplinaire[[#This Row],[UNITE]],[2]!Tableau88[UNITE],[2]!Tableau88[LEGION])</f>
        <v>3°LGM BOUAKE</v>
      </c>
      <c r="N34" s="30" t="str">
        <f>_xlfn.XLOOKUP(MatriceDosDiscplinaire[[#This Row],[UNITE]],[2]!Tableau88[UNITE],[2]!Tableau88[SUBDIVISION])</f>
        <v>GM</v>
      </c>
      <c r="O34" s="31" t="str">
        <f>_xlfn.XLOOKUP(MatriceDosDiscplinaire[[#This Row],[UNITE]],[2]!Tableau88[UNITE],[2]!Tableau88[REGION])</f>
        <v>3° RG BOUAKE</v>
      </c>
      <c r="P34" s="32" t="s">
        <v>55</v>
      </c>
      <c r="Q34" s="33" t="s">
        <v>52</v>
      </c>
      <c r="R34" s="32" t="s">
        <v>56</v>
      </c>
      <c r="S34" s="34">
        <f>IF(MatriceDosDiscplinaire[[#This Row],[MLE]]="","",_xlfn.XLOOKUP(MatriceDosDiscplinaire[[#This Row],[MLE]],[2]!TabPromo17_193[MATRICULE],[2]!TabPromo17_193[DATE D''ENTREE GIE]))</f>
        <v>44157</v>
      </c>
      <c r="T34" s="35">
        <f>IF(MatriceDosDiscplinaire[[#This Row],[DATE DES FAITS]]="","",MatriceDosDiscplinaire[[#This Row],[ANNEE DE PUNITION]]-YEAR(MatriceDosDiscplinaire[[#This Row],[DATE D''ENTREE GIE]]))</f>
        <v>4</v>
      </c>
      <c r="U34" s="33" t="s">
        <v>43</v>
      </c>
      <c r="V34" s="36">
        <v>2</v>
      </c>
      <c r="W34" s="44" t="s">
        <v>70</v>
      </c>
      <c r="X34" s="37">
        <v>45066</v>
      </c>
      <c r="Y34" s="25">
        <v>4</v>
      </c>
      <c r="Z34" s="36" t="s">
        <v>45</v>
      </c>
      <c r="AA34" s="38" t="str">
        <f>IFERROR(_xlfn.XLOOKUP(MatriceDosDiscplinaire[[#This Row],[MLE]],[2]!Tableau126[MLE],[2]!Tableau126[MESSAGES DE REFERENCE]),"")</f>
        <v/>
      </c>
      <c r="AB34" s="45">
        <v>30</v>
      </c>
      <c r="AC34" s="45">
        <v>33</v>
      </c>
      <c r="AD34" s="39">
        <f>YEAR(MatriceDosDiscplinaire[[#This Row],[DATE DES FAITS]])</f>
        <v>2023</v>
      </c>
    </row>
    <row r="35" spans="1:30">
      <c r="A35" s="19">
        <v>34</v>
      </c>
      <c r="B35" s="19">
        <v>2024</v>
      </c>
      <c r="C35" s="20">
        <v>34</v>
      </c>
      <c r="D35" s="40">
        <v>34</v>
      </c>
      <c r="E35" s="22">
        <v>45313</v>
      </c>
      <c r="F35" s="23">
        <v>93261</v>
      </c>
      <c r="G35" s="24" t="s">
        <v>199</v>
      </c>
      <c r="H35" s="41" t="s">
        <v>39</v>
      </c>
      <c r="I35" s="41" t="s">
        <v>165</v>
      </c>
      <c r="J35" s="42">
        <v>36967</v>
      </c>
      <c r="K35" s="43">
        <v>8099</v>
      </c>
      <c r="L35" s="28" t="s">
        <v>86</v>
      </c>
      <c r="M35" s="29" t="str">
        <f>_xlfn.XLOOKUP(MatriceDosDiscplinaire[[#This Row],[UNITE]],[2]!Tableau88[UNITE],[2]!Tableau88[LEGION])</f>
        <v>3°LGM BOUAKE</v>
      </c>
      <c r="N35" s="30" t="str">
        <f>_xlfn.XLOOKUP(MatriceDosDiscplinaire[[#This Row],[UNITE]],[2]!Tableau88[UNITE],[2]!Tableau88[SUBDIVISION])</f>
        <v>GM</v>
      </c>
      <c r="O35" s="31" t="str">
        <f>_xlfn.XLOOKUP(MatriceDosDiscplinaire[[#This Row],[UNITE]],[2]!Tableau88[UNITE],[2]!Tableau88[REGION])</f>
        <v>3° RG BOUAKE</v>
      </c>
      <c r="P35" s="32" t="s">
        <v>55</v>
      </c>
      <c r="Q35" s="33" t="s">
        <v>52</v>
      </c>
      <c r="R35" s="32" t="s">
        <v>56</v>
      </c>
      <c r="S35" s="34">
        <f>IF(MatriceDosDiscplinaire[[#This Row],[MLE]]="","",_xlfn.XLOOKUP(MatriceDosDiscplinaire[[#This Row],[MLE]],[2]!TabPromo17_193[MATRICULE],[2]!TabPromo17_193[DATE D''ENTREE GIE]))</f>
        <v>44157</v>
      </c>
      <c r="T35" s="35">
        <f>IF(MatriceDosDiscplinaire[[#This Row],[DATE DES FAITS]]="","",MatriceDosDiscplinaire[[#This Row],[ANNEE DE PUNITION]]-YEAR(MatriceDosDiscplinaire[[#This Row],[DATE D''ENTREE GIE]]))</f>
        <v>4</v>
      </c>
      <c r="U35" s="33" t="s">
        <v>43</v>
      </c>
      <c r="V35" s="36">
        <v>1</v>
      </c>
      <c r="W35" s="44" t="s">
        <v>70</v>
      </c>
      <c r="X35" s="37">
        <v>45066</v>
      </c>
      <c r="Y35" s="25">
        <v>4</v>
      </c>
      <c r="Z35" s="36" t="s">
        <v>45</v>
      </c>
      <c r="AA35" s="38" t="str">
        <f>IFERROR(_xlfn.XLOOKUP(MatriceDosDiscplinaire[[#This Row],[MLE]],[2]!Tableau126[MLE],[2]!Tableau126[MESSAGES DE REFERENCE]),"")</f>
        <v/>
      </c>
      <c r="AB35" s="45">
        <v>50</v>
      </c>
      <c r="AC35" s="45">
        <v>33</v>
      </c>
      <c r="AD35" s="39">
        <f>YEAR(MatriceDosDiscplinaire[[#This Row],[DATE DES FAITS]])</f>
        <v>2023</v>
      </c>
    </row>
    <row r="36" spans="1:30">
      <c r="A36" s="19">
        <v>35</v>
      </c>
      <c r="B36" s="19">
        <v>2024</v>
      </c>
      <c r="C36" s="20">
        <v>35</v>
      </c>
      <c r="D36" s="40">
        <v>35</v>
      </c>
      <c r="E36" s="22">
        <v>45316</v>
      </c>
      <c r="F36" s="23">
        <v>28004</v>
      </c>
      <c r="G36" s="24" t="s">
        <v>200</v>
      </c>
      <c r="H36" s="41" t="s">
        <v>39</v>
      </c>
      <c r="I36" s="41" t="s">
        <v>165</v>
      </c>
      <c r="J36" s="42">
        <v>29233</v>
      </c>
      <c r="K36" s="43">
        <v>15916</v>
      </c>
      <c r="L36" s="28" t="s">
        <v>81</v>
      </c>
      <c r="M36" s="29" t="str">
        <f>_xlfn.XLOOKUP(MatriceDosDiscplinaire[[#This Row],[UNITE]],[2]!Tableau88[UNITE],[2]!Tableau88[LEGION])</f>
        <v>3°LGM BOUAKE</v>
      </c>
      <c r="N36" s="30" t="str">
        <f>_xlfn.XLOOKUP(MatriceDosDiscplinaire[[#This Row],[UNITE]],[2]!Tableau88[UNITE],[2]!Tableau88[SUBDIVISION])</f>
        <v>GM</v>
      </c>
      <c r="O36" s="31" t="str">
        <f>_xlfn.XLOOKUP(MatriceDosDiscplinaire[[#This Row],[UNITE]],[2]!Tableau88[UNITE],[2]!Tableau88[REGION])</f>
        <v>3° RG BOUAKE</v>
      </c>
      <c r="P36" s="32" t="s">
        <v>55</v>
      </c>
      <c r="Q36" s="33" t="s">
        <v>52</v>
      </c>
      <c r="R36" s="32" t="s">
        <v>56</v>
      </c>
      <c r="S36" s="34">
        <f>IF(MatriceDosDiscplinaire[[#This Row],[MLE]]="","",_xlfn.XLOOKUP(MatriceDosDiscplinaire[[#This Row],[MLE]],[2]!TabPromo17_193[MATRICULE],[2]!TabPromo17_193[DATE D''ENTREE GIE]))</f>
        <v>37950</v>
      </c>
      <c r="T36" s="35">
        <f>IF(MatriceDosDiscplinaire[[#This Row],[DATE DES FAITS]]="","",MatriceDosDiscplinaire[[#This Row],[ANNEE DE PUNITION]]-YEAR(MatriceDosDiscplinaire[[#This Row],[DATE D''ENTREE GIE]]))</f>
        <v>21</v>
      </c>
      <c r="U36" s="33" t="s">
        <v>43</v>
      </c>
      <c r="V36" s="36">
        <v>2</v>
      </c>
      <c r="W36" s="44" t="s">
        <v>36</v>
      </c>
      <c r="X36" s="37">
        <v>45149</v>
      </c>
      <c r="Y36" s="25">
        <v>3</v>
      </c>
      <c r="Z36" s="36" t="s">
        <v>45</v>
      </c>
      <c r="AA36" s="38" t="str">
        <f>IFERROR(_xlfn.XLOOKUP(MatriceDosDiscplinaire[[#This Row],[MLE]],[2]!Tableau126[MLE],[2]!Tableau126[MESSAGES DE REFERENCE]),"")</f>
        <v/>
      </c>
      <c r="AB36" s="45">
        <v>50</v>
      </c>
      <c r="AC36" s="45">
        <v>33</v>
      </c>
      <c r="AD36" s="39">
        <f>YEAR(MatriceDosDiscplinaire[[#This Row],[DATE DES FAITS]])</f>
        <v>2023</v>
      </c>
    </row>
    <row r="37" spans="1:30">
      <c r="A37" s="19">
        <v>36</v>
      </c>
      <c r="B37" s="19">
        <v>2024</v>
      </c>
      <c r="C37" s="20">
        <v>36</v>
      </c>
      <c r="D37" s="40">
        <v>36</v>
      </c>
      <c r="E37" s="22">
        <v>45322</v>
      </c>
      <c r="F37" s="23">
        <v>48155</v>
      </c>
      <c r="G37" s="24" t="s">
        <v>201</v>
      </c>
      <c r="H37" s="41" t="s">
        <v>39</v>
      </c>
      <c r="I37" s="41" t="s">
        <v>165</v>
      </c>
      <c r="J37" s="42">
        <v>32841</v>
      </c>
      <c r="K37" s="43">
        <v>12369</v>
      </c>
      <c r="L37" s="28" t="s">
        <v>87</v>
      </c>
      <c r="M37" s="29" t="str">
        <f>_xlfn.XLOOKUP(MatriceDosDiscplinaire[[#This Row],[UNITE]],[2]!Tableau88[UNITE],[2]!Tableau88[LEGION])</f>
        <v>6°LGT YAMOUSSOUKRO</v>
      </c>
      <c r="N37" s="30" t="str">
        <f>_xlfn.XLOOKUP(MatriceDosDiscplinaire[[#This Row],[UNITE]],[2]!Tableau88[UNITE],[2]!Tableau88[SUBDIVISION])</f>
        <v>GT</v>
      </c>
      <c r="O37" s="31" t="str">
        <f>_xlfn.XLOOKUP(MatriceDosDiscplinaire[[#This Row],[UNITE]],[2]!Tableau88[UNITE],[2]!Tableau88[REGION])</f>
        <v>3° RG BOUAKE</v>
      </c>
      <c r="P37" s="32" t="s">
        <v>88</v>
      </c>
      <c r="Q37" s="33" t="s">
        <v>33</v>
      </c>
      <c r="R37" s="32" t="s">
        <v>56</v>
      </c>
      <c r="S37" s="34">
        <f>IF(MatriceDosDiscplinaire[[#This Row],[MLE]]="","",_xlfn.XLOOKUP(MatriceDosDiscplinaire[[#This Row],[MLE]],[2]!TabPromo17_193[MATRICULE],[2]!TabPromo17_193[DATE D''ENTREE GIE]))</f>
        <v>41396</v>
      </c>
      <c r="T37" s="35">
        <f>IF(MatriceDosDiscplinaire[[#This Row],[DATE DES FAITS]]="","",MatriceDosDiscplinaire[[#This Row],[ANNEE DE PUNITION]]-YEAR(MatriceDosDiscplinaire[[#This Row],[DATE D''ENTREE GIE]]))</f>
        <v>11</v>
      </c>
      <c r="U37" s="33" t="s">
        <v>43</v>
      </c>
      <c r="V37" s="36">
        <v>2</v>
      </c>
      <c r="W37" s="44" t="s">
        <v>36</v>
      </c>
      <c r="X37" s="37">
        <v>45210</v>
      </c>
      <c r="Y37" s="25">
        <v>3</v>
      </c>
      <c r="Z37" s="36" t="s">
        <v>37</v>
      </c>
      <c r="AA37" s="38" t="str">
        <f>IFERROR(_xlfn.XLOOKUP(MatriceDosDiscplinaire[[#This Row],[MLE]],[2]!Tableau126[MLE],[2]!Tableau126[MESSAGES DE REFERENCE]),"")</f>
        <v>N°31496 /CSG/DRH/REC-CHAN DU 30/05/2024</v>
      </c>
      <c r="AB37" s="45" t="s">
        <v>38</v>
      </c>
      <c r="AC37" s="45">
        <v>34</v>
      </c>
      <c r="AD37" s="39">
        <f>YEAR(MatriceDosDiscplinaire[[#This Row],[DATE DES FAITS]])</f>
        <v>2023</v>
      </c>
    </row>
    <row r="38" spans="1:30">
      <c r="A38" s="19">
        <v>37</v>
      </c>
      <c r="B38" s="19">
        <v>2024</v>
      </c>
      <c r="C38" s="20">
        <v>37</v>
      </c>
      <c r="D38" s="40">
        <v>37</v>
      </c>
      <c r="E38" s="22">
        <v>45322</v>
      </c>
      <c r="F38" s="23">
        <v>26665</v>
      </c>
      <c r="G38" s="24" t="s">
        <v>202</v>
      </c>
      <c r="H38" s="41" t="s">
        <v>30</v>
      </c>
      <c r="I38" s="41" t="s">
        <v>165</v>
      </c>
      <c r="J38" s="42">
        <v>27777</v>
      </c>
      <c r="K38" s="43">
        <v>17510</v>
      </c>
      <c r="L38" s="28" t="s">
        <v>89</v>
      </c>
      <c r="M38" s="29" t="str">
        <f>_xlfn.XLOOKUP(MatriceDosDiscplinaire[[#This Row],[UNITE]],[2]!Tableau88[UNITE],[2]!Tableau88[LEGION])</f>
        <v>1°LGT ABIDJAN</v>
      </c>
      <c r="N38" s="30" t="str">
        <f>_xlfn.XLOOKUP(MatriceDosDiscplinaire[[#This Row],[UNITE]],[2]!Tableau88[UNITE],[2]!Tableau88[SUBDIVISION])</f>
        <v>GT</v>
      </c>
      <c r="O38" s="31" t="str">
        <f>_xlfn.XLOOKUP(MatriceDosDiscplinaire[[#This Row],[UNITE]],[2]!Tableau88[UNITE],[2]!Tableau88[REGION])</f>
        <v>1° RG ABIDJAN</v>
      </c>
      <c r="P38" s="32" t="s">
        <v>74</v>
      </c>
      <c r="Q38" s="33" t="s">
        <v>33</v>
      </c>
      <c r="R38" s="32" t="s">
        <v>42</v>
      </c>
      <c r="S38" s="34">
        <f>IF(MatriceDosDiscplinaire[[#This Row],[MLE]]="","",_xlfn.XLOOKUP(MatriceDosDiscplinaire[[#This Row],[MLE]],[2]!TabPromo17_193[MATRICULE],[2]!TabPromo17_193[DATE D''ENTREE GIE]))</f>
        <v>37193</v>
      </c>
      <c r="T38" s="35">
        <f>IF(MatriceDosDiscplinaire[[#This Row],[DATE DES FAITS]]="","",MatriceDosDiscplinaire[[#This Row],[ANNEE DE PUNITION]]-YEAR(MatriceDosDiscplinaire[[#This Row],[DATE D''ENTREE GIE]]))</f>
        <v>23</v>
      </c>
      <c r="U38" s="33" t="s">
        <v>35</v>
      </c>
      <c r="V38" s="36">
        <v>1</v>
      </c>
      <c r="W38" s="44" t="s">
        <v>36</v>
      </c>
      <c r="X38" s="37">
        <v>45287</v>
      </c>
      <c r="Y38" s="25">
        <v>3</v>
      </c>
      <c r="Z38" s="36" t="s">
        <v>37</v>
      </c>
      <c r="AA38" s="38" t="str">
        <f>IFERROR(_xlfn.XLOOKUP(MatriceDosDiscplinaire[[#This Row],[MLE]],[2]!Tableau126[MLE],[2]!Tableau126[MESSAGES DE REFERENCE]),"")</f>
        <v>N°31485/CSG/DRH/REC-CHAN DU 30/05/2024</v>
      </c>
      <c r="AB38" s="45" t="s">
        <v>38</v>
      </c>
      <c r="AC38" s="45">
        <v>34</v>
      </c>
      <c r="AD38" s="39">
        <f>YEAR(MatriceDosDiscplinaire[[#This Row],[DATE DES FAITS]])</f>
        <v>2023</v>
      </c>
    </row>
    <row r="39" spans="1:30">
      <c r="A39" s="19">
        <v>38</v>
      </c>
      <c r="B39" s="19">
        <v>2024</v>
      </c>
      <c r="C39" s="20">
        <v>38</v>
      </c>
      <c r="D39" s="40">
        <v>38</v>
      </c>
      <c r="E39" s="22">
        <v>45322</v>
      </c>
      <c r="F39" s="23">
        <v>24499</v>
      </c>
      <c r="G39" s="24" t="s">
        <v>203</v>
      </c>
      <c r="H39" s="41" t="s">
        <v>30</v>
      </c>
      <c r="I39" s="41" t="s">
        <v>165</v>
      </c>
      <c r="J39" s="42">
        <v>26663</v>
      </c>
      <c r="K39" s="43">
        <v>18612</v>
      </c>
      <c r="L39" s="28" t="s">
        <v>90</v>
      </c>
      <c r="M39" s="29" t="str">
        <f>_xlfn.XLOOKUP(MatriceDosDiscplinaire[[#This Row],[UNITE]],[2]!Tableau88[UNITE],[2]!Tableau88[LEGION])</f>
        <v>9°LGT ODIENNE</v>
      </c>
      <c r="N39" s="30" t="str">
        <f>_xlfn.XLOOKUP(MatriceDosDiscplinaire[[#This Row],[UNITE]],[2]!Tableau88[UNITE],[2]!Tableau88[SUBDIVISION])</f>
        <v>GT</v>
      </c>
      <c r="O39" s="31" t="str">
        <f>_xlfn.XLOOKUP(MatriceDosDiscplinaire[[#This Row],[UNITE]],[2]!Tableau88[UNITE],[2]!Tableau88[REGION])</f>
        <v>4° RG KORHOGO</v>
      </c>
      <c r="P39" s="32" t="s">
        <v>64</v>
      </c>
      <c r="Q39" s="33" t="s">
        <v>33</v>
      </c>
      <c r="R39" s="32" t="s">
        <v>65</v>
      </c>
      <c r="S39" s="34">
        <f>IF(MatriceDosDiscplinaire[[#This Row],[MLE]]="","",_xlfn.XLOOKUP(MatriceDosDiscplinaire[[#This Row],[MLE]],[2]!TabPromo17_193[MATRICULE],[2]!TabPromo17_193[DATE D''ENTREE GIE]))</f>
        <v>35728</v>
      </c>
      <c r="T39" s="35">
        <f>IF(MatriceDosDiscplinaire[[#This Row],[DATE DES FAITS]]="","",MatriceDosDiscplinaire[[#This Row],[ANNEE DE PUNITION]]-YEAR(MatriceDosDiscplinaire[[#This Row],[DATE D''ENTREE GIE]]))</f>
        <v>27</v>
      </c>
      <c r="U39" s="33" t="s">
        <v>35</v>
      </c>
      <c r="V39" s="36">
        <v>2</v>
      </c>
      <c r="W39" s="44" t="s">
        <v>44</v>
      </c>
      <c r="X39" s="37">
        <v>45275</v>
      </c>
      <c r="Y39" s="25">
        <v>3</v>
      </c>
      <c r="Z39" s="36" t="s">
        <v>45</v>
      </c>
      <c r="AA39" s="38" t="str">
        <f>IFERROR(_xlfn.XLOOKUP(MatriceDosDiscplinaire[[#This Row],[MLE]],[2]!Tableau126[MLE],[2]!Tableau126[MESSAGES DE REFERENCE]),"")</f>
        <v/>
      </c>
      <c r="AB39" s="45" t="s">
        <v>91</v>
      </c>
      <c r="AC39" s="45">
        <v>34</v>
      </c>
      <c r="AD39" s="39">
        <f>YEAR(MatriceDosDiscplinaire[[#This Row],[DATE DES FAITS]])</f>
        <v>2023</v>
      </c>
    </row>
    <row r="40" spans="1:30">
      <c r="A40" s="19">
        <v>39</v>
      </c>
      <c r="B40" s="19">
        <v>2024</v>
      </c>
      <c r="C40" s="20">
        <v>39</v>
      </c>
      <c r="D40" s="40">
        <v>39</v>
      </c>
      <c r="E40" s="22">
        <v>45322</v>
      </c>
      <c r="F40" s="23">
        <v>85623</v>
      </c>
      <c r="G40" s="24" t="s">
        <v>204</v>
      </c>
      <c r="H40" s="41" t="s">
        <v>39</v>
      </c>
      <c r="I40" s="41" t="s">
        <v>165</v>
      </c>
      <c r="J40" s="42">
        <v>367</v>
      </c>
      <c r="K40" s="43">
        <v>45159</v>
      </c>
      <c r="L40" s="28" t="s">
        <v>92</v>
      </c>
      <c r="M40" s="29" t="str">
        <f>_xlfn.XLOOKUP(MatriceDosDiscplinaire[[#This Row],[UNITE]],[2]!Tableau88[UNITE],[2]!Tableau88[LEGION])</f>
        <v>1°LGT ABIDJAN</v>
      </c>
      <c r="N40" s="30" t="str">
        <f>_xlfn.XLOOKUP(MatriceDosDiscplinaire[[#This Row],[UNITE]],[2]!Tableau88[UNITE],[2]!Tableau88[SUBDIVISION])</f>
        <v>GT</v>
      </c>
      <c r="O40" s="31" t="str">
        <f>_xlfn.XLOOKUP(MatriceDosDiscplinaire[[#This Row],[UNITE]],[2]!Tableau88[UNITE],[2]!Tableau88[REGION])</f>
        <v>1° RG ABIDJAN</v>
      </c>
      <c r="P40" s="32" t="s">
        <v>74</v>
      </c>
      <c r="Q40" s="33" t="s">
        <v>33</v>
      </c>
      <c r="R40" s="32" t="s">
        <v>42</v>
      </c>
      <c r="S40" s="34">
        <f>IF(MatriceDosDiscplinaire[[#This Row],[MLE]]="","",_xlfn.XLOOKUP(MatriceDosDiscplinaire[[#This Row],[MLE]],[2]!TabPromo17_193[MATRICULE],[2]!TabPromo17_193[DATE D''ENTREE GIE]))</f>
        <v>42773</v>
      </c>
      <c r="T40" s="35">
        <f>IF(MatriceDosDiscplinaire[[#This Row],[DATE DES FAITS]]="","",MatriceDosDiscplinaire[[#This Row],[ANNEE DE PUNITION]]-YEAR(MatriceDosDiscplinaire[[#This Row],[DATE D''ENTREE GIE]]))</f>
        <v>7</v>
      </c>
      <c r="U40" s="33" t="s">
        <v>43</v>
      </c>
      <c r="V40" s="36">
        <v>1</v>
      </c>
      <c r="W40" s="44" t="s">
        <v>49</v>
      </c>
      <c r="X40" s="37">
        <v>45159</v>
      </c>
      <c r="Y40" s="25">
        <v>2</v>
      </c>
      <c r="Z40" s="36" t="s">
        <v>37</v>
      </c>
      <c r="AA40" s="38" t="str">
        <f>IFERROR(_xlfn.XLOOKUP(MatriceDosDiscplinaire[[#This Row],[MLE]],[2]!Tableau126[MLE],[2]!Tableau126[MESSAGES DE REFERENCE]),"")</f>
        <v>N°31441 /CSG/DRH/REC-CHAN DU 29/05/2024</v>
      </c>
      <c r="AB40" s="45" t="s">
        <v>38</v>
      </c>
      <c r="AC40" s="45">
        <v>34</v>
      </c>
      <c r="AD40" s="39">
        <f>YEAR(MatriceDosDiscplinaire[[#This Row],[DATE DES FAITS]])</f>
        <v>2023</v>
      </c>
    </row>
    <row r="41" spans="1:30">
      <c r="A41" s="19">
        <v>40</v>
      </c>
      <c r="B41" s="19">
        <v>2024</v>
      </c>
      <c r="C41" s="20">
        <v>40</v>
      </c>
      <c r="D41" s="40">
        <v>40</v>
      </c>
      <c r="E41" s="22">
        <v>45327</v>
      </c>
      <c r="F41" s="23">
        <v>86652</v>
      </c>
      <c r="G41" s="24" t="s">
        <v>205</v>
      </c>
      <c r="H41" s="41" t="s">
        <v>39</v>
      </c>
      <c r="I41" s="41" t="s">
        <v>165</v>
      </c>
      <c r="J41" s="42">
        <v>34907</v>
      </c>
      <c r="K41" s="43">
        <v>10369</v>
      </c>
      <c r="L41" s="28" t="s">
        <v>92</v>
      </c>
      <c r="M41" s="29" t="str">
        <f>_xlfn.XLOOKUP(MatriceDosDiscplinaire[[#This Row],[UNITE]],[2]!Tableau88[UNITE],[2]!Tableau88[LEGION])</f>
        <v>1°LGT ABIDJAN</v>
      </c>
      <c r="N41" s="30" t="str">
        <f>_xlfn.XLOOKUP(MatriceDosDiscplinaire[[#This Row],[UNITE]],[2]!Tableau88[UNITE],[2]!Tableau88[SUBDIVISION])</f>
        <v>GT</v>
      </c>
      <c r="O41" s="31" t="str">
        <f>_xlfn.XLOOKUP(MatriceDosDiscplinaire[[#This Row],[UNITE]],[2]!Tableau88[UNITE],[2]!Tableau88[REGION])</f>
        <v>1° RG ABIDJAN</v>
      </c>
      <c r="P41" s="32" t="s">
        <v>74</v>
      </c>
      <c r="Q41" s="33" t="s">
        <v>33</v>
      </c>
      <c r="R41" s="32" t="s">
        <v>42</v>
      </c>
      <c r="S41" s="34">
        <f>IF(MatriceDosDiscplinaire[[#This Row],[MLE]]="","",_xlfn.XLOOKUP(MatriceDosDiscplinaire[[#This Row],[MLE]],[2]!TabPromo17_193[MATRICULE],[2]!TabPromo17_193[DATE D''ENTREE GIE]))</f>
        <v>43536</v>
      </c>
      <c r="T41" s="35">
        <f>IF(MatriceDosDiscplinaire[[#This Row],[DATE DES FAITS]]="","",MatriceDosDiscplinaire[[#This Row],[ANNEE DE PUNITION]]-YEAR(MatriceDosDiscplinaire[[#This Row],[DATE D''ENTREE GIE]]))</f>
        <v>5</v>
      </c>
      <c r="U41" s="33" t="s">
        <v>35</v>
      </c>
      <c r="V41" s="36">
        <v>1</v>
      </c>
      <c r="W41" s="44" t="s">
        <v>49</v>
      </c>
      <c r="X41" s="37">
        <v>45276</v>
      </c>
      <c r="Y41" s="25">
        <v>2</v>
      </c>
      <c r="Z41" s="36" t="s">
        <v>45</v>
      </c>
      <c r="AA41" s="38" t="str">
        <f>IFERROR(_xlfn.XLOOKUP(MatriceDosDiscplinaire[[#This Row],[MLE]],[2]!Tableau126[MLE],[2]!Tableau126[MESSAGES DE REFERENCE]),"")</f>
        <v/>
      </c>
      <c r="AB41" s="45">
        <v>50</v>
      </c>
      <c r="AC41" s="45">
        <v>34</v>
      </c>
      <c r="AD41" s="39">
        <f>YEAR(MatriceDosDiscplinaire[[#This Row],[DATE DES FAITS]])</f>
        <v>2023</v>
      </c>
    </row>
    <row r="42" spans="1:30">
      <c r="A42" s="19">
        <v>41</v>
      </c>
      <c r="B42" s="19">
        <v>2024</v>
      </c>
      <c r="C42" s="20">
        <v>41</v>
      </c>
      <c r="D42" s="40">
        <v>41</v>
      </c>
      <c r="E42" s="22">
        <v>45331</v>
      </c>
      <c r="F42" s="23">
        <v>40437</v>
      </c>
      <c r="G42" s="24" t="s">
        <v>206</v>
      </c>
      <c r="H42" s="41" t="s">
        <v>53</v>
      </c>
      <c r="I42" s="41" t="s">
        <v>165</v>
      </c>
      <c r="J42" s="42">
        <v>30320</v>
      </c>
      <c r="K42" s="43">
        <v>14972</v>
      </c>
      <c r="L42" s="28" t="s">
        <v>93</v>
      </c>
      <c r="M42" s="29" t="str">
        <f>_xlfn.XLOOKUP(MatriceDosDiscplinaire[[#This Row],[UNITE]],[2]!Tableau88[UNITE],[2]!Tableau88[LEGION])</f>
        <v>GRURGN</v>
      </c>
      <c r="N42" s="30" t="str">
        <f>_xlfn.XLOOKUP(MatriceDosDiscplinaire[[#This Row],[UNITE]],[2]!Tableau88[UNITE],[2]!Tableau88[SUBDIVISION])</f>
        <v>GRURGN</v>
      </c>
      <c r="O42" s="31" t="str">
        <f>_xlfn.XLOOKUP(MatriceDosDiscplinaire[[#This Row],[UNITE]],[2]!Tableau88[UNITE],[2]!Tableau88[REGION])</f>
        <v>1° RG ABIDJAN</v>
      </c>
      <c r="P42" s="32" t="s">
        <v>94</v>
      </c>
      <c r="Q42" s="33" t="s">
        <v>94</v>
      </c>
      <c r="R42" s="32" t="s">
        <v>42</v>
      </c>
      <c r="S42" s="34">
        <f>IF(MatriceDosDiscplinaire[[#This Row],[MLE]]="","",_xlfn.XLOOKUP(MatriceDosDiscplinaire[[#This Row],[MLE]],[2]!TabPromo17_193[MATRICULE],[2]!TabPromo17_193[DATE D''ENTREE GIE]))</f>
        <v>38992</v>
      </c>
      <c r="T42" s="35">
        <f>IF(MatriceDosDiscplinaire[[#This Row],[DATE DES FAITS]]="","",MatriceDosDiscplinaire[[#This Row],[ANNEE DE PUNITION]]-YEAR(MatriceDosDiscplinaire[[#This Row],[DATE D''ENTREE GIE]]))</f>
        <v>18</v>
      </c>
      <c r="U42" s="33" t="s">
        <v>35</v>
      </c>
      <c r="V42" s="36">
        <v>3</v>
      </c>
      <c r="W42" s="44" t="s">
        <v>36</v>
      </c>
      <c r="X42" s="37">
        <v>45292</v>
      </c>
      <c r="Y42" s="25">
        <v>3</v>
      </c>
      <c r="Z42" s="36" t="s">
        <v>37</v>
      </c>
      <c r="AA42" s="38" t="str">
        <f>IFERROR(_xlfn.XLOOKUP(MatriceDosDiscplinaire[[#This Row],[MLE]],[2]!Tableau126[MLE],[2]!Tableau126[MESSAGES DE REFERENCE]),"")</f>
        <v>N°30399/CSG/DRH/REC-CHAN DU 20/02/2024</v>
      </c>
      <c r="AB42" s="45" t="s">
        <v>38</v>
      </c>
      <c r="AC42" s="45">
        <v>34</v>
      </c>
      <c r="AD42" s="39">
        <f>YEAR(MatriceDosDiscplinaire[[#This Row],[DATE DES FAITS]])</f>
        <v>2024</v>
      </c>
    </row>
    <row r="43" spans="1:30">
      <c r="A43" s="19">
        <v>42</v>
      </c>
      <c r="B43" s="19">
        <v>2024</v>
      </c>
      <c r="C43" s="20">
        <v>42</v>
      </c>
      <c r="D43" s="40">
        <v>42</v>
      </c>
      <c r="E43" s="22">
        <v>45331</v>
      </c>
      <c r="F43" s="23">
        <v>45804</v>
      </c>
      <c r="G43" s="24" t="s">
        <v>207</v>
      </c>
      <c r="H43" s="41" t="s">
        <v>53</v>
      </c>
      <c r="I43" s="41" t="s">
        <v>165</v>
      </c>
      <c r="J43" s="42">
        <v>30280</v>
      </c>
      <c r="K43" s="43">
        <v>15012</v>
      </c>
      <c r="L43" s="28" t="s">
        <v>93</v>
      </c>
      <c r="M43" s="29" t="str">
        <f>_xlfn.XLOOKUP(MatriceDosDiscplinaire[[#This Row],[UNITE]],[2]!Tableau88[UNITE],[2]!Tableau88[LEGION])</f>
        <v>GRURGN</v>
      </c>
      <c r="N43" s="30" t="str">
        <f>_xlfn.XLOOKUP(MatriceDosDiscplinaire[[#This Row],[UNITE]],[2]!Tableau88[UNITE],[2]!Tableau88[SUBDIVISION])</f>
        <v>GRURGN</v>
      </c>
      <c r="O43" s="31" t="str">
        <f>_xlfn.XLOOKUP(MatriceDosDiscplinaire[[#This Row],[UNITE]],[2]!Tableau88[UNITE],[2]!Tableau88[REGION])</f>
        <v>1° RG ABIDJAN</v>
      </c>
      <c r="P43" s="32" t="s">
        <v>94</v>
      </c>
      <c r="Q43" s="33" t="s">
        <v>94</v>
      </c>
      <c r="R43" s="32" t="s">
        <v>42</v>
      </c>
      <c r="S43" s="34">
        <f>IF(MatriceDosDiscplinaire[[#This Row],[MLE]]="","",_xlfn.XLOOKUP(MatriceDosDiscplinaire[[#This Row],[MLE]],[2]!TabPromo17_193[MATRICULE],[2]!TabPromo17_193[DATE D''ENTREE GIE]))</f>
        <v>40434</v>
      </c>
      <c r="T43" s="35">
        <f>IF(MatriceDosDiscplinaire[[#This Row],[DATE DES FAITS]]="","",MatriceDosDiscplinaire[[#This Row],[ANNEE DE PUNITION]]-YEAR(MatriceDosDiscplinaire[[#This Row],[DATE D''ENTREE GIE]]))</f>
        <v>14</v>
      </c>
      <c r="U43" s="33" t="s">
        <v>35</v>
      </c>
      <c r="V43" s="36">
        <v>2</v>
      </c>
      <c r="W43" s="44" t="s">
        <v>36</v>
      </c>
      <c r="X43" s="37">
        <v>45292</v>
      </c>
      <c r="Y43" s="25">
        <v>3</v>
      </c>
      <c r="Z43" s="36" t="s">
        <v>37</v>
      </c>
      <c r="AA43" s="38" t="str">
        <f>IFERROR(_xlfn.XLOOKUP(MatriceDosDiscplinaire[[#This Row],[MLE]],[2]!Tableau126[MLE],[2]!Tableau126[MESSAGES DE REFERENCE]),"")</f>
        <v>N°30398/CSG/DRH/REC-CHAN DU 20/02/2024</v>
      </c>
      <c r="AB43" s="45" t="s">
        <v>38</v>
      </c>
      <c r="AC43" s="45">
        <v>34</v>
      </c>
      <c r="AD43" s="39">
        <f>YEAR(MatriceDosDiscplinaire[[#This Row],[DATE DES FAITS]])</f>
        <v>2024</v>
      </c>
    </row>
    <row r="44" spans="1:30">
      <c r="A44" s="19">
        <v>43</v>
      </c>
      <c r="B44" s="19">
        <v>2024</v>
      </c>
      <c r="C44" s="20">
        <v>43</v>
      </c>
      <c r="D44" s="40">
        <v>43</v>
      </c>
      <c r="E44" s="22">
        <v>45331</v>
      </c>
      <c r="F44" s="23">
        <v>25385</v>
      </c>
      <c r="G44" s="24" t="s">
        <v>208</v>
      </c>
      <c r="H44" s="41" t="s">
        <v>30</v>
      </c>
      <c r="I44" s="41" t="s">
        <v>165</v>
      </c>
      <c r="J44" s="42">
        <v>27177</v>
      </c>
      <c r="K44" s="43">
        <v>18115</v>
      </c>
      <c r="L44" s="28" t="s">
        <v>93</v>
      </c>
      <c r="M44" s="29" t="str">
        <f>_xlfn.XLOOKUP(MatriceDosDiscplinaire[[#This Row],[UNITE]],[2]!Tableau88[UNITE],[2]!Tableau88[LEGION])</f>
        <v>GRURGN</v>
      </c>
      <c r="N44" s="30" t="str">
        <f>_xlfn.XLOOKUP(MatriceDosDiscplinaire[[#This Row],[UNITE]],[2]!Tableau88[UNITE],[2]!Tableau88[SUBDIVISION])</f>
        <v>GRURGN</v>
      </c>
      <c r="O44" s="31" t="str">
        <f>_xlfn.XLOOKUP(MatriceDosDiscplinaire[[#This Row],[UNITE]],[2]!Tableau88[UNITE],[2]!Tableau88[REGION])</f>
        <v>1° RG ABIDJAN</v>
      </c>
      <c r="P44" s="32" t="s">
        <v>94</v>
      </c>
      <c r="Q44" s="33" t="s">
        <v>94</v>
      </c>
      <c r="R44" s="32" t="s">
        <v>42</v>
      </c>
      <c r="S44" s="34">
        <f>IF(MatriceDosDiscplinaire[[#This Row],[MLE]]="","",_xlfn.XLOOKUP(MatriceDosDiscplinaire[[#This Row],[MLE]],[2]!TabPromo17_193[MATRICULE],[2]!TabPromo17_193[DATE D''ENTREE GIE]))</f>
        <v>36463</v>
      </c>
      <c r="T44" s="35">
        <f>IF(MatriceDosDiscplinaire[[#This Row],[DATE DES FAITS]]="","",MatriceDosDiscplinaire[[#This Row],[ANNEE DE PUNITION]]-YEAR(MatriceDosDiscplinaire[[#This Row],[DATE D''ENTREE GIE]]))</f>
        <v>25</v>
      </c>
      <c r="U44" s="33" t="s">
        <v>35</v>
      </c>
      <c r="V44" s="36">
        <v>4</v>
      </c>
      <c r="W44" s="44" t="s">
        <v>36</v>
      </c>
      <c r="X44" s="37">
        <v>45292</v>
      </c>
      <c r="Y44" s="25">
        <v>3</v>
      </c>
      <c r="Z44" s="36" t="s">
        <v>37</v>
      </c>
      <c r="AA44" s="38" t="str">
        <f>IFERROR(_xlfn.XLOOKUP(MatriceDosDiscplinaire[[#This Row],[MLE]],[2]!Tableau126[MLE],[2]!Tableau126[MESSAGES DE REFERENCE]),"")</f>
        <v>N°30397/CSG/DRH/REC-CHAN DU 20/02/2024</v>
      </c>
      <c r="AB44" s="45" t="s">
        <v>38</v>
      </c>
      <c r="AC44" s="45">
        <v>34</v>
      </c>
      <c r="AD44" s="39">
        <f>YEAR(MatriceDosDiscplinaire[[#This Row],[DATE DES FAITS]])</f>
        <v>2024</v>
      </c>
    </row>
    <row r="45" spans="1:30">
      <c r="A45" s="19">
        <v>44</v>
      </c>
      <c r="B45" s="19">
        <v>2024</v>
      </c>
      <c r="C45" s="20">
        <v>44</v>
      </c>
      <c r="D45" s="40">
        <v>44</v>
      </c>
      <c r="E45" s="22">
        <v>45331</v>
      </c>
      <c r="F45" s="23">
        <v>23935</v>
      </c>
      <c r="G45" s="24" t="s">
        <v>209</v>
      </c>
      <c r="H45" s="41" t="s">
        <v>30</v>
      </c>
      <c r="I45" s="41" t="s">
        <v>165</v>
      </c>
      <c r="J45" s="42">
        <v>26665</v>
      </c>
      <c r="K45" s="43">
        <v>18627</v>
      </c>
      <c r="L45" s="28" t="s">
        <v>93</v>
      </c>
      <c r="M45" s="29" t="str">
        <f>_xlfn.XLOOKUP(MatriceDosDiscplinaire[[#This Row],[UNITE]],[2]!Tableau88[UNITE],[2]!Tableau88[LEGION])</f>
        <v>GRURGN</v>
      </c>
      <c r="N45" s="30" t="str">
        <f>_xlfn.XLOOKUP(MatriceDosDiscplinaire[[#This Row],[UNITE]],[2]!Tableau88[UNITE],[2]!Tableau88[SUBDIVISION])</f>
        <v>GRURGN</v>
      </c>
      <c r="O45" s="31" t="str">
        <f>_xlfn.XLOOKUP(MatriceDosDiscplinaire[[#This Row],[UNITE]],[2]!Tableau88[UNITE],[2]!Tableau88[REGION])</f>
        <v>1° RG ABIDJAN</v>
      </c>
      <c r="P45" s="32" t="s">
        <v>94</v>
      </c>
      <c r="Q45" s="33" t="s">
        <v>94</v>
      </c>
      <c r="R45" s="32" t="s">
        <v>42</v>
      </c>
      <c r="S45" s="34">
        <f>IF(MatriceDosDiscplinaire[[#This Row],[MLE]]="","",_xlfn.XLOOKUP(MatriceDosDiscplinaire[[#This Row],[MLE]],[2]!TabPromo17_193[MATRICULE],[2]!TabPromo17_193[DATE D''ENTREE GIE]))</f>
        <v>35339</v>
      </c>
      <c r="T45" s="35">
        <f>IF(MatriceDosDiscplinaire[[#This Row],[DATE DES FAITS]]="","",MatriceDosDiscplinaire[[#This Row],[ANNEE DE PUNITION]]-YEAR(MatriceDosDiscplinaire[[#This Row],[DATE D''ENTREE GIE]]))</f>
        <v>28</v>
      </c>
      <c r="U45" s="33" t="s">
        <v>35</v>
      </c>
      <c r="V45" s="36">
        <v>2</v>
      </c>
      <c r="W45" s="44" t="s">
        <v>36</v>
      </c>
      <c r="X45" s="37">
        <v>45292</v>
      </c>
      <c r="Y45" s="25">
        <v>3</v>
      </c>
      <c r="Z45" s="36" t="s">
        <v>37</v>
      </c>
      <c r="AA45" s="38" t="str">
        <f>IFERROR(_xlfn.XLOOKUP(MatriceDosDiscplinaire[[#This Row],[MLE]],[2]!Tableau126[MLE],[2]!Tableau126[MESSAGES DE REFERENCE]),"")</f>
        <v>N°30396/CSG/DRH/REC-CHAN DU 20/02/2024</v>
      </c>
      <c r="AB45" s="45" t="s">
        <v>38</v>
      </c>
      <c r="AC45" s="45">
        <v>34</v>
      </c>
      <c r="AD45" s="39">
        <f>YEAR(MatriceDosDiscplinaire[[#This Row],[DATE DES FAITS]])</f>
        <v>2024</v>
      </c>
    </row>
    <row r="46" spans="1:30">
      <c r="A46" s="19">
        <v>45</v>
      </c>
      <c r="B46" s="19">
        <v>2024</v>
      </c>
      <c r="C46" s="20">
        <v>45</v>
      </c>
      <c r="D46" s="40">
        <v>45</v>
      </c>
      <c r="E46" s="22">
        <v>45341</v>
      </c>
      <c r="F46" s="23">
        <v>26599</v>
      </c>
      <c r="G46" s="24" t="s">
        <v>210</v>
      </c>
      <c r="H46" s="41" t="s">
        <v>30</v>
      </c>
      <c r="I46" s="41" t="s">
        <v>165</v>
      </c>
      <c r="J46" s="42">
        <v>30163</v>
      </c>
      <c r="K46" s="43">
        <v>15074</v>
      </c>
      <c r="L46" s="28" t="s">
        <v>95</v>
      </c>
      <c r="M46" s="29" t="str">
        <f>_xlfn.XLOOKUP(MatriceDosDiscplinaire[[#This Row],[UNITE]],[2]!Tableau88[UNITE],[2]!Tableau88[LEGION])</f>
        <v>6°LGT YAMOUSSOUKRO</v>
      </c>
      <c r="N46" s="30" t="str">
        <f>_xlfn.XLOOKUP(MatriceDosDiscplinaire[[#This Row],[UNITE]],[2]!Tableau88[UNITE],[2]!Tableau88[SUBDIVISION])</f>
        <v>GT</v>
      </c>
      <c r="O46" s="31" t="str">
        <f>_xlfn.XLOOKUP(MatriceDosDiscplinaire[[#This Row],[UNITE]],[2]!Tableau88[UNITE],[2]!Tableau88[REGION])</f>
        <v>3° RG BOUAKE</v>
      </c>
      <c r="P46" s="32" t="s">
        <v>88</v>
      </c>
      <c r="Q46" s="33" t="s">
        <v>33</v>
      </c>
      <c r="R46" s="32" t="s">
        <v>56</v>
      </c>
      <c r="S46" s="34">
        <f>IF(MatriceDosDiscplinaire[[#This Row],[MLE]]="","",_xlfn.XLOOKUP(MatriceDosDiscplinaire[[#This Row],[MLE]],[2]!TabPromo17_193[MATRICULE],[2]!TabPromo17_193[DATE D''ENTREE GIE]))</f>
        <v>37193</v>
      </c>
      <c r="T46" s="35">
        <f>IF(MatriceDosDiscplinaire[[#This Row],[DATE DES FAITS]]="","",MatriceDosDiscplinaire[[#This Row],[ANNEE DE PUNITION]]-YEAR(MatriceDosDiscplinaire[[#This Row],[DATE D''ENTREE GIE]]))</f>
        <v>23</v>
      </c>
      <c r="U46" s="33" t="s">
        <v>35</v>
      </c>
      <c r="V46" s="36">
        <v>3</v>
      </c>
      <c r="W46" s="44" t="s">
        <v>36</v>
      </c>
      <c r="X46" s="37">
        <v>45237</v>
      </c>
      <c r="Y46" s="33">
        <v>3</v>
      </c>
      <c r="Z46" s="36" t="s">
        <v>37</v>
      </c>
      <c r="AA46" s="38" t="str">
        <f>IFERROR(_xlfn.XLOOKUP(MatriceDosDiscplinaire[[#This Row],[MLE]],[2]!Tableau126[MLE],[2]!Tableau126[MESSAGES DE REFERENCE]),"")</f>
        <v>N°31497 /CSG/DRH/REC-CHAN DU 30/05/2024</v>
      </c>
      <c r="AB46" s="45" t="s">
        <v>38</v>
      </c>
      <c r="AC46" s="33">
        <v>34</v>
      </c>
      <c r="AD46" s="39">
        <f>YEAR(MatriceDosDiscplinaire[[#This Row],[DATE DES FAITS]])</f>
        <v>2023</v>
      </c>
    </row>
    <row r="47" spans="1:30">
      <c r="A47" s="19">
        <v>46</v>
      </c>
      <c r="B47" s="19">
        <v>2024</v>
      </c>
      <c r="C47" s="20">
        <v>46</v>
      </c>
      <c r="D47" s="40">
        <v>46</v>
      </c>
      <c r="E47" s="22">
        <v>45343</v>
      </c>
      <c r="F47" s="23">
        <v>85965</v>
      </c>
      <c r="G47" s="24" t="s">
        <v>211</v>
      </c>
      <c r="H47" s="25" t="s">
        <v>39</v>
      </c>
      <c r="I47" s="25" t="s">
        <v>165</v>
      </c>
      <c r="J47" s="26">
        <v>36154</v>
      </c>
      <c r="K47" s="27">
        <v>9114</v>
      </c>
      <c r="L47" s="28" t="s">
        <v>96</v>
      </c>
      <c r="M47" s="29" t="str">
        <f>_xlfn.XLOOKUP(MatriceDosDiscplinaire[[#This Row],[UNITE]],[2]!Tableau88[UNITE],[2]!Tableau88[LEGION])</f>
        <v>4°LGM KORHOGO</v>
      </c>
      <c r="N47" s="30" t="str">
        <f>_xlfn.XLOOKUP(MatriceDosDiscplinaire[[#This Row],[UNITE]],[2]!Tableau88[UNITE],[2]!Tableau88[SUBDIVISION])</f>
        <v>GM</v>
      </c>
      <c r="O47" s="31" t="str">
        <f>_xlfn.XLOOKUP(MatriceDosDiscplinaire[[#This Row],[UNITE]],[2]!Tableau88[UNITE],[2]!Tableau88[REGION])</f>
        <v>4° RG KORHOGO</v>
      </c>
      <c r="P47" s="32" t="s">
        <v>80</v>
      </c>
      <c r="Q47" s="33" t="s">
        <v>52</v>
      </c>
      <c r="R47" s="32" t="s">
        <v>65</v>
      </c>
      <c r="S47" s="34">
        <f>IF(MatriceDosDiscplinaire[[#This Row],[MLE]]="","",_xlfn.XLOOKUP(MatriceDosDiscplinaire[[#This Row],[MLE]],[2]!TabPromo17_193[MATRICULE],[2]!TabPromo17_193[DATE D''ENTREE GIE]))</f>
        <v>43134</v>
      </c>
      <c r="T47" s="35">
        <f>IF(MatriceDosDiscplinaire[[#This Row],[DATE DES FAITS]]="","",MatriceDosDiscplinaire[[#This Row],[ANNEE DE PUNITION]]-YEAR(MatriceDosDiscplinaire[[#This Row],[DATE D''ENTREE GIE]]))</f>
        <v>6</v>
      </c>
      <c r="U47" s="33" t="s">
        <v>43</v>
      </c>
      <c r="V47" s="36">
        <v>1</v>
      </c>
      <c r="W47" s="28" t="s">
        <v>57</v>
      </c>
      <c r="X47" s="37">
        <v>45268</v>
      </c>
      <c r="Y47" s="36">
        <v>3</v>
      </c>
      <c r="Z47" s="36" t="s">
        <v>45</v>
      </c>
      <c r="AA47" s="38" t="str">
        <f>IFERROR(_xlfn.XLOOKUP(MatriceDosDiscplinaire[[#This Row],[MLE]],[2]!Tableau126[MLE],[2]!Tableau126[MESSAGES DE REFERENCE]),"")</f>
        <v/>
      </c>
      <c r="AB47" s="25">
        <v>30</v>
      </c>
      <c r="AC47" s="36">
        <v>34</v>
      </c>
      <c r="AD47" s="39">
        <f>YEAR(MatriceDosDiscplinaire[[#This Row],[DATE DES FAITS]])</f>
        <v>2023</v>
      </c>
    </row>
    <row r="48" spans="1:30">
      <c r="A48" s="19">
        <v>47</v>
      </c>
      <c r="B48" s="19">
        <v>2024</v>
      </c>
      <c r="C48" s="20">
        <v>47</v>
      </c>
      <c r="D48" s="40">
        <v>47</v>
      </c>
      <c r="E48" s="22">
        <v>45343</v>
      </c>
      <c r="F48" s="23">
        <v>40171</v>
      </c>
      <c r="G48" s="24" t="s">
        <v>212</v>
      </c>
      <c r="H48" s="25" t="s">
        <v>53</v>
      </c>
      <c r="I48" s="25" t="s">
        <v>165</v>
      </c>
      <c r="J48" s="26">
        <v>31028</v>
      </c>
      <c r="K48" s="27">
        <v>13745</v>
      </c>
      <c r="L48" s="28" t="s">
        <v>97</v>
      </c>
      <c r="M48" s="29" t="str">
        <f>_xlfn.XLOOKUP(MatriceDosDiscplinaire[[#This Row],[UNITE]],[2]!Tableau88[UNITE],[2]!Tableau88[LEGION])</f>
        <v>1°LGM ABIDJAN</v>
      </c>
      <c r="N48" s="30" t="str">
        <f>_xlfn.XLOOKUP(MatriceDosDiscplinaire[[#This Row],[UNITE]],[2]!Tableau88[UNITE],[2]!Tableau88[SUBDIVISION])</f>
        <v>GM</v>
      </c>
      <c r="O48" s="31" t="str">
        <f>_xlfn.XLOOKUP(MatriceDosDiscplinaire[[#This Row],[UNITE]],[2]!Tableau88[UNITE],[2]!Tableau88[REGION])</f>
        <v>1° RG ABIDJAN</v>
      </c>
      <c r="P48" s="32" t="s">
        <v>51</v>
      </c>
      <c r="Q48" s="33" t="s">
        <v>52</v>
      </c>
      <c r="R48" s="32" t="s">
        <v>42</v>
      </c>
      <c r="S48" s="34">
        <f>IF(MatriceDosDiscplinaire[[#This Row],[MLE]]="","",_xlfn.XLOOKUP(MatriceDosDiscplinaire[[#This Row],[MLE]],[2]!TabPromo17_193[MATRICULE],[2]!TabPromo17_193[DATE D''ENTREE GIE]))</f>
        <v>38992</v>
      </c>
      <c r="T48" s="35">
        <f>IF(MatriceDosDiscplinaire[[#This Row],[DATE DES FAITS]]="","",MatriceDosDiscplinaire[[#This Row],[ANNEE DE PUNITION]]-YEAR(MatriceDosDiscplinaire[[#This Row],[DATE D''ENTREE GIE]]))</f>
        <v>18</v>
      </c>
      <c r="U48" s="33" t="s">
        <v>43</v>
      </c>
      <c r="V48" s="36">
        <v>2</v>
      </c>
      <c r="W48" s="44" t="s">
        <v>36</v>
      </c>
      <c r="X48" s="37">
        <v>44773</v>
      </c>
      <c r="Y48" s="36">
        <v>3</v>
      </c>
      <c r="Z48" s="36" t="s">
        <v>37</v>
      </c>
      <c r="AA48" s="38" t="str">
        <f>IFERROR(_xlfn.XLOOKUP(MatriceDosDiscplinaire[[#This Row],[MLE]],[2]!Tableau126[MLE],[2]!Tableau126[MESSAGES DE REFERENCE]),"")</f>
        <v>N°31492 /CSG/DRH/REC-CHAN DU 30/05/2024</v>
      </c>
      <c r="AB48" s="45" t="s">
        <v>38</v>
      </c>
      <c r="AC48" s="36">
        <v>34</v>
      </c>
      <c r="AD48" s="39">
        <f>YEAR(MatriceDosDiscplinaire[[#This Row],[DATE DES FAITS]])</f>
        <v>2022</v>
      </c>
    </row>
    <row r="49" spans="1:30">
      <c r="A49" s="19">
        <v>48</v>
      </c>
      <c r="B49" s="19">
        <v>2024</v>
      </c>
      <c r="C49" s="20">
        <v>48</v>
      </c>
      <c r="D49" s="40">
        <v>48</v>
      </c>
      <c r="E49" s="22">
        <v>45343</v>
      </c>
      <c r="F49" s="23">
        <v>85594</v>
      </c>
      <c r="G49" s="24" t="s">
        <v>213</v>
      </c>
      <c r="H49" s="25" t="s">
        <v>39</v>
      </c>
      <c r="I49" s="25" t="s">
        <v>165</v>
      </c>
      <c r="J49" s="26">
        <v>1</v>
      </c>
      <c r="K49" s="27">
        <v>45215</v>
      </c>
      <c r="L49" s="28" t="s">
        <v>97</v>
      </c>
      <c r="M49" s="32" t="s">
        <v>51</v>
      </c>
      <c r="N49" s="33" t="s">
        <v>52</v>
      </c>
      <c r="O49" s="32" t="s">
        <v>42</v>
      </c>
      <c r="P49" s="32" t="s">
        <v>51</v>
      </c>
      <c r="Q49" s="33" t="s">
        <v>52</v>
      </c>
      <c r="R49" s="32" t="s">
        <v>42</v>
      </c>
      <c r="S49" s="34">
        <v>38992</v>
      </c>
      <c r="T49" s="35">
        <v>18</v>
      </c>
      <c r="U49" s="33" t="s">
        <v>43</v>
      </c>
      <c r="V49" s="36">
        <v>0</v>
      </c>
      <c r="W49" s="44" t="s">
        <v>36</v>
      </c>
      <c r="X49" s="37">
        <v>45215</v>
      </c>
      <c r="Y49" s="36">
        <v>3</v>
      </c>
      <c r="Z49" s="36" t="s">
        <v>45</v>
      </c>
      <c r="AA49" s="38" t="str">
        <f>IFERROR(_xlfn.XLOOKUP(MatriceDosDiscplinaire[[#This Row],[MLE]],[2]!Tableau126[MLE],[2]!Tableau126[MESSAGES DE REFERENCE]),"")</f>
        <v/>
      </c>
      <c r="AB49" s="45" t="s">
        <v>38</v>
      </c>
      <c r="AC49" s="36">
        <v>34</v>
      </c>
      <c r="AD49" s="39">
        <f>YEAR(MatriceDosDiscplinaire[[#This Row],[DATE DES FAITS]])</f>
        <v>2023</v>
      </c>
    </row>
    <row r="50" spans="1:30">
      <c r="A50" s="19">
        <v>49</v>
      </c>
      <c r="B50" s="19">
        <v>2024</v>
      </c>
      <c r="C50" s="20">
        <v>49</v>
      </c>
      <c r="D50" s="40">
        <v>49</v>
      </c>
      <c r="E50" s="22">
        <v>45345</v>
      </c>
      <c r="F50" s="23">
        <v>26392</v>
      </c>
      <c r="G50" s="24" t="s">
        <v>214</v>
      </c>
      <c r="H50" s="25" t="s">
        <v>53</v>
      </c>
      <c r="I50" s="25" t="s">
        <v>165</v>
      </c>
      <c r="J50" s="26">
        <v>27883</v>
      </c>
      <c r="K50" s="27">
        <v>17410</v>
      </c>
      <c r="L50" s="28" t="s">
        <v>98</v>
      </c>
      <c r="M50" s="29" t="str">
        <f>_xlfn.XLOOKUP(MatriceDosDiscplinaire[[#This Row],[UNITE]],[2]!Tableau88[UNITE],[2]!Tableau88[LEGION])</f>
        <v>1°LGM ABIDJAN</v>
      </c>
      <c r="N50" s="30" t="str">
        <f>_xlfn.XLOOKUP(MatriceDosDiscplinaire[[#This Row],[UNITE]],[2]!Tableau88[UNITE],[2]!Tableau88[SUBDIVISION])</f>
        <v>GM</v>
      </c>
      <c r="O50" s="31" t="str">
        <f>_xlfn.XLOOKUP(MatriceDosDiscplinaire[[#This Row],[UNITE]],[2]!Tableau88[UNITE],[2]!Tableau88[REGION])</f>
        <v>1° RG ABIDJAN</v>
      </c>
      <c r="P50" s="32" t="s">
        <v>51</v>
      </c>
      <c r="Q50" s="33" t="s">
        <v>52</v>
      </c>
      <c r="R50" s="32" t="s">
        <v>42</v>
      </c>
      <c r="S50" s="34">
        <f>IF(MatriceDosDiscplinaire[[#This Row],[MLE]]="","",_xlfn.XLOOKUP(MatriceDosDiscplinaire[[#This Row],[MLE]],[2]!TabPromo17_193[MATRICULE],[2]!TabPromo17_193[DATE D''ENTREE GIE]))</f>
        <v>37193</v>
      </c>
      <c r="T50" s="35">
        <f>IF(MatriceDosDiscplinaire[[#This Row],[DATE DES FAITS]]="","",MatriceDosDiscplinaire[[#This Row],[ANNEE DE PUNITION]]-YEAR(MatriceDosDiscplinaire[[#This Row],[DATE D''ENTREE GIE]]))</f>
        <v>23</v>
      </c>
      <c r="U50" s="33" t="s">
        <v>43</v>
      </c>
      <c r="V50" s="36">
        <v>3</v>
      </c>
      <c r="W50" s="28" t="s">
        <v>57</v>
      </c>
      <c r="X50" s="37">
        <v>45293</v>
      </c>
      <c r="Y50" s="36">
        <v>3</v>
      </c>
      <c r="Z50" s="36" t="s">
        <v>45</v>
      </c>
      <c r="AA50" s="38" t="str">
        <f>IFERROR(_xlfn.XLOOKUP(MatriceDosDiscplinaire[[#This Row],[MLE]],[2]!Tableau126[MLE],[2]!Tableau126[MESSAGES DE REFERENCE]),"")</f>
        <v/>
      </c>
      <c r="AB50" s="25">
        <v>30</v>
      </c>
      <c r="AC50" s="36">
        <v>34</v>
      </c>
      <c r="AD50" s="39">
        <f>YEAR(MatriceDosDiscplinaire[[#This Row],[DATE DES FAITS]])</f>
        <v>2024</v>
      </c>
    </row>
    <row r="51" spans="1:30">
      <c r="A51" s="19">
        <v>50</v>
      </c>
      <c r="B51" s="19">
        <v>2024</v>
      </c>
      <c r="C51" s="20">
        <v>50</v>
      </c>
      <c r="D51" s="40">
        <v>50</v>
      </c>
      <c r="E51" s="46">
        <v>45345</v>
      </c>
      <c r="F51" s="47">
        <v>41922</v>
      </c>
      <c r="G51" s="24" t="s">
        <v>215</v>
      </c>
      <c r="H51" s="48" t="s">
        <v>53</v>
      </c>
      <c r="I51" s="48" t="s">
        <v>165</v>
      </c>
      <c r="J51" s="49" t="s">
        <v>216</v>
      </c>
      <c r="K51" s="50">
        <v>14210</v>
      </c>
      <c r="L51" s="51" t="s">
        <v>99</v>
      </c>
      <c r="M51" s="29" t="str">
        <f>_xlfn.XLOOKUP(MatriceDosDiscplinaire[[#This Row],[UNITE]],[2]!Tableau88[UNITE],[2]!Tableau88[LEGION])</f>
        <v>2°LGT DALOA</v>
      </c>
      <c r="N51" s="30" t="str">
        <f>_xlfn.XLOOKUP(MatriceDosDiscplinaire[[#This Row],[UNITE]],[2]!Tableau88[UNITE],[2]!Tableau88[SUBDIVISION])</f>
        <v>GT</v>
      </c>
      <c r="O51" s="52" t="str">
        <f>_xlfn.XLOOKUP(MatriceDosDiscplinaire[[#This Row],[UNITE]],[2]!Tableau88[UNITE],[2]!Tableau88[REGION])</f>
        <v>2° RG DALOA</v>
      </c>
      <c r="P51" s="32" t="s">
        <v>100</v>
      </c>
      <c r="Q51" s="33" t="s">
        <v>33</v>
      </c>
      <c r="R51" s="32" t="s">
        <v>34</v>
      </c>
      <c r="S51" s="34">
        <f>IF(MatriceDosDiscplinaire[[#This Row],[MLE]]="","",_xlfn.XLOOKUP(MatriceDosDiscplinaire[[#This Row],[MLE]],[2]!TabPromo17_193[MATRICULE],[2]!TabPromo17_193[DATE D''ENTREE GIE]))</f>
        <v>39384</v>
      </c>
      <c r="T51" s="35">
        <f>IF(MatriceDosDiscplinaire[[#This Row],[DATE DES FAITS]]="","",MatriceDosDiscplinaire[[#This Row],[ANNEE DE PUNITION]]-YEAR(MatriceDosDiscplinaire[[#This Row],[DATE D''ENTREE GIE]]))</f>
        <v>17</v>
      </c>
      <c r="U51" s="33" t="s">
        <v>35</v>
      </c>
      <c r="V51" s="36">
        <v>3</v>
      </c>
      <c r="W51" s="51" t="s">
        <v>78</v>
      </c>
      <c r="X51" s="53">
        <v>45258</v>
      </c>
      <c r="Y51" s="36">
        <v>3</v>
      </c>
      <c r="Z51" s="36" t="s">
        <v>45</v>
      </c>
      <c r="AA51" s="38" t="str">
        <f>IFERROR(_xlfn.XLOOKUP(MatriceDosDiscplinaire[[#This Row],[MLE]],[2]!Tableau126[MLE],[2]!Tableau126[MESSAGES DE REFERENCE]),"")</f>
        <v/>
      </c>
      <c r="AB51" s="48">
        <v>50</v>
      </c>
      <c r="AC51" s="36">
        <v>34</v>
      </c>
      <c r="AD51" s="54">
        <f>YEAR(MatriceDosDiscplinaire[[#This Row],[DATE DES FAITS]])</f>
        <v>2023</v>
      </c>
    </row>
    <row r="52" spans="1:30">
      <c r="A52" s="19">
        <v>51</v>
      </c>
      <c r="B52" s="55">
        <v>2024</v>
      </c>
      <c r="C52" s="20">
        <v>51</v>
      </c>
      <c r="D52" s="40">
        <v>51</v>
      </c>
      <c r="E52" s="56">
        <v>45351</v>
      </c>
      <c r="F52" s="47">
        <v>85437</v>
      </c>
      <c r="G52" s="24" t="s">
        <v>217</v>
      </c>
      <c r="H52" s="48" t="s">
        <v>39</v>
      </c>
      <c r="I52" s="48" t="s">
        <v>165</v>
      </c>
      <c r="J52" s="49">
        <v>367</v>
      </c>
      <c r="K52" s="50">
        <v>45172</v>
      </c>
      <c r="L52" s="51" t="s">
        <v>101</v>
      </c>
      <c r="M52" s="57" t="str">
        <f>_xlfn.XLOOKUP(MatriceDosDiscplinaire[[#This Row],[UNITE]],[2]!Tableau88[UNITE],[2]!Tableau88[LEGION])</f>
        <v>GRURGN</v>
      </c>
      <c r="N52" s="58" t="str">
        <f>_xlfn.XLOOKUP(MatriceDosDiscplinaire[[#This Row],[UNITE]],[2]!Tableau88[UNITE],[2]!Tableau88[SUBDIVISION])</f>
        <v>GRURGN</v>
      </c>
      <c r="O52" s="59" t="str">
        <f>_xlfn.XLOOKUP(MatriceDosDiscplinaire[[#This Row],[UNITE]],[2]!Tableau88[UNITE],[2]!Tableau88[REGION])</f>
        <v>1° RG ABIDJAN</v>
      </c>
      <c r="P52" s="51" t="s">
        <v>94</v>
      </c>
      <c r="Q52" s="48" t="s">
        <v>94</v>
      </c>
      <c r="R52" s="51" t="s">
        <v>42</v>
      </c>
      <c r="S52" s="34">
        <f>IF(MatriceDosDiscplinaire[[#This Row],[MLE]]="","",_xlfn.XLOOKUP(MatriceDosDiscplinaire[[#This Row],[MLE]],[2]!TabPromo17_193[MATRICULE],[2]!TabPromo17_193[DATE D''ENTREE GIE]))</f>
        <v>42773</v>
      </c>
      <c r="T52" s="35">
        <f>IF(MatriceDosDiscplinaire[[#This Row],[DATE DES FAITS]]="","",MatriceDosDiscplinaire[[#This Row],[ANNEE DE PUNITION]]-YEAR(MatriceDosDiscplinaire[[#This Row],[DATE D''ENTREE GIE]]))</f>
        <v>7</v>
      </c>
      <c r="U52" s="48" t="s">
        <v>43</v>
      </c>
      <c r="V52" s="60">
        <v>2</v>
      </c>
      <c r="W52" s="51" t="s">
        <v>49</v>
      </c>
      <c r="X52" s="49">
        <v>45172</v>
      </c>
      <c r="Y52" s="60">
        <v>2</v>
      </c>
      <c r="Z52" s="60" t="s">
        <v>102</v>
      </c>
      <c r="AA52" s="38" t="str">
        <f>IFERROR(_xlfn.XLOOKUP(MatriceDosDiscplinaire[[#This Row],[MLE]],[2]!Tableau126[MLE],[2]!Tableau126[MESSAGES DE REFERENCE]),"")</f>
        <v/>
      </c>
      <c r="AB52" s="48">
        <v>50</v>
      </c>
      <c r="AC52" s="60">
        <v>34</v>
      </c>
      <c r="AD52" s="48">
        <f>YEAR(MatriceDosDiscplinaire[[#This Row],[DATE DES FAITS]])</f>
        <v>2023</v>
      </c>
    </row>
    <row r="53" spans="1:30">
      <c r="A53" s="19">
        <v>52</v>
      </c>
      <c r="B53" s="61">
        <v>2024</v>
      </c>
      <c r="C53" s="20">
        <v>52</v>
      </c>
      <c r="D53" s="40">
        <v>52</v>
      </c>
      <c r="E53" s="62">
        <v>45351</v>
      </c>
      <c r="F53" s="23">
        <v>86773</v>
      </c>
      <c r="G53" s="24" t="s">
        <v>218</v>
      </c>
      <c r="H53" s="25" t="s">
        <v>39</v>
      </c>
      <c r="I53" s="25" t="s">
        <v>165</v>
      </c>
      <c r="J53" s="26">
        <v>36114</v>
      </c>
      <c r="K53" s="27">
        <v>9168</v>
      </c>
      <c r="L53" s="28" t="s">
        <v>103</v>
      </c>
      <c r="M53" s="63" t="str">
        <f>_xlfn.XLOOKUP(MatriceDosDiscplinaire[[#This Row],[UNITE]],[2]!Tableau88[UNITE],[2]!Tableau88[LEGION])</f>
        <v>GRURGN</v>
      </c>
      <c r="N53" s="64" t="str">
        <f>_xlfn.XLOOKUP(MatriceDosDiscplinaire[[#This Row],[UNITE]],[2]!Tableau88[UNITE],[2]!Tableau88[SUBDIVISION])</f>
        <v>GRURGN</v>
      </c>
      <c r="O53" s="65" t="str">
        <f>_xlfn.XLOOKUP(MatriceDosDiscplinaire[[#This Row],[UNITE]],[2]!Tableau88[UNITE],[2]!Tableau88[REGION])</f>
        <v>1° RG ABIDJAN</v>
      </c>
      <c r="P53" s="28" t="s">
        <v>94</v>
      </c>
      <c r="Q53" s="25" t="s">
        <v>94</v>
      </c>
      <c r="R53" s="28" t="s">
        <v>42</v>
      </c>
      <c r="S53" s="34">
        <f>IF(MatriceDosDiscplinaire[[#This Row],[MLE]]="","",_xlfn.XLOOKUP(MatriceDosDiscplinaire[[#This Row],[MLE]],[2]!TabPromo17_193[MATRICULE],[2]!TabPromo17_193[DATE D''ENTREE GIE]))</f>
        <v>43536</v>
      </c>
      <c r="T53" s="66">
        <f>IF(MatriceDosDiscplinaire[[#This Row],[DATE DES FAITS]]="","",MatriceDosDiscplinaire[[#This Row],[ANNEE DE PUNITION]]-YEAR(MatriceDosDiscplinaire[[#This Row],[DATE D''ENTREE GIE]]))</f>
        <v>5</v>
      </c>
      <c r="U53" s="25" t="s">
        <v>43</v>
      </c>
      <c r="V53" s="67">
        <v>1</v>
      </c>
      <c r="W53" s="28" t="s">
        <v>78</v>
      </c>
      <c r="X53" s="26">
        <v>45282</v>
      </c>
      <c r="Y53" s="67">
        <v>3</v>
      </c>
      <c r="Z53" s="67" t="s">
        <v>45</v>
      </c>
      <c r="AA53" s="38" t="str">
        <f>IFERROR(_xlfn.XLOOKUP(MatriceDosDiscplinaire[[#This Row],[MLE]],[2]!Tableau126[MLE],[2]!Tableau126[MESSAGES DE REFERENCE]),"")</f>
        <v/>
      </c>
      <c r="AB53" s="25">
        <v>50</v>
      </c>
      <c r="AC53" s="67">
        <v>34</v>
      </c>
      <c r="AD53" s="25">
        <f>YEAR(MatriceDosDiscplinaire[[#This Row],[DATE DES FAITS]])</f>
        <v>2023</v>
      </c>
    </row>
    <row r="54" spans="1:30">
      <c r="A54" s="19">
        <v>53</v>
      </c>
      <c r="B54" s="61">
        <v>2024</v>
      </c>
      <c r="C54" s="20">
        <v>53</v>
      </c>
      <c r="D54" s="40">
        <v>53</v>
      </c>
      <c r="E54" s="62">
        <v>45355</v>
      </c>
      <c r="F54" s="23">
        <v>44877</v>
      </c>
      <c r="G54" s="24" t="s">
        <v>219</v>
      </c>
      <c r="H54" s="25" t="s">
        <v>53</v>
      </c>
      <c r="I54" s="25" t="s">
        <v>165</v>
      </c>
      <c r="J54" s="26">
        <v>32476</v>
      </c>
      <c r="K54" s="27">
        <v>12749</v>
      </c>
      <c r="L54" s="28" t="s">
        <v>104</v>
      </c>
      <c r="M54" s="63" t="str">
        <f>_xlfn.XLOOKUP(MatriceDosDiscplinaire[[#This Row],[UNITE]],[2]!Tableau88[UNITE],[2]!Tableau88[LEGION])</f>
        <v>8°LGT MAN</v>
      </c>
      <c r="N54" s="64" t="str">
        <f>_xlfn.XLOOKUP(MatriceDosDiscplinaire[[#This Row],[UNITE]],[2]!Tableau88[UNITE],[2]!Tableau88[SUBDIVISION])</f>
        <v>GT</v>
      </c>
      <c r="O54" s="65" t="str">
        <f>_xlfn.XLOOKUP(MatriceDosDiscplinaire[[#This Row],[UNITE]],[2]!Tableau88[UNITE],[2]!Tableau88[REGION])</f>
        <v>2° RG DALOA</v>
      </c>
      <c r="P54" s="28" t="s">
        <v>32</v>
      </c>
      <c r="Q54" s="25" t="s">
        <v>33</v>
      </c>
      <c r="R54" s="28" t="s">
        <v>34</v>
      </c>
      <c r="S54" s="34">
        <f>IF(MatriceDosDiscplinaire[[#This Row],[MLE]]="","",_xlfn.XLOOKUP(MatriceDosDiscplinaire[[#This Row],[MLE]],[2]!TabPromo17_193[MATRICULE],[2]!TabPromo17_193[DATE D''ENTREE GIE]))</f>
        <v>40434</v>
      </c>
      <c r="T54" s="66">
        <f>IF(MatriceDosDiscplinaire[[#This Row],[DATE DES FAITS]]="","",MatriceDosDiscplinaire[[#This Row],[ANNEE DE PUNITION]]-YEAR(MatriceDosDiscplinaire[[#This Row],[DATE D''ENTREE GIE]]))</f>
        <v>14</v>
      </c>
      <c r="U54" s="25" t="s">
        <v>43</v>
      </c>
      <c r="V54" s="67">
        <v>2</v>
      </c>
      <c r="W54" s="28" t="s">
        <v>36</v>
      </c>
      <c r="X54" s="26">
        <v>45225</v>
      </c>
      <c r="Y54" s="67">
        <v>3</v>
      </c>
      <c r="Z54" s="67" t="s">
        <v>37</v>
      </c>
      <c r="AA54" s="38" t="str">
        <f>IFERROR(_xlfn.XLOOKUP(MatriceDosDiscplinaire[[#This Row],[MLE]],[2]!Tableau126[MLE],[2]!Tableau126[MESSAGES DE REFERENCE]),"")</f>
        <v>N°31498 /CSG/DRH/REC-CHAN DU 30/05/2024</v>
      </c>
      <c r="AB54" s="25" t="s">
        <v>38</v>
      </c>
      <c r="AC54" s="67">
        <v>35</v>
      </c>
      <c r="AD54" s="25">
        <f>YEAR(MatriceDosDiscplinaire[[#This Row],[DATE DES FAITS]])</f>
        <v>2023</v>
      </c>
    </row>
    <row r="55" spans="1:30">
      <c r="A55" s="19">
        <v>54</v>
      </c>
      <c r="B55" s="61">
        <v>2024</v>
      </c>
      <c r="C55" s="20">
        <v>54</v>
      </c>
      <c r="D55" s="40">
        <v>54</v>
      </c>
      <c r="E55" s="62">
        <v>45357</v>
      </c>
      <c r="F55" s="23">
        <v>48122</v>
      </c>
      <c r="G55" s="24" t="s">
        <v>220</v>
      </c>
      <c r="H55" s="25" t="s">
        <v>53</v>
      </c>
      <c r="I55" s="25" t="s">
        <v>165</v>
      </c>
      <c r="J55" s="26">
        <v>32567</v>
      </c>
      <c r="K55" s="27">
        <v>12737</v>
      </c>
      <c r="L55" s="28" t="s">
        <v>105</v>
      </c>
      <c r="M55" s="63" t="str">
        <f>_xlfn.XLOOKUP(MatriceDosDiscplinaire[[#This Row],[UNITE]],[2]!Tableau88[UNITE],[2]!Tableau88[LEGION])</f>
        <v>US</v>
      </c>
      <c r="N55" s="64" t="str">
        <f>_xlfn.XLOOKUP(MatriceDosDiscplinaire[[#This Row],[UNITE]],[2]!Tableau88[UNITE],[2]!Tableau88[SUBDIVISION])</f>
        <v>US</v>
      </c>
      <c r="O55" s="65" t="str">
        <f>_xlfn.XLOOKUP(MatriceDosDiscplinaire[[#This Row],[UNITE]],[2]!Tableau88[UNITE],[2]!Tableau88[REGION])</f>
        <v>1° RG ABIDJAN</v>
      </c>
      <c r="P55" s="28" t="s">
        <v>106</v>
      </c>
      <c r="Q55" s="25" t="s">
        <v>106</v>
      </c>
      <c r="R55" s="28" t="s">
        <v>42</v>
      </c>
      <c r="S55" s="34">
        <f>IF(MatriceDosDiscplinaire[[#This Row],[MLE]]="","",_xlfn.XLOOKUP(MatriceDosDiscplinaire[[#This Row],[MLE]],[2]!TabPromo17_193[MATRICULE],[2]!TabPromo17_193[DATE D''ENTREE GIE]))</f>
        <v>41396</v>
      </c>
      <c r="T55" s="66">
        <f>IF(MatriceDosDiscplinaire[[#This Row],[DATE DES FAITS]]="","",MatriceDosDiscplinaire[[#This Row],[ANNEE DE PUNITION]]-YEAR(MatriceDosDiscplinaire[[#This Row],[DATE D''ENTREE GIE]]))</f>
        <v>11</v>
      </c>
      <c r="U55" s="25" t="s">
        <v>43</v>
      </c>
      <c r="V55" s="67">
        <v>2</v>
      </c>
      <c r="W55" s="28" t="s">
        <v>57</v>
      </c>
      <c r="X55" s="26">
        <v>45304</v>
      </c>
      <c r="Y55" s="67">
        <v>3</v>
      </c>
      <c r="Z55" s="67" t="s">
        <v>45</v>
      </c>
      <c r="AA55" s="38" t="str">
        <f>IFERROR(_xlfn.XLOOKUP(MatriceDosDiscplinaire[[#This Row],[MLE]],[2]!Tableau126[MLE],[2]!Tableau126[MESSAGES DE REFERENCE]),"")</f>
        <v/>
      </c>
      <c r="AB55" s="25" t="s">
        <v>91</v>
      </c>
      <c r="AC55" s="67">
        <v>35</v>
      </c>
      <c r="AD55" s="25">
        <f>YEAR(MatriceDosDiscplinaire[[#This Row],[DATE DES FAITS]])</f>
        <v>2024</v>
      </c>
    </row>
    <row r="56" spans="1:30">
      <c r="A56" s="19">
        <v>55</v>
      </c>
      <c r="B56" s="61">
        <v>2024</v>
      </c>
      <c r="C56" s="20">
        <v>55</v>
      </c>
      <c r="D56" s="40">
        <v>55</v>
      </c>
      <c r="E56" s="68">
        <v>45357</v>
      </c>
      <c r="F56" s="69">
        <v>87959</v>
      </c>
      <c r="G56" s="24" t="s">
        <v>221</v>
      </c>
      <c r="H56" s="70" t="s">
        <v>39</v>
      </c>
      <c r="I56" s="70" t="s">
        <v>165</v>
      </c>
      <c r="J56" s="71">
        <v>36203</v>
      </c>
      <c r="K56" s="72">
        <v>9131</v>
      </c>
      <c r="L56" s="73" t="s">
        <v>105</v>
      </c>
      <c r="M56" s="29" t="str">
        <f>_xlfn.XLOOKUP(MatriceDosDiscplinaire[[#This Row],[UNITE]],[2]!Tableau88[UNITE],[2]!Tableau88[LEGION])</f>
        <v>US</v>
      </c>
      <c r="N56" s="30" t="str">
        <f>_xlfn.XLOOKUP(MatriceDosDiscplinaire[[#This Row],[UNITE]],[2]!Tableau88[UNITE],[2]!Tableau88[SUBDIVISION])</f>
        <v>US</v>
      </c>
      <c r="O56" s="74" t="str">
        <f>_xlfn.XLOOKUP(MatriceDosDiscplinaire[[#This Row],[UNITE]],[2]!Tableau88[UNITE],[2]!Tableau88[REGION])</f>
        <v>1° RG ABIDJAN</v>
      </c>
      <c r="P56" s="32" t="s">
        <v>106</v>
      </c>
      <c r="Q56" s="33" t="s">
        <v>106</v>
      </c>
      <c r="R56" s="32" t="s">
        <v>42</v>
      </c>
      <c r="S56" s="34">
        <f>IF(MatriceDosDiscplinaire[[#This Row],[MLE]]="","",_xlfn.XLOOKUP(MatriceDosDiscplinaire[[#This Row],[MLE]],[2]!TabPromo17_193[MATRICULE],[2]!TabPromo17_193[DATE D''ENTREE GIE]))</f>
        <v>43870</v>
      </c>
      <c r="T56" s="35">
        <f>IF(MatriceDosDiscplinaire[[#This Row],[DATE DES FAITS]]="","",MatriceDosDiscplinaire[[#This Row],[ANNEE DE PUNITION]]-YEAR(MatriceDosDiscplinaire[[#This Row],[DATE D''ENTREE GIE]]))</f>
        <v>4</v>
      </c>
      <c r="U56" s="33" t="s">
        <v>43</v>
      </c>
      <c r="V56" s="36">
        <v>0</v>
      </c>
      <c r="W56" s="51" t="s">
        <v>49</v>
      </c>
      <c r="X56" s="75">
        <v>45334</v>
      </c>
      <c r="Y56" s="36">
        <v>4</v>
      </c>
      <c r="Z56" s="36" t="s">
        <v>45</v>
      </c>
      <c r="AA56" s="38" t="str">
        <f>IFERROR(_xlfn.XLOOKUP(MatriceDosDiscplinaire[[#This Row],[MLE]],[2]!Tableau126[MLE],[2]!Tableau126[MESSAGES DE REFERENCE]),"")</f>
        <v/>
      </c>
      <c r="AB56" s="70">
        <v>50</v>
      </c>
      <c r="AC56" s="67">
        <v>35</v>
      </c>
      <c r="AD56" s="76">
        <f>YEAR(MatriceDosDiscplinaire[[#This Row],[DATE DES FAITS]])</f>
        <v>2024</v>
      </c>
    </row>
    <row r="57" spans="1:30">
      <c r="A57" s="19">
        <v>56</v>
      </c>
      <c r="B57" s="55">
        <v>2024</v>
      </c>
      <c r="C57" s="20">
        <v>56</v>
      </c>
      <c r="D57" s="40">
        <v>56</v>
      </c>
      <c r="E57" s="68">
        <v>45359</v>
      </c>
      <c r="F57" s="69">
        <v>29725</v>
      </c>
      <c r="G57" s="24" t="s">
        <v>222</v>
      </c>
      <c r="H57" s="70" t="s">
        <v>53</v>
      </c>
      <c r="I57" s="70" t="s">
        <v>165</v>
      </c>
      <c r="J57" s="71">
        <v>29937</v>
      </c>
      <c r="K57" s="72">
        <v>15275</v>
      </c>
      <c r="L57" s="73" t="s">
        <v>107</v>
      </c>
      <c r="M57" s="29" t="str">
        <f>_xlfn.XLOOKUP(MatriceDosDiscplinaire[[#This Row],[UNITE]],[2]!Tableau88[UNITE],[2]!Tableau88[LEGION])</f>
        <v>CSG</v>
      </c>
      <c r="N57" s="30" t="str">
        <f>_xlfn.XLOOKUP(MatriceDosDiscplinaire[[#This Row],[UNITE]],[2]!Tableau88[UNITE],[2]!Tableau88[SUBDIVISION])</f>
        <v>CSG</v>
      </c>
      <c r="O57" s="74" t="str">
        <f>_xlfn.XLOOKUP(MatriceDosDiscplinaire[[#This Row],[UNITE]],[2]!Tableau88[UNITE],[2]!Tableau88[REGION])</f>
        <v>1° RG ABIDJAN</v>
      </c>
      <c r="P57" s="32" t="s">
        <v>108</v>
      </c>
      <c r="Q57" s="33" t="s">
        <v>108</v>
      </c>
      <c r="R57" s="32" t="s">
        <v>42</v>
      </c>
      <c r="S57" s="34">
        <f>IF(MatriceDosDiscplinaire[[#This Row],[MLE]]="","",_xlfn.XLOOKUP(MatriceDosDiscplinaire[[#This Row],[MLE]],[2]!TabPromo17_193[MATRICULE],[2]!TabPromo17_193[DATE D''ENTREE GIE]))</f>
        <v>38992</v>
      </c>
      <c r="T57" s="35">
        <f>IF(MatriceDosDiscplinaire[[#This Row],[DATE DES FAITS]]="","",MatriceDosDiscplinaire[[#This Row],[ANNEE DE PUNITION]]-YEAR(MatriceDosDiscplinaire[[#This Row],[DATE D''ENTREE GIE]]))</f>
        <v>18</v>
      </c>
      <c r="U57" s="33" t="s">
        <v>35</v>
      </c>
      <c r="V57" s="36">
        <v>4</v>
      </c>
      <c r="W57" s="51" t="s">
        <v>36</v>
      </c>
      <c r="X57" s="75">
        <v>45212</v>
      </c>
      <c r="Y57" s="36">
        <v>3</v>
      </c>
      <c r="Z57" s="36" t="s">
        <v>37</v>
      </c>
      <c r="AA57" s="38" t="str">
        <f>IFERROR(_xlfn.XLOOKUP(MatriceDosDiscplinaire[[#This Row],[MLE]],[2]!Tableau126[MLE],[2]!Tableau126[MESSAGES DE REFERENCE]),"")</f>
        <v>N°31494 /CSG/DRH/REC-CHAN DU 30/05/2024</v>
      </c>
      <c r="AB57" s="70" t="s">
        <v>38</v>
      </c>
      <c r="AC57" s="67">
        <v>35</v>
      </c>
      <c r="AD57" s="76">
        <f>YEAR(MatriceDosDiscplinaire[[#This Row],[DATE DES FAITS]])</f>
        <v>2023</v>
      </c>
    </row>
    <row r="58" spans="1:30">
      <c r="A58" s="19">
        <v>57</v>
      </c>
      <c r="B58" s="55">
        <v>2024</v>
      </c>
      <c r="C58" s="20">
        <v>57</v>
      </c>
      <c r="D58" s="40">
        <v>57</v>
      </c>
      <c r="E58" s="56">
        <v>45364</v>
      </c>
      <c r="F58" s="47">
        <v>48433</v>
      </c>
      <c r="G58" s="24" t="s">
        <v>223</v>
      </c>
      <c r="H58" s="48" t="s">
        <v>39</v>
      </c>
      <c r="I58" s="48" t="s">
        <v>165</v>
      </c>
      <c r="J58" s="49">
        <v>34625</v>
      </c>
      <c r="K58" s="50">
        <v>10715</v>
      </c>
      <c r="L58" s="51" t="s">
        <v>109</v>
      </c>
      <c r="M58" s="57" t="str">
        <f>_xlfn.XLOOKUP(MatriceDosDiscplinaire[[#This Row],[UNITE]],[2]!Tableau88[UNITE],[2]!Tableau88[LEGION])</f>
        <v>1°LGM ABIDJAN</v>
      </c>
      <c r="N58" s="58" t="str">
        <f>_xlfn.XLOOKUP(MatriceDosDiscplinaire[[#This Row],[UNITE]],[2]!Tableau88[UNITE],[2]!Tableau88[SUBDIVISION])</f>
        <v>GM</v>
      </c>
      <c r="O58" s="59" t="str">
        <f>_xlfn.XLOOKUP(MatriceDosDiscplinaire[[#This Row],[UNITE]],[2]!Tableau88[UNITE],[2]!Tableau88[REGION])</f>
        <v>1° RG ABIDJAN</v>
      </c>
      <c r="P58" s="51" t="s">
        <v>51</v>
      </c>
      <c r="Q58" s="48" t="s">
        <v>52</v>
      </c>
      <c r="R58" s="51" t="s">
        <v>42</v>
      </c>
      <c r="S58" s="34">
        <f>IF(MatriceDosDiscplinaire[[#This Row],[MLE]]="","",_xlfn.XLOOKUP(MatriceDosDiscplinaire[[#This Row],[MLE]],[2]!TabPromo17_193[MATRICULE],[2]!TabPromo17_193[DATE D''ENTREE GIE]))</f>
        <v>41396</v>
      </c>
      <c r="T58" s="77">
        <f>IF(MatriceDosDiscplinaire[[#This Row],[DATE DES FAITS]]="","",MatriceDosDiscplinaire[[#This Row],[ANNEE DE PUNITION]]-YEAR(MatriceDosDiscplinaire[[#This Row],[DATE D''ENTREE GIE]]))</f>
        <v>11</v>
      </c>
      <c r="U58" s="48" t="s">
        <v>43</v>
      </c>
      <c r="V58" s="60">
        <v>0</v>
      </c>
      <c r="W58" s="51" t="s">
        <v>49</v>
      </c>
      <c r="X58" s="49">
        <v>45340</v>
      </c>
      <c r="Y58" s="60">
        <v>2</v>
      </c>
      <c r="Z58" s="60" t="s">
        <v>45</v>
      </c>
      <c r="AA58" s="38" t="str">
        <f>IFERROR(_xlfn.XLOOKUP(MatriceDosDiscplinaire[[#This Row],[MLE]],[2]!Tableau126[MLE],[2]!Tableau126[MESSAGES DE REFERENCE]),"")</f>
        <v/>
      </c>
      <c r="AB58" s="70" t="s">
        <v>38</v>
      </c>
      <c r="AC58" s="67">
        <v>35</v>
      </c>
      <c r="AD58" s="48">
        <f>YEAR(MatriceDosDiscplinaire[[#This Row],[DATE DES FAITS]])</f>
        <v>2024</v>
      </c>
    </row>
    <row r="59" spans="1:30">
      <c r="A59" s="19">
        <v>58</v>
      </c>
      <c r="B59" s="55">
        <v>2024</v>
      </c>
      <c r="C59" s="20">
        <v>58</v>
      </c>
      <c r="D59" s="40">
        <v>58</v>
      </c>
      <c r="E59" s="56">
        <v>45366</v>
      </c>
      <c r="F59" s="47">
        <v>28642</v>
      </c>
      <c r="G59" s="24" t="s">
        <v>224</v>
      </c>
      <c r="H59" s="48" t="s">
        <v>46</v>
      </c>
      <c r="I59" s="48" t="s">
        <v>165</v>
      </c>
      <c r="J59" s="49" t="s">
        <v>225</v>
      </c>
      <c r="K59" s="50">
        <v>14874</v>
      </c>
      <c r="L59" s="51" t="s">
        <v>110</v>
      </c>
      <c r="M59" s="57" t="str">
        <f>_xlfn.XLOOKUP(MatriceDosDiscplinaire[[#This Row],[UNITE]],[2]!Tableau88[UNITE],[2]!Tableau88[LEGION])</f>
        <v>8°LGM MAN</v>
      </c>
      <c r="N59" s="58" t="str">
        <f>_xlfn.XLOOKUP(MatriceDosDiscplinaire[[#This Row],[UNITE]],[2]!Tableau88[UNITE],[2]!Tableau88[SUBDIVISION])</f>
        <v>GM</v>
      </c>
      <c r="O59" s="59" t="str">
        <f>_xlfn.XLOOKUP(MatriceDosDiscplinaire[[#This Row],[UNITE]],[2]!Tableau88[UNITE],[2]!Tableau88[REGION])</f>
        <v>2° RG DALOA</v>
      </c>
      <c r="P59" s="51" t="s">
        <v>111</v>
      </c>
      <c r="Q59" s="48" t="s">
        <v>52</v>
      </c>
      <c r="R59" s="51" t="s">
        <v>34</v>
      </c>
      <c r="S59" s="34">
        <f>IF(MatriceDosDiscplinaire[[#This Row],[MLE]]="","",_xlfn.XLOOKUP(MatriceDosDiscplinaire[[#This Row],[MLE]],[2]!TabPromo17_193[MATRICULE],[2]!TabPromo17_193[DATE D''ENTREE GIE]))</f>
        <v>38282</v>
      </c>
      <c r="T59" s="77">
        <f>IF(MatriceDosDiscplinaire[[#This Row],[DATE DES FAITS]]="","",MatriceDosDiscplinaire[[#This Row],[ANNEE DE PUNITION]]-YEAR(MatriceDosDiscplinaire[[#This Row],[DATE D''ENTREE GIE]]))</f>
        <v>20</v>
      </c>
      <c r="U59" s="48" t="s">
        <v>43</v>
      </c>
      <c r="V59" s="60">
        <v>3</v>
      </c>
      <c r="W59" s="51" t="s">
        <v>36</v>
      </c>
      <c r="X59" s="49">
        <v>45183</v>
      </c>
      <c r="Y59" s="60">
        <v>3</v>
      </c>
      <c r="Z59" s="60" t="s">
        <v>37</v>
      </c>
      <c r="AA59" s="38" t="str">
        <f>IFERROR(_xlfn.XLOOKUP(MatriceDosDiscplinaire[[#This Row],[MLE]],[2]!Tableau126[MLE],[2]!Tableau126[MESSAGES DE REFERENCE]),"")</f>
        <v>N°31481/CSG/DRH/REC-CHAN DU 30/05/2024</v>
      </c>
      <c r="AB59" s="48" t="s">
        <v>38</v>
      </c>
      <c r="AC59" s="67">
        <v>35</v>
      </c>
      <c r="AD59" s="48">
        <f>YEAR(MatriceDosDiscplinaire[[#This Row],[DATE DES FAITS]])</f>
        <v>2023</v>
      </c>
    </row>
    <row r="60" spans="1:30">
      <c r="A60" s="19">
        <v>59</v>
      </c>
      <c r="B60" s="55">
        <v>2024</v>
      </c>
      <c r="C60" s="20">
        <v>59</v>
      </c>
      <c r="D60" s="40">
        <v>59</v>
      </c>
      <c r="E60" s="56">
        <v>45373</v>
      </c>
      <c r="F60" s="47">
        <v>42400</v>
      </c>
      <c r="G60" s="24" t="s">
        <v>226</v>
      </c>
      <c r="H60" s="48" t="s">
        <v>39</v>
      </c>
      <c r="I60" s="48" t="s">
        <v>165</v>
      </c>
      <c r="J60" s="49">
        <v>32979</v>
      </c>
      <c r="K60" s="50">
        <v>12372</v>
      </c>
      <c r="L60" s="51" t="s">
        <v>112</v>
      </c>
      <c r="M60" s="57" t="str">
        <f>_xlfn.XLOOKUP(MatriceDosDiscplinaire[[#This Row],[UNITE]],[2]!Tableau88[UNITE],[2]!Tableau88[LEGION])</f>
        <v>US</v>
      </c>
      <c r="N60" s="58" t="str">
        <f>_xlfn.XLOOKUP(MatriceDosDiscplinaire[[#This Row],[UNITE]],[2]!Tableau88[UNITE],[2]!Tableau88[SUBDIVISION])</f>
        <v>US</v>
      </c>
      <c r="O60" s="59" t="str">
        <f>_xlfn.XLOOKUP(MatriceDosDiscplinaire[[#This Row],[UNITE]],[2]!Tableau88[UNITE],[2]!Tableau88[REGION])</f>
        <v>2° RG DALOA</v>
      </c>
      <c r="P60" s="51" t="s">
        <v>106</v>
      </c>
      <c r="Q60" s="48" t="s">
        <v>106</v>
      </c>
      <c r="R60" s="51" t="s">
        <v>34</v>
      </c>
      <c r="S60" s="34">
        <f>IF(MatriceDosDiscplinaire[[#This Row],[MLE]]="","",_xlfn.XLOOKUP(MatriceDosDiscplinaire[[#This Row],[MLE]],[2]!TabPromo17_193[MATRICULE],[2]!TabPromo17_193[DATE D''ENTREE GIE]))</f>
        <v>39747</v>
      </c>
      <c r="T60" s="77">
        <f>IF(MatriceDosDiscplinaire[[#This Row],[DATE DES FAITS]]="","",MatriceDosDiscplinaire[[#This Row],[ANNEE DE PUNITION]]-YEAR(MatriceDosDiscplinaire[[#This Row],[DATE D''ENTREE GIE]]))</f>
        <v>16</v>
      </c>
      <c r="U60" s="48" t="s">
        <v>43</v>
      </c>
      <c r="V60" s="60">
        <v>3</v>
      </c>
      <c r="W60" s="51" t="s">
        <v>49</v>
      </c>
      <c r="X60" s="49">
        <v>45351</v>
      </c>
      <c r="Y60" s="60">
        <v>2</v>
      </c>
      <c r="Z60" s="60" t="s">
        <v>102</v>
      </c>
      <c r="AA60" s="38" t="str">
        <f>IFERROR(_xlfn.XLOOKUP(MatriceDosDiscplinaire[[#This Row],[MLE]],[2]!Tableau126[MLE],[2]!Tableau126[MESSAGES DE REFERENCE]),"")</f>
        <v/>
      </c>
      <c r="AB60" s="48">
        <v>50</v>
      </c>
      <c r="AC60" s="60">
        <v>35</v>
      </c>
      <c r="AD60" s="48">
        <f>YEAR(MatriceDosDiscplinaire[[#This Row],[DATE DES FAITS]])</f>
        <v>2024</v>
      </c>
    </row>
    <row r="61" spans="1:30">
      <c r="A61" s="19">
        <v>60</v>
      </c>
      <c r="B61" s="61">
        <v>2024</v>
      </c>
      <c r="C61" s="20">
        <v>60</v>
      </c>
      <c r="D61" s="40">
        <v>60</v>
      </c>
      <c r="E61" s="62">
        <v>45373</v>
      </c>
      <c r="F61" s="23">
        <v>48722</v>
      </c>
      <c r="G61" s="24" t="s">
        <v>227</v>
      </c>
      <c r="H61" s="25" t="s">
        <v>53</v>
      </c>
      <c r="I61" s="25" t="s">
        <v>165</v>
      </c>
      <c r="J61" s="26">
        <v>31968</v>
      </c>
      <c r="K61" s="27">
        <v>13669</v>
      </c>
      <c r="L61" s="28" t="s">
        <v>75</v>
      </c>
      <c r="M61" s="63" t="str">
        <f>_xlfn.XLOOKUP(MatriceDosDiscplinaire[[#This Row],[UNITE]],[2]!Tableau88[UNITE],[2]!Tableau88[LEGION])</f>
        <v>1°LGM ABIDJAN</v>
      </c>
      <c r="N61" s="64" t="str">
        <f>_xlfn.XLOOKUP(MatriceDosDiscplinaire[[#This Row],[UNITE]],[2]!Tableau88[UNITE],[2]!Tableau88[SUBDIVISION])</f>
        <v>GM</v>
      </c>
      <c r="O61" s="65" t="str">
        <f>_xlfn.XLOOKUP(MatriceDosDiscplinaire[[#This Row],[UNITE]],[2]!Tableau88[UNITE],[2]!Tableau88[REGION])</f>
        <v>1° RG ABIDJAN</v>
      </c>
      <c r="P61" s="28" t="s">
        <v>51</v>
      </c>
      <c r="Q61" s="25" t="s">
        <v>52</v>
      </c>
      <c r="R61" s="28" t="s">
        <v>42</v>
      </c>
      <c r="S61" s="34">
        <f>IF(MatriceDosDiscplinaire[[#This Row],[MLE]]="","",_xlfn.XLOOKUP(MatriceDosDiscplinaire[[#This Row],[MLE]],[2]!TabPromo17_193[MATRICULE],[2]!TabPromo17_193[DATE D''ENTREE GIE]))</f>
        <v>41396</v>
      </c>
      <c r="T61" s="66">
        <f>IF(MatriceDosDiscplinaire[[#This Row],[DATE DES FAITS]]="","",MatriceDosDiscplinaire[[#This Row],[ANNEE DE PUNITION]]-YEAR(MatriceDosDiscplinaire[[#This Row],[DATE D''ENTREE GIE]]))</f>
        <v>11</v>
      </c>
      <c r="U61" s="25" t="s">
        <v>43</v>
      </c>
      <c r="V61" s="67">
        <v>1</v>
      </c>
      <c r="W61" s="28" t="s">
        <v>57</v>
      </c>
      <c r="X61" s="26">
        <v>45637</v>
      </c>
      <c r="Y61" s="67">
        <v>3</v>
      </c>
      <c r="Z61" s="67" t="s">
        <v>45</v>
      </c>
      <c r="AA61" s="38" t="str">
        <f>IFERROR(_xlfn.XLOOKUP(MatriceDosDiscplinaire[[#This Row],[MLE]],[2]!Tableau126[MLE],[2]!Tableau126[MESSAGES DE REFERENCE]),"")</f>
        <v/>
      </c>
      <c r="AB61" s="25">
        <v>30</v>
      </c>
      <c r="AC61" s="67">
        <v>35</v>
      </c>
      <c r="AD61" s="25">
        <f>YEAR(MatriceDosDiscplinaire[[#This Row],[DATE DES FAITS]])</f>
        <v>2024</v>
      </c>
    </row>
    <row r="62" spans="1:30">
      <c r="A62" s="19">
        <v>61</v>
      </c>
      <c r="B62" s="78">
        <v>2024</v>
      </c>
      <c r="C62" s="20">
        <v>61</v>
      </c>
      <c r="D62" s="40">
        <v>61</v>
      </c>
      <c r="E62" s="68">
        <v>45380</v>
      </c>
      <c r="F62" s="69">
        <v>24193</v>
      </c>
      <c r="G62" s="24" t="s">
        <v>228</v>
      </c>
      <c r="H62" s="70" t="s">
        <v>46</v>
      </c>
      <c r="I62" s="70" t="s">
        <v>165</v>
      </c>
      <c r="J62" s="71">
        <v>27926</v>
      </c>
      <c r="K62" s="72">
        <v>12253</v>
      </c>
      <c r="L62" s="73" t="s">
        <v>113</v>
      </c>
      <c r="M62" s="29" t="str">
        <f>_xlfn.XLOOKUP(MatriceDosDiscplinaire[[#This Row],[UNITE]],[2]!Tableau88[UNITE],[2]!Tableau88[LEGION])</f>
        <v>RG</v>
      </c>
      <c r="N62" s="30" t="str">
        <f>_xlfn.XLOOKUP(MatriceDosDiscplinaire[[#This Row],[UNITE]],[2]!Tableau88[UNITE],[2]!Tableau88[SUBDIVISION])</f>
        <v>RG</v>
      </c>
      <c r="O62" s="74" t="str">
        <f>_xlfn.XLOOKUP(MatriceDosDiscplinaire[[#This Row],[UNITE]],[2]!Tableau88[UNITE],[2]!Tableau88[REGION])</f>
        <v>2° RG DALOA</v>
      </c>
      <c r="P62" s="32" t="s">
        <v>14</v>
      </c>
      <c r="Q62" s="33" t="s">
        <v>14</v>
      </c>
      <c r="R62" s="32" t="s">
        <v>34</v>
      </c>
      <c r="S62" s="34">
        <f>IF(MatriceDosDiscplinaire[[#This Row],[MLE]]="","",_xlfn.XLOOKUP(MatriceDosDiscplinaire[[#This Row],[MLE]],[2]!TabPromo17_193[MATRICULE],[2]!TabPromo17_193[DATE D''ENTREE GIE]))</f>
        <v>35728</v>
      </c>
      <c r="T62" s="35">
        <f>IF(MatriceDosDiscplinaire[[#This Row],[DATE DES FAITS]]="","",MatriceDosDiscplinaire[[#This Row],[ANNEE DE PUNITION]]-YEAR(MatriceDosDiscplinaire[[#This Row],[DATE D''ENTREE GIE]]))</f>
        <v>27</v>
      </c>
      <c r="U62" s="33" t="s">
        <v>35</v>
      </c>
      <c r="V62" s="36">
        <v>2</v>
      </c>
      <c r="W62" s="73" t="s">
        <v>49</v>
      </c>
      <c r="X62" s="75">
        <v>40179</v>
      </c>
      <c r="Y62" s="36">
        <v>2</v>
      </c>
      <c r="Z62" s="36" t="s">
        <v>37</v>
      </c>
      <c r="AA62" s="38" t="str">
        <f>IFERROR(_xlfn.XLOOKUP(MatriceDosDiscplinaire[[#This Row],[MLE]],[2]!Tableau126[MLE],[2]!Tableau126[MESSAGES DE REFERENCE]),"")</f>
        <v>N°31436 /CSG/DRH/REC-CHAN DU 29/05/2024</v>
      </c>
      <c r="AB62" s="70" t="s">
        <v>38</v>
      </c>
      <c r="AC62" s="36">
        <v>36</v>
      </c>
      <c r="AD62" s="76">
        <f>YEAR(MatriceDosDiscplinaire[[#This Row],[DATE DES FAITS]])</f>
        <v>2010</v>
      </c>
    </row>
    <row r="63" spans="1:30">
      <c r="A63" s="19">
        <v>62</v>
      </c>
      <c r="B63" s="61">
        <v>2024</v>
      </c>
      <c r="C63" s="20">
        <v>62</v>
      </c>
      <c r="D63" s="40">
        <v>62</v>
      </c>
      <c r="E63" s="68">
        <v>45380</v>
      </c>
      <c r="F63" s="69">
        <v>42785</v>
      </c>
      <c r="G63" s="24" t="s">
        <v>229</v>
      </c>
      <c r="H63" s="70" t="s">
        <v>53</v>
      </c>
      <c r="I63" s="70" t="s">
        <v>165</v>
      </c>
      <c r="J63" s="71">
        <v>30431</v>
      </c>
      <c r="K63" s="72">
        <v>14793</v>
      </c>
      <c r="L63" s="73" t="s">
        <v>114</v>
      </c>
      <c r="M63" s="29" t="str">
        <f>_xlfn.XLOOKUP(MatriceDosDiscplinaire[[#This Row],[UNITE]],[2]!Tableau88[UNITE],[2]!Tableau88[LEGION])</f>
        <v>6°LGT YAMOUSSOUKRO</v>
      </c>
      <c r="N63" s="30" t="str">
        <f>_xlfn.XLOOKUP(MatriceDosDiscplinaire[[#This Row],[UNITE]],[2]!Tableau88[UNITE],[2]!Tableau88[SUBDIVISION])</f>
        <v>GT</v>
      </c>
      <c r="O63" s="74" t="str">
        <f>_xlfn.XLOOKUP(MatriceDosDiscplinaire[[#This Row],[UNITE]],[2]!Tableau88[UNITE],[2]!Tableau88[REGION])</f>
        <v>3° RG BOUAKE</v>
      </c>
      <c r="P63" s="32" t="s">
        <v>88</v>
      </c>
      <c r="Q63" s="33" t="s">
        <v>33</v>
      </c>
      <c r="R63" s="32" t="s">
        <v>56</v>
      </c>
      <c r="S63" s="34">
        <f>IF(MatriceDosDiscplinaire[[#This Row],[MLE]]="","",_xlfn.XLOOKUP(MatriceDosDiscplinaire[[#This Row],[MLE]],[2]!TabPromo17_193[MATRICULE],[2]!TabPromo17_193[DATE D''ENTREE GIE]))</f>
        <v>39747</v>
      </c>
      <c r="T63" s="35">
        <f>IF(MatriceDosDiscplinaire[[#This Row],[DATE DES FAITS]]="","",MatriceDosDiscplinaire[[#This Row],[ANNEE DE PUNITION]]-YEAR(MatriceDosDiscplinaire[[#This Row],[DATE D''ENTREE GIE]]))</f>
        <v>16</v>
      </c>
      <c r="U63" s="33" t="s">
        <v>35</v>
      </c>
      <c r="V63" s="36">
        <v>4</v>
      </c>
      <c r="W63" s="73" t="s">
        <v>115</v>
      </c>
      <c r="X63" s="75">
        <v>45224</v>
      </c>
      <c r="Y63" s="36">
        <v>3</v>
      </c>
      <c r="Z63" s="36" t="s">
        <v>45</v>
      </c>
      <c r="AA63" s="38" t="str">
        <f>IFERROR(_xlfn.XLOOKUP(MatriceDosDiscplinaire[[#This Row],[MLE]],[2]!Tableau126[MLE],[2]!Tableau126[MESSAGES DE REFERENCE]),"")</f>
        <v/>
      </c>
      <c r="AB63" s="70" t="s">
        <v>116</v>
      </c>
      <c r="AC63" s="36">
        <v>36</v>
      </c>
      <c r="AD63" s="76">
        <f>YEAR(MatriceDosDiscplinaire[[#This Row],[DATE DES FAITS]])</f>
        <v>2023</v>
      </c>
    </row>
    <row r="64" spans="1:30">
      <c r="A64" s="19">
        <v>63</v>
      </c>
      <c r="B64" s="61">
        <v>2024</v>
      </c>
      <c r="C64" s="20">
        <v>63</v>
      </c>
      <c r="D64" s="40">
        <v>63</v>
      </c>
      <c r="E64" s="68">
        <v>45380</v>
      </c>
      <c r="F64" s="69">
        <v>501379</v>
      </c>
      <c r="G64" s="24" t="s">
        <v>230</v>
      </c>
      <c r="H64" s="70" t="s">
        <v>39</v>
      </c>
      <c r="I64" s="70" t="s">
        <v>165</v>
      </c>
      <c r="J64" s="71">
        <v>37426</v>
      </c>
      <c r="K64" s="72">
        <v>7930</v>
      </c>
      <c r="L64" s="73" t="s">
        <v>117</v>
      </c>
      <c r="M64" s="29" t="str">
        <f>_xlfn.XLOOKUP(MatriceDosDiscplinaire[[#This Row],[UNITE]],[2]!Tableau88[UNITE],[2]!Tableau88[LEGION])</f>
        <v>8°LGM MAN</v>
      </c>
      <c r="N64" s="30" t="str">
        <f>_xlfn.XLOOKUP(MatriceDosDiscplinaire[[#This Row],[UNITE]],[2]!Tableau88[UNITE],[2]!Tableau88[SUBDIVISION])</f>
        <v>GM</v>
      </c>
      <c r="O64" s="74" t="str">
        <f>_xlfn.XLOOKUP(MatriceDosDiscplinaire[[#This Row],[UNITE]],[2]!Tableau88[UNITE],[2]!Tableau88[REGION])</f>
        <v>2° RG DALOA</v>
      </c>
      <c r="P64" s="32" t="s">
        <v>111</v>
      </c>
      <c r="Q64" s="33" t="s">
        <v>52</v>
      </c>
      <c r="R64" s="32" t="s">
        <v>34</v>
      </c>
      <c r="S64" s="34">
        <f>IF(MatriceDosDiscplinaire[[#This Row],[MLE]]="","",_xlfn.XLOOKUP(MatriceDosDiscplinaire[[#This Row],[MLE]],[2]!TabPromo17_193[MATRICULE],[2]!TabPromo17_193[DATE D''ENTREE GIE]))</f>
        <v>44599</v>
      </c>
      <c r="T64" s="35">
        <f>IF(MatriceDosDiscplinaire[[#This Row],[DATE DES FAITS]]="","",MatriceDosDiscplinaire[[#This Row],[ANNEE DE PUNITION]]-YEAR(MatriceDosDiscplinaire[[#This Row],[DATE D''ENTREE GIE]]))</f>
        <v>2</v>
      </c>
      <c r="U64" s="33" t="s">
        <v>43</v>
      </c>
      <c r="V64" s="36">
        <v>0</v>
      </c>
      <c r="W64" s="73" t="s">
        <v>70</v>
      </c>
      <c r="X64" s="75">
        <v>45356</v>
      </c>
      <c r="Y64" s="36">
        <v>4</v>
      </c>
      <c r="Z64" s="36" t="s">
        <v>45</v>
      </c>
      <c r="AA64" s="38" t="str">
        <f>IFERROR(_xlfn.XLOOKUP(MatriceDosDiscplinaire[[#This Row],[MLE]],[2]!Tableau126[MLE],[2]!Tableau126[MESSAGES DE REFERENCE]),"")</f>
        <v/>
      </c>
      <c r="AB64" s="70" t="s">
        <v>91</v>
      </c>
      <c r="AC64" s="36">
        <v>36</v>
      </c>
      <c r="AD64" s="76">
        <f>YEAR(MatriceDosDiscplinaire[[#This Row],[DATE DES FAITS]])</f>
        <v>2024</v>
      </c>
    </row>
    <row r="65" spans="1:30">
      <c r="A65" s="19">
        <v>64</v>
      </c>
      <c r="B65" s="61">
        <v>2024</v>
      </c>
      <c r="C65" s="20">
        <v>64</v>
      </c>
      <c r="D65" s="40">
        <v>64</v>
      </c>
      <c r="E65" s="68">
        <v>45380</v>
      </c>
      <c r="F65" s="69">
        <v>502171</v>
      </c>
      <c r="G65" s="24" t="s">
        <v>231</v>
      </c>
      <c r="H65" s="70" t="s">
        <v>39</v>
      </c>
      <c r="I65" s="70" t="s">
        <v>165</v>
      </c>
      <c r="J65" s="71">
        <v>36301</v>
      </c>
      <c r="K65" s="72">
        <v>9055</v>
      </c>
      <c r="L65" s="73" t="s">
        <v>117</v>
      </c>
      <c r="M65" s="29" t="str">
        <f>_xlfn.XLOOKUP(MatriceDosDiscplinaire[[#This Row],[UNITE]],[2]!Tableau88[UNITE],[2]!Tableau88[LEGION])</f>
        <v>8°LGM MAN</v>
      </c>
      <c r="N65" s="30" t="str">
        <f>_xlfn.XLOOKUP(MatriceDosDiscplinaire[[#This Row],[UNITE]],[2]!Tableau88[UNITE],[2]!Tableau88[SUBDIVISION])</f>
        <v>GM</v>
      </c>
      <c r="O65" s="74" t="str">
        <f>_xlfn.XLOOKUP(MatriceDosDiscplinaire[[#This Row],[UNITE]],[2]!Tableau88[UNITE],[2]!Tableau88[REGION])</f>
        <v>2° RG DALOA</v>
      </c>
      <c r="P65" s="32" t="s">
        <v>111</v>
      </c>
      <c r="Q65" s="33" t="s">
        <v>52</v>
      </c>
      <c r="R65" s="32" t="s">
        <v>34</v>
      </c>
      <c r="S65" s="34">
        <f>IF(MatriceDosDiscplinaire[[#This Row],[MLE]]="","",_xlfn.XLOOKUP(MatriceDosDiscplinaire[[#This Row],[MLE]],[2]!TabPromo17_193[MATRICULE],[2]!TabPromo17_193[DATE D''ENTREE GIE]))</f>
        <v>44599</v>
      </c>
      <c r="T65" s="35">
        <f>IF(MatriceDosDiscplinaire[[#This Row],[DATE DES FAITS]]="","",MatriceDosDiscplinaire[[#This Row],[ANNEE DE PUNITION]]-YEAR(MatriceDosDiscplinaire[[#This Row],[DATE D''ENTREE GIE]]))</f>
        <v>2</v>
      </c>
      <c r="U65" s="33" t="s">
        <v>43</v>
      </c>
      <c r="V65" s="36">
        <v>0</v>
      </c>
      <c r="W65" s="73" t="s">
        <v>70</v>
      </c>
      <c r="X65" s="75">
        <v>45356</v>
      </c>
      <c r="Y65" s="36">
        <v>4</v>
      </c>
      <c r="Z65" s="36" t="s">
        <v>45</v>
      </c>
      <c r="AA65" s="38" t="str">
        <f>IFERROR(_xlfn.XLOOKUP(MatriceDosDiscplinaire[[#This Row],[MLE]],[2]!Tableau126[MLE],[2]!Tableau126[MESSAGES DE REFERENCE]),"")</f>
        <v/>
      </c>
      <c r="AB65" s="70" t="s">
        <v>91</v>
      </c>
      <c r="AC65" s="36">
        <v>36</v>
      </c>
      <c r="AD65" s="76">
        <f>YEAR(MatriceDosDiscplinaire[[#This Row],[DATE DES FAITS]])</f>
        <v>2024</v>
      </c>
    </row>
    <row r="66" spans="1:30">
      <c r="A66" s="19">
        <v>65</v>
      </c>
      <c r="B66" s="61">
        <v>2024</v>
      </c>
      <c r="C66" s="20">
        <v>65</v>
      </c>
      <c r="D66" s="40">
        <v>65</v>
      </c>
      <c r="E66" s="68">
        <v>45380</v>
      </c>
      <c r="F66" s="69">
        <v>501778</v>
      </c>
      <c r="G66" s="24" t="s">
        <v>232</v>
      </c>
      <c r="H66" s="70" t="s">
        <v>39</v>
      </c>
      <c r="I66" s="70" t="s">
        <v>165</v>
      </c>
      <c r="J66" s="71">
        <v>35480</v>
      </c>
      <c r="K66" s="72">
        <v>9876</v>
      </c>
      <c r="L66" s="73" t="s">
        <v>117</v>
      </c>
      <c r="M66" s="29" t="str">
        <f>_xlfn.XLOOKUP(MatriceDosDiscplinaire[[#This Row],[UNITE]],[2]!Tableau88[UNITE],[2]!Tableau88[LEGION])</f>
        <v>8°LGM MAN</v>
      </c>
      <c r="N66" s="30" t="str">
        <f>_xlfn.XLOOKUP(MatriceDosDiscplinaire[[#This Row],[UNITE]],[2]!Tableau88[UNITE],[2]!Tableau88[SUBDIVISION])</f>
        <v>GM</v>
      </c>
      <c r="O66" s="74" t="str">
        <f>_xlfn.XLOOKUP(MatriceDosDiscplinaire[[#This Row],[UNITE]],[2]!Tableau88[UNITE],[2]!Tableau88[REGION])</f>
        <v>2° RG DALOA</v>
      </c>
      <c r="P66" s="32" t="s">
        <v>111</v>
      </c>
      <c r="Q66" s="33" t="s">
        <v>52</v>
      </c>
      <c r="R66" s="32" t="s">
        <v>34</v>
      </c>
      <c r="S66" s="34">
        <f>IF(MatriceDosDiscplinaire[[#This Row],[MLE]]="","",_xlfn.XLOOKUP(MatriceDosDiscplinaire[[#This Row],[MLE]],[2]!TabPromo17_193[MATRICULE],[2]!TabPromo17_193[DATE D''ENTREE GIE]))</f>
        <v>44599</v>
      </c>
      <c r="T66" s="35">
        <f>IF(MatriceDosDiscplinaire[[#This Row],[DATE DES FAITS]]="","",MatriceDosDiscplinaire[[#This Row],[ANNEE DE PUNITION]]-YEAR(MatriceDosDiscplinaire[[#This Row],[DATE D''ENTREE GIE]]))</f>
        <v>2</v>
      </c>
      <c r="U66" s="33" t="s">
        <v>43</v>
      </c>
      <c r="V66" s="36">
        <v>0</v>
      </c>
      <c r="W66" s="73" t="s">
        <v>70</v>
      </c>
      <c r="X66" s="75">
        <v>45356</v>
      </c>
      <c r="Y66" s="36">
        <v>4</v>
      </c>
      <c r="Z66" s="36" t="s">
        <v>45</v>
      </c>
      <c r="AA66" s="38" t="str">
        <f>IFERROR(_xlfn.XLOOKUP(MatriceDosDiscplinaire[[#This Row],[MLE]],[2]!Tableau126[MLE],[2]!Tableau126[MESSAGES DE REFERENCE]),"")</f>
        <v/>
      </c>
      <c r="AB66" s="70" t="s">
        <v>91</v>
      </c>
      <c r="AC66" s="36">
        <v>36</v>
      </c>
      <c r="AD66" s="76">
        <f>YEAR(MatriceDosDiscplinaire[[#This Row],[DATE DES FAITS]])</f>
        <v>2024</v>
      </c>
    </row>
    <row r="67" spans="1:30">
      <c r="A67" s="19">
        <v>66</v>
      </c>
      <c r="B67" s="61">
        <v>2024</v>
      </c>
      <c r="C67" s="20">
        <v>66</v>
      </c>
      <c r="D67" s="40">
        <v>66</v>
      </c>
      <c r="E67" s="68">
        <v>45380</v>
      </c>
      <c r="F67" s="69">
        <v>501275</v>
      </c>
      <c r="G67" s="24" t="s">
        <v>233</v>
      </c>
      <c r="H67" s="70" t="s">
        <v>39</v>
      </c>
      <c r="I67" s="70" t="s">
        <v>165</v>
      </c>
      <c r="J67" s="71">
        <v>35066</v>
      </c>
      <c r="K67" s="72">
        <v>10290</v>
      </c>
      <c r="L67" s="73" t="s">
        <v>117</v>
      </c>
      <c r="M67" s="29" t="str">
        <f>_xlfn.XLOOKUP(MatriceDosDiscplinaire[[#This Row],[UNITE]],[2]!Tableau88[UNITE],[2]!Tableau88[LEGION])</f>
        <v>8°LGM MAN</v>
      </c>
      <c r="N67" s="30" t="str">
        <f>_xlfn.XLOOKUP(MatriceDosDiscplinaire[[#This Row],[UNITE]],[2]!Tableau88[UNITE],[2]!Tableau88[SUBDIVISION])</f>
        <v>GM</v>
      </c>
      <c r="O67" s="74" t="str">
        <f>_xlfn.XLOOKUP(MatriceDosDiscplinaire[[#This Row],[UNITE]],[2]!Tableau88[UNITE],[2]!Tableau88[REGION])</f>
        <v>2° RG DALOA</v>
      </c>
      <c r="P67" s="32" t="s">
        <v>111</v>
      </c>
      <c r="Q67" s="33" t="s">
        <v>52</v>
      </c>
      <c r="R67" s="32" t="s">
        <v>34</v>
      </c>
      <c r="S67" s="34">
        <f>IF(MatriceDosDiscplinaire[[#This Row],[MLE]]="","",_xlfn.XLOOKUP(MatriceDosDiscplinaire[[#This Row],[MLE]],[2]!TabPromo17_193[MATRICULE],[2]!TabPromo17_193[DATE D''ENTREE GIE]))</f>
        <v>44599</v>
      </c>
      <c r="T67" s="35">
        <f>IF(MatriceDosDiscplinaire[[#This Row],[DATE DES FAITS]]="","",MatriceDosDiscplinaire[[#This Row],[ANNEE DE PUNITION]]-YEAR(MatriceDosDiscplinaire[[#This Row],[DATE D''ENTREE GIE]]))</f>
        <v>2</v>
      </c>
      <c r="U67" s="33" t="s">
        <v>43</v>
      </c>
      <c r="V67" s="36">
        <v>0</v>
      </c>
      <c r="W67" s="73" t="s">
        <v>70</v>
      </c>
      <c r="X67" s="75">
        <v>45356</v>
      </c>
      <c r="Y67" s="36">
        <v>4</v>
      </c>
      <c r="Z67" s="36" t="s">
        <v>45</v>
      </c>
      <c r="AA67" s="38" t="str">
        <f>IFERROR(_xlfn.XLOOKUP(MatriceDosDiscplinaire[[#This Row],[MLE]],[2]!Tableau126[MLE],[2]!Tableau126[MESSAGES DE REFERENCE]),"")</f>
        <v/>
      </c>
      <c r="AB67" s="70" t="s">
        <v>91</v>
      </c>
      <c r="AC67" s="36">
        <v>36</v>
      </c>
      <c r="AD67" s="76">
        <f>YEAR(MatriceDosDiscplinaire[[#This Row],[DATE DES FAITS]])</f>
        <v>2024</v>
      </c>
    </row>
    <row r="68" spans="1:30">
      <c r="A68" s="19">
        <v>67</v>
      </c>
      <c r="B68" s="61">
        <v>2024</v>
      </c>
      <c r="C68" s="20">
        <v>67</v>
      </c>
      <c r="D68" s="40">
        <v>67</v>
      </c>
      <c r="E68" s="68">
        <v>45380</v>
      </c>
      <c r="F68" s="69">
        <v>500894</v>
      </c>
      <c r="G68" s="24" t="s">
        <v>234</v>
      </c>
      <c r="H68" s="70" t="s">
        <v>39</v>
      </c>
      <c r="I68" s="70" t="s">
        <v>165</v>
      </c>
      <c r="J68" s="71">
        <v>36395</v>
      </c>
      <c r="K68" s="72">
        <v>8961</v>
      </c>
      <c r="L68" s="73" t="s">
        <v>117</v>
      </c>
      <c r="M68" s="29" t="str">
        <f>_xlfn.XLOOKUP(MatriceDosDiscplinaire[[#This Row],[UNITE]],[2]!Tableau88[UNITE],[2]!Tableau88[LEGION])</f>
        <v>8°LGM MAN</v>
      </c>
      <c r="N68" s="30" t="str">
        <f>_xlfn.XLOOKUP(MatriceDosDiscplinaire[[#This Row],[UNITE]],[2]!Tableau88[UNITE],[2]!Tableau88[SUBDIVISION])</f>
        <v>GM</v>
      </c>
      <c r="O68" s="74" t="str">
        <f>_xlfn.XLOOKUP(MatriceDosDiscplinaire[[#This Row],[UNITE]],[2]!Tableau88[UNITE],[2]!Tableau88[REGION])</f>
        <v>2° RG DALOA</v>
      </c>
      <c r="P68" s="32" t="s">
        <v>111</v>
      </c>
      <c r="Q68" s="33" t="s">
        <v>52</v>
      </c>
      <c r="R68" s="32" t="s">
        <v>34</v>
      </c>
      <c r="S68" s="34">
        <f>IF(MatriceDosDiscplinaire[[#This Row],[MLE]]="","",_xlfn.XLOOKUP(MatriceDosDiscplinaire[[#This Row],[MLE]],[2]!TabPromo17_193[MATRICULE],[2]!TabPromo17_193[DATE D''ENTREE GIE]))</f>
        <v>44599</v>
      </c>
      <c r="T68" s="35">
        <f>IF(MatriceDosDiscplinaire[[#This Row],[DATE DES FAITS]]="","",MatriceDosDiscplinaire[[#This Row],[ANNEE DE PUNITION]]-YEAR(MatriceDosDiscplinaire[[#This Row],[DATE D''ENTREE GIE]]))</f>
        <v>2</v>
      </c>
      <c r="U68" s="33" t="s">
        <v>43</v>
      </c>
      <c r="V68" s="36">
        <v>0</v>
      </c>
      <c r="W68" s="73" t="s">
        <v>70</v>
      </c>
      <c r="X68" s="75">
        <v>45356</v>
      </c>
      <c r="Y68" s="36">
        <v>4</v>
      </c>
      <c r="Z68" s="36" t="s">
        <v>45</v>
      </c>
      <c r="AA68" s="38" t="str">
        <f>IFERROR(_xlfn.XLOOKUP(MatriceDosDiscplinaire[[#This Row],[MLE]],[2]!Tableau126[MLE],[2]!Tableau126[MESSAGES DE REFERENCE]),"")</f>
        <v/>
      </c>
      <c r="AB68" s="70" t="s">
        <v>91</v>
      </c>
      <c r="AC68" s="36">
        <v>36</v>
      </c>
      <c r="AD68" s="76">
        <f>YEAR(MatriceDosDiscplinaire[[#This Row],[DATE DES FAITS]])</f>
        <v>2024</v>
      </c>
    </row>
    <row r="69" spans="1:30">
      <c r="A69" s="19">
        <v>68</v>
      </c>
      <c r="B69" s="55">
        <v>2024</v>
      </c>
      <c r="C69" s="20">
        <v>68</v>
      </c>
      <c r="D69" s="40">
        <v>68</v>
      </c>
      <c r="E69" s="68">
        <v>45380</v>
      </c>
      <c r="F69" s="69">
        <v>502144</v>
      </c>
      <c r="G69" s="24" t="s">
        <v>235</v>
      </c>
      <c r="H69" s="70" t="s">
        <v>39</v>
      </c>
      <c r="I69" s="70" t="s">
        <v>165</v>
      </c>
      <c r="J69" s="71">
        <v>36317</v>
      </c>
      <c r="K69" s="72">
        <v>9039</v>
      </c>
      <c r="L69" s="73" t="s">
        <v>117</v>
      </c>
      <c r="M69" s="29" t="str">
        <f>_xlfn.XLOOKUP(MatriceDosDiscplinaire[[#This Row],[UNITE]],[2]!Tableau88[UNITE],[2]!Tableau88[LEGION])</f>
        <v>8°LGM MAN</v>
      </c>
      <c r="N69" s="30" t="str">
        <f>_xlfn.XLOOKUP(MatriceDosDiscplinaire[[#This Row],[UNITE]],[2]!Tableau88[UNITE],[2]!Tableau88[SUBDIVISION])</f>
        <v>GM</v>
      </c>
      <c r="O69" s="74" t="str">
        <f>_xlfn.XLOOKUP(MatriceDosDiscplinaire[[#This Row],[UNITE]],[2]!Tableau88[UNITE],[2]!Tableau88[REGION])</f>
        <v>2° RG DALOA</v>
      </c>
      <c r="P69" s="32" t="s">
        <v>111</v>
      </c>
      <c r="Q69" s="33" t="s">
        <v>52</v>
      </c>
      <c r="R69" s="32" t="s">
        <v>34</v>
      </c>
      <c r="S69" s="34">
        <f>IF(MatriceDosDiscplinaire[[#This Row],[MLE]]="","",_xlfn.XLOOKUP(MatriceDosDiscplinaire[[#This Row],[MLE]],[2]!TabPromo17_193[MATRICULE],[2]!TabPromo17_193[DATE D''ENTREE GIE]))</f>
        <v>44599</v>
      </c>
      <c r="T69" s="35">
        <f>IF(MatriceDosDiscplinaire[[#This Row],[DATE DES FAITS]]="","",MatriceDosDiscplinaire[[#This Row],[ANNEE DE PUNITION]]-YEAR(MatriceDosDiscplinaire[[#This Row],[DATE D''ENTREE GIE]]))</f>
        <v>2</v>
      </c>
      <c r="U69" s="33" t="s">
        <v>43</v>
      </c>
      <c r="V69" s="36">
        <v>0</v>
      </c>
      <c r="W69" s="73" t="s">
        <v>70</v>
      </c>
      <c r="X69" s="75">
        <v>45356</v>
      </c>
      <c r="Y69" s="36">
        <v>4</v>
      </c>
      <c r="Z69" s="36" t="s">
        <v>45</v>
      </c>
      <c r="AA69" s="38" t="str">
        <f>IFERROR(_xlfn.XLOOKUP(MatriceDosDiscplinaire[[#This Row],[MLE]],[2]!Tableau126[MLE],[2]!Tableau126[MESSAGES DE REFERENCE]),"")</f>
        <v/>
      </c>
      <c r="AB69" s="70" t="s">
        <v>91</v>
      </c>
      <c r="AC69" s="36">
        <v>36</v>
      </c>
      <c r="AD69" s="76">
        <f>YEAR(MatriceDosDiscplinaire[[#This Row],[DATE DES FAITS]])</f>
        <v>2024</v>
      </c>
    </row>
    <row r="70" spans="1:30">
      <c r="A70" s="19">
        <v>69</v>
      </c>
      <c r="B70" s="61">
        <v>2024</v>
      </c>
      <c r="C70" s="20">
        <v>69</v>
      </c>
      <c r="D70" s="40">
        <v>69</v>
      </c>
      <c r="E70" s="62">
        <v>45380</v>
      </c>
      <c r="F70" s="23">
        <v>502258</v>
      </c>
      <c r="G70" s="24" t="s">
        <v>236</v>
      </c>
      <c r="H70" s="25" t="s">
        <v>39</v>
      </c>
      <c r="I70" s="25" t="s">
        <v>165</v>
      </c>
      <c r="J70" s="26">
        <v>37504</v>
      </c>
      <c r="K70" s="27">
        <v>7852</v>
      </c>
      <c r="L70" s="28" t="s">
        <v>117</v>
      </c>
      <c r="M70" s="63" t="str">
        <f>_xlfn.XLOOKUP(MatriceDosDiscplinaire[[#This Row],[UNITE]],[2]!Tableau88[UNITE],[2]!Tableau88[LEGION])</f>
        <v>8°LGM MAN</v>
      </c>
      <c r="N70" s="64" t="str">
        <f>_xlfn.XLOOKUP(MatriceDosDiscplinaire[[#This Row],[UNITE]],[2]!Tableau88[UNITE],[2]!Tableau88[SUBDIVISION])</f>
        <v>GM</v>
      </c>
      <c r="O70" s="65" t="str">
        <f>_xlfn.XLOOKUP(MatriceDosDiscplinaire[[#This Row],[UNITE]],[2]!Tableau88[UNITE],[2]!Tableau88[REGION])</f>
        <v>2° RG DALOA</v>
      </c>
      <c r="P70" s="28" t="s">
        <v>111</v>
      </c>
      <c r="Q70" s="25" t="s">
        <v>52</v>
      </c>
      <c r="R70" s="28" t="s">
        <v>34</v>
      </c>
      <c r="S70" s="34">
        <f>IF(MatriceDosDiscplinaire[[#This Row],[MLE]]="","",_xlfn.XLOOKUP(MatriceDosDiscplinaire[[#This Row],[MLE]],[2]!TabPromo17_193[MATRICULE],[2]!TabPromo17_193[DATE D''ENTREE GIE]))</f>
        <v>44599</v>
      </c>
      <c r="T70" s="66">
        <f>IF(MatriceDosDiscplinaire[[#This Row],[DATE DES FAITS]]="","",MatriceDosDiscplinaire[[#This Row],[ANNEE DE PUNITION]]-YEAR(MatriceDosDiscplinaire[[#This Row],[DATE D''ENTREE GIE]]))</f>
        <v>2</v>
      </c>
      <c r="U70" s="33" t="s">
        <v>43</v>
      </c>
      <c r="V70" s="36">
        <v>0</v>
      </c>
      <c r="W70" s="73" t="s">
        <v>70</v>
      </c>
      <c r="X70" s="75">
        <v>45356</v>
      </c>
      <c r="Y70" s="67">
        <v>4</v>
      </c>
      <c r="Z70" s="36" t="s">
        <v>45</v>
      </c>
      <c r="AA70" s="38" t="str">
        <f>IFERROR(_xlfn.XLOOKUP(MatriceDosDiscplinaire[[#This Row],[MLE]],[2]!Tableau126[MLE],[2]!Tableau126[MESSAGES DE REFERENCE]),"")</f>
        <v/>
      </c>
      <c r="AB70" s="70" t="s">
        <v>91</v>
      </c>
      <c r="AC70" s="36">
        <v>36</v>
      </c>
      <c r="AD70" s="76">
        <f>YEAR(MatriceDosDiscplinaire[[#This Row],[DATE DES FAITS]])</f>
        <v>2024</v>
      </c>
    </row>
    <row r="71" spans="1:30">
      <c r="A71" s="19">
        <v>70</v>
      </c>
      <c r="B71" s="61">
        <v>2024</v>
      </c>
      <c r="C71" s="20">
        <v>70</v>
      </c>
      <c r="D71" s="40">
        <v>70</v>
      </c>
      <c r="E71" s="79">
        <v>45385</v>
      </c>
      <c r="F71" s="41">
        <v>86274</v>
      </c>
      <c r="G71" s="24" t="s">
        <v>237</v>
      </c>
      <c r="H71" s="45" t="s">
        <v>39</v>
      </c>
      <c r="I71" s="45" t="s">
        <v>165</v>
      </c>
      <c r="J71" s="42">
        <v>35525</v>
      </c>
      <c r="K71" s="43">
        <v>9851</v>
      </c>
      <c r="L71" s="44" t="s">
        <v>118</v>
      </c>
      <c r="M71" s="80" t="str">
        <f>_xlfn.XLOOKUP(MatriceDosDiscplinaire[[#This Row],[UNITE]],[2]!Tableau88[UNITE],[2]!Tableau88[LEGION])</f>
        <v>CECF</v>
      </c>
      <c r="N71" s="81" t="str">
        <f>_xlfn.XLOOKUP(MatriceDosDiscplinaire[[#This Row],[UNITE]],[2]!Tableau88[UNITE],[2]!Tableau88[SUBDIVISION])</f>
        <v>CECF</v>
      </c>
      <c r="O71" s="82" t="str">
        <f>_xlfn.XLOOKUP(MatriceDosDiscplinaire[[#This Row],[UNITE]],[2]!Tableau88[UNITE],[2]!Tableau88[REGION])</f>
        <v>2° RG DALOA</v>
      </c>
      <c r="P71" s="83" t="s">
        <v>41</v>
      </c>
      <c r="Q71" s="84" t="s">
        <v>41</v>
      </c>
      <c r="R71" s="83" t="s">
        <v>34</v>
      </c>
      <c r="S71" s="34">
        <f>IF(MatriceDosDiscplinaire[[#This Row],[MLE]]="","",_xlfn.XLOOKUP(MatriceDosDiscplinaire[[#This Row],[MLE]],[2]!TabPromo17_193[MATRICULE],[2]!TabPromo17_193[DATE D''ENTREE GIE]))</f>
        <v>43536</v>
      </c>
      <c r="T71" s="85">
        <f>IF(MatriceDosDiscplinaire[[#This Row],[DATE DES FAITS]]="","",MatriceDosDiscplinaire[[#This Row],[ANNEE DE PUNITION]]-YEAR(MatriceDosDiscplinaire[[#This Row],[DATE D''ENTREE GIE]]))</f>
        <v>5</v>
      </c>
      <c r="U71" s="84" t="s">
        <v>43</v>
      </c>
      <c r="V71" s="86">
        <v>0</v>
      </c>
      <c r="W71" s="44" t="s">
        <v>57</v>
      </c>
      <c r="X71" s="87">
        <v>45376</v>
      </c>
      <c r="Y71" s="86">
        <v>3</v>
      </c>
      <c r="Z71" s="86" t="s">
        <v>45</v>
      </c>
      <c r="AA71" s="38" t="str">
        <f>IFERROR(_xlfn.XLOOKUP(MatriceDosDiscplinaire[[#This Row],[MLE]],[2]!Tableau126[MLE],[2]!Tableau126[MESSAGES DE REFERENCE]),"")</f>
        <v/>
      </c>
      <c r="AB71" s="45" t="s">
        <v>91</v>
      </c>
      <c r="AC71" s="88">
        <v>36</v>
      </c>
      <c r="AD71" s="89">
        <f>YEAR(MatriceDosDiscplinaire[[#This Row],[DATE DES FAITS]])</f>
        <v>2024</v>
      </c>
    </row>
    <row r="72" spans="1:30">
      <c r="A72" s="19">
        <v>71</v>
      </c>
      <c r="B72" s="78">
        <v>2024</v>
      </c>
      <c r="C72" s="20">
        <v>71</v>
      </c>
      <c r="D72" s="40">
        <v>71</v>
      </c>
      <c r="E72" s="68">
        <v>45391</v>
      </c>
      <c r="F72" s="69">
        <v>47003</v>
      </c>
      <c r="G72" s="24" t="s">
        <v>238</v>
      </c>
      <c r="H72" s="70" t="s">
        <v>53</v>
      </c>
      <c r="I72" s="70" t="s">
        <v>165</v>
      </c>
      <c r="J72" s="71">
        <v>32424</v>
      </c>
      <c r="K72" s="72">
        <v>12950</v>
      </c>
      <c r="L72" s="73" t="s">
        <v>58</v>
      </c>
      <c r="M72" s="29" t="str">
        <f>_xlfn.XLOOKUP(MatriceDosDiscplinaire[[#This Row],[UNITE]],[2]!Tableau88[UNITE],[2]!Tableau88[LEGION])</f>
        <v>7°LGM ABENGOUROU</v>
      </c>
      <c r="N72" s="30" t="str">
        <f>_xlfn.XLOOKUP(MatriceDosDiscplinaire[[#This Row],[UNITE]],[2]!Tableau88[UNITE],[2]!Tableau88[SUBDIVISION])</f>
        <v>GM</v>
      </c>
      <c r="O72" s="74" t="str">
        <f>_xlfn.XLOOKUP(MatriceDosDiscplinaire[[#This Row],[UNITE]],[2]!Tableau88[UNITE],[2]!Tableau88[REGION])</f>
        <v>1° RG ABIDJAN</v>
      </c>
      <c r="P72" s="32" t="s">
        <v>59</v>
      </c>
      <c r="Q72" s="33" t="s">
        <v>52</v>
      </c>
      <c r="R72" s="32" t="s">
        <v>42</v>
      </c>
      <c r="S72" s="34">
        <f>IF(MatriceDosDiscplinaire[[#This Row],[MLE]]="","",_xlfn.XLOOKUP(MatriceDosDiscplinaire[[#This Row],[MLE]],[2]!TabPromo17_193[MATRICULE],[2]!TabPromo17_193[DATE D''ENTREE GIE]))</f>
        <v>41041</v>
      </c>
      <c r="T72" s="35">
        <f>IF(MatriceDosDiscplinaire[[#This Row],[DATE DES FAITS]]="","",MatriceDosDiscplinaire[[#This Row],[ANNEE DE PUNITION]]-YEAR(MatriceDosDiscplinaire[[#This Row],[DATE D''ENTREE GIE]]))</f>
        <v>12</v>
      </c>
      <c r="U72" s="33" t="s">
        <v>43</v>
      </c>
      <c r="V72" s="36">
        <v>2</v>
      </c>
      <c r="W72" s="73" t="s">
        <v>57</v>
      </c>
      <c r="X72" s="75">
        <v>45374</v>
      </c>
      <c r="Y72" s="36">
        <v>3</v>
      </c>
      <c r="Z72" s="36" t="s">
        <v>45</v>
      </c>
      <c r="AA72" s="38" t="str">
        <f>IFERROR(_xlfn.XLOOKUP(MatriceDosDiscplinaire[[#This Row],[MLE]],[2]!Tableau126[MLE],[2]!Tableau126[MESSAGES DE REFERENCE]),"")</f>
        <v/>
      </c>
      <c r="AB72" s="70">
        <v>50</v>
      </c>
      <c r="AC72" s="88">
        <v>36</v>
      </c>
      <c r="AD72" s="76">
        <f>YEAR(MatriceDosDiscplinaire[[#This Row],[DATE DES FAITS]])</f>
        <v>2024</v>
      </c>
    </row>
    <row r="73" spans="1:30">
      <c r="A73" s="19">
        <v>72</v>
      </c>
      <c r="B73" s="78">
        <v>2024</v>
      </c>
      <c r="C73" s="20">
        <v>72</v>
      </c>
      <c r="D73" s="40">
        <v>72</v>
      </c>
      <c r="E73" s="79">
        <v>45391</v>
      </c>
      <c r="F73" s="41">
        <v>88002</v>
      </c>
      <c r="G73" s="24" t="s">
        <v>239</v>
      </c>
      <c r="H73" s="45" t="s">
        <v>39</v>
      </c>
      <c r="I73" s="45" t="s">
        <v>165</v>
      </c>
      <c r="J73" s="42">
        <v>35796</v>
      </c>
      <c r="K73" s="43">
        <v>9578</v>
      </c>
      <c r="L73" s="44" t="s">
        <v>58</v>
      </c>
      <c r="M73" s="80" t="str">
        <f>_xlfn.XLOOKUP(MatriceDosDiscplinaire[[#This Row],[UNITE]],[2]!Tableau88[UNITE],[2]!Tableau88[LEGION])</f>
        <v>7°LGM ABENGOUROU</v>
      </c>
      <c r="N73" s="81" t="str">
        <f>_xlfn.XLOOKUP(MatriceDosDiscplinaire[[#This Row],[UNITE]],[2]!Tableau88[UNITE],[2]!Tableau88[SUBDIVISION])</f>
        <v>GM</v>
      </c>
      <c r="O73" s="82" t="str">
        <f>_xlfn.XLOOKUP(MatriceDosDiscplinaire[[#This Row],[UNITE]],[2]!Tableau88[UNITE],[2]!Tableau88[REGION])</f>
        <v>1° RG ABIDJAN</v>
      </c>
      <c r="P73" s="83" t="s">
        <v>59</v>
      </c>
      <c r="Q73" s="84" t="s">
        <v>52</v>
      </c>
      <c r="R73" s="83" t="s">
        <v>42</v>
      </c>
      <c r="S73" s="34">
        <f>IF(MatriceDosDiscplinaire[[#This Row],[MLE]]="","",_xlfn.XLOOKUP(MatriceDosDiscplinaire[[#This Row],[MLE]],[2]!TabPromo17_193[MATRICULE],[2]!TabPromo17_193[DATE D''ENTREE GIE]))</f>
        <v>43870</v>
      </c>
      <c r="T73" s="85">
        <f>IF(MatriceDosDiscplinaire[[#This Row],[DATE DES FAITS]]="","",MatriceDosDiscplinaire[[#This Row],[ANNEE DE PUNITION]]-YEAR(MatriceDosDiscplinaire[[#This Row],[DATE D''ENTREE GIE]]))</f>
        <v>4</v>
      </c>
      <c r="U73" s="84" t="s">
        <v>43</v>
      </c>
      <c r="V73" s="86">
        <v>0</v>
      </c>
      <c r="W73" s="44" t="s">
        <v>57</v>
      </c>
      <c r="X73" s="87">
        <v>45374</v>
      </c>
      <c r="Y73" s="86">
        <v>3</v>
      </c>
      <c r="Z73" s="86" t="s">
        <v>45</v>
      </c>
      <c r="AA73" s="38" t="str">
        <f>IFERROR(_xlfn.XLOOKUP(MatriceDosDiscplinaire[[#This Row],[MLE]],[2]!Tableau126[MLE],[2]!Tableau126[MESSAGES DE REFERENCE]),"")</f>
        <v/>
      </c>
      <c r="AB73" s="45">
        <v>50</v>
      </c>
      <c r="AC73" s="88">
        <v>36</v>
      </c>
      <c r="AD73" s="89">
        <f>YEAR(MatriceDosDiscplinaire[[#This Row],[DATE DES FAITS]])</f>
        <v>2024</v>
      </c>
    </row>
    <row r="74" spans="1:30">
      <c r="A74" s="19">
        <v>73</v>
      </c>
      <c r="B74" s="78">
        <v>2024</v>
      </c>
      <c r="C74" s="20">
        <v>73</v>
      </c>
      <c r="D74" s="40">
        <v>73</v>
      </c>
      <c r="E74" s="68">
        <v>45398</v>
      </c>
      <c r="F74" s="69">
        <v>25108</v>
      </c>
      <c r="G74" s="24" t="s">
        <v>240</v>
      </c>
      <c r="H74" s="70" t="s">
        <v>46</v>
      </c>
      <c r="I74" s="70" t="s">
        <v>165</v>
      </c>
      <c r="J74" s="71">
        <v>26989</v>
      </c>
      <c r="K74" s="72">
        <v>16876</v>
      </c>
      <c r="L74" s="73" t="s">
        <v>119</v>
      </c>
      <c r="M74" s="29" t="str">
        <f>_xlfn.XLOOKUP(MatriceDosDiscplinaire[[#This Row],[UNITE]],[2]!Tableau88[UNITE],[2]!Tableau88[LEGION])</f>
        <v>US</v>
      </c>
      <c r="N74" s="30" t="str">
        <f>_xlfn.XLOOKUP(MatriceDosDiscplinaire[[#This Row],[UNITE]],[2]!Tableau88[UNITE],[2]!Tableau88[SUBDIVISION])</f>
        <v>US</v>
      </c>
      <c r="O74" s="74" t="str">
        <f>_xlfn.XLOOKUP(MatriceDosDiscplinaire[[#This Row],[UNITE]],[2]!Tableau88[UNITE],[2]!Tableau88[REGION])</f>
        <v>1° RG ABIDJAN</v>
      </c>
      <c r="P74" s="32" t="s">
        <v>106</v>
      </c>
      <c r="Q74" s="33" t="s">
        <v>106</v>
      </c>
      <c r="R74" s="32" t="s">
        <v>42</v>
      </c>
      <c r="S74" s="34">
        <f>IF(MatriceDosDiscplinaire[[#This Row],[MLE]]="","",_xlfn.XLOOKUP(MatriceDosDiscplinaire[[#This Row],[MLE]],[2]!TabPromo17_193[MATRICULE],[2]!TabPromo17_193[DATE D''ENTREE GIE]))</f>
        <v>36122</v>
      </c>
      <c r="T74" s="35">
        <f>IF(MatriceDosDiscplinaire[[#This Row],[DATE DES FAITS]]="","",MatriceDosDiscplinaire[[#This Row],[ANNEE DE PUNITION]]-YEAR(MatriceDosDiscplinaire[[#This Row],[DATE D''ENTREE GIE]]))</f>
        <v>26</v>
      </c>
      <c r="U74" s="33" t="s">
        <v>35</v>
      </c>
      <c r="V74" s="36">
        <v>6</v>
      </c>
      <c r="W74" s="73" t="s">
        <v>36</v>
      </c>
      <c r="X74" s="75">
        <v>43865</v>
      </c>
      <c r="Y74" s="36">
        <v>3</v>
      </c>
      <c r="Z74" s="36" t="s">
        <v>37</v>
      </c>
      <c r="AA74" s="38" t="str">
        <f>IFERROR(_xlfn.XLOOKUP(MatriceDosDiscplinaire[[#This Row],[MLE]],[2]!Tableau126[MLE],[2]!Tableau126[MESSAGES DE REFERENCE]),"")</f>
        <v>N°31476/CSG/DRH/REC-CHAN DU 30/05/2024</v>
      </c>
      <c r="AB74" s="25" t="s">
        <v>38</v>
      </c>
      <c r="AC74" s="88">
        <v>36</v>
      </c>
      <c r="AD74" s="76">
        <f>YEAR(MatriceDosDiscplinaire[[#This Row],[DATE DES FAITS]])</f>
        <v>2020</v>
      </c>
    </row>
    <row r="75" spans="1:30">
      <c r="A75" s="19">
        <v>74</v>
      </c>
      <c r="B75" s="90">
        <v>2024</v>
      </c>
      <c r="C75" s="20">
        <v>74</v>
      </c>
      <c r="D75" s="40">
        <v>74</v>
      </c>
      <c r="E75" s="68">
        <v>45398</v>
      </c>
      <c r="F75" s="69">
        <v>47655</v>
      </c>
      <c r="G75" s="24" t="s">
        <v>241</v>
      </c>
      <c r="H75" s="70" t="s">
        <v>39</v>
      </c>
      <c r="I75" s="70" t="s">
        <v>165</v>
      </c>
      <c r="J75" s="71">
        <v>32523</v>
      </c>
      <c r="K75" s="72">
        <v>12829</v>
      </c>
      <c r="L75" s="73" t="s">
        <v>120</v>
      </c>
      <c r="M75" s="29" t="str">
        <f>_xlfn.XLOOKUP(MatriceDosDiscplinaire[[#This Row],[UNITE]],[2]!Tableau88[UNITE],[2]!Tableau88[LEGION])</f>
        <v>US</v>
      </c>
      <c r="N75" s="30" t="str">
        <f>_xlfn.XLOOKUP(MatriceDosDiscplinaire[[#This Row],[UNITE]],[2]!Tableau88[UNITE],[2]!Tableau88[SUBDIVISION])</f>
        <v>US</v>
      </c>
      <c r="O75" s="74" t="str">
        <f>_xlfn.XLOOKUP(MatriceDosDiscplinaire[[#This Row],[UNITE]],[2]!Tableau88[UNITE],[2]!Tableau88[REGION])</f>
        <v>3° RG BOUAKE</v>
      </c>
      <c r="P75" s="32" t="s">
        <v>106</v>
      </c>
      <c r="Q75" s="33" t="s">
        <v>106</v>
      </c>
      <c r="R75" s="32" t="s">
        <v>56</v>
      </c>
      <c r="S75" s="34">
        <f>IF(MatriceDosDiscplinaire[[#This Row],[MLE]]="","",_xlfn.XLOOKUP(MatriceDosDiscplinaire[[#This Row],[MLE]],[2]!TabPromo17_193[MATRICULE],[2]!TabPromo17_193[DATE D''ENTREE GIE]))</f>
        <v>41396</v>
      </c>
      <c r="T75" s="35">
        <f>IF(MatriceDosDiscplinaire[[#This Row],[DATE DES FAITS]]="","",MatriceDosDiscplinaire[[#This Row],[ANNEE DE PUNITION]]-YEAR(MatriceDosDiscplinaire[[#This Row],[DATE D''ENTREE GIE]]))</f>
        <v>11</v>
      </c>
      <c r="U75" s="33" t="s">
        <v>43</v>
      </c>
      <c r="V75" s="36">
        <v>0</v>
      </c>
      <c r="W75" s="73" t="s">
        <v>57</v>
      </c>
      <c r="X75" s="75">
        <v>45352</v>
      </c>
      <c r="Y75" s="36">
        <v>3</v>
      </c>
      <c r="Z75" s="36" t="s">
        <v>45</v>
      </c>
      <c r="AA75" s="38" t="str">
        <f>IFERROR(_xlfn.XLOOKUP(MatriceDosDiscplinaire[[#This Row],[MLE]],[2]!Tableau126[MLE],[2]!Tableau126[MESSAGES DE REFERENCE]),"")</f>
        <v/>
      </c>
      <c r="AB75" s="70">
        <v>50</v>
      </c>
      <c r="AC75" s="88">
        <v>36</v>
      </c>
      <c r="AD75" s="76">
        <f>YEAR(MatriceDosDiscplinaire[[#This Row],[DATE DES FAITS]])</f>
        <v>2024</v>
      </c>
    </row>
    <row r="76" spans="1:30">
      <c r="A76" s="19">
        <v>75</v>
      </c>
      <c r="B76" s="90">
        <v>2024</v>
      </c>
      <c r="C76" s="20">
        <v>75</v>
      </c>
      <c r="D76" s="40">
        <v>75</v>
      </c>
      <c r="E76" s="62">
        <v>45400</v>
      </c>
      <c r="F76" s="23">
        <v>22933</v>
      </c>
      <c r="G76" s="24" t="s">
        <v>242</v>
      </c>
      <c r="H76" s="25" t="s">
        <v>30</v>
      </c>
      <c r="I76" s="25" t="s">
        <v>165</v>
      </c>
      <c r="J76" s="26">
        <v>26557</v>
      </c>
      <c r="K76" s="27">
        <v>18711</v>
      </c>
      <c r="L76" s="28" t="s">
        <v>121</v>
      </c>
      <c r="M76" s="63" t="str">
        <f>_xlfn.XLOOKUP(MatriceDosDiscplinaire[[#This Row],[UNITE]],[2]!Tableau88[UNITE],[2]!Tableau88[LEGION])</f>
        <v>9°LGT ODIENNE</v>
      </c>
      <c r="N76" s="64" t="str">
        <f>_xlfn.XLOOKUP(MatriceDosDiscplinaire[[#This Row],[UNITE]],[2]!Tableau88[UNITE],[2]!Tableau88[SUBDIVISION])</f>
        <v>GT</v>
      </c>
      <c r="O76" s="65" t="str">
        <f>_xlfn.XLOOKUP(MatriceDosDiscplinaire[[#This Row],[UNITE]],[2]!Tableau88[UNITE],[2]!Tableau88[REGION])</f>
        <v>4° RG KORHOGO</v>
      </c>
      <c r="P76" s="28" t="s">
        <v>64</v>
      </c>
      <c r="Q76" s="25" t="s">
        <v>33</v>
      </c>
      <c r="R76" s="28" t="s">
        <v>65</v>
      </c>
      <c r="S76" s="34">
        <f>IF(MatriceDosDiscplinaire[[#This Row],[MLE]]="","",_xlfn.XLOOKUP(MatriceDosDiscplinaire[[#This Row],[MLE]],[2]!TabPromo17_193[MATRICULE],[2]!TabPromo17_193[DATE D''ENTREE GIE]))</f>
        <v>33936</v>
      </c>
      <c r="T76" s="66">
        <f>IF(MatriceDosDiscplinaire[[#This Row],[DATE DES FAITS]]="","",MatriceDosDiscplinaire[[#This Row],[ANNEE DE PUNITION]]-YEAR(MatriceDosDiscplinaire[[#This Row],[DATE D''ENTREE GIE]]))</f>
        <v>32</v>
      </c>
      <c r="U76" s="25" t="s">
        <v>35</v>
      </c>
      <c r="V76" s="67">
        <v>4</v>
      </c>
      <c r="W76" s="28" t="s">
        <v>57</v>
      </c>
      <c r="X76" s="26">
        <v>45268</v>
      </c>
      <c r="Y76" s="67">
        <v>3</v>
      </c>
      <c r="Z76" s="67" t="s">
        <v>45</v>
      </c>
      <c r="AA76" s="38" t="str">
        <f>IFERROR(_xlfn.XLOOKUP(MatriceDosDiscplinaire[[#This Row],[MLE]],[2]!Tableau126[MLE],[2]!Tableau126[MESSAGES DE REFERENCE]),"")</f>
        <v/>
      </c>
      <c r="AB76" s="25"/>
      <c r="AC76" s="88">
        <v>36</v>
      </c>
      <c r="AD76" s="25">
        <f>YEAR(MatriceDosDiscplinaire[[#This Row],[DATE DES FAITS]])</f>
        <v>2023</v>
      </c>
    </row>
    <row r="77" spans="1:30">
      <c r="A77" s="19">
        <v>76</v>
      </c>
      <c r="B77" s="90">
        <v>2024</v>
      </c>
      <c r="C77" s="20">
        <v>76</v>
      </c>
      <c r="D77" s="40">
        <v>76</v>
      </c>
      <c r="E77" s="56">
        <v>45400</v>
      </c>
      <c r="F77" s="47">
        <v>25488</v>
      </c>
      <c r="G77" s="24" t="s">
        <v>243</v>
      </c>
      <c r="H77" s="48" t="s">
        <v>30</v>
      </c>
      <c r="I77" s="48" t="s">
        <v>165</v>
      </c>
      <c r="J77" s="49">
        <v>27873</v>
      </c>
      <c r="K77" s="50">
        <v>17501</v>
      </c>
      <c r="L77" s="51" t="s">
        <v>122</v>
      </c>
      <c r="M77" s="57" t="str">
        <f>_xlfn.XLOOKUP(MatriceDosDiscplinaire[[#This Row],[UNITE]],[2]!Tableau88[UNITE],[2]!Tableau88[LEGION])</f>
        <v>7°LGT ABENGOUROU</v>
      </c>
      <c r="N77" s="58" t="str">
        <f>_xlfn.XLOOKUP(MatriceDosDiscplinaire[[#This Row],[UNITE]],[2]!Tableau88[UNITE],[2]!Tableau88[SUBDIVISION])</f>
        <v>GT</v>
      </c>
      <c r="O77" s="59" t="str">
        <f>_xlfn.XLOOKUP(MatriceDosDiscplinaire[[#This Row],[UNITE]],[2]!Tableau88[UNITE],[2]!Tableau88[REGION])</f>
        <v>1° RG ABIDJAN</v>
      </c>
      <c r="P77" s="51" t="s">
        <v>123</v>
      </c>
      <c r="Q77" s="48" t="s">
        <v>33</v>
      </c>
      <c r="R77" s="51" t="s">
        <v>42</v>
      </c>
      <c r="S77" s="34">
        <f>IF(MatriceDosDiscplinaire[[#This Row],[MLE]]="","",_xlfn.XLOOKUP(MatriceDosDiscplinaire[[#This Row],[MLE]],[2]!TabPromo17_193[MATRICULE],[2]!TabPromo17_193[DATE D''ENTREE GIE]))</f>
        <v>36463</v>
      </c>
      <c r="T77" s="66">
        <f>IF(MatriceDosDiscplinaire[[#This Row],[DATE DES FAITS]]="","",MatriceDosDiscplinaire[[#This Row],[ANNEE DE PUNITION]]-YEAR(MatriceDosDiscplinaire[[#This Row],[DATE D''ENTREE GIE]]))</f>
        <v>25</v>
      </c>
      <c r="U77" s="48" t="s">
        <v>35</v>
      </c>
      <c r="V77" s="60">
        <v>6</v>
      </c>
      <c r="W77" s="51" t="s">
        <v>57</v>
      </c>
      <c r="X77" s="49">
        <v>45374</v>
      </c>
      <c r="Y77" s="60">
        <v>3</v>
      </c>
      <c r="Z77" s="60" t="s">
        <v>45</v>
      </c>
      <c r="AA77" s="38" t="str">
        <f>IFERROR(_xlfn.XLOOKUP(MatriceDosDiscplinaire[[#This Row],[MLE]],[2]!Tableau126[MLE],[2]!Tableau126[MESSAGES DE REFERENCE]),"")</f>
        <v/>
      </c>
      <c r="AB77" s="48"/>
      <c r="AC77" s="88">
        <v>36</v>
      </c>
      <c r="AD77" s="48">
        <f>YEAR(MatriceDosDiscplinaire[[#This Row],[DATE DES FAITS]])</f>
        <v>2024</v>
      </c>
    </row>
    <row r="78" spans="1:30">
      <c r="A78" s="19">
        <v>77</v>
      </c>
      <c r="B78" s="78">
        <v>2024</v>
      </c>
      <c r="C78" s="20">
        <v>77</v>
      </c>
      <c r="D78" s="40">
        <v>77</v>
      </c>
      <c r="E78" s="62">
        <v>45400</v>
      </c>
      <c r="F78" s="23">
        <v>24132</v>
      </c>
      <c r="G78" s="24" t="s">
        <v>244</v>
      </c>
      <c r="H78" s="25" t="s">
        <v>30</v>
      </c>
      <c r="I78" s="25" t="s">
        <v>165</v>
      </c>
      <c r="J78" s="26">
        <v>27746</v>
      </c>
      <c r="K78" s="27">
        <v>16335</v>
      </c>
      <c r="L78" s="28" t="s">
        <v>92</v>
      </c>
      <c r="M78" s="63" t="str">
        <f>_xlfn.XLOOKUP(MatriceDosDiscplinaire[[#This Row],[UNITE]],[2]!Tableau88[UNITE],[2]!Tableau88[LEGION])</f>
        <v>1°LGT ABIDJAN</v>
      </c>
      <c r="N78" s="64" t="str">
        <f>_xlfn.XLOOKUP(MatriceDosDiscplinaire[[#This Row],[UNITE]],[2]!Tableau88[UNITE],[2]!Tableau88[SUBDIVISION])</f>
        <v>GT</v>
      </c>
      <c r="O78" s="65" t="str">
        <f>_xlfn.XLOOKUP(MatriceDosDiscplinaire[[#This Row],[UNITE]],[2]!Tableau88[UNITE],[2]!Tableau88[REGION])</f>
        <v>1° RG ABIDJAN</v>
      </c>
      <c r="P78" s="28" t="s">
        <v>74</v>
      </c>
      <c r="Q78" s="25" t="s">
        <v>33</v>
      </c>
      <c r="R78" s="28" t="s">
        <v>42</v>
      </c>
      <c r="S78" s="34">
        <f>IF(MatriceDosDiscplinaire[[#This Row],[MLE]]="","",_xlfn.XLOOKUP(MatriceDosDiscplinaire[[#This Row],[MLE]],[2]!TabPromo17_193[MATRICULE],[2]!TabPromo17_193[DATE D''ENTREE GIE]))</f>
        <v>35728</v>
      </c>
      <c r="T78" s="66">
        <f>IF(MatriceDosDiscplinaire[[#This Row],[DATE DES FAITS]]="","",MatriceDosDiscplinaire[[#This Row],[ANNEE DE PUNITION]]-YEAR(MatriceDosDiscplinaire[[#This Row],[DATE D''ENTREE GIE]]))</f>
        <v>27</v>
      </c>
      <c r="U78" s="25" t="s">
        <v>35</v>
      </c>
      <c r="V78" s="67">
        <v>3</v>
      </c>
      <c r="W78" s="28" t="s">
        <v>36</v>
      </c>
      <c r="X78" s="26">
        <v>44081</v>
      </c>
      <c r="Y78" s="67">
        <v>3</v>
      </c>
      <c r="Z78" s="67" t="s">
        <v>37</v>
      </c>
      <c r="AA78" s="38" t="str">
        <f>IFERROR(_xlfn.XLOOKUP(MatriceDosDiscplinaire[[#This Row],[MLE]],[2]!Tableau126[MLE],[2]!Tableau126[MESSAGES DE REFERENCE]),"")</f>
        <v>N°31477/CSG/DRH/REC-CHAN DU 30/05/2024</v>
      </c>
      <c r="AB78" s="25" t="s">
        <v>38</v>
      </c>
      <c r="AC78" s="88">
        <v>36</v>
      </c>
      <c r="AD78" s="25">
        <f>YEAR(MatriceDosDiscplinaire[[#This Row],[DATE DES FAITS]])</f>
        <v>2020</v>
      </c>
    </row>
    <row r="79" spans="1:30">
      <c r="A79" s="19">
        <v>78</v>
      </c>
      <c r="B79" s="90">
        <v>2024</v>
      </c>
      <c r="C79" s="20">
        <v>78</v>
      </c>
      <c r="D79" s="40">
        <v>78</v>
      </c>
      <c r="E79" s="68">
        <v>45412</v>
      </c>
      <c r="F79" s="69">
        <v>46318</v>
      </c>
      <c r="G79" s="91" t="s">
        <v>245</v>
      </c>
      <c r="H79" s="70" t="s">
        <v>53</v>
      </c>
      <c r="I79" s="70" t="s">
        <v>165</v>
      </c>
      <c r="J79" s="71">
        <v>32872</v>
      </c>
      <c r="K79" s="72">
        <v>12447</v>
      </c>
      <c r="L79" s="73" t="s">
        <v>119</v>
      </c>
      <c r="M79" s="29" t="str">
        <f>_xlfn.XLOOKUP(MatriceDosDiscplinaire[[#This Row],[UNITE]],[2]!Tableau88[UNITE],[2]!Tableau88[LEGION])</f>
        <v>US</v>
      </c>
      <c r="N79" s="30" t="str">
        <f>_xlfn.XLOOKUP(MatriceDosDiscplinaire[[#This Row],[UNITE]],[2]!Tableau88[UNITE],[2]!Tableau88[SUBDIVISION])</f>
        <v>US</v>
      </c>
      <c r="O79" s="74" t="str">
        <f>_xlfn.XLOOKUP(MatriceDosDiscplinaire[[#This Row],[UNITE]],[2]!Tableau88[UNITE],[2]!Tableau88[REGION])</f>
        <v>1° RG ABIDJAN</v>
      </c>
      <c r="P79" s="32" t="s">
        <v>106</v>
      </c>
      <c r="Q79" s="33" t="s">
        <v>106</v>
      </c>
      <c r="R79" s="32" t="s">
        <v>42</v>
      </c>
      <c r="S79" s="34">
        <f>IF(MatriceDosDiscplinaire[[#This Row],[MLE]]="","",_xlfn.XLOOKUP(MatriceDosDiscplinaire[[#This Row],[MLE]],[2]!TabPromo17_193[MATRICULE],[2]!TabPromo17_193[DATE D''ENTREE GIE]))</f>
        <v>41041</v>
      </c>
      <c r="T79" s="66">
        <f>IF(MatriceDosDiscplinaire[[#This Row],[DATE DES FAITS]]="","",MatriceDosDiscplinaire[[#This Row],[ANNEE DE PUNITION]]-YEAR(MatriceDosDiscplinaire[[#This Row],[DATE D''ENTREE GIE]]))</f>
        <v>12</v>
      </c>
      <c r="U79" s="33" t="s">
        <v>35</v>
      </c>
      <c r="V79" s="36">
        <v>1</v>
      </c>
      <c r="W79" s="28" t="s">
        <v>36</v>
      </c>
      <c r="X79" s="75">
        <v>45319</v>
      </c>
      <c r="Y79" s="36">
        <v>3</v>
      </c>
      <c r="Z79" s="60" t="s">
        <v>37</v>
      </c>
      <c r="AA79" s="38" t="str">
        <f>IFERROR(_xlfn.XLOOKUP(MatriceDosDiscplinaire[[#This Row],[MLE]],[2]!Tableau126[MLE],[2]!Tableau126[MESSAGES DE REFERENCE]),"")</f>
        <v>N°31480/CSG/DRH/REC-CHAN DU 30/05/2024</v>
      </c>
      <c r="AB79" s="25" t="s">
        <v>38</v>
      </c>
      <c r="AC79" s="88">
        <v>36</v>
      </c>
      <c r="AD79" s="76">
        <f>YEAR(MatriceDosDiscplinaire[[#This Row],[DATE DES FAITS]])</f>
        <v>2024</v>
      </c>
    </row>
    <row r="80" spans="1:30">
      <c r="A80" s="19">
        <v>79</v>
      </c>
      <c r="B80" s="90">
        <v>2024</v>
      </c>
      <c r="C80" s="20">
        <v>79</v>
      </c>
      <c r="D80" s="40">
        <v>79</v>
      </c>
      <c r="E80" s="68">
        <v>45412</v>
      </c>
      <c r="F80" s="69">
        <v>28120</v>
      </c>
      <c r="G80" s="24" t="s">
        <v>246</v>
      </c>
      <c r="H80" s="70" t="s">
        <v>46</v>
      </c>
      <c r="I80" s="70" t="s">
        <v>165</v>
      </c>
      <c r="J80" s="71">
        <v>29566</v>
      </c>
      <c r="K80" s="72">
        <v>15696</v>
      </c>
      <c r="L80" s="73" t="s">
        <v>119</v>
      </c>
      <c r="M80" s="29" t="str">
        <f>_xlfn.XLOOKUP(MatriceDosDiscplinaire[[#This Row],[UNITE]],[2]!Tableau88[UNITE],[2]!Tableau88[LEGION])</f>
        <v>US</v>
      </c>
      <c r="N80" s="30" t="str">
        <f>_xlfn.XLOOKUP(MatriceDosDiscplinaire[[#This Row],[UNITE]],[2]!Tableau88[UNITE],[2]!Tableau88[SUBDIVISION])</f>
        <v>US</v>
      </c>
      <c r="O80" s="74" t="str">
        <f>_xlfn.XLOOKUP(MatriceDosDiscplinaire[[#This Row],[UNITE]],[2]!Tableau88[UNITE],[2]!Tableau88[REGION])</f>
        <v>1° RG ABIDJAN</v>
      </c>
      <c r="P80" s="32" t="s">
        <v>106</v>
      </c>
      <c r="Q80" s="33" t="s">
        <v>106</v>
      </c>
      <c r="R80" s="32" t="s">
        <v>42</v>
      </c>
      <c r="S80" s="34">
        <f>IF(MatriceDosDiscplinaire[[#This Row],[MLE]]="","",_xlfn.XLOOKUP(MatriceDosDiscplinaire[[#This Row],[MLE]],[2]!TabPromo17_193[MATRICULE],[2]!TabPromo17_193[DATE D''ENTREE GIE]))</f>
        <v>38282</v>
      </c>
      <c r="T80" s="66">
        <f>IF(MatriceDosDiscplinaire[[#This Row],[DATE DES FAITS]]="","",MatriceDosDiscplinaire[[#This Row],[ANNEE DE PUNITION]]-YEAR(MatriceDosDiscplinaire[[#This Row],[DATE D''ENTREE GIE]]))</f>
        <v>20</v>
      </c>
      <c r="U80" s="33" t="s">
        <v>35</v>
      </c>
      <c r="V80" s="36">
        <v>1</v>
      </c>
      <c r="W80" s="28" t="s">
        <v>36</v>
      </c>
      <c r="X80" s="75">
        <v>45262</v>
      </c>
      <c r="Y80" s="36">
        <v>3</v>
      </c>
      <c r="Z80" s="67" t="s">
        <v>37</v>
      </c>
      <c r="AA80" s="38" t="str">
        <f>IFERROR(_xlfn.XLOOKUP(MatriceDosDiscplinaire[[#This Row],[MLE]],[2]!Tableau126[MLE],[2]!Tableau126[MESSAGES DE REFERENCE]),"")</f>
        <v>N°31478/CSG/DRH/REC-CHAN DU 30/05/2024</v>
      </c>
      <c r="AB80" s="25" t="s">
        <v>38</v>
      </c>
      <c r="AC80" s="88">
        <v>36</v>
      </c>
      <c r="AD80" s="76">
        <f>YEAR(MatriceDosDiscplinaire[[#This Row],[DATE DES FAITS]])</f>
        <v>2023</v>
      </c>
    </row>
    <row r="81" spans="1:30">
      <c r="A81" s="19">
        <v>80</v>
      </c>
      <c r="B81" s="90">
        <v>2024</v>
      </c>
      <c r="C81" s="20">
        <v>80</v>
      </c>
      <c r="D81" s="40">
        <v>80</v>
      </c>
      <c r="E81" s="68">
        <v>45412</v>
      </c>
      <c r="F81" s="69">
        <v>26830</v>
      </c>
      <c r="G81" s="92" t="s">
        <v>247</v>
      </c>
      <c r="H81" s="70" t="s">
        <v>53</v>
      </c>
      <c r="I81" s="70" t="s">
        <v>165</v>
      </c>
      <c r="J81" s="71">
        <v>29828</v>
      </c>
      <c r="K81" s="72">
        <v>15426</v>
      </c>
      <c r="L81" s="73" t="s">
        <v>119</v>
      </c>
      <c r="M81" s="29" t="str">
        <f>_xlfn.XLOOKUP(MatriceDosDiscplinaire[[#This Row],[UNITE]],[2]!Tableau88[UNITE],[2]!Tableau88[LEGION])</f>
        <v>US</v>
      </c>
      <c r="N81" s="30" t="str">
        <f>_xlfn.XLOOKUP(MatriceDosDiscplinaire[[#This Row],[UNITE]],[2]!Tableau88[UNITE],[2]!Tableau88[SUBDIVISION])</f>
        <v>US</v>
      </c>
      <c r="O81" s="74" t="str">
        <f>_xlfn.XLOOKUP(MatriceDosDiscplinaire[[#This Row],[UNITE]],[2]!Tableau88[UNITE],[2]!Tableau88[REGION])</f>
        <v>1° RG ABIDJAN</v>
      </c>
      <c r="P81" s="32" t="s">
        <v>106</v>
      </c>
      <c r="Q81" s="33" t="s">
        <v>106</v>
      </c>
      <c r="R81" s="32" t="s">
        <v>42</v>
      </c>
      <c r="S81" s="34">
        <f>IF(MatriceDosDiscplinaire[[#This Row],[MLE]]="","",_xlfn.XLOOKUP(MatriceDosDiscplinaire[[#This Row],[MLE]],[2]!TabPromo17_193[MATRICULE],[2]!TabPromo17_193[DATE D''ENTREE GIE]))</f>
        <v>37592</v>
      </c>
      <c r="T81" s="77">
        <f>IF(MatriceDosDiscplinaire[[#This Row],[DATE DES FAITS]]="","",MatriceDosDiscplinaire[[#This Row],[ANNEE DE PUNITION]]-YEAR(MatriceDosDiscplinaire[[#This Row],[DATE D''ENTREE GIE]]))</f>
        <v>22</v>
      </c>
      <c r="U81" s="33" t="s">
        <v>35</v>
      </c>
      <c r="V81" s="36">
        <v>3</v>
      </c>
      <c r="W81" s="51" t="s">
        <v>36</v>
      </c>
      <c r="X81" s="75">
        <v>45254</v>
      </c>
      <c r="Y81" s="36">
        <v>3</v>
      </c>
      <c r="Z81" s="60" t="s">
        <v>37</v>
      </c>
      <c r="AA81" s="38" t="str">
        <f>IFERROR(_xlfn.XLOOKUP(MatriceDosDiscplinaire[[#This Row],[MLE]],[2]!Tableau126[MLE],[2]!Tableau126[MESSAGES DE REFERENCE]),"")</f>
        <v>N°31479/CSG/DRH/REC-CHAN DU 30/05/2024</v>
      </c>
      <c r="AB81" s="25" t="s">
        <v>38</v>
      </c>
      <c r="AC81" s="88">
        <v>36</v>
      </c>
      <c r="AD81" s="76">
        <f>YEAR(MatriceDosDiscplinaire[[#This Row],[DATE DES FAITS]])</f>
        <v>2023</v>
      </c>
    </row>
    <row r="82" spans="1:30">
      <c r="A82" s="19">
        <v>81</v>
      </c>
      <c r="B82" s="55">
        <v>2024</v>
      </c>
      <c r="C82" s="20">
        <v>81</v>
      </c>
      <c r="D82" s="40">
        <v>81</v>
      </c>
      <c r="E82" s="46">
        <v>45418</v>
      </c>
      <c r="F82" s="47">
        <v>86128</v>
      </c>
      <c r="G82" s="92" t="s">
        <v>248</v>
      </c>
      <c r="H82" s="48" t="s">
        <v>39</v>
      </c>
      <c r="I82" s="48" t="s">
        <v>165</v>
      </c>
      <c r="J82" s="49">
        <v>35270</v>
      </c>
      <c r="K82" s="50">
        <v>9936</v>
      </c>
      <c r="L82" s="51" t="s">
        <v>124</v>
      </c>
      <c r="M82" s="93" t="str">
        <f>_xlfn.XLOOKUP(MatriceDosDiscplinaire[[#This Row],[UNITE]],[2]!Tableau88[UNITE],[2]!Tableau88[LEGION])</f>
        <v>GRURGN</v>
      </c>
      <c r="N82" s="94" t="str">
        <f>_xlfn.XLOOKUP(MatriceDosDiscplinaire[[#This Row],[UNITE]],[2]!Tableau88[UNITE],[2]!Tableau88[SUBDIVISION])</f>
        <v>GRURGN</v>
      </c>
      <c r="O82" s="52" t="str">
        <f>_xlfn.XLOOKUP(MatriceDosDiscplinaire[[#This Row],[UNITE]],[2]!Tableau88[UNITE],[2]!Tableau88[REGION])</f>
        <v>1° RG ABIDJAN</v>
      </c>
      <c r="P82" s="95" t="s">
        <v>94</v>
      </c>
      <c r="Q82" s="96" t="s">
        <v>94</v>
      </c>
      <c r="R82" s="95" t="s">
        <v>42</v>
      </c>
      <c r="S82" s="34">
        <f>IF(MatriceDosDiscplinaire[[#This Row],[MLE]]="","",_xlfn.XLOOKUP(MatriceDosDiscplinaire[[#This Row],[MLE]],[2]!TabPromo17_193[MATRICULE],[2]!TabPromo17_193[DATE D''ENTREE GIE]))</f>
        <v>43134</v>
      </c>
      <c r="T82" s="66">
        <f>IF(MatriceDosDiscplinaire[[#This Row],[DATE DES FAITS]]="","",MatriceDosDiscplinaire[[#This Row],[ANNEE DE PUNITION]]-YEAR(MatriceDosDiscplinaire[[#This Row],[DATE D''ENTREE GIE]]))</f>
        <v>6</v>
      </c>
      <c r="U82" s="96" t="s">
        <v>43</v>
      </c>
      <c r="V82" s="97">
        <v>1</v>
      </c>
      <c r="W82" s="51" t="s">
        <v>36</v>
      </c>
      <c r="X82" s="53">
        <v>45206</v>
      </c>
      <c r="Y82" s="97">
        <v>3</v>
      </c>
      <c r="Z82" s="97" t="s">
        <v>37</v>
      </c>
      <c r="AA82" s="38" t="str">
        <f>IFERROR(_xlfn.XLOOKUP(MatriceDosDiscplinaire[[#This Row],[MLE]],[2]!Tableau126[MLE],[2]!Tableau126[MESSAGES DE REFERENCE]),"")</f>
        <v>N°31475/CSG/DRH/REC-CHAN DU 30/05/2024</v>
      </c>
      <c r="AB82" s="25" t="s">
        <v>38</v>
      </c>
      <c r="AC82" s="88">
        <v>36</v>
      </c>
      <c r="AD82" s="54">
        <f>YEAR(MatriceDosDiscplinaire[[#This Row],[DATE DES FAITS]])</f>
        <v>2023</v>
      </c>
    </row>
    <row r="83" spans="1:30">
      <c r="A83" s="19">
        <v>82</v>
      </c>
      <c r="B83" s="55">
        <v>2024</v>
      </c>
      <c r="C83" s="20">
        <v>82</v>
      </c>
      <c r="D83" s="40">
        <v>82</v>
      </c>
      <c r="E83" s="68">
        <v>45422</v>
      </c>
      <c r="F83" s="69">
        <v>41761</v>
      </c>
      <c r="G83" s="98" t="s">
        <v>249</v>
      </c>
      <c r="H83" s="70" t="s">
        <v>46</v>
      </c>
      <c r="I83" s="70" t="s">
        <v>165</v>
      </c>
      <c r="J83" s="71" t="s">
        <v>250</v>
      </c>
      <c r="K83" s="72">
        <v>14053</v>
      </c>
      <c r="L83" s="73" t="s">
        <v>125</v>
      </c>
      <c r="M83" s="29" t="str">
        <f>_xlfn.XLOOKUP(MatriceDosDiscplinaire[[#This Row],[UNITE]],[2]!Tableau88[UNITE],[2]!Tableau88[LEGION])</f>
        <v>5°LGT SAN-PEDRO</v>
      </c>
      <c r="N83" s="30" t="str">
        <f>_xlfn.XLOOKUP(MatriceDosDiscplinaire[[#This Row],[UNITE]],[2]!Tableau88[UNITE],[2]!Tableau88[SUBDIVISION])</f>
        <v>GT</v>
      </c>
      <c r="O83" s="74" t="str">
        <f>_xlfn.XLOOKUP(MatriceDosDiscplinaire[[#This Row],[UNITE]],[2]!Tableau88[UNITE],[2]!Tableau88[REGION])</f>
        <v>2° RG DALOA</v>
      </c>
      <c r="P83" s="32" t="s">
        <v>48</v>
      </c>
      <c r="Q83" s="33" t="s">
        <v>33</v>
      </c>
      <c r="R83" s="32" t="s">
        <v>34</v>
      </c>
      <c r="S83" s="34">
        <f>IF(MatriceDosDiscplinaire[[#This Row],[MLE]]="","",_xlfn.XLOOKUP(MatriceDosDiscplinaire[[#This Row],[MLE]],[2]!TabPromo17_193[MATRICULE],[2]!TabPromo17_193[DATE D''ENTREE GIE]))</f>
        <v>39384</v>
      </c>
      <c r="T83" s="77">
        <f>IF(MatriceDosDiscplinaire[[#This Row],[DATE DES FAITS]]="","",MatriceDosDiscplinaire[[#This Row],[ANNEE DE PUNITION]]-YEAR(MatriceDosDiscplinaire[[#This Row],[DATE D''ENTREE GIE]]))</f>
        <v>17</v>
      </c>
      <c r="U83" s="33" t="s">
        <v>35</v>
      </c>
      <c r="V83" s="36">
        <v>3</v>
      </c>
      <c r="W83" s="51" t="s">
        <v>36</v>
      </c>
      <c r="X83" s="75">
        <v>45359</v>
      </c>
      <c r="Y83" s="36">
        <v>3</v>
      </c>
      <c r="Z83" s="36" t="s">
        <v>45</v>
      </c>
      <c r="AA83" s="38" t="str">
        <f>IFERROR(_xlfn.XLOOKUP(MatriceDosDiscplinaire[[#This Row],[MLE]],[2]!Tableau126[MLE],[2]!Tableau126[MESSAGES DE REFERENCE]),"")</f>
        <v>N°32694/CSG/DRH/REC-CHAN DU 24/09/2024</v>
      </c>
      <c r="AB83" s="25" t="s">
        <v>38</v>
      </c>
      <c r="AC83" s="88">
        <v>36</v>
      </c>
      <c r="AD83" s="76">
        <f>YEAR(MatriceDosDiscplinaire[[#This Row],[DATE DES FAITS]])</f>
        <v>2024</v>
      </c>
    </row>
    <row r="84" spans="1:30">
      <c r="A84" s="19">
        <v>83</v>
      </c>
      <c r="B84" s="55">
        <v>2024</v>
      </c>
      <c r="C84" s="20">
        <v>83</v>
      </c>
      <c r="D84" s="40">
        <v>83</v>
      </c>
      <c r="E84" s="56">
        <v>45413</v>
      </c>
      <c r="F84" s="47">
        <v>40200</v>
      </c>
      <c r="G84" s="92" t="s">
        <v>251</v>
      </c>
      <c r="H84" s="48" t="s">
        <v>46</v>
      </c>
      <c r="I84" s="48" t="s">
        <v>165</v>
      </c>
      <c r="J84" s="49">
        <v>30676</v>
      </c>
      <c r="K84" s="50">
        <v>14646</v>
      </c>
      <c r="L84" s="51" t="s">
        <v>126</v>
      </c>
      <c r="M84" s="57" t="str">
        <f>_xlfn.XLOOKUP(MatriceDosDiscplinaire[[#This Row],[UNITE]],[2]!Tableau88[UNITE],[2]!Tableau88[LEGION])</f>
        <v>9°LGT ODIENNE</v>
      </c>
      <c r="N84" s="58" t="str">
        <f>_xlfn.XLOOKUP(MatriceDosDiscplinaire[[#This Row],[UNITE]],[2]!Tableau88[UNITE],[2]!Tableau88[SUBDIVISION])</f>
        <v>GT</v>
      </c>
      <c r="O84" s="59" t="str">
        <f>_xlfn.XLOOKUP(MatriceDosDiscplinaire[[#This Row],[UNITE]],[2]!Tableau88[UNITE],[2]!Tableau88[REGION])</f>
        <v>4° RG KORHOGO</v>
      </c>
      <c r="P84" s="51" t="s">
        <v>64</v>
      </c>
      <c r="Q84" s="48" t="s">
        <v>33</v>
      </c>
      <c r="R84" s="51" t="s">
        <v>65</v>
      </c>
      <c r="S84" s="34">
        <f>IF(MatriceDosDiscplinaire[[#This Row],[MLE]]="","",_xlfn.XLOOKUP(MatriceDosDiscplinaire[[#This Row],[MLE]],[2]!TabPromo17_193[MATRICULE],[2]!TabPromo17_193[DATE D''ENTREE GIE]))</f>
        <v>38992</v>
      </c>
      <c r="T84" s="77">
        <f>IF(MatriceDosDiscplinaire[[#This Row],[DATE DES FAITS]]="","",MatriceDosDiscplinaire[[#This Row],[ANNEE DE PUNITION]]-YEAR(MatriceDosDiscplinaire[[#This Row],[DATE D''ENTREE GIE]]))</f>
        <v>18</v>
      </c>
      <c r="U84" s="48" t="s">
        <v>35</v>
      </c>
      <c r="V84" s="60">
        <v>3</v>
      </c>
      <c r="W84" s="51" t="s">
        <v>36</v>
      </c>
      <c r="X84" s="49">
        <v>45322</v>
      </c>
      <c r="Y84" s="60">
        <v>3</v>
      </c>
      <c r="Z84" s="60" t="s">
        <v>45</v>
      </c>
      <c r="AA84" s="38" t="str">
        <f>IFERROR(_xlfn.XLOOKUP(MatriceDosDiscplinaire[[#This Row],[MLE]],[2]!Tableau126[MLE],[2]!Tableau126[MESSAGES DE REFERENCE]),"")</f>
        <v>N°32695/CSG/DRH/REC-CHAN DU 24/09/2024</v>
      </c>
      <c r="AB84" s="25" t="s">
        <v>38</v>
      </c>
      <c r="AC84" s="88">
        <v>36</v>
      </c>
      <c r="AD84" s="48">
        <f>YEAR(MatriceDosDiscplinaire[[#This Row],[DATE DES FAITS]])</f>
        <v>2024</v>
      </c>
    </row>
    <row r="85" spans="1:30">
      <c r="A85" s="19">
        <v>84</v>
      </c>
      <c r="B85" s="61">
        <v>2024</v>
      </c>
      <c r="C85" s="20">
        <v>84</v>
      </c>
      <c r="D85" s="40">
        <v>84</v>
      </c>
      <c r="E85" s="62">
        <v>45425</v>
      </c>
      <c r="F85" s="23">
        <v>47183</v>
      </c>
      <c r="G85" s="24" t="s">
        <v>252</v>
      </c>
      <c r="H85" s="25" t="s">
        <v>53</v>
      </c>
      <c r="I85" s="25" t="s">
        <v>165</v>
      </c>
      <c r="J85" s="26">
        <v>31944</v>
      </c>
      <c r="K85" s="27">
        <v>13455</v>
      </c>
      <c r="L85" s="28" t="s">
        <v>126</v>
      </c>
      <c r="M85" s="63" t="str">
        <f>_xlfn.XLOOKUP(MatriceDosDiscplinaire[[#This Row],[UNITE]],[2]!Tableau88[UNITE],[2]!Tableau88[LEGION])</f>
        <v>9°LGT ODIENNE</v>
      </c>
      <c r="N85" s="64" t="str">
        <f>_xlfn.XLOOKUP(MatriceDosDiscplinaire[[#This Row],[UNITE]],[2]!Tableau88[UNITE],[2]!Tableau88[SUBDIVISION])</f>
        <v>GT</v>
      </c>
      <c r="O85" s="65" t="str">
        <f>_xlfn.XLOOKUP(MatriceDosDiscplinaire[[#This Row],[UNITE]],[2]!Tableau88[UNITE],[2]!Tableau88[REGION])</f>
        <v>4° RG KORHOGO</v>
      </c>
      <c r="P85" s="28" t="s">
        <v>64</v>
      </c>
      <c r="Q85" s="25" t="s">
        <v>33</v>
      </c>
      <c r="R85" s="28" t="s">
        <v>65</v>
      </c>
      <c r="S85" s="34">
        <f>IF(MatriceDosDiscplinaire[[#This Row],[MLE]]="","",_xlfn.XLOOKUP(MatriceDosDiscplinaire[[#This Row],[MLE]],[2]!TabPromo17_193[MATRICULE],[2]!TabPromo17_193[DATE D''ENTREE GIE]))</f>
        <v>41041</v>
      </c>
      <c r="T85" s="66">
        <f>IF(MatriceDosDiscplinaire[[#This Row],[DATE DES FAITS]]="","",MatriceDosDiscplinaire[[#This Row],[ANNEE DE PUNITION]]-YEAR(MatriceDosDiscplinaire[[#This Row],[DATE D''ENTREE GIE]]))</f>
        <v>12</v>
      </c>
      <c r="U85" s="25" t="s">
        <v>43</v>
      </c>
      <c r="V85" s="67">
        <v>3</v>
      </c>
      <c r="W85" s="28" t="s">
        <v>127</v>
      </c>
      <c r="X85" s="26">
        <v>45399</v>
      </c>
      <c r="Y85" s="60">
        <v>3</v>
      </c>
      <c r="Z85" s="36" t="s">
        <v>45</v>
      </c>
      <c r="AA85" s="38" t="str">
        <f>IFERROR(_xlfn.XLOOKUP(MatriceDosDiscplinaire[[#This Row],[MLE]],[2]!Tableau126[MLE],[2]!Tableau126[MESSAGES DE REFERENCE]),"")</f>
        <v/>
      </c>
      <c r="AB85" s="25"/>
      <c r="AC85" s="88">
        <v>36</v>
      </c>
      <c r="AD85" s="25">
        <f>YEAR(MatriceDosDiscplinaire[[#This Row],[DATE DES FAITS]])</f>
        <v>2024</v>
      </c>
    </row>
    <row r="86" spans="1:30">
      <c r="A86" s="19">
        <v>85</v>
      </c>
      <c r="B86" s="55">
        <v>2024</v>
      </c>
      <c r="C86" s="20">
        <v>85</v>
      </c>
      <c r="D86" s="99">
        <v>85</v>
      </c>
      <c r="E86" s="56">
        <v>45425</v>
      </c>
      <c r="F86" s="47">
        <v>48819</v>
      </c>
      <c r="G86" s="92" t="s">
        <v>253</v>
      </c>
      <c r="H86" s="48" t="s">
        <v>53</v>
      </c>
      <c r="I86" s="48" t="s">
        <v>165</v>
      </c>
      <c r="J86" s="49">
        <v>33381</v>
      </c>
      <c r="K86" s="50">
        <v>12018</v>
      </c>
      <c r="L86" s="51" t="s">
        <v>126</v>
      </c>
      <c r="M86" s="57" t="str">
        <f>_xlfn.XLOOKUP(MatriceDosDiscplinaire[[#This Row],[UNITE]],[2]!Tableau88[UNITE],[2]!Tableau88[LEGION])</f>
        <v>9°LGT ODIENNE</v>
      </c>
      <c r="N86" s="58" t="str">
        <f>_xlfn.XLOOKUP(MatriceDosDiscplinaire[[#This Row],[UNITE]],[2]!Tableau88[UNITE],[2]!Tableau88[SUBDIVISION])</f>
        <v>GT</v>
      </c>
      <c r="O86" s="59" t="str">
        <f>_xlfn.XLOOKUP(MatriceDosDiscplinaire[[#This Row],[UNITE]],[2]!Tableau88[UNITE],[2]!Tableau88[REGION])</f>
        <v>4° RG KORHOGO</v>
      </c>
      <c r="P86" s="51" t="s">
        <v>64</v>
      </c>
      <c r="Q86" s="48" t="s">
        <v>33</v>
      </c>
      <c r="R86" s="51" t="s">
        <v>65</v>
      </c>
      <c r="S86" s="34">
        <f>IF(MatriceDosDiscplinaire[[#This Row],[MLE]]="","",_xlfn.XLOOKUP(MatriceDosDiscplinaire[[#This Row],[MLE]],[2]!TabPromo17_193[MATRICULE],[2]!TabPromo17_193[DATE D''ENTREE GIE]))</f>
        <v>41396</v>
      </c>
      <c r="T86" s="77">
        <f>IF(MatriceDosDiscplinaire[[#This Row],[DATE DES FAITS]]="","",MatriceDosDiscplinaire[[#This Row],[ANNEE DE PUNITION]]-YEAR(MatriceDosDiscplinaire[[#This Row],[DATE D''ENTREE GIE]]))</f>
        <v>11</v>
      </c>
      <c r="U86" s="48" t="s">
        <v>43</v>
      </c>
      <c r="V86" s="60">
        <v>0</v>
      </c>
      <c r="W86" s="51" t="s">
        <v>127</v>
      </c>
      <c r="X86" s="49">
        <v>45399</v>
      </c>
      <c r="Y86" s="60">
        <v>3</v>
      </c>
      <c r="Z86" s="60" t="s">
        <v>45</v>
      </c>
      <c r="AA86" s="38" t="str">
        <f>IFERROR(_xlfn.XLOOKUP(MatriceDosDiscplinaire[[#This Row],[MLE]],[2]!Tableau126[MLE],[2]!Tableau126[MESSAGES DE REFERENCE]),"")</f>
        <v/>
      </c>
      <c r="AB86" s="48"/>
      <c r="AC86" s="88">
        <v>36</v>
      </c>
      <c r="AD86" s="48">
        <f>YEAR(MatriceDosDiscplinaire[[#This Row],[DATE DES FAITS]])</f>
        <v>2024</v>
      </c>
    </row>
    <row r="87" spans="1:30">
      <c r="A87" s="19">
        <v>86</v>
      </c>
      <c r="B87" s="55">
        <v>2024</v>
      </c>
      <c r="C87" s="20">
        <v>86</v>
      </c>
      <c r="D87" s="100">
        <v>86</v>
      </c>
      <c r="E87" s="56">
        <v>45427</v>
      </c>
      <c r="F87" s="47">
        <v>22895</v>
      </c>
      <c r="G87" s="92" t="s">
        <v>254</v>
      </c>
      <c r="H87" s="48" t="s">
        <v>30</v>
      </c>
      <c r="I87" s="48" t="s">
        <v>165</v>
      </c>
      <c r="J87" s="49">
        <v>26662</v>
      </c>
      <c r="K87" s="50">
        <v>18677</v>
      </c>
      <c r="L87" s="51" t="s">
        <v>128</v>
      </c>
      <c r="M87" s="57" t="str">
        <f>_xlfn.XLOOKUP(MatriceDosDiscplinaire[[#This Row],[UNITE]],[2]!Tableau88[UNITE],[2]!Tableau88[LEGION])</f>
        <v>9°LGT ODIENNE</v>
      </c>
      <c r="N87" s="58" t="str">
        <f>_xlfn.XLOOKUP(MatriceDosDiscplinaire[[#This Row],[UNITE]],[2]!Tableau88[UNITE],[2]!Tableau88[SUBDIVISION])</f>
        <v>GT</v>
      </c>
      <c r="O87" s="59" t="str">
        <f>_xlfn.XLOOKUP(MatriceDosDiscplinaire[[#This Row],[UNITE]],[2]!Tableau88[UNITE],[2]!Tableau88[REGION])</f>
        <v>4° RG KORHOGO</v>
      </c>
      <c r="P87" s="51" t="s">
        <v>64</v>
      </c>
      <c r="Q87" s="48" t="s">
        <v>33</v>
      </c>
      <c r="R87" s="51" t="s">
        <v>65</v>
      </c>
      <c r="S87" s="34">
        <f>IF(MatriceDosDiscplinaire[[#This Row],[MLE]]="","",_xlfn.XLOOKUP(MatriceDosDiscplinaire[[#This Row],[MLE]],[2]!TabPromo17_193[MATRICULE],[2]!TabPromo17_193[DATE D''ENTREE GIE]))</f>
        <v>33936</v>
      </c>
      <c r="T87" s="77">
        <f>IF(MatriceDosDiscplinaire[[#This Row],[DATE DES FAITS]]="","",MatriceDosDiscplinaire[[#This Row],[ANNEE DE PUNITION]]-YEAR(MatriceDosDiscplinaire[[#This Row],[DATE D''ENTREE GIE]]))</f>
        <v>32</v>
      </c>
      <c r="U87" s="48" t="s">
        <v>35</v>
      </c>
      <c r="V87" s="60">
        <v>6</v>
      </c>
      <c r="W87" s="51" t="s">
        <v>57</v>
      </c>
      <c r="X87" s="49">
        <v>45339</v>
      </c>
      <c r="Y87" s="60">
        <v>3</v>
      </c>
      <c r="Z87" s="36" t="s">
        <v>45</v>
      </c>
      <c r="AA87" s="38" t="str">
        <f>IFERROR(_xlfn.XLOOKUP(MatriceDosDiscplinaire[[#This Row],[MLE]],[2]!Tableau126[MLE],[2]!Tableau126[MESSAGES DE REFERENCE]),"")</f>
        <v/>
      </c>
      <c r="AB87" s="48" t="s">
        <v>67</v>
      </c>
      <c r="AC87" s="60">
        <v>37</v>
      </c>
      <c r="AD87" s="48">
        <f>YEAR(MatriceDosDiscplinaire[[#This Row],[DATE DES FAITS]])</f>
        <v>2024</v>
      </c>
    </row>
    <row r="88" spans="1:30">
      <c r="A88" s="19">
        <v>87</v>
      </c>
      <c r="B88" s="55">
        <v>2024</v>
      </c>
      <c r="C88" s="20">
        <v>87</v>
      </c>
      <c r="D88" s="100">
        <v>87</v>
      </c>
      <c r="E88" s="56">
        <v>45427</v>
      </c>
      <c r="F88" s="47">
        <v>25218</v>
      </c>
      <c r="G88" s="92" t="s">
        <v>255</v>
      </c>
      <c r="H88" s="48" t="s">
        <v>30</v>
      </c>
      <c r="I88" s="48" t="s">
        <v>165</v>
      </c>
      <c r="J88" s="49">
        <v>28004</v>
      </c>
      <c r="K88" s="50">
        <v>17336</v>
      </c>
      <c r="L88" s="51" t="s">
        <v>129</v>
      </c>
      <c r="M88" s="57" t="str">
        <f>_xlfn.XLOOKUP(MatriceDosDiscplinaire[[#This Row],[UNITE]],[2]!Tableau88[UNITE],[2]!Tableau88[LEGION])</f>
        <v>6°LGT YAMOUSSOUKRO</v>
      </c>
      <c r="N88" s="58" t="str">
        <f>_xlfn.XLOOKUP(MatriceDosDiscplinaire[[#This Row],[UNITE]],[2]!Tableau88[UNITE],[2]!Tableau88[SUBDIVISION])</f>
        <v>GT</v>
      </c>
      <c r="O88" s="59" t="str">
        <f>_xlfn.XLOOKUP(MatriceDosDiscplinaire[[#This Row],[UNITE]],[2]!Tableau88[UNITE],[2]!Tableau88[REGION])</f>
        <v>3° RG BOUAKE</v>
      </c>
      <c r="P88" s="51" t="s">
        <v>88</v>
      </c>
      <c r="Q88" s="48" t="s">
        <v>33</v>
      </c>
      <c r="R88" s="51" t="s">
        <v>56</v>
      </c>
      <c r="S88" s="101">
        <f>IF(MatriceDosDiscplinaire[[#This Row],[MLE]]="","",_xlfn.XLOOKUP(MatriceDosDiscplinaire[[#This Row],[MLE]],[2]!TabPromo17_193[MATRICULE],[2]!TabPromo17_193[DATE D''ENTREE GIE]))</f>
        <v>36463</v>
      </c>
      <c r="T88" s="77">
        <f>IF(MatriceDosDiscplinaire[[#This Row],[DATE DES FAITS]]="","",MatriceDosDiscplinaire[[#This Row],[ANNEE DE PUNITION]]-YEAR(MatriceDosDiscplinaire[[#This Row],[DATE D''ENTREE GIE]]))</f>
        <v>25</v>
      </c>
      <c r="U88" s="48" t="s">
        <v>43</v>
      </c>
      <c r="V88" s="60">
        <v>1</v>
      </c>
      <c r="W88" s="51" t="s">
        <v>44</v>
      </c>
      <c r="X88" s="49">
        <v>45340</v>
      </c>
      <c r="Y88" s="60">
        <v>3</v>
      </c>
      <c r="Z88" s="60" t="s">
        <v>45</v>
      </c>
      <c r="AA88" s="38" t="str">
        <f>IFERROR(_xlfn.XLOOKUP(MatriceDosDiscplinaire[[#This Row],[MLE]],[2]!Tableau126[MLE],[2]!Tableau126[MESSAGES DE REFERENCE]),"")</f>
        <v/>
      </c>
      <c r="AB88" s="48">
        <v>50</v>
      </c>
      <c r="AC88" s="60">
        <v>38</v>
      </c>
      <c r="AD88" s="48">
        <f>YEAR(MatriceDosDiscplinaire[[#This Row],[DATE DES FAITS]])</f>
        <v>2024</v>
      </c>
    </row>
    <row r="89" spans="1:30">
      <c r="A89" s="19">
        <v>88</v>
      </c>
      <c r="B89" s="55">
        <v>2024</v>
      </c>
      <c r="C89" s="20">
        <v>88</v>
      </c>
      <c r="D89" s="100">
        <v>88</v>
      </c>
      <c r="E89" s="62">
        <v>45428</v>
      </c>
      <c r="F89" s="23">
        <v>40943</v>
      </c>
      <c r="G89" s="24" t="s">
        <v>256</v>
      </c>
      <c r="H89" s="25" t="s">
        <v>46</v>
      </c>
      <c r="I89" s="25" t="s">
        <v>165</v>
      </c>
      <c r="J89" s="26" t="s">
        <v>257</v>
      </c>
      <c r="K89" s="27">
        <v>14364</v>
      </c>
      <c r="L89" s="28" t="s">
        <v>119</v>
      </c>
      <c r="M89" s="63" t="str">
        <f>_xlfn.XLOOKUP(MatriceDosDiscplinaire[[#This Row],[UNITE]],[2]!Tableau88[UNITE],[2]!Tableau88[LEGION])</f>
        <v>US</v>
      </c>
      <c r="N89" s="64" t="str">
        <f>_xlfn.XLOOKUP(MatriceDosDiscplinaire[[#This Row],[UNITE]],[2]!Tableau88[UNITE],[2]!Tableau88[SUBDIVISION])</f>
        <v>US</v>
      </c>
      <c r="O89" s="65" t="str">
        <f>_xlfn.XLOOKUP(MatriceDosDiscplinaire[[#This Row],[UNITE]],[2]!Tableau88[UNITE],[2]!Tableau88[REGION])</f>
        <v>1° RG ABIDJAN</v>
      </c>
      <c r="P89" s="28" t="s">
        <v>106</v>
      </c>
      <c r="Q89" s="25" t="s">
        <v>106</v>
      </c>
      <c r="R89" s="28" t="s">
        <v>42</v>
      </c>
      <c r="S89" s="34">
        <f>IF(MatriceDosDiscplinaire[[#This Row],[MLE]]="","",_xlfn.XLOOKUP(MatriceDosDiscplinaire[[#This Row],[MLE]],[2]!TabPromo17_193[MATRICULE],[2]!TabPromo17_193[DATE D''ENTREE GIE]))</f>
        <v>39384</v>
      </c>
      <c r="T89" s="66">
        <f>IF(MatriceDosDiscplinaire[[#This Row],[DATE DES FAITS]]="","",MatriceDosDiscplinaire[[#This Row],[ANNEE DE PUNITION]]-YEAR(MatriceDosDiscplinaire[[#This Row],[DATE D''ENTREE GIE]]))</f>
        <v>17</v>
      </c>
      <c r="U89" s="25" t="s">
        <v>43</v>
      </c>
      <c r="V89" s="67">
        <v>0</v>
      </c>
      <c r="W89" s="51" t="s">
        <v>36</v>
      </c>
      <c r="X89" s="26">
        <v>45405</v>
      </c>
      <c r="Y89" s="60">
        <v>3</v>
      </c>
      <c r="Z89" s="36" t="s">
        <v>45</v>
      </c>
      <c r="AA89" s="38" t="str">
        <f>IFERROR(_xlfn.XLOOKUP(MatriceDosDiscplinaire[[#This Row],[MLE]],[2]!Tableau126[MLE],[2]!Tableau126[MESSAGES DE REFERENCE]),"")</f>
        <v>N°32698/CSG/DRH/REC-CHAN DU 24/09/2024</v>
      </c>
      <c r="AB89" s="25" t="s">
        <v>38</v>
      </c>
      <c r="AC89" s="67">
        <v>38</v>
      </c>
      <c r="AD89" s="25">
        <f>YEAR(MatriceDosDiscplinaire[[#This Row],[DATE DES FAITS]])</f>
        <v>2024</v>
      </c>
    </row>
    <row r="90" spans="1:30">
      <c r="A90" s="19">
        <v>89</v>
      </c>
      <c r="B90" s="55">
        <v>2024</v>
      </c>
      <c r="C90" s="20">
        <v>89</v>
      </c>
      <c r="D90" s="100">
        <v>89</v>
      </c>
      <c r="E90" s="68">
        <v>45428</v>
      </c>
      <c r="F90" s="69">
        <v>43351</v>
      </c>
      <c r="G90" s="98" t="s">
        <v>258</v>
      </c>
      <c r="H90" s="70" t="s">
        <v>53</v>
      </c>
      <c r="I90" s="70" t="s">
        <v>165</v>
      </c>
      <c r="J90" s="71">
        <v>31057</v>
      </c>
      <c r="K90" s="72">
        <v>14110</v>
      </c>
      <c r="L90" s="73" t="s">
        <v>76</v>
      </c>
      <c r="M90" s="29" t="str">
        <f>_xlfn.XLOOKUP(MatriceDosDiscplinaire[[#This Row],[UNITE]],[2]!Tableau88[UNITE],[2]!Tableau88[LEGION])</f>
        <v>9°LGM ODIENNE</v>
      </c>
      <c r="N90" s="30" t="str">
        <f>_xlfn.XLOOKUP(MatriceDosDiscplinaire[[#This Row],[UNITE]],[2]!Tableau88[UNITE],[2]!Tableau88[SUBDIVISION])</f>
        <v>GM</v>
      </c>
      <c r="O90" s="74" t="str">
        <f>_xlfn.XLOOKUP(MatriceDosDiscplinaire[[#This Row],[UNITE]],[2]!Tableau88[UNITE],[2]!Tableau88[REGION])</f>
        <v>4° RG KORHOGO</v>
      </c>
      <c r="P90" s="32" t="s">
        <v>77</v>
      </c>
      <c r="Q90" s="33" t="s">
        <v>52</v>
      </c>
      <c r="R90" s="32" t="s">
        <v>65</v>
      </c>
      <c r="S90" s="102">
        <f>IF(MatriceDosDiscplinaire[[#This Row],[MLE]]="","",_xlfn.XLOOKUP(MatriceDosDiscplinaire[[#This Row],[MLE]],[2]!TabPromo17_193[MATRICULE],[2]!TabPromo17_193[DATE D''ENTREE GIE]))</f>
        <v>39747</v>
      </c>
      <c r="T90" s="103">
        <f>IF(MatriceDosDiscplinaire[[#This Row],[DATE DES FAITS]]="","",MatriceDosDiscplinaire[[#This Row],[ANNEE DE PUNITION]]-YEAR(MatriceDosDiscplinaire[[#This Row],[DATE D''ENTREE GIE]]))</f>
        <v>16</v>
      </c>
      <c r="U90" s="33" t="s">
        <v>43</v>
      </c>
      <c r="V90" s="36">
        <v>3</v>
      </c>
      <c r="W90" s="51" t="s">
        <v>36</v>
      </c>
      <c r="X90" s="75">
        <v>45167</v>
      </c>
      <c r="Y90" s="60">
        <v>3</v>
      </c>
      <c r="Z90" s="60" t="s">
        <v>45</v>
      </c>
      <c r="AA90" s="38" t="str">
        <f>IFERROR(_xlfn.XLOOKUP(MatriceDosDiscplinaire[[#This Row],[MLE]],[2]!Tableau126[MLE],[2]!Tableau126[MESSAGES DE REFERENCE]),"")</f>
        <v>N°32697/CSG/DRH/REC-CHAN DU 24/09/2024</v>
      </c>
      <c r="AB90" s="25" t="s">
        <v>38</v>
      </c>
      <c r="AC90" s="36">
        <v>38</v>
      </c>
      <c r="AD90" s="76">
        <f>YEAR(MatriceDosDiscplinaire[[#This Row],[DATE DES FAITS]])</f>
        <v>2023</v>
      </c>
    </row>
    <row r="91" spans="1:30">
      <c r="A91" s="19">
        <v>90</v>
      </c>
      <c r="B91" s="55">
        <v>2024</v>
      </c>
      <c r="C91" s="20">
        <v>90</v>
      </c>
      <c r="D91" s="100">
        <v>90</v>
      </c>
      <c r="E91" s="68">
        <v>45428</v>
      </c>
      <c r="F91" s="69">
        <v>45687</v>
      </c>
      <c r="G91" s="98" t="s">
        <v>259</v>
      </c>
      <c r="H91" s="70" t="s">
        <v>53</v>
      </c>
      <c r="I91" s="70" t="s">
        <v>165</v>
      </c>
      <c r="J91" s="71">
        <v>30090</v>
      </c>
      <c r="K91" s="72">
        <v>15155</v>
      </c>
      <c r="L91" s="73" t="s">
        <v>130</v>
      </c>
      <c r="M91" s="29" t="str">
        <f>_xlfn.XLOOKUP(MatriceDosDiscplinaire[[#This Row],[UNITE]],[2]!Tableau88[UNITE],[2]!Tableau88[LEGION])</f>
        <v>2°LGM DALOA</v>
      </c>
      <c r="N91" s="30" t="str">
        <f>_xlfn.XLOOKUP(MatriceDosDiscplinaire[[#This Row],[UNITE]],[2]!Tableau88[UNITE],[2]!Tableau88[SUBDIVISION])</f>
        <v>GM</v>
      </c>
      <c r="O91" s="74" t="str">
        <f>_xlfn.XLOOKUP(MatriceDosDiscplinaire[[#This Row],[UNITE]],[2]!Tableau88[UNITE],[2]!Tableau88[REGION])</f>
        <v>2° RG DALOA</v>
      </c>
      <c r="P91" s="32" t="s">
        <v>85</v>
      </c>
      <c r="Q91" s="33" t="s">
        <v>52</v>
      </c>
      <c r="R91" s="32" t="s">
        <v>34</v>
      </c>
      <c r="S91" s="34">
        <f>IF(MatriceDosDiscplinaire[[#This Row],[MLE]]="","",_xlfn.XLOOKUP(MatriceDosDiscplinaire[[#This Row],[MLE]],[2]!TabPromo17_193[MATRICULE],[2]!TabPromo17_193[DATE D''ENTREE GIE]))</f>
        <v>40434</v>
      </c>
      <c r="T91" s="103">
        <f>IF(MatriceDosDiscplinaire[[#This Row],[DATE DES FAITS]]="","",MatriceDosDiscplinaire[[#This Row],[ANNEE DE PUNITION]]-YEAR(MatriceDosDiscplinaire[[#This Row],[DATE D''ENTREE GIE]]))</f>
        <v>14</v>
      </c>
      <c r="U91" s="33" t="s">
        <v>43</v>
      </c>
      <c r="V91" s="36">
        <v>2</v>
      </c>
      <c r="W91" s="51" t="s">
        <v>44</v>
      </c>
      <c r="X91" s="75">
        <v>45245</v>
      </c>
      <c r="Y91" s="60">
        <v>3</v>
      </c>
      <c r="Z91" s="36" t="s">
        <v>45</v>
      </c>
      <c r="AA91" s="38" t="str">
        <f>IFERROR(_xlfn.XLOOKUP(MatriceDosDiscplinaire[[#This Row],[MLE]],[2]!Tableau126[MLE],[2]!Tableau126[MESSAGES DE REFERENCE]),"")</f>
        <v/>
      </c>
      <c r="AB91" s="25">
        <v>50</v>
      </c>
      <c r="AC91" s="36">
        <v>38</v>
      </c>
      <c r="AD91" s="76">
        <f>YEAR(MatriceDosDiscplinaire[[#This Row],[DATE DES FAITS]])</f>
        <v>2023</v>
      </c>
    </row>
    <row r="92" spans="1:30">
      <c r="A92" s="19">
        <v>91</v>
      </c>
      <c r="B92" s="55">
        <v>2024</v>
      </c>
      <c r="C92" s="20">
        <v>91</v>
      </c>
      <c r="D92" s="100">
        <v>91</v>
      </c>
      <c r="E92" s="68">
        <v>45428</v>
      </c>
      <c r="F92" s="69">
        <v>84248</v>
      </c>
      <c r="G92" s="98" t="s">
        <v>260</v>
      </c>
      <c r="H92" s="70" t="s">
        <v>39</v>
      </c>
      <c r="I92" s="70" t="s">
        <v>165</v>
      </c>
      <c r="J92" s="71">
        <v>367</v>
      </c>
      <c r="K92" s="72">
        <v>45278</v>
      </c>
      <c r="L92" s="73" t="s">
        <v>61</v>
      </c>
      <c r="M92" s="29" t="str">
        <f>_xlfn.XLOOKUP(MatriceDosDiscplinaire[[#This Row],[UNITE]],[2]!Tableau88[UNITE],[2]!Tableau88[LEGION])</f>
        <v>5°LGM SAN-PEDRO</v>
      </c>
      <c r="N92" s="30" t="str">
        <f>_xlfn.XLOOKUP(MatriceDosDiscplinaire[[#This Row],[UNITE]],[2]!Tableau88[UNITE],[2]!Tableau88[SUBDIVISION])</f>
        <v>GM</v>
      </c>
      <c r="O92" s="74" t="str">
        <f>_xlfn.XLOOKUP(MatriceDosDiscplinaire[[#This Row],[UNITE]],[2]!Tableau88[UNITE],[2]!Tableau88[REGION])</f>
        <v>2° RG DALOA</v>
      </c>
      <c r="P92" s="32" t="s">
        <v>62</v>
      </c>
      <c r="Q92" s="33" t="s">
        <v>52</v>
      </c>
      <c r="R92" s="32" t="s">
        <v>34</v>
      </c>
      <c r="S92" s="34">
        <f>IF(MatriceDosDiscplinaire[[#This Row],[MLE]]="","",_xlfn.XLOOKUP(MatriceDosDiscplinaire[[#This Row],[MLE]],[2]!TabPromo17_193[MATRICULE],[2]!TabPromo17_193[DATE D''ENTREE GIE]))</f>
        <v>41825</v>
      </c>
      <c r="T92" s="103">
        <f>IF(MatriceDosDiscplinaire[[#This Row],[DATE DES FAITS]]="","",MatriceDosDiscplinaire[[#This Row],[ANNEE DE PUNITION]]-YEAR(MatriceDosDiscplinaire[[#This Row],[DATE D''ENTREE GIE]]))</f>
        <v>10</v>
      </c>
      <c r="U92" s="33" t="s">
        <v>43</v>
      </c>
      <c r="V92" s="36">
        <v>1</v>
      </c>
      <c r="W92" s="104" t="s">
        <v>36</v>
      </c>
      <c r="X92" s="75">
        <v>45278</v>
      </c>
      <c r="Y92" s="60">
        <v>3</v>
      </c>
      <c r="Z92" s="60" t="s">
        <v>45</v>
      </c>
      <c r="AA92" s="38" t="str">
        <f>IFERROR(_xlfn.XLOOKUP(MatriceDosDiscplinaire[[#This Row],[MLE]],[2]!Tableau126[MLE],[2]!Tableau126[MESSAGES DE REFERENCE]),"")</f>
        <v>N°32696/CSG/DRH/REC-CHAN DU 24/09/2024</v>
      </c>
      <c r="AB92" s="25" t="s">
        <v>38</v>
      </c>
      <c r="AC92" s="36">
        <v>38</v>
      </c>
      <c r="AD92" s="76">
        <f>YEAR(MatriceDosDiscplinaire[[#This Row],[DATE DES FAITS]])</f>
        <v>2023</v>
      </c>
    </row>
    <row r="93" spans="1:30">
      <c r="A93" s="19">
        <v>92</v>
      </c>
      <c r="B93" s="55">
        <v>2024</v>
      </c>
      <c r="C93" s="20">
        <v>92</v>
      </c>
      <c r="D93" s="100">
        <v>92</v>
      </c>
      <c r="E93" s="68">
        <v>45428</v>
      </c>
      <c r="F93" s="69">
        <v>87156</v>
      </c>
      <c r="G93" s="98" t="s">
        <v>261</v>
      </c>
      <c r="H93" s="70" t="s">
        <v>39</v>
      </c>
      <c r="I93" s="70" t="s">
        <v>165</v>
      </c>
      <c r="J93" s="71">
        <v>36160</v>
      </c>
      <c r="K93" s="72">
        <v>9191</v>
      </c>
      <c r="L93" s="73" t="s">
        <v>58</v>
      </c>
      <c r="M93" s="29" t="str">
        <f>_xlfn.XLOOKUP(MatriceDosDiscplinaire[[#This Row],[UNITE]],[2]!Tableau88[UNITE],[2]!Tableau88[LEGION])</f>
        <v>7°LGM ABENGOUROU</v>
      </c>
      <c r="N93" s="30" t="str">
        <f>_xlfn.XLOOKUP(MatriceDosDiscplinaire[[#This Row],[UNITE]],[2]!Tableau88[UNITE],[2]!Tableau88[SUBDIVISION])</f>
        <v>GM</v>
      </c>
      <c r="O93" s="74" t="str">
        <f>_xlfn.XLOOKUP(MatriceDosDiscplinaire[[#This Row],[UNITE]],[2]!Tableau88[UNITE],[2]!Tableau88[REGION])</f>
        <v>1° RG ABIDJAN</v>
      </c>
      <c r="P93" s="32" t="s">
        <v>59</v>
      </c>
      <c r="Q93" s="33" t="s">
        <v>52</v>
      </c>
      <c r="R93" s="32" t="s">
        <v>42</v>
      </c>
      <c r="S93" s="34">
        <f>IF(MatriceDosDiscplinaire[[#This Row],[MLE]]="","",_xlfn.XLOOKUP(MatriceDosDiscplinaire[[#This Row],[MLE]],[2]!TabPromo17_193[MATRICULE],[2]!TabPromo17_193[DATE D''ENTREE GIE]))</f>
        <v>43536</v>
      </c>
      <c r="T93" s="103">
        <f>IF(MatriceDosDiscplinaire[[#This Row],[DATE DES FAITS]]="","",MatriceDosDiscplinaire[[#This Row],[ANNEE DE PUNITION]]-YEAR(MatriceDosDiscplinaire[[#This Row],[DATE D''ENTREE GIE]]))</f>
        <v>5</v>
      </c>
      <c r="U93" s="33" t="s">
        <v>43</v>
      </c>
      <c r="V93" s="36">
        <v>0</v>
      </c>
      <c r="W93" s="51" t="s">
        <v>78</v>
      </c>
      <c r="X93" s="75">
        <v>45351</v>
      </c>
      <c r="Y93" s="60">
        <v>3</v>
      </c>
      <c r="Z93" s="36" t="s">
        <v>45</v>
      </c>
      <c r="AA93" s="38" t="str">
        <f>IFERROR(_xlfn.XLOOKUP(MatriceDosDiscplinaire[[#This Row],[MLE]],[2]!Tableau126[MLE],[2]!Tableau126[MESSAGES DE REFERENCE]),"")</f>
        <v/>
      </c>
      <c r="AB93" s="70">
        <v>30</v>
      </c>
      <c r="AC93" s="36">
        <v>38</v>
      </c>
      <c r="AD93" s="76">
        <f>YEAR(MatriceDosDiscplinaire[[#This Row],[DATE DES FAITS]])</f>
        <v>2024</v>
      </c>
    </row>
    <row r="94" spans="1:30">
      <c r="A94" s="19">
        <v>93</v>
      </c>
      <c r="B94" s="55">
        <v>2024</v>
      </c>
      <c r="C94" s="20">
        <v>93</v>
      </c>
      <c r="D94" s="100">
        <v>93</v>
      </c>
      <c r="E94" s="68">
        <v>45428</v>
      </c>
      <c r="F94" s="69">
        <v>43954</v>
      </c>
      <c r="G94" s="98" t="s">
        <v>262</v>
      </c>
      <c r="H94" s="70" t="s">
        <v>39</v>
      </c>
      <c r="I94" s="70" t="s">
        <v>165</v>
      </c>
      <c r="J94" s="71">
        <v>31148</v>
      </c>
      <c r="K94" s="72">
        <v>14203</v>
      </c>
      <c r="L94" s="73" t="s">
        <v>58</v>
      </c>
      <c r="M94" s="29" t="str">
        <f>_xlfn.XLOOKUP(MatriceDosDiscplinaire[[#This Row],[UNITE]],[2]!Tableau88[UNITE],[2]!Tableau88[LEGION])</f>
        <v>7°LGM ABENGOUROU</v>
      </c>
      <c r="N94" s="30" t="str">
        <f>_xlfn.XLOOKUP(MatriceDosDiscplinaire[[#This Row],[UNITE]],[2]!Tableau88[UNITE],[2]!Tableau88[SUBDIVISION])</f>
        <v>GM</v>
      </c>
      <c r="O94" s="74" t="str">
        <f>_xlfn.XLOOKUP(MatriceDosDiscplinaire[[#This Row],[UNITE]],[2]!Tableau88[UNITE],[2]!Tableau88[REGION])</f>
        <v>1° RG ABIDJAN</v>
      </c>
      <c r="P94" s="32" t="s">
        <v>59</v>
      </c>
      <c r="Q94" s="33" t="s">
        <v>52</v>
      </c>
      <c r="R94" s="32" t="s">
        <v>42</v>
      </c>
      <c r="S94" s="34">
        <f>IF(MatriceDosDiscplinaire[[#This Row],[MLE]]="","",_xlfn.XLOOKUP(MatriceDosDiscplinaire[[#This Row],[MLE]],[2]!TabPromo17_193[MATRICULE],[2]!TabPromo17_193[DATE D''ENTREE GIE]))</f>
        <v>40057</v>
      </c>
      <c r="T94" s="103">
        <f>IF(MatriceDosDiscplinaire[[#This Row],[DATE DES FAITS]]="","",MatriceDosDiscplinaire[[#This Row],[ANNEE DE PUNITION]]-YEAR(MatriceDosDiscplinaire[[#This Row],[DATE D''ENTREE GIE]]))</f>
        <v>15</v>
      </c>
      <c r="U94" s="33" t="s">
        <v>43</v>
      </c>
      <c r="V94" s="36">
        <v>4</v>
      </c>
      <c r="W94" s="51" t="s">
        <v>78</v>
      </c>
      <c r="X94" s="75">
        <v>45351</v>
      </c>
      <c r="Y94" s="60">
        <v>3</v>
      </c>
      <c r="Z94" s="60" t="s">
        <v>45</v>
      </c>
      <c r="AA94" s="38" t="str">
        <f>IFERROR(_xlfn.XLOOKUP(MatriceDosDiscplinaire[[#This Row],[MLE]],[2]!Tableau126[MLE],[2]!Tableau126[MESSAGES DE REFERENCE]),"")</f>
        <v/>
      </c>
      <c r="AB94" s="70">
        <v>30</v>
      </c>
      <c r="AC94" s="36">
        <v>38</v>
      </c>
      <c r="AD94" s="76">
        <f>YEAR(MatriceDosDiscplinaire[[#This Row],[DATE DES FAITS]])</f>
        <v>2024</v>
      </c>
    </row>
    <row r="95" spans="1:30">
      <c r="A95" s="19">
        <v>94</v>
      </c>
      <c r="B95" s="55">
        <v>2024</v>
      </c>
      <c r="C95" s="20">
        <v>94</v>
      </c>
      <c r="D95" s="100">
        <v>94</v>
      </c>
      <c r="E95" s="68">
        <v>45434</v>
      </c>
      <c r="F95" s="69">
        <v>85180</v>
      </c>
      <c r="G95" s="98" t="s">
        <v>263</v>
      </c>
      <c r="H95" s="70" t="s">
        <v>39</v>
      </c>
      <c r="I95" s="70" t="s">
        <v>165</v>
      </c>
      <c r="J95" s="71">
        <v>367</v>
      </c>
      <c r="K95" s="72">
        <v>45360</v>
      </c>
      <c r="L95" s="73" t="s">
        <v>131</v>
      </c>
      <c r="M95" s="29" t="str">
        <f>_xlfn.XLOOKUP(MatriceDosDiscplinaire[[#This Row],[UNITE]],[2]!Tableau88[UNITE],[2]!Tableau88[LEGION])</f>
        <v>3°LGT BOUAKE</v>
      </c>
      <c r="N95" s="30" t="str">
        <f>_xlfn.XLOOKUP(MatriceDosDiscplinaire[[#This Row],[UNITE]],[2]!Tableau88[UNITE],[2]!Tableau88[SUBDIVISION])</f>
        <v>GT</v>
      </c>
      <c r="O95" s="74" t="str">
        <f>_xlfn.XLOOKUP(MatriceDosDiscplinaire[[#This Row],[UNITE]],[2]!Tableau88[UNITE],[2]!Tableau88[REGION])</f>
        <v>3° RG BOUAKE</v>
      </c>
      <c r="P95" s="32" t="s">
        <v>132</v>
      </c>
      <c r="Q95" s="33" t="s">
        <v>33</v>
      </c>
      <c r="R95" s="32" t="s">
        <v>56</v>
      </c>
      <c r="S95" s="101">
        <f>IF(MatriceDosDiscplinaire[[#This Row],[MLE]]="","",_xlfn.XLOOKUP(MatriceDosDiscplinaire[[#This Row],[MLE]],[2]!TabPromo17_193[MATRICULE],[2]!TabPromo17_193[DATE D''ENTREE GIE]))</f>
        <v>42773</v>
      </c>
      <c r="T95" s="103">
        <f>IF(MatriceDosDiscplinaire[[#This Row],[DATE DES FAITS]]="","",MatriceDosDiscplinaire[[#This Row],[ANNEE DE PUNITION]]-YEAR(MatriceDosDiscplinaire[[#This Row],[DATE D''ENTREE GIE]]))</f>
        <v>7</v>
      </c>
      <c r="U95" s="33" t="s">
        <v>43</v>
      </c>
      <c r="V95" s="36">
        <v>2</v>
      </c>
      <c r="W95" s="51" t="s">
        <v>36</v>
      </c>
      <c r="X95" s="75">
        <v>45360</v>
      </c>
      <c r="Y95" s="36">
        <v>3</v>
      </c>
      <c r="Z95" s="36" t="s">
        <v>45</v>
      </c>
      <c r="AA95" s="38" t="str">
        <f>IFERROR(_xlfn.XLOOKUP(MatriceDosDiscplinaire[[#This Row],[MLE]],[2]!Tableau126[MLE],[2]!Tableau126[MESSAGES DE REFERENCE]),"")</f>
        <v>N°32699/CSG/DRH/REC-CHAN DU 24/09/2024</v>
      </c>
      <c r="AB95" s="70" t="s">
        <v>38</v>
      </c>
      <c r="AC95" s="36">
        <v>38</v>
      </c>
      <c r="AD95" s="76">
        <f>YEAR(MatriceDosDiscplinaire[[#This Row],[DATE DES FAITS]])</f>
        <v>2024</v>
      </c>
    </row>
    <row r="96" spans="1:30">
      <c r="A96" s="19">
        <v>95</v>
      </c>
      <c r="B96" s="90">
        <v>2024</v>
      </c>
      <c r="C96" s="20">
        <v>95</v>
      </c>
      <c r="D96" s="100">
        <v>95</v>
      </c>
      <c r="E96" s="68">
        <v>45443</v>
      </c>
      <c r="F96" s="69">
        <v>45241</v>
      </c>
      <c r="G96" s="98" t="s">
        <v>264</v>
      </c>
      <c r="H96" s="70" t="s">
        <v>39</v>
      </c>
      <c r="I96" s="70" t="s">
        <v>165</v>
      </c>
      <c r="J96" s="71">
        <v>32630</v>
      </c>
      <c r="K96" s="72">
        <v>12601</v>
      </c>
      <c r="L96" s="73" t="s">
        <v>133</v>
      </c>
      <c r="M96" s="29" t="str">
        <f>_xlfn.XLOOKUP(MatriceDosDiscplinaire[[#This Row],[UNITE]],[2]!Tableau88[UNITE],[2]!Tableau88[LEGION])</f>
        <v>9°LGM ODIENNE</v>
      </c>
      <c r="N96" s="30" t="str">
        <f>_xlfn.XLOOKUP(MatriceDosDiscplinaire[[#This Row],[UNITE]],[2]!Tableau88[UNITE],[2]!Tableau88[SUBDIVISION])</f>
        <v>GM</v>
      </c>
      <c r="O96" s="74" t="str">
        <f>_xlfn.XLOOKUP(MatriceDosDiscplinaire[[#This Row],[UNITE]],[2]!Tableau88[UNITE],[2]!Tableau88[REGION])</f>
        <v>4° RG KORHOGO</v>
      </c>
      <c r="P96" s="32" t="s">
        <v>77</v>
      </c>
      <c r="Q96" s="33" t="s">
        <v>52</v>
      </c>
      <c r="R96" s="32" t="s">
        <v>65</v>
      </c>
      <c r="S96" s="105">
        <f>IF(MatriceDosDiscplinaire[[#This Row],[MLE]]="","",_xlfn.XLOOKUP(MatriceDosDiscplinaire[[#This Row],[MLE]],[2]!TabPromo17_193[MATRICULE],[2]!TabPromo17_193[DATE D''ENTREE GIE]))</f>
        <v>40434</v>
      </c>
      <c r="T96" s="103">
        <f>IF(MatriceDosDiscplinaire[[#This Row],[DATE DES FAITS]]="","",MatriceDosDiscplinaire[[#This Row],[ANNEE DE PUNITION]]-YEAR(MatriceDosDiscplinaire[[#This Row],[DATE D''ENTREE GIE]]))</f>
        <v>14</v>
      </c>
      <c r="U96" s="33" t="s">
        <v>43</v>
      </c>
      <c r="V96" s="36">
        <v>1</v>
      </c>
      <c r="W96" s="51" t="s">
        <v>44</v>
      </c>
      <c r="X96" s="75">
        <v>45231</v>
      </c>
      <c r="Y96" s="36">
        <v>3</v>
      </c>
      <c r="Z96" s="36" t="s">
        <v>45</v>
      </c>
      <c r="AA96" s="38" t="str">
        <f>IFERROR(_xlfn.XLOOKUP(MatriceDosDiscplinaire[[#This Row],[MLE]],[2]!Tableau126[MLE],[2]!Tableau126[MESSAGES DE REFERENCE]),"")</f>
        <v/>
      </c>
      <c r="AB96" s="70"/>
      <c r="AC96" s="36">
        <v>38</v>
      </c>
      <c r="AD96" s="76">
        <f>YEAR(MatriceDosDiscplinaire[[#This Row],[DATE DES FAITS]])</f>
        <v>2023</v>
      </c>
    </row>
    <row r="97" spans="1:30">
      <c r="A97" s="19">
        <v>96</v>
      </c>
      <c r="B97" s="55">
        <v>2024</v>
      </c>
      <c r="C97" s="20">
        <v>96</v>
      </c>
      <c r="D97" s="100">
        <v>96</v>
      </c>
      <c r="E97" s="68">
        <v>45443</v>
      </c>
      <c r="F97" s="69">
        <v>86819</v>
      </c>
      <c r="G97" s="98" t="s">
        <v>265</v>
      </c>
      <c r="H97" s="70" t="s">
        <v>39</v>
      </c>
      <c r="I97" s="70" t="s">
        <v>165</v>
      </c>
      <c r="J97" s="71">
        <v>34179</v>
      </c>
      <c r="K97" s="72">
        <v>11203</v>
      </c>
      <c r="L97" s="73" t="s">
        <v>50</v>
      </c>
      <c r="M97" s="29" t="str">
        <f>_xlfn.XLOOKUP(MatriceDosDiscplinaire[[#This Row],[UNITE]],[2]!Tableau88[UNITE],[2]!Tableau88[LEGION])</f>
        <v>1°LGM ABIDJAN</v>
      </c>
      <c r="N97" s="30" t="str">
        <f>_xlfn.XLOOKUP(MatriceDosDiscplinaire[[#This Row],[UNITE]],[2]!Tableau88[UNITE],[2]!Tableau88[SUBDIVISION])</f>
        <v>GM</v>
      </c>
      <c r="O97" s="74" t="str">
        <f>_xlfn.XLOOKUP(MatriceDosDiscplinaire[[#This Row],[UNITE]],[2]!Tableau88[UNITE],[2]!Tableau88[REGION])</f>
        <v>1° RG ABIDJAN</v>
      </c>
      <c r="P97" s="32" t="s">
        <v>51</v>
      </c>
      <c r="Q97" s="33" t="s">
        <v>52</v>
      </c>
      <c r="R97" s="32" t="s">
        <v>42</v>
      </c>
      <c r="S97" s="105">
        <f>IF(MatriceDosDiscplinaire[[#This Row],[MLE]]="","",_xlfn.XLOOKUP(MatriceDosDiscplinaire[[#This Row],[MLE]],[2]!TabPromo17_193[MATRICULE],[2]!TabPromo17_193[DATE D''ENTREE GIE]))</f>
        <v>43536</v>
      </c>
      <c r="T97" s="103">
        <f>IF(MatriceDosDiscplinaire[[#This Row],[DATE DES FAITS]]="","",MatriceDosDiscplinaire[[#This Row],[ANNEE DE PUNITION]]-YEAR(MatriceDosDiscplinaire[[#This Row],[DATE D''ENTREE GIE]]))</f>
        <v>5</v>
      </c>
      <c r="U97" s="33" t="s">
        <v>43</v>
      </c>
      <c r="V97" s="36">
        <v>0</v>
      </c>
      <c r="W97" s="51" t="s">
        <v>78</v>
      </c>
      <c r="X97" s="75">
        <v>45382</v>
      </c>
      <c r="Y97" s="36">
        <v>3</v>
      </c>
      <c r="Z97" s="60" t="s">
        <v>45</v>
      </c>
      <c r="AA97" s="38" t="str">
        <f>IFERROR(_xlfn.XLOOKUP(MatriceDosDiscplinaire[[#This Row],[MLE]],[2]!Tableau126[MLE],[2]!Tableau126[MESSAGES DE REFERENCE]),"")</f>
        <v/>
      </c>
      <c r="AB97" s="70"/>
      <c r="AC97" s="36">
        <v>38</v>
      </c>
      <c r="AD97" s="76">
        <f>YEAR(MatriceDosDiscplinaire[[#This Row],[DATE DES FAITS]])</f>
        <v>2024</v>
      </c>
    </row>
    <row r="98" spans="1:30">
      <c r="A98" s="19">
        <v>97</v>
      </c>
      <c r="B98" s="55">
        <v>2024</v>
      </c>
      <c r="C98" s="20">
        <v>97</v>
      </c>
      <c r="D98" s="100">
        <v>97</v>
      </c>
      <c r="E98" s="68">
        <v>45443</v>
      </c>
      <c r="F98" s="69">
        <v>92752</v>
      </c>
      <c r="G98" s="98" t="s">
        <v>266</v>
      </c>
      <c r="H98" s="70" t="s">
        <v>39</v>
      </c>
      <c r="I98" s="70" t="s">
        <v>165</v>
      </c>
      <c r="J98" s="71">
        <v>36786</v>
      </c>
      <c r="K98" s="72">
        <v>8607</v>
      </c>
      <c r="L98" s="73" t="s">
        <v>50</v>
      </c>
      <c r="M98" s="29" t="str">
        <f>_xlfn.XLOOKUP(MatriceDosDiscplinaire[[#This Row],[UNITE]],[2]!Tableau88[UNITE],[2]!Tableau88[LEGION])</f>
        <v>1°LGM ABIDJAN</v>
      </c>
      <c r="N98" s="30" t="str">
        <f>_xlfn.XLOOKUP(MatriceDosDiscplinaire[[#This Row],[UNITE]],[2]!Tableau88[UNITE],[2]!Tableau88[SUBDIVISION])</f>
        <v>GM</v>
      </c>
      <c r="O98" s="74" t="str">
        <f>_xlfn.XLOOKUP(MatriceDosDiscplinaire[[#This Row],[UNITE]],[2]!Tableau88[UNITE],[2]!Tableau88[REGION])</f>
        <v>1° RG ABIDJAN</v>
      </c>
      <c r="P98" s="32" t="s">
        <v>51</v>
      </c>
      <c r="Q98" s="33" t="s">
        <v>52</v>
      </c>
      <c r="R98" s="32" t="s">
        <v>42</v>
      </c>
      <c r="S98" s="105">
        <f>IF(MatriceDosDiscplinaire[[#This Row],[MLE]]="","",_xlfn.XLOOKUP(MatriceDosDiscplinaire[[#This Row],[MLE]],[2]!TabPromo17_193[MATRICULE],[2]!TabPromo17_193[DATE D''ENTREE GIE]))</f>
        <v>44157</v>
      </c>
      <c r="T98" s="103">
        <f>IF(MatriceDosDiscplinaire[[#This Row],[DATE DES FAITS]]="","",MatriceDosDiscplinaire[[#This Row],[ANNEE DE PUNITION]]-YEAR(MatriceDosDiscplinaire[[#This Row],[DATE D''ENTREE GIE]]))</f>
        <v>4</v>
      </c>
      <c r="U98" s="33" t="s">
        <v>43</v>
      </c>
      <c r="V98" s="36">
        <v>0</v>
      </c>
      <c r="W98" s="51" t="s">
        <v>44</v>
      </c>
      <c r="X98" s="75">
        <v>45393</v>
      </c>
      <c r="Y98" s="36">
        <v>3</v>
      </c>
      <c r="Z98" s="36" t="s">
        <v>45</v>
      </c>
      <c r="AA98" s="38" t="str">
        <f>IFERROR(_xlfn.XLOOKUP(MatriceDosDiscplinaire[[#This Row],[MLE]],[2]!Tableau126[MLE],[2]!Tableau126[MESSAGES DE REFERENCE]),"")</f>
        <v/>
      </c>
      <c r="AB98" s="70"/>
      <c r="AC98" s="36">
        <v>38</v>
      </c>
      <c r="AD98" s="76">
        <f>YEAR(MatriceDosDiscplinaire[[#This Row],[DATE DES FAITS]])</f>
        <v>2024</v>
      </c>
    </row>
    <row r="99" spans="1:30">
      <c r="A99" s="19">
        <v>98</v>
      </c>
      <c r="B99" s="61">
        <v>2024</v>
      </c>
      <c r="C99" s="20">
        <v>98</v>
      </c>
      <c r="D99" s="106">
        <v>98</v>
      </c>
      <c r="E99" s="79">
        <v>45443</v>
      </c>
      <c r="F99" s="41">
        <v>92085</v>
      </c>
      <c r="G99" s="91" t="s">
        <v>267</v>
      </c>
      <c r="H99" s="45" t="s">
        <v>39</v>
      </c>
      <c r="I99" s="45" t="s">
        <v>165</v>
      </c>
      <c r="J99" s="42">
        <v>35649</v>
      </c>
      <c r="K99" s="43">
        <v>9734</v>
      </c>
      <c r="L99" s="44" t="s">
        <v>50</v>
      </c>
      <c r="M99" s="80" t="str">
        <f>_xlfn.XLOOKUP(MatriceDosDiscplinaire[[#This Row],[UNITE]],[2]!Tableau88[UNITE],[2]!Tableau88[LEGION])</f>
        <v>1°LGM ABIDJAN</v>
      </c>
      <c r="N99" s="81" t="str">
        <f>_xlfn.XLOOKUP(MatriceDosDiscplinaire[[#This Row],[UNITE]],[2]!Tableau88[UNITE],[2]!Tableau88[SUBDIVISION])</f>
        <v>GM</v>
      </c>
      <c r="O99" s="82" t="str">
        <f>_xlfn.XLOOKUP(MatriceDosDiscplinaire[[#This Row],[UNITE]],[2]!Tableau88[UNITE],[2]!Tableau88[REGION])</f>
        <v>1° RG ABIDJAN</v>
      </c>
      <c r="P99" s="83" t="s">
        <v>51</v>
      </c>
      <c r="Q99" s="84" t="s">
        <v>52</v>
      </c>
      <c r="R99" s="83" t="s">
        <v>42</v>
      </c>
      <c r="S99" s="102">
        <f>IF(MatriceDosDiscplinaire[[#This Row],[MLE]]="","",_xlfn.XLOOKUP(MatriceDosDiscplinaire[[#This Row],[MLE]],[2]!TabPromo17_193[MATRICULE],[2]!TabPromo17_193[DATE D''ENTREE GIE]))</f>
        <v>44157</v>
      </c>
      <c r="T99" s="107">
        <f>IF(MatriceDosDiscplinaire[[#This Row],[DATE DES FAITS]]="","",MatriceDosDiscplinaire[[#This Row],[ANNEE DE PUNITION]]-YEAR(MatriceDosDiscplinaire[[#This Row],[DATE D''ENTREE GIE]]))</f>
        <v>4</v>
      </c>
      <c r="U99" s="84" t="s">
        <v>43</v>
      </c>
      <c r="V99" s="86">
        <v>0</v>
      </c>
      <c r="W99" s="28" t="s">
        <v>44</v>
      </c>
      <c r="X99" s="87">
        <v>45383</v>
      </c>
      <c r="Y99" s="86">
        <v>3</v>
      </c>
      <c r="Z99" s="86" t="s">
        <v>45</v>
      </c>
      <c r="AA99" s="108" t="str">
        <f>IFERROR(_xlfn.XLOOKUP(MatriceDosDiscplinaire[[#This Row],[MLE]],[2]!Tableau126[MLE],[2]!Tableau126[MESSAGES DE REFERENCE]),"")</f>
        <v/>
      </c>
      <c r="AB99" s="45">
        <v>30</v>
      </c>
      <c r="AC99" s="36">
        <v>38</v>
      </c>
      <c r="AD99" s="89">
        <f>YEAR(MatriceDosDiscplinaire[[#This Row],[DATE DES FAITS]])</f>
        <v>2024</v>
      </c>
    </row>
    <row r="100" spans="1:30">
      <c r="A100" s="19">
        <v>99</v>
      </c>
      <c r="B100" s="90">
        <v>2024</v>
      </c>
      <c r="C100" s="20">
        <v>99</v>
      </c>
      <c r="D100" s="109">
        <v>99</v>
      </c>
      <c r="E100" s="68">
        <v>45456</v>
      </c>
      <c r="F100" s="69">
        <v>23385</v>
      </c>
      <c r="G100" s="98" t="s">
        <v>268</v>
      </c>
      <c r="H100" s="70" t="s">
        <v>30</v>
      </c>
      <c r="I100" s="70" t="s">
        <v>165</v>
      </c>
      <c r="J100" s="71">
        <v>26136</v>
      </c>
      <c r="K100" s="43">
        <v>19255</v>
      </c>
      <c r="L100" s="73" t="s">
        <v>119</v>
      </c>
      <c r="M100" s="29" t="str">
        <f>_xlfn.XLOOKUP(MatriceDosDiscplinaire[[#This Row],[UNITE]],[2]!Tableau88[UNITE],[2]!Tableau88[LEGION])</f>
        <v>US</v>
      </c>
      <c r="N100" s="30" t="str">
        <f>_xlfn.XLOOKUP(MatriceDosDiscplinaire[[#This Row],[UNITE]],[2]!Tableau88[UNITE],[2]!Tableau88[SUBDIVISION])</f>
        <v>US</v>
      </c>
      <c r="O100" s="74" t="str">
        <f>_xlfn.XLOOKUP(MatriceDosDiscplinaire[[#This Row],[UNITE]],[2]!Tableau88[UNITE],[2]!Tableau88[REGION])</f>
        <v>1° RG ABIDJAN</v>
      </c>
      <c r="P100" s="32" t="s">
        <v>106</v>
      </c>
      <c r="Q100" s="33" t="s">
        <v>106</v>
      </c>
      <c r="R100" s="32" t="s">
        <v>42</v>
      </c>
      <c r="S100" s="105">
        <f>IF(MatriceDosDiscplinaire[[#This Row],[MLE]]="","",_xlfn.XLOOKUP(MatriceDosDiscplinaire[[#This Row],[MLE]],[2]!TabPromo17_193[MATRICULE],[2]!TabPromo17_193[DATE D''ENTREE GIE]))</f>
        <v>34615</v>
      </c>
      <c r="T100" s="103">
        <f>IF(MatriceDosDiscplinaire[[#This Row],[DATE DES FAITS]]="","",MatriceDosDiscplinaire[[#This Row],[ANNEE DE PUNITION]]-YEAR(MatriceDosDiscplinaire[[#This Row],[DATE D''ENTREE GIE]]))</f>
        <v>30</v>
      </c>
      <c r="U100" s="33" t="s">
        <v>35</v>
      </c>
      <c r="V100" s="36">
        <v>3</v>
      </c>
      <c r="W100" s="73" t="s">
        <v>115</v>
      </c>
      <c r="X100" s="75">
        <v>45391</v>
      </c>
      <c r="Y100" s="36">
        <v>3</v>
      </c>
      <c r="Z100" s="36" t="s">
        <v>45</v>
      </c>
      <c r="AA100" s="38" t="str">
        <f>IFERROR(_xlfn.XLOOKUP(MatriceDosDiscplinaire[[#This Row],[MLE]],[2]!Tableau126[MLE],[2]!Tableau126[MESSAGES DE REFERENCE]),"")</f>
        <v/>
      </c>
      <c r="AB100" s="70" t="s">
        <v>116</v>
      </c>
      <c r="AC100" s="36">
        <v>37</v>
      </c>
      <c r="AD100" s="76">
        <f>YEAR(MatriceDosDiscplinaire[[#This Row],[DATE DES FAITS]])</f>
        <v>2024</v>
      </c>
    </row>
    <row r="101" spans="1:30">
      <c r="A101" s="19">
        <v>100</v>
      </c>
      <c r="B101" s="55">
        <v>2024</v>
      </c>
      <c r="C101" s="20">
        <v>100</v>
      </c>
      <c r="D101" s="100">
        <v>100</v>
      </c>
      <c r="E101" s="68">
        <v>45456</v>
      </c>
      <c r="F101" s="69">
        <v>85828</v>
      </c>
      <c r="G101" s="98" t="s">
        <v>269</v>
      </c>
      <c r="H101" s="70" t="s">
        <v>39</v>
      </c>
      <c r="I101" s="70" t="s">
        <v>165</v>
      </c>
      <c r="J101" s="71">
        <v>35002</v>
      </c>
      <c r="K101" s="43">
        <v>10388</v>
      </c>
      <c r="L101" s="73" t="s">
        <v>134</v>
      </c>
      <c r="M101" s="29" t="str">
        <f>_xlfn.XLOOKUP(MatriceDosDiscplinaire[[#This Row],[UNITE]],[2]!Tableau88[UNITE],[2]!Tableau88[LEGION])</f>
        <v>GRURGN</v>
      </c>
      <c r="N101" s="30" t="str">
        <f>_xlfn.XLOOKUP(MatriceDosDiscplinaire[[#This Row],[UNITE]],[2]!Tableau88[UNITE],[2]!Tableau88[SUBDIVISION])</f>
        <v>GRURGN</v>
      </c>
      <c r="O101" s="74" t="str">
        <f>_xlfn.XLOOKUP(MatriceDosDiscplinaire[[#This Row],[UNITE]],[2]!Tableau88[UNITE],[2]!Tableau88[REGION])</f>
        <v>1° RG ABIDJAN</v>
      </c>
      <c r="P101" s="32" t="s">
        <v>94</v>
      </c>
      <c r="Q101" s="33" t="s">
        <v>94</v>
      </c>
      <c r="R101" s="32" t="s">
        <v>42</v>
      </c>
      <c r="S101" s="105">
        <f>IF(MatriceDosDiscplinaire[[#This Row],[MLE]]="","",_xlfn.XLOOKUP(MatriceDosDiscplinaire[[#This Row],[MLE]],[2]!TabPromo17_193[MATRICULE],[2]!TabPromo17_193[DATE D''ENTREE GIE]))</f>
        <v>43134</v>
      </c>
      <c r="T101" s="103">
        <f>IF(MatriceDosDiscplinaire[[#This Row],[DATE DES FAITS]]="","",MatriceDosDiscplinaire[[#This Row],[ANNEE DE PUNITION]]-YEAR(MatriceDosDiscplinaire[[#This Row],[DATE D''ENTREE GIE]]))</f>
        <v>6</v>
      </c>
      <c r="U101" s="33" t="s">
        <v>43</v>
      </c>
      <c r="V101" s="36">
        <v>0</v>
      </c>
      <c r="W101" s="110" t="s">
        <v>44</v>
      </c>
      <c r="X101" s="75">
        <v>45390</v>
      </c>
      <c r="Y101" s="36">
        <v>3</v>
      </c>
      <c r="Z101" s="36" t="s">
        <v>45</v>
      </c>
      <c r="AA101" s="38" t="str">
        <f>IFERROR(_xlfn.XLOOKUP(MatriceDosDiscplinaire[[#This Row],[MLE]],[2]!Tableau126[MLE],[2]!Tableau126[MESSAGES DE REFERENCE]),"")</f>
        <v/>
      </c>
      <c r="AB101" s="70">
        <v>50</v>
      </c>
      <c r="AC101" s="36">
        <v>40</v>
      </c>
      <c r="AD101" s="76">
        <f>YEAR(MatriceDosDiscplinaire[[#This Row],[DATE DES FAITS]])</f>
        <v>2024</v>
      </c>
    </row>
    <row r="102" spans="1:30">
      <c r="A102" s="19">
        <v>101</v>
      </c>
      <c r="B102" s="55">
        <v>2024</v>
      </c>
      <c r="C102" s="20">
        <v>101</v>
      </c>
      <c r="D102" s="100">
        <v>101</v>
      </c>
      <c r="E102" s="68">
        <v>45462</v>
      </c>
      <c r="F102" s="69">
        <v>41932</v>
      </c>
      <c r="G102" s="98" t="s">
        <v>270</v>
      </c>
      <c r="H102" s="70" t="s">
        <v>53</v>
      </c>
      <c r="I102" s="70" t="s">
        <v>165</v>
      </c>
      <c r="J102" s="71" t="s">
        <v>271</v>
      </c>
      <c r="K102" s="43">
        <v>14806</v>
      </c>
      <c r="L102" s="73" t="s">
        <v>96</v>
      </c>
      <c r="M102" s="29" t="str">
        <f>_xlfn.XLOOKUP(MatriceDosDiscplinaire[[#This Row],[UNITE]],[2]!Tableau88[UNITE],[2]!Tableau88[LEGION])</f>
        <v>4°LGM KORHOGO</v>
      </c>
      <c r="N102" s="30" t="str">
        <f>_xlfn.XLOOKUP(MatriceDosDiscplinaire[[#This Row],[UNITE]],[2]!Tableau88[UNITE],[2]!Tableau88[SUBDIVISION])</f>
        <v>GM</v>
      </c>
      <c r="O102" s="74" t="str">
        <f>_xlfn.XLOOKUP(MatriceDosDiscplinaire[[#This Row],[UNITE]],[2]!Tableau88[UNITE],[2]!Tableau88[REGION])</f>
        <v>4° RG KORHOGO</v>
      </c>
      <c r="P102" s="32" t="s">
        <v>80</v>
      </c>
      <c r="Q102" s="33" t="s">
        <v>52</v>
      </c>
      <c r="R102" s="32" t="s">
        <v>65</v>
      </c>
      <c r="S102" s="105">
        <f>IF(MatriceDosDiscplinaire[[#This Row],[MLE]]="","",_xlfn.XLOOKUP(MatriceDosDiscplinaire[[#This Row],[MLE]],[2]!TabPromo17_193[MATRICULE],[2]!TabPromo17_193[DATE D''ENTREE GIE]))</f>
        <v>39384</v>
      </c>
      <c r="T102" s="103">
        <f>IF(MatriceDosDiscplinaire[[#This Row],[DATE DES FAITS]]="","",MatriceDosDiscplinaire[[#This Row],[ANNEE DE PUNITION]]-YEAR(MatriceDosDiscplinaire[[#This Row],[DATE D''ENTREE GIE]]))</f>
        <v>17</v>
      </c>
      <c r="U102" s="33" t="s">
        <v>43</v>
      </c>
      <c r="V102" s="36">
        <v>3</v>
      </c>
      <c r="W102" s="73" t="s">
        <v>135</v>
      </c>
      <c r="X102" s="75">
        <v>45397</v>
      </c>
      <c r="Y102" s="36">
        <v>3</v>
      </c>
      <c r="Z102" s="36" t="s">
        <v>45</v>
      </c>
      <c r="AA102" s="38" t="str">
        <f>IFERROR(_xlfn.XLOOKUP(MatriceDosDiscplinaire[[#This Row],[MLE]],[2]!Tableau126[MLE],[2]!Tableau126[MESSAGES DE REFERENCE]),"")</f>
        <v/>
      </c>
      <c r="AB102" s="70">
        <v>30</v>
      </c>
      <c r="AC102" s="36">
        <v>37</v>
      </c>
      <c r="AD102" s="76">
        <f>YEAR(MatriceDosDiscplinaire[[#This Row],[DATE DES FAITS]])</f>
        <v>2024</v>
      </c>
    </row>
    <row r="103" spans="1:30">
      <c r="A103" s="19">
        <v>102</v>
      </c>
      <c r="B103" s="55">
        <v>2024</v>
      </c>
      <c r="C103" s="20">
        <v>102</v>
      </c>
      <c r="D103" s="100">
        <v>102</v>
      </c>
      <c r="E103" s="68">
        <v>45462</v>
      </c>
      <c r="F103" s="69">
        <v>43506</v>
      </c>
      <c r="G103" s="98" t="s">
        <v>272</v>
      </c>
      <c r="H103" s="70" t="s">
        <v>53</v>
      </c>
      <c r="I103" s="70" t="s">
        <v>165</v>
      </c>
      <c r="J103" s="71">
        <v>32605</v>
      </c>
      <c r="K103" s="43">
        <v>12816</v>
      </c>
      <c r="L103" s="73" t="s">
        <v>136</v>
      </c>
      <c r="M103" s="29" t="str">
        <f>_xlfn.XLOOKUP(MatriceDosDiscplinaire[[#This Row],[UNITE]],[2]!Tableau88[UNITE],[2]!Tableau88[LEGION])</f>
        <v>8°LGT MAN</v>
      </c>
      <c r="N103" s="30" t="str">
        <f>_xlfn.XLOOKUP(MatriceDosDiscplinaire[[#This Row],[UNITE]],[2]!Tableau88[UNITE],[2]!Tableau88[SUBDIVISION])</f>
        <v>GT</v>
      </c>
      <c r="O103" s="74" t="str">
        <f>_xlfn.XLOOKUP(MatriceDosDiscplinaire[[#This Row],[UNITE]],[2]!Tableau88[UNITE],[2]!Tableau88[REGION])</f>
        <v>2° RG DALOA</v>
      </c>
      <c r="P103" s="32" t="s">
        <v>32</v>
      </c>
      <c r="Q103" s="33" t="s">
        <v>33</v>
      </c>
      <c r="R103" s="32" t="s">
        <v>34</v>
      </c>
      <c r="S103" s="105">
        <f>IF(MatriceDosDiscplinaire[[#This Row],[MLE]]="","",_xlfn.XLOOKUP(MatriceDosDiscplinaire[[#This Row],[MLE]],[2]!TabPromo17_193[MATRICULE],[2]!TabPromo17_193[DATE D''ENTREE GIE]))</f>
        <v>40057</v>
      </c>
      <c r="T103" s="103">
        <f>IF(MatriceDosDiscplinaire[[#This Row],[DATE DES FAITS]]="","",MatriceDosDiscplinaire[[#This Row],[ANNEE DE PUNITION]]-YEAR(MatriceDosDiscplinaire[[#This Row],[DATE D''ENTREE GIE]]))</f>
        <v>15</v>
      </c>
      <c r="U103" s="33" t="s">
        <v>43</v>
      </c>
      <c r="V103" s="36">
        <v>2</v>
      </c>
      <c r="W103" s="73" t="s">
        <v>57</v>
      </c>
      <c r="X103" s="75">
        <v>45421</v>
      </c>
      <c r="Y103" s="36">
        <v>3</v>
      </c>
      <c r="Z103" s="36" t="s">
        <v>45</v>
      </c>
      <c r="AA103" s="38" t="str">
        <f>IFERROR(_xlfn.XLOOKUP(MatriceDosDiscplinaire[[#This Row],[MLE]],[2]!Tableau126[MLE],[2]!Tableau126[MESSAGES DE REFERENCE]),"")</f>
        <v/>
      </c>
      <c r="AB103" s="70">
        <v>30</v>
      </c>
      <c r="AC103" s="36">
        <v>40</v>
      </c>
      <c r="AD103" s="76">
        <f>YEAR(MatriceDosDiscplinaire[[#This Row],[DATE DES FAITS]])</f>
        <v>2024</v>
      </c>
    </row>
    <row r="104" spans="1:30">
      <c r="A104" s="19">
        <v>103</v>
      </c>
      <c r="B104" s="55">
        <v>2024</v>
      </c>
      <c r="C104" s="20">
        <v>103</v>
      </c>
      <c r="D104" s="100">
        <v>103</v>
      </c>
      <c r="E104" s="68">
        <v>45462</v>
      </c>
      <c r="F104" s="69">
        <v>45069</v>
      </c>
      <c r="G104" s="98" t="s">
        <v>273</v>
      </c>
      <c r="H104" s="70" t="s">
        <v>46</v>
      </c>
      <c r="I104" s="70" t="s">
        <v>165</v>
      </c>
      <c r="J104" s="71">
        <v>32715</v>
      </c>
      <c r="K104" s="43">
        <v>12698</v>
      </c>
      <c r="L104" s="73" t="s">
        <v>93</v>
      </c>
      <c r="M104" s="29" t="str">
        <f>_xlfn.XLOOKUP(MatriceDosDiscplinaire[[#This Row],[UNITE]],[2]!Tableau88[UNITE],[2]!Tableau88[LEGION])</f>
        <v>GRURGN</v>
      </c>
      <c r="N104" s="30" t="str">
        <f>_xlfn.XLOOKUP(MatriceDosDiscplinaire[[#This Row],[UNITE]],[2]!Tableau88[UNITE],[2]!Tableau88[SUBDIVISION])</f>
        <v>GRURGN</v>
      </c>
      <c r="O104" s="74" t="str">
        <f>_xlfn.XLOOKUP(MatriceDosDiscplinaire[[#This Row],[UNITE]],[2]!Tableau88[UNITE],[2]!Tableau88[REGION])</f>
        <v>1° RG ABIDJAN</v>
      </c>
      <c r="P104" s="32" t="s">
        <v>94</v>
      </c>
      <c r="Q104" s="33" t="s">
        <v>94</v>
      </c>
      <c r="R104" s="32" t="s">
        <v>42</v>
      </c>
      <c r="S104" s="105">
        <f>IF(MatriceDosDiscplinaire[[#This Row],[MLE]]="","",_xlfn.XLOOKUP(MatriceDosDiscplinaire[[#This Row],[MLE]],[2]!TabPromo17_193[MATRICULE],[2]!TabPromo17_193[DATE D''ENTREE GIE]))</f>
        <v>40434</v>
      </c>
      <c r="T104" s="103">
        <f>IF(MatriceDosDiscplinaire[[#This Row],[DATE DES FAITS]]="","",MatriceDosDiscplinaire[[#This Row],[ANNEE DE PUNITION]]-YEAR(MatriceDosDiscplinaire[[#This Row],[DATE D''ENTREE GIE]]))</f>
        <v>14</v>
      </c>
      <c r="U104" s="33" t="s">
        <v>43</v>
      </c>
      <c r="V104" s="36">
        <v>0</v>
      </c>
      <c r="W104" s="73" t="s">
        <v>36</v>
      </c>
      <c r="X104" s="75">
        <v>45413</v>
      </c>
      <c r="Y104" s="36">
        <v>3</v>
      </c>
      <c r="Z104" s="36" t="s">
        <v>45</v>
      </c>
      <c r="AA104" s="38" t="str">
        <f>IFERROR(_xlfn.XLOOKUP(MatriceDosDiscplinaire[[#This Row],[MLE]],[2]!Tableau126[MLE],[2]!Tableau126[MESSAGES DE REFERENCE]),"")</f>
        <v/>
      </c>
      <c r="AB104" s="70" t="s">
        <v>38</v>
      </c>
      <c r="AC104" s="36">
        <v>37</v>
      </c>
      <c r="AD104" s="76">
        <f>YEAR(MatriceDosDiscplinaire[[#This Row],[DATE DES FAITS]])</f>
        <v>2024</v>
      </c>
    </row>
    <row r="105" spans="1:30">
      <c r="A105" s="19">
        <v>104</v>
      </c>
      <c r="B105" s="55">
        <v>2024</v>
      </c>
      <c r="C105" s="20">
        <v>104</v>
      </c>
      <c r="D105" s="100">
        <v>104</v>
      </c>
      <c r="E105" s="68">
        <v>45463</v>
      </c>
      <c r="F105" s="69">
        <v>48996</v>
      </c>
      <c r="G105" s="98" t="s">
        <v>274</v>
      </c>
      <c r="H105" s="70" t="s">
        <v>46</v>
      </c>
      <c r="I105" s="70" t="s">
        <v>165</v>
      </c>
      <c r="J105" s="71">
        <v>32847</v>
      </c>
      <c r="K105" s="50">
        <v>12593</v>
      </c>
      <c r="L105" s="73" t="s">
        <v>93</v>
      </c>
      <c r="M105" s="29" t="str">
        <f>_xlfn.XLOOKUP(MatriceDosDiscplinaire[[#This Row],[UNITE]],[2]!Tableau88[UNITE],[2]!Tableau88[LEGION])</f>
        <v>GRURGN</v>
      </c>
      <c r="N105" s="30" t="str">
        <f>_xlfn.XLOOKUP(MatriceDosDiscplinaire[[#This Row],[UNITE]],[2]!Tableau88[UNITE],[2]!Tableau88[SUBDIVISION])</f>
        <v>GRURGN</v>
      </c>
      <c r="O105" s="74" t="str">
        <f>_xlfn.XLOOKUP(MatriceDosDiscplinaire[[#This Row],[UNITE]],[2]!Tableau88[UNITE],[2]!Tableau88[REGION])</f>
        <v>1° RG ABIDJAN</v>
      </c>
      <c r="P105" s="32" t="s">
        <v>94</v>
      </c>
      <c r="Q105" s="33" t="s">
        <v>94</v>
      </c>
      <c r="R105" s="32" t="s">
        <v>42</v>
      </c>
      <c r="S105" s="105">
        <f>IF(MatriceDosDiscplinaire[[#This Row],[MLE]]="","",_xlfn.XLOOKUP(MatriceDosDiscplinaire[[#This Row],[MLE]],[2]!TabPromo17_193[MATRICULE],[2]!TabPromo17_193[DATE D''ENTREE GIE]))</f>
        <v>41825</v>
      </c>
      <c r="T105" s="103">
        <f>IF(MatriceDosDiscplinaire[[#This Row],[DATE DES FAITS]]="","",MatriceDosDiscplinaire[[#This Row],[ANNEE DE PUNITION]]-YEAR(MatriceDosDiscplinaire[[#This Row],[DATE D''ENTREE GIE]]))</f>
        <v>10</v>
      </c>
      <c r="U105" s="33" t="s">
        <v>43</v>
      </c>
      <c r="V105" s="36">
        <v>0</v>
      </c>
      <c r="W105" s="73" t="s">
        <v>36</v>
      </c>
      <c r="X105" s="75">
        <v>45440</v>
      </c>
      <c r="Y105" s="36">
        <v>3</v>
      </c>
      <c r="Z105" s="36" t="s">
        <v>45</v>
      </c>
      <c r="AA105" s="38" t="str">
        <f>IFERROR(_xlfn.XLOOKUP(MatriceDosDiscplinaire[[#This Row],[MLE]],[2]!Tableau126[MLE],[2]!Tableau126[MESSAGES DE REFERENCE]),"")</f>
        <v/>
      </c>
      <c r="AB105" s="70" t="s">
        <v>38</v>
      </c>
      <c r="AC105" s="36">
        <v>37</v>
      </c>
      <c r="AD105" s="76">
        <f>YEAR(MatriceDosDiscplinaire[[#This Row],[DATE DES FAITS]])</f>
        <v>2024</v>
      </c>
    </row>
    <row r="106" spans="1:30">
      <c r="A106" s="19">
        <v>105</v>
      </c>
      <c r="B106" s="61">
        <v>2024</v>
      </c>
      <c r="C106" s="20">
        <v>105</v>
      </c>
      <c r="D106" s="106">
        <v>105</v>
      </c>
      <c r="E106" s="62">
        <v>45471</v>
      </c>
      <c r="F106" s="23">
        <v>45015</v>
      </c>
      <c r="G106" s="24" t="s">
        <v>275</v>
      </c>
      <c r="H106" s="25" t="s">
        <v>39</v>
      </c>
      <c r="I106" s="25" t="s">
        <v>165</v>
      </c>
      <c r="J106" s="26">
        <v>31572</v>
      </c>
      <c r="K106" s="27">
        <v>13822</v>
      </c>
      <c r="L106" s="28" t="s">
        <v>105</v>
      </c>
      <c r="M106" s="63" t="str">
        <f>_xlfn.XLOOKUP(MatriceDosDiscplinaire[[#This Row],[UNITE]],[2]!Tableau88[UNITE],[2]!Tableau88[LEGION])</f>
        <v>US</v>
      </c>
      <c r="N106" s="64" t="str">
        <f>_xlfn.XLOOKUP(MatriceDosDiscplinaire[[#This Row],[UNITE]],[2]!Tableau88[UNITE],[2]!Tableau88[SUBDIVISION])</f>
        <v>US</v>
      </c>
      <c r="O106" s="65" t="str">
        <f>_xlfn.XLOOKUP(MatriceDosDiscplinaire[[#This Row],[UNITE]],[2]!Tableau88[UNITE],[2]!Tableau88[REGION])</f>
        <v>1° RG ABIDJAN</v>
      </c>
      <c r="P106" s="28" t="s">
        <v>106</v>
      </c>
      <c r="Q106" s="25" t="s">
        <v>106</v>
      </c>
      <c r="R106" s="28" t="s">
        <v>42</v>
      </c>
      <c r="S106" s="34">
        <f>IF(MatriceDosDiscplinaire[[#This Row],[MLE]]="","",_xlfn.XLOOKUP(MatriceDosDiscplinaire[[#This Row],[MLE]],[2]!TabPromo17_193[MATRICULE],[2]!TabPromo17_193[DATE D''ENTREE GIE]))</f>
        <v>40434</v>
      </c>
      <c r="T106" s="66">
        <f>IF(MatriceDosDiscplinaire[[#This Row],[DATE DES FAITS]]="","",MatriceDosDiscplinaire[[#This Row],[ANNEE DE PUNITION]]-YEAR(MatriceDosDiscplinaire[[#This Row],[DATE D''ENTREE GIE]]))</f>
        <v>14</v>
      </c>
      <c r="U106" s="25" t="s">
        <v>43</v>
      </c>
      <c r="V106" s="67">
        <v>1</v>
      </c>
      <c r="W106" s="28" t="s">
        <v>78</v>
      </c>
      <c r="X106" s="75">
        <v>45394</v>
      </c>
      <c r="Y106" s="67">
        <v>3</v>
      </c>
      <c r="Z106" s="67" t="s">
        <v>45</v>
      </c>
      <c r="AA106" s="111" t="str">
        <f>IFERROR(_xlfn.XLOOKUP(MatriceDosDiscplinaire[[#This Row],[MLE]],[2]!Tableau126[MLE],[2]!Tableau126[MESSAGES DE REFERENCE]),"")</f>
        <v/>
      </c>
      <c r="AB106" s="25">
        <v>50</v>
      </c>
      <c r="AC106" s="36">
        <v>37</v>
      </c>
      <c r="AD106" s="25">
        <f>YEAR(MatriceDosDiscplinaire[[#This Row],[DATE DES FAITS]])</f>
        <v>2024</v>
      </c>
    </row>
    <row r="107" spans="1:30">
      <c r="A107" s="19">
        <v>106</v>
      </c>
      <c r="B107" s="61">
        <v>2024</v>
      </c>
      <c r="C107" s="20">
        <v>106</v>
      </c>
      <c r="D107" s="106">
        <v>106</v>
      </c>
      <c r="E107" s="22">
        <v>45475</v>
      </c>
      <c r="F107" s="23">
        <v>28596</v>
      </c>
      <c r="G107" s="24" t="s">
        <v>276</v>
      </c>
      <c r="H107" s="25" t="s">
        <v>53</v>
      </c>
      <c r="I107" s="25" t="s">
        <v>165</v>
      </c>
      <c r="J107" s="26" t="s">
        <v>277</v>
      </c>
      <c r="K107" s="27">
        <v>15809</v>
      </c>
      <c r="L107" s="28" t="s">
        <v>137</v>
      </c>
      <c r="M107" s="112" t="str">
        <f>_xlfn.XLOOKUP(MatriceDosDiscplinaire[[#This Row],[UNITE]],[2]!Tableau88[UNITE],[2]!Tableau88[LEGION])</f>
        <v>4°LGT KORHOGO</v>
      </c>
      <c r="N107" s="113" t="str">
        <f>_xlfn.XLOOKUP(MatriceDosDiscplinaire[[#This Row],[UNITE]],[2]!Tableau88[UNITE],[2]!Tableau88[SUBDIVISION])</f>
        <v>GT</v>
      </c>
      <c r="O107" s="31" t="str">
        <f>_xlfn.XLOOKUP(MatriceDosDiscplinaire[[#This Row],[UNITE]],[2]!Tableau88[UNITE],[2]!Tableau88[REGION])</f>
        <v>4° RG KORHOGO</v>
      </c>
      <c r="P107" s="114" t="s">
        <v>138</v>
      </c>
      <c r="Q107" s="115" t="s">
        <v>33</v>
      </c>
      <c r="R107" s="114" t="s">
        <v>65</v>
      </c>
      <c r="S107" s="34">
        <f>IF(MatriceDosDiscplinaire[[#This Row],[MLE]]="","",_xlfn.XLOOKUP(MatriceDosDiscplinaire[[#This Row],[MLE]],[2]!TabPromo17_193[MATRICULE],[2]!TabPromo17_193[DATE D''ENTREE GIE]))</f>
        <v>38282</v>
      </c>
      <c r="T107" s="66">
        <f>IF(MatriceDosDiscplinaire[[#This Row],[DATE DES FAITS]]="","",MatriceDosDiscplinaire[[#This Row],[ANNEE DE PUNITION]]-YEAR(MatriceDosDiscplinaire[[#This Row],[DATE D''ENTREE GIE]]))</f>
        <v>20</v>
      </c>
      <c r="U107" s="115" t="s">
        <v>43</v>
      </c>
      <c r="V107" s="116">
        <v>2</v>
      </c>
      <c r="W107" s="28" t="s">
        <v>44</v>
      </c>
      <c r="X107" s="75">
        <v>45396</v>
      </c>
      <c r="Y107" s="116">
        <v>3</v>
      </c>
      <c r="Z107" s="116" t="s">
        <v>45</v>
      </c>
      <c r="AA107" s="117" t="str">
        <f>IFERROR(_xlfn.XLOOKUP(MatriceDosDiscplinaire[[#This Row],[MLE]],[2]!Tableau126[MLE],[2]!Tableau126[MESSAGES DE REFERENCE]),"")</f>
        <v/>
      </c>
      <c r="AB107" s="25" t="s">
        <v>91</v>
      </c>
      <c r="AC107" s="36">
        <v>37</v>
      </c>
      <c r="AD107" s="39">
        <f>YEAR(MatriceDosDiscplinaire[[#This Row],[DATE DES FAITS]])</f>
        <v>2024</v>
      </c>
    </row>
    <row r="108" spans="1:30">
      <c r="A108" s="19">
        <v>107</v>
      </c>
      <c r="B108" s="61">
        <v>2024</v>
      </c>
      <c r="C108" s="20">
        <v>107</v>
      </c>
      <c r="D108" s="106">
        <v>107</v>
      </c>
      <c r="E108" s="22">
        <v>45477</v>
      </c>
      <c r="F108" s="23">
        <v>85313</v>
      </c>
      <c r="G108" s="24" t="s">
        <v>278</v>
      </c>
      <c r="H108" s="25" t="s">
        <v>39</v>
      </c>
      <c r="I108" s="25" t="s">
        <v>165</v>
      </c>
      <c r="J108" s="26">
        <v>35211</v>
      </c>
      <c r="K108" s="27">
        <v>10232</v>
      </c>
      <c r="L108" s="28" t="s">
        <v>118</v>
      </c>
      <c r="M108" s="112" t="str">
        <f>_xlfn.XLOOKUP(MatriceDosDiscplinaire[[#This Row],[UNITE]],[2]!Tableau88[UNITE],[2]!Tableau88[LEGION])</f>
        <v>CECF</v>
      </c>
      <c r="N108" s="113" t="str">
        <f>_xlfn.XLOOKUP(MatriceDosDiscplinaire[[#This Row],[UNITE]],[2]!Tableau88[UNITE],[2]!Tableau88[SUBDIVISION])</f>
        <v>CECF</v>
      </c>
      <c r="O108" s="31" t="str">
        <f>_xlfn.XLOOKUP(MatriceDosDiscplinaire[[#This Row],[UNITE]],[2]!Tableau88[UNITE],[2]!Tableau88[REGION])</f>
        <v>2° RG DALOA</v>
      </c>
      <c r="P108" s="114" t="s">
        <v>41</v>
      </c>
      <c r="Q108" s="115" t="s">
        <v>41</v>
      </c>
      <c r="R108" s="114" t="s">
        <v>34</v>
      </c>
      <c r="S108" s="34">
        <f>IF(MatriceDosDiscplinaire[[#This Row],[MLE]]="","",_xlfn.XLOOKUP(MatriceDosDiscplinaire[[#This Row],[MLE]],[2]!TabPromo17_193[MATRICULE],[2]!TabPromo17_193[DATE D''ENTREE GIE]))</f>
        <v>42773</v>
      </c>
      <c r="T108" s="66">
        <f>IF(MatriceDosDiscplinaire[[#This Row],[DATE DES FAITS]]="","",MatriceDosDiscplinaire[[#This Row],[ANNEE DE PUNITION]]-YEAR(MatriceDosDiscplinaire[[#This Row],[DATE D''ENTREE GIE]]))</f>
        <v>7</v>
      </c>
      <c r="U108" s="115" t="s">
        <v>43</v>
      </c>
      <c r="V108" s="116">
        <v>2</v>
      </c>
      <c r="W108" s="28" t="s">
        <v>49</v>
      </c>
      <c r="X108" s="75">
        <v>45443</v>
      </c>
      <c r="Y108" s="116">
        <v>2</v>
      </c>
      <c r="Z108" s="116" t="s">
        <v>45</v>
      </c>
      <c r="AA108" s="117" t="str">
        <f>IFERROR(_xlfn.XLOOKUP(MatriceDosDiscplinaire[[#This Row],[MLE]],[2]!Tableau126[MLE],[2]!Tableau126[MESSAGES DE REFERENCE]),"")</f>
        <v/>
      </c>
      <c r="AB108" s="25">
        <v>50</v>
      </c>
      <c r="AC108" s="36">
        <v>37</v>
      </c>
      <c r="AD108" s="39">
        <f>YEAR(MatriceDosDiscplinaire[[#This Row],[DATE DES FAITS]])</f>
        <v>2024</v>
      </c>
    </row>
    <row r="109" spans="1:30">
      <c r="A109" s="19">
        <v>108</v>
      </c>
      <c r="B109" s="78">
        <v>2024</v>
      </c>
      <c r="C109" s="20">
        <v>108</v>
      </c>
      <c r="D109" s="118">
        <v>108</v>
      </c>
      <c r="E109" s="68">
        <v>45482</v>
      </c>
      <c r="F109" s="69">
        <v>42607</v>
      </c>
      <c r="G109" s="98" t="s">
        <v>279</v>
      </c>
      <c r="H109" s="70" t="s">
        <v>39</v>
      </c>
      <c r="I109" s="70" t="s">
        <v>165</v>
      </c>
      <c r="J109" s="71">
        <v>32661</v>
      </c>
      <c r="K109" s="72">
        <v>12775</v>
      </c>
      <c r="L109" s="73" t="s">
        <v>139</v>
      </c>
      <c r="M109" s="29" t="str">
        <f>_xlfn.XLOOKUP(MatriceDosDiscplinaire[[#This Row],[UNITE]],[2]!Tableau88[UNITE],[2]!Tableau88[LEGION])</f>
        <v>2°LGT DALOA</v>
      </c>
      <c r="N109" s="30" t="str">
        <f>_xlfn.XLOOKUP(MatriceDosDiscplinaire[[#This Row],[UNITE]],[2]!Tableau88[UNITE],[2]!Tableau88[SUBDIVISION])</f>
        <v>GT</v>
      </c>
      <c r="O109" s="74" t="str">
        <f>_xlfn.XLOOKUP(MatriceDosDiscplinaire[[#This Row],[UNITE]],[2]!Tableau88[UNITE],[2]!Tableau88[REGION])</f>
        <v>2° RG DALOA</v>
      </c>
      <c r="P109" s="32" t="s">
        <v>100</v>
      </c>
      <c r="Q109" s="33" t="s">
        <v>33</v>
      </c>
      <c r="R109" s="32" t="s">
        <v>34</v>
      </c>
      <c r="S109" s="105">
        <f>IF(MatriceDosDiscplinaire[[#This Row],[MLE]]="","",_xlfn.XLOOKUP(MatriceDosDiscplinaire[[#This Row],[MLE]],[2]!TabPromo17_193[MATRICULE],[2]!TabPromo17_193[DATE D''ENTREE GIE]))</f>
        <v>39747</v>
      </c>
      <c r="T109" s="103">
        <f>IF(MatriceDosDiscplinaire[[#This Row],[DATE DES FAITS]]="","",MatriceDosDiscplinaire[[#This Row],[ANNEE DE PUNITION]]-YEAR(MatriceDosDiscplinaire[[#This Row],[DATE D''ENTREE GIE]]))</f>
        <v>16</v>
      </c>
      <c r="U109" s="33" t="s">
        <v>43</v>
      </c>
      <c r="V109" s="36">
        <v>2</v>
      </c>
      <c r="W109" s="73" t="s">
        <v>70</v>
      </c>
      <c r="X109" s="75">
        <v>45436</v>
      </c>
      <c r="Y109" s="36">
        <v>4</v>
      </c>
      <c r="Z109" s="36" t="s">
        <v>45</v>
      </c>
      <c r="AA109" s="38" t="str">
        <f>IFERROR(_xlfn.XLOOKUP(MatriceDosDiscplinaire[[#This Row],[MLE]],[2]!Tableau126[MLE],[2]!Tableau126[MESSAGES DE REFERENCE]),"")</f>
        <v/>
      </c>
      <c r="AB109" s="70">
        <v>50</v>
      </c>
      <c r="AC109" s="36">
        <v>37</v>
      </c>
      <c r="AD109" s="76">
        <f>YEAR(MatriceDosDiscplinaire[[#This Row],[DATE DES FAITS]])</f>
        <v>2024</v>
      </c>
    </row>
    <row r="110" spans="1:30">
      <c r="A110" s="19">
        <v>109</v>
      </c>
      <c r="B110" s="61">
        <v>2024</v>
      </c>
      <c r="C110" s="20">
        <v>109</v>
      </c>
      <c r="D110" s="106">
        <v>109</v>
      </c>
      <c r="E110" s="68">
        <v>45482</v>
      </c>
      <c r="F110" s="69">
        <v>48296</v>
      </c>
      <c r="G110" s="98" t="s">
        <v>280</v>
      </c>
      <c r="H110" s="70" t="s">
        <v>53</v>
      </c>
      <c r="I110" s="70" t="s">
        <v>165</v>
      </c>
      <c r="J110" s="71">
        <v>32874</v>
      </c>
      <c r="K110" s="72">
        <v>12143</v>
      </c>
      <c r="L110" s="73" t="s">
        <v>140</v>
      </c>
      <c r="M110" s="29" t="str">
        <f>_xlfn.XLOOKUP(MatriceDosDiscplinaire[[#This Row],[UNITE]],[2]!Tableau88[UNITE],[2]!Tableau88[LEGION])</f>
        <v>2°LGT DALOA</v>
      </c>
      <c r="N110" s="30" t="str">
        <f>_xlfn.XLOOKUP(MatriceDosDiscplinaire[[#This Row],[UNITE]],[2]!Tableau88[UNITE],[2]!Tableau88[SUBDIVISION])</f>
        <v>GT</v>
      </c>
      <c r="O110" s="74" t="str">
        <f>_xlfn.XLOOKUP(MatriceDosDiscplinaire[[#This Row],[UNITE]],[2]!Tableau88[UNITE],[2]!Tableau88[REGION])</f>
        <v>2° RG DALOA</v>
      </c>
      <c r="P110" s="32" t="s">
        <v>100</v>
      </c>
      <c r="Q110" s="33" t="s">
        <v>33</v>
      </c>
      <c r="R110" s="32" t="s">
        <v>34</v>
      </c>
      <c r="S110" s="105">
        <f>IF(MatriceDosDiscplinaire[[#This Row],[MLE]]="","",_xlfn.XLOOKUP(MatriceDosDiscplinaire[[#This Row],[MLE]],[2]!TabPromo17_193[MATRICULE],[2]!TabPromo17_193[DATE D''ENTREE GIE]))</f>
        <v>41396</v>
      </c>
      <c r="T110" s="103">
        <f>IF(MatriceDosDiscplinaire[[#This Row],[DATE DES FAITS]]="","",MatriceDosDiscplinaire[[#This Row],[ANNEE DE PUNITION]]-YEAR(MatriceDosDiscplinaire[[#This Row],[DATE D''ENTREE GIE]]))</f>
        <v>11</v>
      </c>
      <c r="U110" s="33" t="s">
        <v>43</v>
      </c>
      <c r="V110" s="36">
        <v>2</v>
      </c>
      <c r="W110" s="73" t="s">
        <v>70</v>
      </c>
      <c r="X110" s="75">
        <v>45017</v>
      </c>
      <c r="Y110" s="36">
        <v>4</v>
      </c>
      <c r="Z110" s="36" t="s">
        <v>45</v>
      </c>
      <c r="AA110" s="38" t="str">
        <f>IFERROR(_xlfn.XLOOKUP(MatriceDosDiscplinaire[[#This Row],[MLE]],[2]!Tableau126[MLE],[2]!Tableau126[MESSAGES DE REFERENCE]),"")</f>
        <v/>
      </c>
      <c r="AB110" s="70" t="s">
        <v>141</v>
      </c>
      <c r="AC110" s="36">
        <v>38</v>
      </c>
      <c r="AD110" s="76">
        <f>YEAR(MatriceDosDiscplinaire[[#This Row],[DATE DES FAITS]])</f>
        <v>2023</v>
      </c>
    </row>
    <row r="111" spans="1:30">
      <c r="A111" s="19">
        <v>110</v>
      </c>
      <c r="B111" s="61">
        <v>2024</v>
      </c>
      <c r="C111" s="20">
        <v>110</v>
      </c>
      <c r="D111" s="118">
        <v>110</v>
      </c>
      <c r="E111" s="79">
        <v>45482</v>
      </c>
      <c r="F111" s="41">
        <v>24143</v>
      </c>
      <c r="G111" s="91" t="s">
        <v>281</v>
      </c>
      <c r="H111" s="45" t="s">
        <v>30</v>
      </c>
      <c r="I111" s="45" t="s">
        <v>165</v>
      </c>
      <c r="J111" s="42">
        <v>27382</v>
      </c>
      <c r="K111" s="43">
        <v>16389</v>
      </c>
      <c r="L111" s="44" t="s">
        <v>142</v>
      </c>
      <c r="M111" s="80" t="str">
        <f>_xlfn.XLOOKUP(MatriceDosDiscplinaire[[#This Row],[UNITE]],[2]!Tableau88[UNITE],[2]!Tableau88[LEGION])</f>
        <v>1°LGT ABIDJAN</v>
      </c>
      <c r="N111" s="81" t="str">
        <f>_xlfn.XLOOKUP(MatriceDosDiscplinaire[[#This Row],[UNITE]],[2]!Tableau88[UNITE],[2]!Tableau88[SUBDIVISION])</f>
        <v>GT</v>
      </c>
      <c r="O111" s="82" t="str">
        <f>_xlfn.XLOOKUP(MatriceDosDiscplinaire[[#This Row],[UNITE]],[2]!Tableau88[UNITE],[2]!Tableau88[REGION])</f>
        <v>1° RG ABIDJAN</v>
      </c>
      <c r="P111" s="83" t="s">
        <v>74</v>
      </c>
      <c r="Q111" s="84" t="s">
        <v>33</v>
      </c>
      <c r="R111" s="83" t="s">
        <v>42</v>
      </c>
      <c r="S111" s="102">
        <f>IF(MatriceDosDiscplinaire[[#This Row],[MLE]]="","",_xlfn.XLOOKUP(MatriceDosDiscplinaire[[#This Row],[MLE]],[2]!TabPromo17_193[MATRICULE],[2]!TabPromo17_193[DATE D''ENTREE GIE]))</f>
        <v>35728</v>
      </c>
      <c r="T111" s="107">
        <f>IF(MatriceDosDiscplinaire[[#This Row],[DATE DES FAITS]]="","",MatriceDosDiscplinaire[[#This Row],[ANNEE DE PUNITION]]-YEAR(MatriceDosDiscplinaire[[#This Row],[DATE D''ENTREE GIE]]))</f>
        <v>27</v>
      </c>
      <c r="U111" s="84" t="s">
        <v>35</v>
      </c>
      <c r="V111" s="86">
        <v>7</v>
      </c>
      <c r="W111" s="44" t="s">
        <v>57</v>
      </c>
      <c r="X111" s="87">
        <v>43771</v>
      </c>
      <c r="Y111" s="86">
        <v>3</v>
      </c>
      <c r="Z111" s="86" t="s">
        <v>45</v>
      </c>
      <c r="AA111" s="108" t="str">
        <f>IFERROR(_xlfn.XLOOKUP(MatriceDosDiscplinaire[[#This Row],[MLE]],[2]!Tableau126[MLE],[2]!Tableau126[MESSAGES DE REFERENCE]),"")</f>
        <v/>
      </c>
      <c r="AB111" s="45">
        <v>50</v>
      </c>
      <c r="AC111" s="36">
        <v>37</v>
      </c>
      <c r="AD111" s="89">
        <f>YEAR(MatriceDosDiscplinaire[[#This Row],[DATE DES FAITS]])</f>
        <v>2019</v>
      </c>
    </row>
    <row r="112" spans="1:30">
      <c r="A112" s="19">
        <v>111</v>
      </c>
      <c r="B112" s="55">
        <v>2024</v>
      </c>
      <c r="C112" s="20">
        <v>111</v>
      </c>
      <c r="D112" s="100">
        <v>111</v>
      </c>
      <c r="E112" s="46">
        <v>45484</v>
      </c>
      <c r="F112" s="47">
        <v>85106</v>
      </c>
      <c r="G112" s="92" t="s">
        <v>282</v>
      </c>
      <c r="H112" s="48" t="s">
        <v>39</v>
      </c>
      <c r="I112" s="48" t="s">
        <v>165</v>
      </c>
      <c r="J112" s="49">
        <v>35922</v>
      </c>
      <c r="K112" s="50">
        <v>9558</v>
      </c>
      <c r="L112" s="51" t="s">
        <v>143</v>
      </c>
      <c r="M112" s="93" t="str">
        <f>_xlfn.XLOOKUP(MatriceDosDiscplinaire[[#This Row],[UNITE]],[2]!Tableau88[UNITE],[2]!Tableau88[LEGION])</f>
        <v>GRURGN</v>
      </c>
      <c r="N112" s="94" t="str">
        <f>_xlfn.XLOOKUP(MatriceDosDiscplinaire[[#This Row],[UNITE]],[2]!Tableau88[UNITE],[2]!Tableau88[SUBDIVISION])</f>
        <v>GRURGN</v>
      </c>
      <c r="O112" s="52" t="str">
        <f>_xlfn.XLOOKUP(MatriceDosDiscplinaire[[#This Row],[UNITE]],[2]!Tableau88[UNITE],[2]!Tableau88[REGION])</f>
        <v>1° RG ABIDJAN</v>
      </c>
      <c r="P112" s="95" t="s">
        <v>94</v>
      </c>
      <c r="Q112" s="96" t="s">
        <v>94</v>
      </c>
      <c r="R112" s="95" t="s">
        <v>42</v>
      </c>
      <c r="S112" s="101">
        <f>IF(MatriceDosDiscplinaire[[#This Row],[MLE]]="","",_xlfn.XLOOKUP(MatriceDosDiscplinaire[[#This Row],[MLE]],[2]!TabPromo17_193[MATRICULE],[2]!TabPromo17_193[DATE D''ENTREE GIE]))</f>
        <v>42773</v>
      </c>
      <c r="T112" s="77">
        <f>IF(MatriceDosDiscplinaire[[#This Row],[DATE DES FAITS]]="","",MatriceDosDiscplinaire[[#This Row],[ANNEE DE PUNITION]]-YEAR(MatriceDosDiscplinaire[[#This Row],[DATE D''ENTREE GIE]]))</f>
        <v>7</v>
      </c>
      <c r="U112" s="96" t="s">
        <v>43</v>
      </c>
      <c r="V112" s="97">
        <v>2</v>
      </c>
      <c r="W112" s="51" t="s">
        <v>49</v>
      </c>
      <c r="X112" s="53">
        <v>45480</v>
      </c>
      <c r="Y112" s="97">
        <v>2</v>
      </c>
      <c r="Z112" s="97" t="s">
        <v>45</v>
      </c>
      <c r="AA112" s="119" t="str">
        <f>IFERROR(_xlfn.XLOOKUP(MatriceDosDiscplinaire[[#This Row],[MLE]],[2]!Tableau126[MLE],[2]!Tableau126[MESSAGES DE REFERENCE]),"")</f>
        <v/>
      </c>
      <c r="AB112" s="48" t="s">
        <v>38</v>
      </c>
      <c r="AC112" s="36">
        <v>37</v>
      </c>
      <c r="AD112" s="54">
        <f>YEAR(MatriceDosDiscplinaire[[#This Row],[DATE DES FAITS]])</f>
        <v>2024</v>
      </c>
    </row>
    <row r="113" spans="1:30">
      <c r="A113" s="19">
        <v>112</v>
      </c>
      <c r="B113" s="61">
        <v>2024</v>
      </c>
      <c r="C113" s="20">
        <v>112</v>
      </c>
      <c r="D113" s="118">
        <v>112</v>
      </c>
      <c r="E113" s="56">
        <v>45489</v>
      </c>
      <c r="F113" s="47">
        <v>86337</v>
      </c>
      <c r="G113" s="92" t="s">
        <v>283</v>
      </c>
      <c r="H113" s="48" t="s">
        <v>39</v>
      </c>
      <c r="I113" s="48" t="s">
        <v>165</v>
      </c>
      <c r="J113" s="49">
        <v>36486</v>
      </c>
      <c r="K113" s="50">
        <v>8964</v>
      </c>
      <c r="L113" s="51" t="s">
        <v>124</v>
      </c>
      <c r="M113" s="57" t="str">
        <f>_xlfn.XLOOKUP(MatriceDosDiscplinaire[[#This Row],[UNITE]],[2]!Tableau88[UNITE],[2]!Tableau88[LEGION])</f>
        <v>GRURGN</v>
      </c>
      <c r="N113" s="58" t="str">
        <f>_xlfn.XLOOKUP(MatriceDosDiscplinaire[[#This Row],[UNITE]],[2]!Tableau88[UNITE],[2]!Tableau88[SUBDIVISION])</f>
        <v>GRURGN</v>
      </c>
      <c r="O113" s="59" t="str">
        <f>_xlfn.XLOOKUP(MatriceDosDiscplinaire[[#This Row],[UNITE]],[2]!Tableau88[UNITE],[2]!Tableau88[REGION])</f>
        <v>1° RG ABIDJAN</v>
      </c>
      <c r="P113" s="51" t="s">
        <v>94</v>
      </c>
      <c r="Q113" s="48" t="s">
        <v>94</v>
      </c>
      <c r="R113" s="51" t="s">
        <v>42</v>
      </c>
      <c r="S113" s="101">
        <f>IF(MatriceDosDiscplinaire[[#This Row],[MLE]]="","",_xlfn.XLOOKUP(MatriceDosDiscplinaire[[#This Row],[MLE]],[2]!TabPromo17_193[MATRICULE],[2]!TabPromo17_193[DATE D''ENTREE GIE]))</f>
        <v>43536</v>
      </c>
      <c r="T113" s="77">
        <f>IF(MatriceDosDiscplinaire[[#This Row],[DATE DES FAITS]]="","",MatriceDosDiscplinaire[[#This Row],[ANNEE DE PUNITION]]-YEAR(MatriceDosDiscplinaire[[#This Row],[DATE D''ENTREE GIE]]))</f>
        <v>5</v>
      </c>
      <c r="U113" s="48" t="s">
        <v>43</v>
      </c>
      <c r="V113" s="60">
        <v>1</v>
      </c>
      <c r="W113" s="51" t="s">
        <v>49</v>
      </c>
      <c r="X113" s="49">
        <v>45450</v>
      </c>
      <c r="Y113" s="60">
        <v>2</v>
      </c>
      <c r="Z113" s="60" t="s">
        <v>45</v>
      </c>
      <c r="AA113" s="120" t="str">
        <f>IFERROR(_xlfn.XLOOKUP(MatriceDosDiscplinaire[[#This Row],[MLE]],[2]!Tableau126[MLE],[2]!Tableau126[MESSAGES DE REFERENCE]),"")</f>
        <v/>
      </c>
      <c r="AB113" s="48" t="s">
        <v>38</v>
      </c>
      <c r="AC113" s="36">
        <v>37</v>
      </c>
      <c r="AD113" s="48">
        <f>YEAR(MatriceDosDiscplinaire[[#This Row],[DATE DES FAITS]])</f>
        <v>2024</v>
      </c>
    </row>
    <row r="114" spans="1:30">
      <c r="A114" s="19">
        <v>113</v>
      </c>
      <c r="B114" s="61">
        <v>2024</v>
      </c>
      <c r="C114" s="20">
        <v>113</v>
      </c>
      <c r="D114" s="100">
        <v>113</v>
      </c>
      <c r="E114" s="68">
        <v>45502</v>
      </c>
      <c r="F114" s="69">
        <v>92785</v>
      </c>
      <c r="G114" s="98" t="s">
        <v>284</v>
      </c>
      <c r="H114" s="70" t="s">
        <v>39</v>
      </c>
      <c r="I114" s="70" t="s">
        <v>165</v>
      </c>
      <c r="J114" s="71">
        <v>36532</v>
      </c>
      <c r="K114" s="72">
        <v>8895</v>
      </c>
      <c r="L114" s="73" t="s">
        <v>71</v>
      </c>
      <c r="M114" s="29" t="str">
        <f>_xlfn.XLOOKUP(MatriceDosDiscplinaire[[#This Row],[UNITE]],[2]!Tableau88[UNITE],[2]!Tableau88[LEGION])</f>
        <v>5°LGM SAN-PEDRO</v>
      </c>
      <c r="N114" s="30" t="str">
        <f>_xlfn.XLOOKUP(MatriceDosDiscplinaire[[#This Row],[UNITE]],[2]!Tableau88[UNITE],[2]!Tableau88[SUBDIVISION])</f>
        <v>GM</v>
      </c>
      <c r="O114" s="74" t="str">
        <f>_xlfn.XLOOKUP(MatriceDosDiscplinaire[[#This Row],[UNITE]],[2]!Tableau88[UNITE],[2]!Tableau88[REGION])</f>
        <v>2° RG DALOA</v>
      </c>
      <c r="P114" s="32" t="s">
        <v>62</v>
      </c>
      <c r="Q114" s="33" t="s">
        <v>52</v>
      </c>
      <c r="R114" s="32" t="s">
        <v>34</v>
      </c>
      <c r="S114" s="105">
        <f>IF(MatriceDosDiscplinaire[[#This Row],[MLE]]="","",_xlfn.XLOOKUP(MatriceDosDiscplinaire[[#This Row],[MLE]],[2]!TabPromo17_193[MATRICULE],[2]!TabPromo17_193[DATE D''ENTREE GIE]))</f>
        <v>44157</v>
      </c>
      <c r="T114" s="103">
        <f>IF(MatriceDosDiscplinaire[[#This Row],[DATE DES FAITS]]="","",MatriceDosDiscplinaire[[#This Row],[ANNEE DE PUNITION]]-YEAR(MatriceDosDiscplinaire[[#This Row],[DATE D''ENTREE GIE]]))</f>
        <v>4</v>
      </c>
      <c r="U114" s="33" t="s">
        <v>43</v>
      </c>
      <c r="V114" s="36">
        <v>0</v>
      </c>
      <c r="W114" s="73" t="s">
        <v>44</v>
      </c>
      <c r="X114" s="75">
        <v>45427</v>
      </c>
      <c r="Y114" s="36">
        <v>3</v>
      </c>
      <c r="Z114" s="36" t="s">
        <v>45</v>
      </c>
      <c r="AA114" s="38" t="str">
        <f>IFERROR(_xlfn.XLOOKUP(MatriceDosDiscplinaire[[#This Row],[MLE]],[2]!Tableau126[MLE],[2]!Tableau126[MESSAGES DE REFERENCE]),"")</f>
        <v/>
      </c>
      <c r="AB114" s="70">
        <v>30</v>
      </c>
      <c r="AC114" s="36">
        <v>37</v>
      </c>
      <c r="AD114" s="76">
        <f>YEAR(MatriceDosDiscplinaire[[#This Row],[DATE DES FAITS]])</f>
        <v>2024</v>
      </c>
    </row>
    <row r="115" spans="1:30">
      <c r="A115" s="19">
        <v>114</v>
      </c>
      <c r="B115" s="61">
        <v>2024</v>
      </c>
      <c r="C115" s="20">
        <v>114</v>
      </c>
      <c r="D115" s="118">
        <v>114</v>
      </c>
      <c r="E115" s="79">
        <v>45502</v>
      </c>
      <c r="F115" s="41">
        <v>26905</v>
      </c>
      <c r="G115" s="91" t="s">
        <v>285</v>
      </c>
      <c r="H115" s="45" t="s">
        <v>30</v>
      </c>
      <c r="I115" s="45" t="s">
        <v>165</v>
      </c>
      <c r="J115" s="42">
        <v>30808</v>
      </c>
      <c r="K115" s="43">
        <v>13754</v>
      </c>
      <c r="L115" s="44" t="s">
        <v>144</v>
      </c>
      <c r="M115" s="80" t="str">
        <f>_xlfn.XLOOKUP(MatriceDosDiscplinaire[[#This Row],[UNITE]],[2]!Tableau88[UNITE],[2]!Tableau88[LEGION])</f>
        <v>GRURGN</v>
      </c>
      <c r="N115" s="81" t="str">
        <f>_xlfn.XLOOKUP(MatriceDosDiscplinaire[[#This Row],[UNITE]],[2]!Tableau88[UNITE],[2]!Tableau88[SUBDIVISION])</f>
        <v>GRURGN</v>
      </c>
      <c r="O115" s="82" t="str">
        <f>_xlfn.XLOOKUP(MatriceDosDiscplinaire[[#This Row],[UNITE]],[2]!Tableau88[UNITE],[2]!Tableau88[REGION])</f>
        <v>1° RG ABIDJAN</v>
      </c>
      <c r="P115" s="83" t="s">
        <v>94</v>
      </c>
      <c r="Q115" s="84" t="s">
        <v>94</v>
      </c>
      <c r="R115" s="83" t="s">
        <v>42</v>
      </c>
      <c r="S115" s="102">
        <f>IF(MatriceDosDiscplinaire[[#This Row],[MLE]]="","",_xlfn.XLOOKUP(MatriceDosDiscplinaire[[#This Row],[MLE]],[2]!TabPromo17_193[MATRICULE],[2]!TabPromo17_193[DATE D''ENTREE GIE]))</f>
        <v>37592</v>
      </c>
      <c r="T115" s="107">
        <f>IF(MatriceDosDiscplinaire[[#This Row],[DATE DES FAITS]]="","",MatriceDosDiscplinaire[[#This Row],[ANNEE DE PUNITION]]-YEAR(MatriceDosDiscplinaire[[#This Row],[DATE D''ENTREE GIE]]))</f>
        <v>22</v>
      </c>
      <c r="U115" s="84" t="s">
        <v>43</v>
      </c>
      <c r="V115" s="86">
        <v>4</v>
      </c>
      <c r="W115" s="28" t="s">
        <v>49</v>
      </c>
      <c r="X115" s="26">
        <v>44562</v>
      </c>
      <c r="Y115" s="67">
        <v>2</v>
      </c>
      <c r="Z115" s="67" t="s">
        <v>45</v>
      </c>
      <c r="AA115" s="108" t="str">
        <f>IFERROR(_xlfn.XLOOKUP(MatriceDosDiscplinaire[[#This Row],[MLE]],[2]!Tableau126[MLE],[2]!Tableau126[MESSAGES DE REFERENCE]),"")</f>
        <v/>
      </c>
      <c r="AB115" s="25" t="s">
        <v>38</v>
      </c>
      <c r="AC115" s="36">
        <v>37</v>
      </c>
      <c r="AD115" s="25">
        <f>YEAR(MatriceDosDiscplinaire[[#This Row],[DATE DES FAITS]])</f>
        <v>2022</v>
      </c>
    </row>
    <row r="116" spans="1:30">
      <c r="A116" s="19">
        <v>115</v>
      </c>
      <c r="B116" s="78">
        <v>2024</v>
      </c>
      <c r="C116" s="20">
        <v>115</v>
      </c>
      <c r="D116" s="109">
        <v>115</v>
      </c>
      <c r="E116" s="68">
        <v>45502</v>
      </c>
      <c r="F116" s="69">
        <v>48901</v>
      </c>
      <c r="G116" s="98" t="s">
        <v>286</v>
      </c>
      <c r="H116" s="70" t="s">
        <v>39</v>
      </c>
      <c r="I116" s="70" t="s">
        <v>165</v>
      </c>
      <c r="J116" s="71">
        <v>32169</v>
      </c>
      <c r="K116" s="72">
        <v>13218</v>
      </c>
      <c r="L116" s="73" t="s">
        <v>97</v>
      </c>
      <c r="M116" s="29" t="str">
        <f>_xlfn.XLOOKUP(MatriceDosDiscplinaire[[#This Row],[UNITE]],[2]!Tableau88[UNITE],[2]!Tableau88[LEGION])</f>
        <v>1°LGM ABIDJAN</v>
      </c>
      <c r="N116" s="30" t="str">
        <f>_xlfn.XLOOKUP(MatriceDosDiscplinaire[[#This Row],[UNITE]],[2]!Tableau88[UNITE],[2]!Tableau88[SUBDIVISION])</f>
        <v>GM</v>
      </c>
      <c r="O116" s="74" t="str">
        <f>_xlfn.XLOOKUP(MatriceDosDiscplinaire[[#This Row],[UNITE]],[2]!Tableau88[UNITE],[2]!Tableau88[REGION])</f>
        <v>1° RG ABIDJAN</v>
      </c>
      <c r="P116" s="32" t="s">
        <v>51</v>
      </c>
      <c r="Q116" s="33" t="s">
        <v>52</v>
      </c>
      <c r="R116" s="32" t="s">
        <v>42</v>
      </c>
      <c r="S116" s="105">
        <f>IF(MatriceDosDiscplinaire[[#This Row],[MLE]]="","",_xlfn.XLOOKUP(MatriceDosDiscplinaire[[#This Row],[MLE]],[2]!TabPromo17_193[MATRICULE],[2]!TabPromo17_193[DATE D''ENTREE GIE]))</f>
        <v>41825</v>
      </c>
      <c r="T116" s="103">
        <f>IF(MatriceDosDiscplinaire[[#This Row],[DATE DES FAITS]]="","",MatriceDosDiscplinaire[[#This Row],[ANNEE DE PUNITION]]-YEAR(MatriceDosDiscplinaire[[#This Row],[DATE D''ENTREE GIE]]))</f>
        <v>10</v>
      </c>
      <c r="U116" s="33" t="s">
        <v>43</v>
      </c>
      <c r="V116" s="36">
        <v>0</v>
      </c>
      <c r="W116" s="73" t="s">
        <v>36</v>
      </c>
      <c r="X116" s="75">
        <v>45387</v>
      </c>
      <c r="Y116" s="36">
        <v>3</v>
      </c>
      <c r="Z116" s="36" t="s">
        <v>45</v>
      </c>
      <c r="AA116" s="38" t="str">
        <f>IFERROR(_xlfn.XLOOKUP(MatriceDosDiscplinaire[[#This Row],[MLE]],[2]!Tableau126[MLE],[2]!Tableau126[MESSAGES DE REFERENCE]),"")</f>
        <v/>
      </c>
      <c r="AB116" s="70" t="s">
        <v>38</v>
      </c>
      <c r="AC116" s="36">
        <v>37</v>
      </c>
      <c r="AD116" s="76">
        <f>YEAR(MatriceDosDiscplinaire[[#This Row],[DATE DES FAITS]])</f>
        <v>2024</v>
      </c>
    </row>
    <row r="117" spans="1:30">
      <c r="A117" s="19">
        <v>116</v>
      </c>
      <c r="B117" s="55">
        <v>2024</v>
      </c>
      <c r="C117" s="20">
        <v>116</v>
      </c>
      <c r="D117" s="118">
        <v>116</v>
      </c>
      <c r="E117" s="68">
        <v>45502</v>
      </c>
      <c r="F117" s="69">
        <v>501754</v>
      </c>
      <c r="G117" s="98" t="s">
        <v>287</v>
      </c>
      <c r="H117" s="70" t="s">
        <v>39</v>
      </c>
      <c r="I117" s="70" t="s">
        <v>165</v>
      </c>
      <c r="J117" s="71">
        <v>36514</v>
      </c>
      <c r="K117" s="72">
        <v>8900</v>
      </c>
      <c r="L117" s="73" t="s">
        <v>145</v>
      </c>
      <c r="M117" s="29" t="str">
        <f>_xlfn.XLOOKUP(MatriceDosDiscplinaire[[#This Row],[UNITE]],[2]!Tableau88[UNITE],[2]!Tableau88[LEGION])</f>
        <v>7°LGM ABENGOUROU</v>
      </c>
      <c r="N117" s="30" t="str">
        <f>_xlfn.XLOOKUP(MatriceDosDiscplinaire[[#This Row],[UNITE]],[2]!Tableau88[UNITE],[2]!Tableau88[SUBDIVISION])</f>
        <v>GM</v>
      </c>
      <c r="O117" s="74" t="str">
        <f>_xlfn.XLOOKUP(MatriceDosDiscplinaire[[#This Row],[UNITE]],[2]!Tableau88[UNITE],[2]!Tableau88[REGION])</f>
        <v>1° RG ABIDJAN</v>
      </c>
      <c r="P117" s="32" t="s">
        <v>59</v>
      </c>
      <c r="Q117" s="33" t="s">
        <v>52</v>
      </c>
      <c r="R117" s="32" t="s">
        <v>42</v>
      </c>
      <c r="S117" s="105">
        <f>IF(MatriceDosDiscplinaire[[#This Row],[MLE]]="","",_xlfn.XLOOKUP(MatriceDosDiscplinaire[[#This Row],[MLE]],[2]!TabPromo17_193[MATRICULE],[2]!TabPromo17_193[DATE D''ENTREE GIE]))</f>
        <v>44599</v>
      </c>
      <c r="T117" s="103">
        <f>IF(MatriceDosDiscplinaire[[#This Row],[DATE DES FAITS]]="","",MatriceDosDiscplinaire[[#This Row],[ANNEE DE PUNITION]]-YEAR(MatriceDosDiscplinaire[[#This Row],[DATE D''ENTREE GIE]]))</f>
        <v>2</v>
      </c>
      <c r="U117" s="33" t="s">
        <v>43</v>
      </c>
      <c r="V117" s="36">
        <v>0</v>
      </c>
      <c r="W117" s="73" t="s">
        <v>44</v>
      </c>
      <c r="X117" s="75">
        <v>45414</v>
      </c>
      <c r="Y117" s="36">
        <v>3</v>
      </c>
      <c r="Z117" s="36" t="s">
        <v>45</v>
      </c>
      <c r="AA117" s="38" t="str">
        <f>IFERROR(_xlfn.XLOOKUP(MatriceDosDiscplinaire[[#This Row],[MLE]],[2]!Tableau126[MLE],[2]!Tableau126[MESSAGES DE REFERENCE]),"")</f>
        <v/>
      </c>
      <c r="AB117" s="70">
        <v>50</v>
      </c>
      <c r="AC117" s="36">
        <v>37</v>
      </c>
      <c r="AD117" s="76">
        <f>YEAR(MatriceDosDiscplinaire[[#This Row],[DATE DES FAITS]])</f>
        <v>2024</v>
      </c>
    </row>
    <row r="118" spans="1:30">
      <c r="A118" s="19">
        <v>117</v>
      </c>
      <c r="B118" s="55">
        <v>2024</v>
      </c>
      <c r="C118" s="20">
        <v>117</v>
      </c>
      <c r="D118" s="100">
        <v>117</v>
      </c>
      <c r="E118" s="68">
        <v>45506</v>
      </c>
      <c r="F118" s="69">
        <v>86472</v>
      </c>
      <c r="G118" s="98" t="s">
        <v>195</v>
      </c>
      <c r="H118" s="70" t="s">
        <v>39</v>
      </c>
      <c r="I118" s="70" t="s">
        <v>165</v>
      </c>
      <c r="J118" s="71">
        <v>35152</v>
      </c>
      <c r="K118" s="72">
        <v>10142</v>
      </c>
      <c r="L118" s="73" t="s">
        <v>134</v>
      </c>
      <c r="M118" s="29" t="str">
        <f>_xlfn.XLOOKUP(MatriceDosDiscplinaire[[#This Row],[UNITE]],[2]!Tableau88[UNITE],[2]!Tableau88[LEGION])</f>
        <v>GRURGN</v>
      </c>
      <c r="N118" s="30" t="str">
        <f>_xlfn.XLOOKUP(MatriceDosDiscplinaire[[#This Row],[UNITE]],[2]!Tableau88[UNITE],[2]!Tableau88[SUBDIVISION])</f>
        <v>GRURGN</v>
      </c>
      <c r="O118" s="74" t="str">
        <f>_xlfn.XLOOKUP(MatriceDosDiscplinaire[[#This Row],[UNITE]],[2]!Tableau88[UNITE],[2]!Tableau88[REGION])</f>
        <v>1° RG ABIDJAN</v>
      </c>
      <c r="P118" s="32" t="s">
        <v>94</v>
      </c>
      <c r="Q118" s="33" t="s">
        <v>94</v>
      </c>
      <c r="R118" s="32" t="s">
        <v>42</v>
      </c>
      <c r="S118" s="105">
        <f>IF(MatriceDosDiscplinaire[[#This Row],[MLE]]="","",_xlfn.XLOOKUP(MatriceDosDiscplinaire[[#This Row],[MLE]],[2]!TabPromo17_193[MATRICULE],[2]!TabPromo17_193[DATE D''ENTREE GIE]))</f>
        <v>43536</v>
      </c>
      <c r="T118" s="103">
        <f>IF(MatriceDosDiscplinaire[[#This Row],[DATE DES FAITS]]="","",MatriceDosDiscplinaire[[#This Row],[ANNEE DE PUNITION]]-YEAR(MatriceDosDiscplinaire[[#This Row],[DATE D''ENTREE GIE]]))</f>
        <v>5</v>
      </c>
      <c r="U118" s="33" t="s">
        <v>43</v>
      </c>
      <c r="V118" s="36">
        <v>1</v>
      </c>
      <c r="W118" s="73" t="s">
        <v>44</v>
      </c>
      <c r="X118" s="75">
        <v>45294</v>
      </c>
      <c r="Y118" s="36">
        <v>3</v>
      </c>
      <c r="Z118" s="36" t="s">
        <v>45</v>
      </c>
      <c r="AA118" s="38" t="str">
        <f>IFERROR(_xlfn.XLOOKUP(MatriceDosDiscplinaire[[#This Row],[MLE]],[2]!Tableau126[MLE],[2]!Tableau126[MESSAGES DE REFERENCE]),"")</f>
        <v/>
      </c>
      <c r="AB118" s="70">
        <v>50</v>
      </c>
      <c r="AC118" s="36">
        <v>37</v>
      </c>
      <c r="AD118" s="76">
        <f>YEAR(MatriceDosDiscplinaire[[#This Row],[DATE DES FAITS]])</f>
        <v>2024</v>
      </c>
    </row>
    <row r="119" spans="1:30">
      <c r="A119" s="19">
        <v>118</v>
      </c>
      <c r="B119" s="55">
        <v>2024</v>
      </c>
      <c r="C119" s="20">
        <v>118</v>
      </c>
      <c r="D119" s="118">
        <v>118</v>
      </c>
      <c r="E119" s="68">
        <v>45506</v>
      </c>
      <c r="F119" s="69">
        <v>46444</v>
      </c>
      <c r="G119" s="98" t="s">
        <v>288</v>
      </c>
      <c r="H119" s="70" t="s">
        <v>39</v>
      </c>
      <c r="I119" s="70" t="s">
        <v>165</v>
      </c>
      <c r="J119" s="71">
        <v>32791</v>
      </c>
      <c r="K119" s="72">
        <v>10952</v>
      </c>
      <c r="L119" s="73" t="s">
        <v>119</v>
      </c>
      <c r="M119" s="29" t="str">
        <f>_xlfn.XLOOKUP(MatriceDosDiscplinaire[[#This Row],[UNITE]],[2]!Tableau88[UNITE],[2]!Tableau88[LEGION])</f>
        <v>US</v>
      </c>
      <c r="N119" s="30" t="str">
        <f>_xlfn.XLOOKUP(MatriceDosDiscplinaire[[#This Row],[UNITE]],[2]!Tableau88[UNITE],[2]!Tableau88[SUBDIVISION])</f>
        <v>US</v>
      </c>
      <c r="O119" s="74" t="str">
        <f>_xlfn.XLOOKUP(MatriceDosDiscplinaire[[#This Row],[UNITE]],[2]!Tableau88[UNITE],[2]!Tableau88[REGION])</f>
        <v>1° RG ABIDJAN</v>
      </c>
      <c r="P119" s="32" t="s">
        <v>106</v>
      </c>
      <c r="Q119" s="33" t="s">
        <v>106</v>
      </c>
      <c r="R119" s="32" t="s">
        <v>42</v>
      </c>
      <c r="S119" s="105">
        <f>IF(MatriceDosDiscplinaire[[#This Row],[MLE]]="","",_xlfn.XLOOKUP(MatriceDosDiscplinaire[[#This Row],[MLE]],[2]!TabPromo17_193[MATRICULE],[2]!TabPromo17_193[DATE D''ENTREE GIE]))</f>
        <v>41041</v>
      </c>
      <c r="T119" s="103">
        <f>IF(MatriceDosDiscplinaire[[#This Row],[DATE DES FAITS]]="","",MatriceDosDiscplinaire[[#This Row],[ANNEE DE PUNITION]]-YEAR(MatriceDosDiscplinaire[[#This Row],[DATE D''ENTREE GIE]]))</f>
        <v>12</v>
      </c>
      <c r="U119" s="33" t="s">
        <v>43</v>
      </c>
      <c r="V119" s="36">
        <v>1</v>
      </c>
      <c r="W119" s="73" t="s">
        <v>49</v>
      </c>
      <c r="X119" s="75">
        <v>43743</v>
      </c>
      <c r="Y119" s="36">
        <v>2</v>
      </c>
      <c r="Z119" s="36" t="s">
        <v>45</v>
      </c>
      <c r="AA119" s="38" t="str">
        <f>IFERROR(_xlfn.XLOOKUP(MatriceDosDiscplinaire[[#This Row],[MLE]],[2]!Tableau126[MLE],[2]!Tableau126[MESSAGES DE REFERENCE]),"")</f>
        <v/>
      </c>
      <c r="AB119" s="70" t="s">
        <v>38</v>
      </c>
      <c r="AC119" s="36">
        <v>38</v>
      </c>
      <c r="AD119" s="76">
        <f>YEAR(MatriceDosDiscplinaire[[#This Row],[DATE DES FAITS]])</f>
        <v>2019</v>
      </c>
    </row>
    <row r="120" spans="1:30">
      <c r="A120" s="19">
        <v>119</v>
      </c>
      <c r="B120" s="61">
        <v>2024</v>
      </c>
      <c r="C120" s="20">
        <v>119</v>
      </c>
      <c r="D120" s="106">
        <v>119</v>
      </c>
      <c r="E120" s="68">
        <v>45506</v>
      </c>
      <c r="F120" s="41">
        <v>24435</v>
      </c>
      <c r="G120" s="91" t="s">
        <v>289</v>
      </c>
      <c r="H120" s="45" t="s">
        <v>30</v>
      </c>
      <c r="I120" s="45" t="s">
        <v>165</v>
      </c>
      <c r="J120" s="42">
        <v>26946</v>
      </c>
      <c r="K120" s="43">
        <v>18491</v>
      </c>
      <c r="L120" s="44" t="s">
        <v>146</v>
      </c>
      <c r="M120" s="80" t="str">
        <f>_xlfn.XLOOKUP(MatriceDosDiscplinaire[[#This Row],[UNITE]],[2]!Tableau88[UNITE],[2]!Tableau88[LEGION])</f>
        <v>6°LGT YAMOUSSOUKRO</v>
      </c>
      <c r="N120" s="81" t="str">
        <f>_xlfn.XLOOKUP(MatriceDosDiscplinaire[[#This Row],[UNITE]],[2]!Tableau88[UNITE],[2]!Tableau88[SUBDIVISION])</f>
        <v>GT</v>
      </c>
      <c r="O120" s="82" t="str">
        <f>_xlfn.XLOOKUP(MatriceDosDiscplinaire[[#This Row],[UNITE]],[2]!Tableau88[UNITE],[2]!Tableau88[REGION])</f>
        <v>3° RG BOUAKE</v>
      </c>
      <c r="P120" s="83" t="s">
        <v>88</v>
      </c>
      <c r="Q120" s="84" t="s">
        <v>33</v>
      </c>
      <c r="R120" s="83" t="s">
        <v>56</v>
      </c>
      <c r="S120" s="102">
        <f>IF(MatriceDosDiscplinaire[[#This Row],[MLE]]="","",_xlfn.XLOOKUP(MatriceDosDiscplinaire[[#This Row],[MLE]],[2]!TabPromo17_193[MATRICULE],[2]!TabPromo17_193[DATE D''ENTREE GIE]))</f>
        <v>35728</v>
      </c>
      <c r="T120" s="107">
        <f>IF(MatriceDosDiscplinaire[[#This Row],[DATE DES FAITS]]="","",MatriceDosDiscplinaire[[#This Row],[ANNEE DE PUNITION]]-YEAR(MatriceDosDiscplinaire[[#This Row],[DATE D''ENTREE GIE]]))</f>
        <v>27</v>
      </c>
      <c r="U120" s="84" t="s">
        <v>35</v>
      </c>
      <c r="V120" s="86">
        <v>5</v>
      </c>
      <c r="W120" s="44" t="s">
        <v>57</v>
      </c>
      <c r="X120" s="87">
        <v>45437</v>
      </c>
      <c r="Y120" s="86">
        <v>3</v>
      </c>
      <c r="Z120" s="86" t="s">
        <v>45</v>
      </c>
      <c r="AA120" s="108" t="str">
        <f>IFERROR(_xlfn.XLOOKUP(MatriceDosDiscplinaire[[#This Row],[MLE]],[2]!Tableau126[MLE],[2]!Tableau126[MESSAGES DE REFERENCE]),"")</f>
        <v/>
      </c>
      <c r="AB120" s="45">
        <v>50</v>
      </c>
      <c r="AC120" s="36">
        <v>38</v>
      </c>
      <c r="AD120" s="89">
        <f>YEAR(MatriceDosDiscplinaire[[#This Row],[DATE DES FAITS]])</f>
        <v>2024</v>
      </c>
    </row>
    <row r="121" spans="1:30">
      <c r="A121" s="19">
        <v>120</v>
      </c>
      <c r="B121" s="90">
        <v>2024</v>
      </c>
      <c r="C121" s="20">
        <v>120</v>
      </c>
      <c r="D121" s="118">
        <v>120</v>
      </c>
      <c r="E121" s="68">
        <v>45512</v>
      </c>
      <c r="F121" s="69">
        <v>24978</v>
      </c>
      <c r="G121" s="98" t="s">
        <v>290</v>
      </c>
      <c r="H121" s="70" t="s">
        <v>30</v>
      </c>
      <c r="I121" s="70" t="s">
        <v>165</v>
      </c>
      <c r="J121" s="71">
        <v>28090</v>
      </c>
      <c r="K121" s="72">
        <v>16957</v>
      </c>
      <c r="L121" s="73" t="s">
        <v>147</v>
      </c>
      <c r="M121" s="29" t="str">
        <f>_xlfn.XLOOKUP(MatriceDosDiscplinaire[[#This Row],[UNITE]],[2]!Tableau88[UNITE],[2]!Tableau88[LEGION])</f>
        <v>CSG</v>
      </c>
      <c r="N121" s="30" t="str">
        <f>_xlfn.XLOOKUP(MatriceDosDiscplinaire[[#This Row],[UNITE]],[2]!Tableau88[UNITE],[2]!Tableau88[SUBDIVISION])</f>
        <v>CSG</v>
      </c>
      <c r="O121" s="74" t="str">
        <f>_xlfn.XLOOKUP(MatriceDosDiscplinaire[[#This Row],[UNITE]],[2]!Tableau88[UNITE],[2]!Tableau88[REGION])</f>
        <v>1° RG ABIDJAN</v>
      </c>
      <c r="P121" s="32" t="s">
        <v>108</v>
      </c>
      <c r="Q121" s="33" t="s">
        <v>108</v>
      </c>
      <c r="R121" s="32" t="s">
        <v>42</v>
      </c>
      <c r="S121" s="105">
        <f>IF(MatriceDosDiscplinaire[[#This Row],[MLE]]="","",_xlfn.XLOOKUP(MatriceDosDiscplinaire[[#This Row],[MLE]],[2]!TabPromo17_193[MATRICULE],[2]!TabPromo17_193[DATE D''ENTREE GIE]))</f>
        <v>36122</v>
      </c>
      <c r="T121" s="103">
        <f>IF(MatriceDosDiscplinaire[[#This Row],[DATE DES FAITS]]="","",MatriceDosDiscplinaire[[#This Row],[ANNEE DE PUNITION]]-YEAR(MatriceDosDiscplinaire[[#This Row],[DATE D''ENTREE GIE]]))</f>
        <v>26</v>
      </c>
      <c r="U121" s="33" t="s">
        <v>35</v>
      </c>
      <c r="V121" s="36">
        <v>3</v>
      </c>
      <c r="W121" s="73" t="s">
        <v>49</v>
      </c>
      <c r="X121" s="75">
        <v>45047</v>
      </c>
      <c r="Y121" s="36">
        <v>2</v>
      </c>
      <c r="Z121" s="36" t="s">
        <v>45</v>
      </c>
      <c r="AA121" s="38" t="str">
        <f>IFERROR(_xlfn.XLOOKUP(MatriceDosDiscplinaire[[#This Row],[MLE]],[2]!Tableau126[MLE],[2]!Tableau126[MESSAGES DE REFERENCE]),"")</f>
        <v/>
      </c>
      <c r="AB121" s="70" t="s">
        <v>38</v>
      </c>
      <c r="AC121" s="36">
        <v>38</v>
      </c>
      <c r="AD121" s="76">
        <f>YEAR(MatriceDosDiscplinaire[[#This Row],[DATE DES FAITS]])</f>
        <v>2023</v>
      </c>
    </row>
    <row r="122" spans="1:30">
      <c r="A122" s="19">
        <v>121</v>
      </c>
      <c r="B122" s="55">
        <v>2024</v>
      </c>
      <c r="C122" s="20">
        <v>121</v>
      </c>
      <c r="D122" s="100">
        <v>121</v>
      </c>
      <c r="E122" s="68">
        <v>45512</v>
      </c>
      <c r="F122" s="69">
        <v>500528</v>
      </c>
      <c r="G122" s="98" t="s">
        <v>291</v>
      </c>
      <c r="H122" s="70" t="s">
        <v>39</v>
      </c>
      <c r="I122" s="70" t="s">
        <v>165</v>
      </c>
      <c r="J122" s="71">
        <v>37842</v>
      </c>
      <c r="K122" s="72">
        <v>7624</v>
      </c>
      <c r="L122" s="73" t="s">
        <v>97</v>
      </c>
      <c r="M122" s="29" t="str">
        <f>_xlfn.XLOOKUP(MatriceDosDiscplinaire[[#This Row],[UNITE]],[2]!Tableau88[UNITE],[2]!Tableau88[LEGION])</f>
        <v>1°LGM ABIDJAN</v>
      </c>
      <c r="N122" s="30" t="str">
        <f>_xlfn.XLOOKUP(MatriceDosDiscplinaire[[#This Row],[UNITE]],[2]!Tableau88[UNITE],[2]!Tableau88[SUBDIVISION])</f>
        <v>GM</v>
      </c>
      <c r="O122" s="74" t="str">
        <f>_xlfn.XLOOKUP(MatriceDosDiscplinaire[[#This Row],[UNITE]],[2]!Tableau88[UNITE],[2]!Tableau88[REGION])</f>
        <v>1° RG ABIDJAN</v>
      </c>
      <c r="P122" s="32" t="s">
        <v>51</v>
      </c>
      <c r="Q122" s="33" t="s">
        <v>52</v>
      </c>
      <c r="R122" s="32" t="s">
        <v>42</v>
      </c>
      <c r="S122" s="105">
        <f>IF(MatriceDosDiscplinaire[[#This Row],[MLE]]="","",_xlfn.XLOOKUP(MatriceDosDiscplinaire[[#This Row],[MLE]],[2]!TabPromo17_193[MATRICULE],[2]!TabPromo17_193[DATE D''ENTREE GIE]))</f>
        <v>44599</v>
      </c>
      <c r="T122" s="103">
        <f>IF(MatriceDosDiscplinaire[[#This Row],[DATE DES FAITS]]="","",MatriceDosDiscplinaire[[#This Row],[ANNEE DE PUNITION]]-YEAR(MatriceDosDiscplinaire[[#This Row],[DATE D''ENTREE GIE]]))</f>
        <v>2</v>
      </c>
      <c r="U122" s="33" t="s">
        <v>43</v>
      </c>
      <c r="V122" s="36">
        <v>0</v>
      </c>
      <c r="W122" s="73" t="s">
        <v>44</v>
      </c>
      <c r="X122" s="75">
        <v>45466</v>
      </c>
      <c r="Y122" s="36">
        <v>3</v>
      </c>
      <c r="Z122" s="36" t="s">
        <v>45</v>
      </c>
      <c r="AA122" s="38" t="str">
        <f>IFERROR(_xlfn.XLOOKUP(MatriceDosDiscplinaire[[#This Row],[MLE]],[2]!Tableau126[MLE],[2]!Tableau126[MESSAGES DE REFERENCE]),"")</f>
        <v/>
      </c>
      <c r="AB122" s="70">
        <v>50</v>
      </c>
      <c r="AC122" s="36">
        <v>38</v>
      </c>
      <c r="AD122" s="76">
        <f>YEAR(MatriceDosDiscplinaire[[#This Row],[DATE DES FAITS]])</f>
        <v>2024</v>
      </c>
    </row>
    <row r="123" spans="1:30">
      <c r="A123" s="19">
        <v>122</v>
      </c>
      <c r="B123" s="55">
        <v>2024</v>
      </c>
      <c r="C123" s="20">
        <v>122</v>
      </c>
      <c r="D123" s="118">
        <v>122</v>
      </c>
      <c r="E123" s="68">
        <v>45512</v>
      </c>
      <c r="F123" s="69">
        <v>27326</v>
      </c>
      <c r="G123" s="98" t="s">
        <v>292</v>
      </c>
      <c r="H123" s="70" t="s">
        <v>46</v>
      </c>
      <c r="I123" s="70" t="s">
        <v>165</v>
      </c>
      <c r="J123" s="71">
        <v>29581</v>
      </c>
      <c r="K123" s="72">
        <v>15706</v>
      </c>
      <c r="L123" s="73" t="s">
        <v>148</v>
      </c>
      <c r="M123" s="29" t="str">
        <f>_xlfn.XLOOKUP(MatriceDosDiscplinaire[[#This Row],[UNITE]],[2]!Tableau88[UNITE],[2]!Tableau88[LEGION])</f>
        <v>1°LGM ABIDJAN</v>
      </c>
      <c r="N123" s="30" t="str">
        <f>_xlfn.XLOOKUP(MatriceDosDiscplinaire[[#This Row],[UNITE]],[2]!Tableau88[UNITE],[2]!Tableau88[SUBDIVISION])</f>
        <v>GM</v>
      </c>
      <c r="O123" s="74" t="str">
        <f>_xlfn.XLOOKUP(MatriceDosDiscplinaire[[#This Row],[UNITE]],[2]!Tableau88[UNITE],[2]!Tableau88[REGION])</f>
        <v>1° RG ABIDJAN</v>
      </c>
      <c r="P123" s="32" t="s">
        <v>51</v>
      </c>
      <c r="Q123" s="33" t="s">
        <v>52</v>
      </c>
      <c r="R123" s="32" t="s">
        <v>42</v>
      </c>
      <c r="S123" s="105">
        <f>IF(MatriceDosDiscplinaire[[#This Row],[MLE]]="","",_xlfn.XLOOKUP(MatriceDosDiscplinaire[[#This Row],[MLE]],[2]!TabPromo17_193[MATRICULE],[2]!TabPromo17_193[DATE D''ENTREE GIE]))</f>
        <v>37950</v>
      </c>
      <c r="T123" s="103">
        <f>IF(MatriceDosDiscplinaire[[#This Row],[DATE DES FAITS]]="","",MatriceDosDiscplinaire[[#This Row],[ANNEE DE PUNITION]]-YEAR(MatriceDosDiscplinaire[[#This Row],[DATE D''ENTREE GIE]]))</f>
        <v>21</v>
      </c>
      <c r="U123" s="33" t="s">
        <v>35</v>
      </c>
      <c r="V123" s="36">
        <v>2</v>
      </c>
      <c r="W123" s="73" t="s">
        <v>36</v>
      </c>
      <c r="X123" s="75">
        <v>45287</v>
      </c>
      <c r="Y123" s="36">
        <v>3</v>
      </c>
      <c r="Z123" s="36" t="s">
        <v>45</v>
      </c>
      <c r="AA123" s="38" t="str">
        <f>IFERROR(_xlfn.XLOOKUP(MatriceDosDiscplinaire[[#This Row],[MLE]],[2]!Tableau126[MLE],[2]!Tableau126[MESSAGES DE REFERENCE]),"")</f>
        <v/>
      </c>
      <c r="AB123" s="70" t="s">
        <v>38</v>
      </c>
      <c r="AC123" s="36">
        <v>38</v>
      </c>
      <c r="AD123" s="76">
        <f>YEAR(MatriceDosDiscplinaire[[#This Row],[DATE DES FAITS]])</f>
        <v>2023</v>
      </c>
    </row>
    <row r="124" spans="1:30">
      <c r="A124" s="19">
        <v>123</v>
      </c>
      <c r="B124" s="55">
        <v>2024</v>
      </c>
      <c r="C124" s="20">
        <v>123</v>
      </c>
      <c r="D124" s="100">
        <v>123</v>
      </c>
      <c r="E124" s="68">
        <v>45512</v>
      </c>
      <c r="F124" s="69">
        <v>41914</v>
      </c>
      <c r="G124" s="98" t="s">
        <v>293</v>
      </c>
      <c r="H124" s="70" t="s">
        <v>39</v>
      </c>
      <c r="I124" s="70" t="s">
        <v>165</v>
      </c>
      <c r="J124" s="71" t="s">
        <v>294</v>
      </c>
      <c r="K124" s="72">
        <v>14655</v>
      </c>
      <c r="L124" s="73" t="s">
        <v>60</v>
      </c>
      <c r="M124" s="29" t="str">
        <f>_xlfn.XLOOKUP(MatriceDosDiscplinaire[[#This Row],[UNITE]],[2]!Tableau88[UNITE],[2]!Tableau88[LEGION])</f>
        <v>1°LGM ABIDJAN</v>
      </c>
      <c r="N124" s="30" t="str">
        <f>_xlfn.XLOOKUP(MatriceDosDiscplinaire[[#This Row],[UNITE]],[2]!Tableau88[UNITE],[2]!Tableau88[SUBDIVISION])</f>
        <v>GM</v>
      </c>
      <c r="O124" s="74" t="str">
        <f>_xlfn.XLOOKUP(MatriceDosDiscplinaire[[#This Row],[UNITE]],[2]!Tableau88[UNITE],[2]!Tableau88[REGION])</f>
        <v>1° RG ABIDJAN</v>
      </c>
      <c r="P124" s="32" t="s">
        <v>51</v>
      </c>
      <c r="Q124" s="33" t="s">
        <v>52</v>
      </c>
      <c r="R124" s="32" t="s">
        <v>42</v>
      </c>
      <c r="S124" s="105">
        <f>IF(MatriceDosDiscplinaire[[#This Row],[MLE]]="","",_xlfn.XLOOKUP(MatriceDosDiscplinaire[[#This Row],[MLE]],[2]!TabPromo17_193[MATRICULE],[2]!TabPromo17_193[DATE D''ENTREE GIE]))</f>
        <v>39384</v>
      </c>
      <c r="T124" s="103">
        <f>IF(MatriceDosDiscplinaire[[#This Row],[DATE DES FAITS]]="","",MatriceDosDiscplinaire[[#This Row],[ANNEE DE PUNITION]]-YEAR(MatriceDosDiscplinaire[[#This Row],[DATE D''ENTREE GIE]]))</f>
        <v>17</v>
      </c>
      <c r="U124" s="33" t="s">
        <v>43</v>
      </c>
      <c r="V124" s="36">
        <v>1</v>
      </c>
      <c r="W124" s="28" t="s">
        <v>57</v>
      </c>
      <c r="X124" s="75">
        <v>45111</v>
      </c>
      <c r="Y124" s="36">
        <v>3</v>
      </c>
      <c r="Z124" s="36" t="s">
        <v>45</v>
      </c>
      <c r="AA124" s="38" t="str">
        <f>IFERROR(_xlfn.XLOOKUP(MatriceDosDiscplinaire[[#This Row],[MLE]],[2]!Tableau126[MLE],[2]!Tableau126[MESSAGES DE REFERENCE]),"")</f>
        <v/>
      </c>
      <c r="AB124" s="70" t="s">
        <v>141</v>
      </c>
      <c r="AC124" s="36">
        <v>38</v>
      </c>
      <c r="AD124" s="76">
        <f>YEAR(MatriceDosDiscplinaire[[#This Row],[DATE DES FAITS]])</f>
        <v>2023</v>
      </c>
    </row>
    <row r="125" spans="1:30">
      <c r="A125" s="19">
        <v>124</v>
      </c>
      <c r="B125" s="55">
        <v>2024</v>
      </c>
      <c r="C125" s="20">
        <v>124</v>
      </c>
      <c r="D125" s="100">
        <v>124</v>
      </c>
      <c r="E125" s="46">
        <v>45513</v>
      </c>
      <c r="F125" s="47">
        <v>45826</v>
      </c>
      <c r="G125" s="92" t="s">
        <v>193</v>
      </c>
      <c r="H125" s="48" t="s">
        <v>39</v>
      </c>
      <c r="I125" s="48" t="s">
        <v>165</v>
      </c>
      <c r="J125" s="49">
        <v>30403</v>
      </c>
      <c r="K125" s="50">
        <v>15079</v>
      </c>
      <c r="L125" s="51" t="s">
        <v>84</v>
      </c>
      <c r="M125" s="93" t="str">
        <f>_xlfn.XLOOKUP(MatriceDosDiscplinaire[[#This Row],[UNITE]],[2]!Tableau88[UNITE],[2]!Tableau88[LEGION])</f>
        <v>2°LGM DALOA</v>
      </c>
      <c r="N125" s="94" t="str">
        <f>_xlfn.XLOOKUP(MatriceDosDiscplinaire[[#This Row],[UNITE]],[2]!Tableau88[UNITE],[2]!Tableau88[SUBDIVISION])</f>
        <v>GM</v>
      </c>
      <c r="O125" s="52" t="str">
        <f>_xlfn.XLOOKUP(MatriceDosDiscplinaire[[#This Row],[UNITE]],[2]!Tableau88[UNITE],[2]!Tableau88[REGION])</f>
        <v>2° RG DALOA</v>
      </c>
      <c r="P125" s="95" t="s">
        <v>85</v>
      </c>
      <c r="Q125" s="96" t="s">
        <v>52</v>
      </c>
      <c r="R125" s="95" t="s">
        <v>34</v>
      </c>
      <c r="S125" s="101">
        <f>IF(MatriceDosDiscplinaire[[#This Row],[MLE]]="","",_xlfn.XLOOKUP(MatriceDosDiscplinaire[[#This Row],[MLE]],[2]!TabPromo17_193[MATRICULE],[2]!TabPromo17_193[DATE D''ENTREE GIE]))</f>
        <v>40434</v>
      </c>
      <c r="T125" s="77">
        <f>IF(MatriceDosDiscplinaire[[#This Row],[DATE DES FAITS]]="","",MatriceDosDiscplinaire[[#This Row],[ANNEE DE PUNITION]]-YEAR(MatriceDosDiscplinaire[[#This Row],[DATE D''ENTREE GIE]]))</f>
        <v>14</v>
      </c>
      <c r="U125" s="96" t="s">
        <v>43</v>
      </c>
      <c r="V125" s="97">
        <v>0</v>
      </c>
      <c r="W125" s="51" t="s">
        <v>44</v>
      </c>
      <c r="X125" s="53">
        <v>45482</v>
      </c>
      <c r="Y125" s="97">
        <v>3</v>
      </c>
      <c r="Z125" s="97" t="s">
        <v>45</v>
      </c>
      <c r="AA125" s="119" t="str">
        <f>IFERROR(_xlfn.XLOOKUP(MatriceDosDiscplinaire[[#This Row],[MLE]],[2]!Tableau126[MLE],[2]!Tableau126[MESSAGES DE REFERENCE]),"")</f>
        <v/>
      </c>
      <c r="AB125" s="48">
        <v>30</v>
      </c>
      <c r="AC125" s="36">
        <v>38</v>
      </c>
      <c r="AD125" s="54">
        <f>YEAR(MatriceDosDiscplinaire[[#This Row],[DATE DES FAITS]])</f>
        <v>2024</v>
      </c>
    </row>
    <row r="126" spans="1:30">
      <c r="A126" s="19">
        <v>125</v>
      </c>
      <c r="B126" s="55">
        <v>2024</v>
      </c>
      <c r="C126" s="20">
        <v>125</v>
      </c>
      <c r="D126" s="106">
        <v>125</v>
      </c>
      <c r="E126" s="62">
        <v>45516</v>
      </c>
      <c r="F126" s="23">
        <v>87692</v>
      </c>
      <c r="G126" s="24" t="s">
        <v>295</v>
      </c>
      <c r="H126" s="25" t="s">
        <v>39</v>
      </c>
      <c r="I126" s="25" t="s">
        <v>165</v>
      </c>
      <c r="J126" s="26">
        <v>36161</v>
      </c>
      <c r="K126" s="50">
        <v>9324</v>
      </c>
      <c r="L126" s="28" t="s">
        <v>149</v>
      </c>
      <c r="M126" s="63" t="str">
        <f>_xlfn.XLOOKUP(MatriceDosDiscplinaire[[#This Row],[UNITE]],[2]!Tableau88[UNITE],[2]!Tableau88[LEGION])</f>
        <v>8°LGM MAN</v>
      </c>
      <c r="N126" s="64" t="str">
        <f>_xlfn.XLOOKUP(MatriceDosDiscplinaire[[#This Row],[UNITE]],[2]!Tableau88[UNITE],[2]!Tableau88[SUBDIVISION])</f>
        <v>GM</v>
      </c>
      <c r="O126" s="65" t="str">
        <f>_xlfn.XLOOKUP(MatriceDosDiscplinaire[[#This Row],[UNITE]],[2]!Tableau88[UNITE],[2]!Tableau88[REGION])</f>
        <v>2° RG DALOA</v>
      </c>
      <c r="P126" s="28" t="s">
        <v>111</v>
      </c>
      <c r="Q126" s="25" t="s">
        <v>52</v>
      </c>
      <c r="R126" s="28" t="s">
        <v>34</v>
      </c>
      <c r="S126" s="34">
        <f>IF(MatriceDosDiscplinaire[[#This Row],[MLE]]="","",_xlfn.XLOOKUP(MatriceDosDiscplinaire[[#This Row],[MLE]],[2]!TabPromo17_193[MATRICULE],[2]!TabPromo17_193[DATE D''ENTREE GIE]))</f>
        <v>43870</v>
      </c>
      <c r="T126" s="66">
        <f>IF(MatriceDosDiscplinaire[[#This Row],[DATE DES FAITS]]="","",MatriceDosDiscplinaire[[#This Row],[ANNEE DE PUNITION]]-YEAR(MatriceDosDiscplinaire[[#This Row],[DATE D''ENTREE GIE]]))</f>
        <v>4</v>
      </c>
      <c r="U126" s="25" t="s">
        <v>43</v>
      </c>
      <c r="V126" s="67">
        <v>1</v>
      </c>
      <c r="W126" s="28" t="s">
        <v>57</v>
      </c>
      <c r="X126" s="26">
        <v>45485</v>
      </c>
      <c r="Y126" s="67">
        <v>3</v>
      </c>
      <c r="Z126" s="67" t="s">
        <v>45</v>
      </c>
      <c r="AA126" s="111" t="str">
        <f>IFERROR(_xlfn.XLOOKUP(MatriceDosDiscplinaire[[#This Row],[MLE]],[2]!Tableau126[MLE],[2]!Tableau126[MESSAGES DE REFERENCE]),"")</f>
        <v/>
      </c>
      <c r="AB126" s="25" t="s">
        <v>67</v>
      </c>
      <c r="AC126" s="36">
        <v>38</v>
      </c>
      <c r="AD126" s="25">
        <f>YEAR(MatriceDosDiscplinaire[[#This Row],[DATE DES FAITS]])</f>
        <v>2024</v>
      </c>
    </row>
    <row r="127" spans="1:30">
      <c r="A127" s="19">
        <v>126</v>
      </c>
      <c r="B127" s="55">
        <v>2024</v>
      </c>
      <c r="C127" s="20">
        <v>126</v>
      </c>
      <c r="D127" s="100">
        <v>126</v>
      </c>
      <c r="E127" s="68">
        <v>45524</v>
      </c>
      <c r="F127" s="69">
        <v>43824</v>
      </c>
      <c r="G127" s="98" t="s">
        <v>296</v>
      </c>
      <c r="H127" s="70" t="s">
        <v>53</v>
      </c>
      <c r="I127" s="70" t="s">
        <v>165</v>
      </c>
      <c r="J127" s="71">
        <v>31632</v>
      </c>
      <c r="K127" s="50">
        <v>13589</v>
      </c>
      <c r="L127" s="73" t="s">
        <v>140</v>
      </c>
      <c r="M127" s="29" t="str">
        <f>_xlfn.XLOOKUP(MatriceDosDiscplinaire[[#This Row],[UNITE]],[2]!Tableau88[UNITE],[2]!Tableau88[LEGION])</f>
        <v>2°LGT DALOA</v>
      </c>
      <c r="N127" s="30" t="str">
        <f>_xlfn.XLOOKUP(MatriceDosDiscplinaire[[#This Row],[UNITE]],[2]!Tableau88[UNITE],[2]!Tableau88[SUBDIVISION])</f>
        <v>GT</v>
      </c>
      <c r="O127" s="74" t="str">
        <f>_xlfn.XLOOKUP(MatriceDosDiscplinaire[[#This Row],[UNITE]],[2]!Tableau88[UNITE],[2]!Tableau88[REGION])</f>
        <v>2° RG DALOA</v>
      </c>
      <c r="P127" s="32" t="s">
        <v>100</v>
      </c>
      <c r="Q127" s="33" t="s">
        <v>33</v>
      </c>
      <c r="R127" s="32" t="s">
        <v>34</v>
      </c>
      <c r="S127" s="105">
        <f>IF(MatriceDosDiscplinaire[[#This Row],[MLE]]="","",_xlfn.XLOOKUP(MatriceDosDiscplinaire[[#This Row],[MLE]],[2]!TabPromo17_193[MATRICULE],[2]!TabPromo17_193[DATE D''ENTREE GIE]))</f>
        <v>40057</v>
      </c>
      <c r="T127" s="103">
        <f>IF(MatriceDosDiscplinaire[[#This Row],[DATE DES FAITS]]="","",MatriceDosDiscplinaire[[#This Row],[ANNEE DE PUNITION]]-YEAR(MatriceDosDiscplinaire[[#This Row],[DATE D''ENTREE GIE]]))</f>
        <v>15</v>
      </c>
      <c r="U127" s="33" t="s">
        <v>43</v>
      </c>
      <c r="V127" s="36">
        <v>3</v>
      </c>
      <c r="W127" s="51" t="s">
        <v>36</v>
      </c>
      <c r="X127" s="75">
        <v>45221</v>
      </c>
      <c r="Y127" s="36">
        <v>3</v>
      </c>
      <c r="Z127" s="36" t="s">
        <v>45</v>
      </c>
      <c r="AA127" s="38" t="str">
        <f>IFERROR(_xlfn.XLOOKUP(MatriceDosDiscplinaire[[#This Row],[MLE]],[2]!Tableau126[MLE],[2]!Tableau126[MESSAGES DE REFERENCE]),"")</f>
        <v/>
      </c>
      <c r="AB127" s="70" t="s">
        <v>38</v>
      </c>
      <c r="AC127" s="36">
        <v>38</v>
      </c>
      <c r="AD127" s="76">
        <f>YEAR(MatriceDosDiscplinaire[[#This Row],[DATE DES FAITS]])</f>
        <v>2023</v>
      </c>
    </row>
    <row r="128" spans="1:30">
      <c r="A128" s="19">
        <v>127</v>
      </c>
      <c r="B128" s="55">
        <v>2024</v>
      </c>
      <c r="C128" s="20">
        <v>127</v>
      </c>
      <c r="D128" s="106">
        <v>127</v>
      </c>
      <c r="E128" s="68">
        <v>45524</v>
      </c>
      <c r="F128" s="69">
        <v>42829</v>
      </c>
      <c r="G128" s="98" t="s">
        <v>297</v>
      </c>
      <c r="H128" s="70" t="s">
        <v>53</v>
      </c>
      <c r="I128" s="70" t="s">
        <v>165</v>
      </c>
      <c r="J128" s="71">
        <v>30724</v>
      </c>
      <c r="K128" s="50">
        <v>14718</v>
      </c>
      <c r="L128" s="73" t="s">
        <v>150</v>
      </c>
      <c r="M128" s="29" t="str">
        <f>_xlfn.XLOOKUP(MatriceDosDiscplinaire[[#This Row],[UNITE]],[2]!Tableau88[UNITE],[2]!Tableau88[LEGION])</f>
        <v>2°LGT DALOA</v>
      </c>
      <c r="N128" s="30" t="str">
        <f>_xlfn.XLOOKUP(MatriceDosDiscplinaire[[#This Row],[UNITE]],[2]!Tableau88[UNITE],[2]!Tableau88[SUBDIVISION])</f>
        <v>GT</v>
      </c>
      <c r="O128" s="74" t="str">
        <f>_xlfn.XLOOKUP(MatriceDosDiscplinaire[[#This Row],[UNITE]],[2]!Tableau88[UNITE],[2]!Tableau88[REGION])</f>
        <v>2° RG DALOA</v>
      </c>
      <c r="P128" s="32" t="s">
        <v>100</v>
      </c>
      <c r="Q128" s="33" t="s">
        <v>33</v>
      </c>
      <c r="R128" s="32" t="s">
        <v>34</v>
      </c>
      <c r="S128" s="105">
        <f>IF(MatriceDosDiscplinaire[[#This Row],[MLE]]="","",_xlfn.XLOOKUP(MatriceDosDiscplinaire[[#This Row],[MLE]],[2]!TabPromo17_193[MATRICULE],[2]!TabPromo17_193[DATE D''ENTREE GIE]))</f>
        <v>39747</v>
      </c>
      <c r="T128" s="103">
        <f>IF(MatriceDosDiscplinaire[[#This Row],[DATE DES FAITS]]="","",MatriceDosDiscplinaire[[#This Row],[ANNEE DE PUNITION]]-YEAR(MatriceDosDiscplinaire[[#This Row],[DATE D''ENTREE GIE]]))</f>
        <v>16</v>
      </c>
      <c r="U128" s="33" t="s">
        <v>43</v>
      </c>
      <c r="V128" s="36">
        <v>1</v>
      </c>
      <c r="W128" s="73" t="s">
        <v>127</v>
      </c>
      <c r="X128" s="75">
        <v>45442</v>
      </c>
      <c r="Y128" s="36">
        <v>3</v>
      </c>
      <c r="Z128" s="36" t="s">
        <v>45</v>
      </c>
      <c r="AA128" s="38" t="str">
        <f>IFERROR(_xlfn.XLOOKUP(MatriceDosDiscplinaire[[#This Row],[MLE]],[2]!Tableau126[MLE],[2]!Tableau126[MESSAGES DE REFERENCE]),"")</f>
        <v/>
      </c>
      <c r="AB128" s="70">
        <v>30</v>
      </c>
      <c r="AC128" s="36">
        <v>38</v>
      </c>
      <c r="AD128" s="76">
        <f>YEAR(MatriceDosDiscplinaire[[#This Row],[DATE DES FAITS]])</f>
        <v>2024</v>
      </c>
    </row>
    <row r="129" spans="1:30">
      <c r="A129" s="19">
        <v>128</v>
      </c>
      <c r="B129" s="55">
        <v>2024</v>
      </c>
      <c r="C129" s="20">
        <v>128</v>
      </c>
      <c r="D129" s="100">
        <v>128</v>
      </c>
      <c r="E129" s="68">
        <v>45524</v>
      </c>
      <c r="F129" s="69">
        <v>27733</v>
      </c>
      <c r="G129" s="98" t="s">
        <v>298</v>
      </c>
      <c r="H129" s="70" t="s">
        <v>46</v>
      </c>
      <c r="I129" s="70" t="s">
        <v>165</v>
      </c>
      <c r="J129" s="71">
        <v>28930</v>
      </c>
      <c r="K129" s="50">
        <v>16512</v>
      </c>
      <c r="L129" s="73" t="s">
        <v>150</v>
      </c>
      <c r="M129" s="29" t="str">
        <f>_xlfn.XLOOKUP(MatriceDosDiscplinaire[[#This Row],[UNITE]],[2]!Tableau88[UNITE],[2]!Tableau88[LEGION])</f>
        <v>2°LGT DALOA</v>
      </c>
      <c r="N129" s="30" t="str">
        <f>_xlfn.XLOOKUP(MatriceDosDiscplinaire[[#This Row],[UNITE]],[2]!Tableau88[UNITE],[2]!Tableau88[SUBDIVISION])</f>
        <v>GT</v>
      </c>
      <c r="O129" s="74" t="str">
        <f>_xlfn.XLOOKUP(MatriceDosDiscplinaire[[#This Row],[UNITE]],[2]!Tableau88[UNITE],[2]!Tableau88[REGION])</f>
        <v>2° RG DALOA</v>
      </c>
      <c r="P129" s="32" t="s">
        <v>100</v>
      </c>
      <c r="Q129" s="33" t="s">
        <v>33</v>
      </c>
      <c r="R129" s="32" t="s">
        <v>34</v>
      </c>
      <c r="S129" s="105">
        <f>IF(MatriceDosDiscplinaire[[#This Row],[MLE]]="","",_xlfn.XLOOKUP(MatriceDosDiscplinaire[[#This Row],[MLE]],[2]!TabPromo17_193[MATRICULE],[2]!TabPromo17_193[DATE D''ENTREE GIE]))</f>
        <v>37950</v>
      </c>
      <c r="T129" s="103">
        <f>IF(MatriceDosDiscplinaire[[#This Row],[DATE DES FAITS]]="","",MatriceDosDiscplinaire[[#This Row],[ANNEE DE PUNITION]]-YEAR(MatriceDosDiscplinaire[[#This Row],[DATE D''ENTREE GIE]]))</f>
        <v>21</v>
      </c>
      <c r="U129" s="33" t="s">
        <v>43</v>
      </c>
      <c r="V129" s="36">
        <v>4</v>
      </c>
      <c r="W129" s="73" t="s">
        <v>127</v>
      </c>
      <c r="X129" s="75">
        <v>45442</v>
      </c>
      <c r="Y129" s="36">
        <v>3</v>
      </c>
      <c r="Z129" s="36" t="s">
        <v>45</v>
      </c>
      <c r="AA129" s="38" t="str">
        <f>IFERROR(_xlfn.XLOOKUP(MatriceDosDiscplinaire[[#This Row],[MLE]],[2]!Tableau126[MLE],[2]!Tableau126[MESSAGES DE REFERENCE]),"")</f>
        <v/>
      </c>
      <c r="AB129" s="70">
        <v>30</v>
      </c>
      <c r="AC129" s="36">
        <v>38</v>
      </c>
      <c r="AD129" s="76">
        <f>YEAR(MatriceDosDiscplinaire[[#This Row],[DATE DES FAITS]])</f>
        <v>2024</v>
      </c>
    </row>
    <row r="130" spans="1:30">
      <c r="A130" s="19">
        <v>129</v>
      </c>
      <c r="B130" s="55">
        <v>2024</v>
      </c>
      <c r="C130" s="20">
        <v>129</v>
      </c>
      <c r="D130" s="106">
        <v>129</v>
      </c>
      <c r="E130" s="56">
        <v>45531</v>
      </c>
      <c r="F130" s="47">
        <v>26657</v>
      </c>
      <c r="G130" s="92" t="s">
        <v>299</v>
      </c>
      <c r="H130" s="48" t="s">
        <v>30</v>
      </c>
      <c r="I130" s="48" t="s">
        <v>165</v>
      </c>
      <c r="J130" s="49">
        <v>29015</v>
      </c>
      <c r="K130" s="50">
        <v>16485</v>
      </c>
      <c r="L130" s="51" t="s">
        <v>151</v>
      </c>
      <c r="M130" s="57" t="str">
        <f>_xlfn.XLOOKUP(MatriceDosDiscplinaire[[#This Row],[UNITE]],[2]!Tableau88[UNITE],[2]!Tableau88[LEGION])</f>
        <v>9°LGT ODIENNE</v>
      </c>
      <c r="N130" s="58" t="str">
        <f>_xlfn.XLOOKUP(MatriceDosDiscplinaire[[#This Row],[UNITE]],[2]!Tableau88[UNITE],[2]!Tableau88[SUBDIVISION])</f>
        <v>GT</v>
      </c>
      <c r="O130" s="59" t="str">
        <f>_xlfn.XLOOKUP(MatriceDosDiscplinaire[[#This Row],[UNITE]],[2]!Tableau88[UNITE],[2]!Tableau88[REGION])</f>
        <v>4° RG KORHOGO</v>
      </c>
      <c r="P130" s="51" t="s">
        <v>64</v>
      </c>
      <c r="Q130" s="48" t="s">
        <v>33</v>
      </c>
      <c r="R130" s="51" t="s">
        <v>65</v>
      </c>
      <c r="S130" s="101">
        <f>IF(MatriceDosDiscplinaire[[#This Row],[MLE]]="","",_xlfn.XLOOKUP(MatriceDosDiscplinaire[[#This Row],[MLE]],[2]!TabPromo17_193[MATRICULE],[2]!TabPromo17_193[DATE D''ENTREE GIE]))</f>
        <v>37193</v>
      </c>
      <c r="T130" s="77">
        <f>IF(MatriceDosDiscplinaire[[#This Row],[DATE DES FAITS]]="","",MatriceDosDiscplinaire[[#This Row],[ANNEE DE PUNITION]]-YEAR(MatriceDosDiscplinaire[[#This Row],[DATE D''ENTREE GIE]]))</f>
        <v>23</v>
      </c>
      <c r="U130" s="48" t="s">
        <v>35</v>
      </c>
      <c r="V130" s="60">
        <v>3</v>
      </c>
      <c r="W130" s="51" t="s">
        <v>57</v>
      </c>
      <c r="X130" s="49">
        <v>45500</v>
      </c>
      <c r="Y130" s="60">
        <v>3</v>
      </c>
      <c r="Z130" s="60" t="s">
        <v>45</v>
      </c>
      <c r="AA130" s="120" t="str">
        <f>IFERROR(_xlfn.XLOOKUP(MatriceDosDiscplinaire[[#This Row],[MLE]],[2]!Tableau126[MLE],[2]!Tableau126[MESSAGES DE REFERENCE]),"")</f>
        <v/>
      </c>
      <c r="AB130" s="48"/>
      <c r="AC130" s="36">
        <v>38</v>
      </c>
      <c r="AD130" s="48">
        <f>YEAR(MatriceDosDiscplinaire[[#This Row],[DATE DES FAITS]])</f>
        <v>2024</v>
      </c>
    </row>
    <row r="131" spans="1:30">
      <c r="A131" s="19">
        <v>130</v>
      </c>
      <c r="B131" s="55">
        <v>2024</v>
      </c>
      <c r="C131" s="20">
        <v>130</v>
      </c>
      <c r="D131" s="100">
        <v>130</v>
      </c>
      <c r="E131" s="56">
        <v>45534</v>
      </c>
      <c r="F131" s="47">
        <v>92352</v>
      </c>
      <c r="G131" s="92" t="s">
        <v>300</v>
      </c>
      <c r="H131" s="48" t="s">
        <v>39</v>
      </c>
      <c r="I131" s="48" t="s">
        <v>301</v>
      </c>
      <c r="J131" s="49">
        <v>36642</v>
      </c>
      <c r="K131" s="50">
        <v>8625</v>
      </c>
      <c r="L131" s="51" t="s">
        <v>147</v>
      </c>
      <c r="M131" s="57" t="str">
        <f>_xlfn.XLOOKUP(MatriceDosDiscplinaire[[#This Row],[UNITE]],[2]!Tableau88[UNITE],[2]!Tableau88[LEGION])</f>
        <v>CSG</v>
      </c>
      <c r="N131" s="58" t="str">
        <f>_xlfn.XLOOKUP(MatriceDosDiscplinaire[[#This Row],[UNITE]],[2]!Tableau88[UNITE],[2]!Tableau88[SUBDIVISION])</f>
        <v>CSG</v>
      </c>
      <c r="O131" s="59" t="str">
        <f>_xlfn.XLOOKUP(MatriceDosDiscplinaire[[#This Row],[UNITE]],[2]!Tableau88[UNITE],[2]!Tableau88[REGION])</f>
        <v>1° RG ABIDJAN</v>
      </c>
      <c r="P131" s="51" t="s">
        <v>108</v>
      </c>
      <c r="Q131" s="48" t="s">
        <v>108</v>
      </c>
      <c r="R131" s="51" t="s">
        <v>42</v>
      </c>
      <c r="S131" s="101">
        <f>IF(MatriceDosDiscplinaire[[#This Row],[MLE]]="","",_xlfn.XLOOKUP(MatriceDosDiscplinaire[[#This Row],[MLE]],[2]!TabPromo17_193[MATRICULE],[2]!TabPromo17_193[DATE D''ENTREE GIE]))</f>
        <v>44157</v>
      </c>
      <c r="T131" s="77">
        <f>IF(MatriceDosDiscplinaire[[#This Row],[DATE DES FAITS]]="","",MatriceDosDiscplinaire[[#This Row],[ANNEE DE PUNITION]]-YEAR(MatriceDosDiscplinaire[[#This Row],[DATE D''ENTREE GIE]]))</f>
        <v>4</v>
      </c>
      <c r="U131" s="48" t="s">
        <v>43</v>
      </c>
      <c r="V131" s="60">
        <v>0</v>
      </c>
      <c r="W131" s="51" t="s">
        <v>36</v>
      </c>
      <c r="X131" s="49">
        <v>45267</v>
      </c>
      <c r="Y131" s="60">
        <v>3</v>
      </c>
      <c r="Z131" s="60" t="s">
        <v>45</v>
      </c>
      <c r="AA131" s="120" t="str">
        <f>IFERROR(_xlfn.XLOOKUP(MatriceDosDiscplinaire[[#This Row],[MLE]],[2]!Tableau126[MLE],[2]!Tableau126[MESSAGES DE REFERENCE]),"")</f>
        <v/>
      </c>
      <c r="AB131" s="48" t="s">
        <v>38</v>
      </c>
      <c r="AC131" s="36">
        <v>38</v>
      </c>
      <c r="AD131" s="48">
        <f>YEAR(MatriceDosDiscplinaire[[#This Row],[DATE DES FAITS]])</f>
        <v>2023</v>
      </c>
    </row>
    <row r="132" spans="1:30">
      <c r="A132" s="19">
        <v>131</v>
      </c>
      <c r="B132" s="61">
        <v>2024</v>
      </c>
      <c r="C132" s="20">
        <v>131</v>
      </c>
      <c r="D132" s="106">
        <v>131</v>
      </c>
      <c r="E132" s="62">
        <v>45534</v>
      </c>
      <c r="F132" s="23">
        <v>28143</v>
      </c>
      <c r="G132" s="24" t="s">
        <v>302</v>
      </c>
      <c r="H132" s="25" t="s">
        <v>46</v>
      </c>
      <c r="I132" s="25" t="s">
        <v>165</v>
      </c>
      <c r="J132" s="26">
        <v>30017</v>
      </c>
      <c r="K132" s="27">
        <v>15264</v>
      </c>
      <c r="L132" s="28" t="s">
        <v>152</v>
      </c>
      <c r="M132" s="63" t="str">
        <f>_xlfn.XLOOKUP(MatriceDosDiscplinaire[[#This Row],[UNITE]],[2]!Tableau88[UNITE],[2]!Tableau88[LEGION])</f>
        <v>GT</v>
      </c>
      <c r="N132" s="64" t="str">
        <f>_xlfn.XLOOKUP(MatriceDosDiscplinaire[[#This Row],[UNITE]],[2]!Tableau88[UNITE],[2]!Tableau88[SUBDIVISION])</f>
        <v>GT</v>
      </c>
      <c r="O132" s="65" t="str">
        <f>_xlfn.XLOOKUP(MatriceDosDiscplinaire[[#This Row],[UNITE]],[2]!Tableau88[UNITE],[2]!Tableau88[REGION])</f>
        <v>1° RG ABIDJAN</v>
      </c>
      <c r="P132" s="28" t="s">
        <v>33</v>
      </c>
      <c r="Q132" s="25" t="s">
        <v>33</v>
      </c>
      <c r="R132" s="28" t="s">
        <v>42</v>
      </c>
      <c r="S132" s="34">
        <f>IF(MatriceDosDiscplinaire[[#This Row],[MLE]]="","",_xlfn.XLOOKUP(MatriceDosDiscplinaire[[#This Row],[MLE]],[2]!TabPromo17_193[MATRICULE],[2]!TabPromo17_193[DATE D''ENTREE GIE]))</f>
        <v>38282</v>
      </c>
      <c r="T132" s="66">
        <f>IF(MatriceDosDiscplinaire[[#This Row],[DATE DES FAITS]]="","",MatriceDosDiscplinaire[[#This Row],[ANNEE DE PUNITION]]-YEAR(MatriceDosDiscplinaire[[#This Row],[DATE D''ENTREE GIE]]))</f>
        <v>20</v>
      </c>
      <c r="U132" s="25" t="s">
        <v>35</v>
      </c>
      <c r="V132" s="67">
        <v>2</v>
      </c>
      <c r="W132" s="51" t="s">
        <v>36</v>
      </c>
      <c r="X132" s="26">
        <v>45281</v>
      </c>
      <c r="Y132" s="67">
        <v>3</v>
      </c>
      <c r="Z132" s="67" t="s">
        <v>45</v>
      </c>
      <c r="AA132" s="111" t="str">
        <f>IFERROR(_xlfn.XLOOKUP(MatriceDosDiscplinaire[[#This Row],[MLE]],[2]!Tableau126[MLE],[2]!Tableau126[MESSAGES DE REFERENCE]),"")</f>
        <v/>
      </c>
      <c r="AB132" s="25" t="s">
        <v>38</v>
      </c>
      <c r="AC132" s="36">
        <v>38</v>
      </c>
      <c r="AD132" s="25">
        <f>YEAR(MatriceDosDiscplinaire[[#This Row],[DATE DES FAITS]])</f>
        <v>2023</v>
      </c>
    </row>
    <row r="133" spans="1:30">
      <c r="A133" s="19">
        <v>132</v>
      </c>
      <c r="B133" s="19">
        <v>2024</v>
      </c>
      <c r="C133" s="20">
        <v>132</v>
      </c>
      <c r="D133" s="100">
        <v>132</v>
      </c>
      <c r="E133" s="68">
        <v>45538</v>
      </c>
      <c r="F133" s="69">
        <v>42320</v>
      </c>
      <c r="G133" s="98" t="s">
        <v>303</v>
      </c>
      <c r="H133" s="70" t="s">
        <v>39</v>
      </c>
      <c r="I133" s="70" t="s">
        <v>165</v>
      </c>
      <c r="J133" s="71">
        <v>31710</v>
      </c>
      <c r="K133" s="72">
        <v>13767</v>
      </c>
      <c r="L133" s="73" t="s">
        <v>133</v>
      </c>
      <c r="M133" s="29" t="str">
        <f>_xlfn.XLOOKUP(MatriceDosDiscplinaire[[#This Row],[UNITE]],[2]!Tableau88[UNITE],[2]!Tableau88[LEGION])</f>
        <v>9°LGM ODIENNE</v>
      </c>
      <c r="N133" s="30" t="str">
        <f>_xlfn.XLOOKUP(MatriceDosDiscplinaire[[#This Row],[UNITE]],[2]!Tableau88[UNITE],[2]!Tableau88[SUBDIVISION])</f>
        <v>GM</v>
      </c>
      <c r="O133" s="74" t="str">
        <f>_xlfn.XLOOKUP(MatriceDosDiscplinaire[[#This Row],[UNITE]],[2]!Tableau88[UNITE],[2]!Tableau88[REGION])</f>
        <v>4° RG KORHOGO</v>
      </c>
      <c r="P133" s="32" t="s">
        <v>77</v>
      </c>
      <c r="Q133" s="33" t="s">
        <v>52</v>
      </c>
      <c r="R133" s="32" t="s">
        <v>65</v>
      </c>
      <c r="S133" s="105">
        <f>IF(MatriceDosDiscplinaire[[#This Row],[MLE]]="","",_xlfn.XLOOKUP(MatriceDosDiscplinaire[[#This Row],[MLE]],[2]!TabPromo17_193[MATRICULE],[2]!TabPromo17_193[DATE D''ENTREE GIE]))</f>
        <v>39747</v>
      </c>
      <c r="T133" s="103">
        <f>IF(MatriceDosDiscplinaire[[#This Row],[DATE DES FAITS]]="","",MatriceDosDiscplinaire[[#This Row],[ANNEE DE PUNITION]]-YEAR(MatriceDosDiscplinaire[[#This Row],[DATE D''ENTREE GIE]]))</f>
        <v>16</v>
      </c>
      <c r="U133" s="33" t="s">
        <v>43</v>
      </c>
      <c r="V133" s="36">
        <v>1</v>
      </c>
      <c r="W133" s="73" t="s">
        <v>78</v>
      </c>
      <c r="X133" s="75">
        <v>45477</v>
      </c>
      <c r="Y133" s="36">
        <v>3</v>
      </c>
      <c r="Z133" s="36" t="s">
        <v>45</v>
      </c>
      <c r="AA133" s="38" t="str">
        <f>IFERROR(_xlfn.XLOOKUP(MatriceDosDiscplinaire[[#This Row],[MLE]],[2]!Tableau126[MLE],[2]!Tableau126[MESSAGES DE REFERENCE]),"")</f>
        <v/>
      </c>
      <c r="AB133" s="70"/>
      <c r="AC133" s="36">
        <v>39</v>
      </c>
      <c r="AD133" s="76">
        <f>YEAR(MatriceDosDiscplinaire[[#This Row],[DATE DES FAITS]])</f>
        <v>2024</v>
      </c>
    </row>
    <row r="134" spans="1:30">
      <c r="A134" s="19">
        <v>133</v>
      </c>
      <c r="B134" s="19">
        <v>2024</v>
      </c>
      <c r="C134" s="20">
        <v>133</v>
      </c>
      <c r="D134" s="106">
        <v>133</v>
      </c>
      <c r="E134" s="68">
        <v>45538</v>
      </c>
      <c r="F134" s="69">
        <v>501536</v>
      </c>
      <c r="G134" s="98" t="s">
        <v>304</v>
      </c>
      <c r="H134" s="70" t="s">
        <v>39</v>
      </c>
      <c r="I134" s="70" t="s">
        <v>165</v>
      </c>
      <c r="J134" s="71">
        <v>35069</v>
      </c>
      <c r="K134" s="72">
        <v>10328</v>
      </c>
      <c r="L134" s="73" t="s">
        <v>153</v>
      </c>
      <c r="M134" s="29" t="str">
        <f>_xlfn.XLOOKUP(MatriceDosDiscplinaire[[#This Row],[UNITE]],[2]!Tableau88[UNITE],[2]!Tableau88[LEGION])</f>
        <v>2°LGM DALOA</v>
      </c>
      <c r="N134" s="30" t="str">
        <f>_xlfn.XLOOKUP(MatriceDosDiscplinaire[[#This Row],[UNITE]],[2]!Tableau88[UNITE],[2]!Tableau88[SUBDIVISION])</f>
        <v>GM</v>
      </c>
      <c r="O134" s="74" t="str">
        <f>_xlfn.XLOOKUP(MatriceDosDiscplinaire[[#This Row],[UNITE]],[2]!Tableau88[UNITE],[2]!Tableau88[REGION])</f>
        <v>2° RG DALOA</v>
      </c>
      <c r="P134" s="32" t="s">
        <v>85</v>
      </c>
      <c r="Q134" s="33" t="s">
        <v>52</v>
      </c>
      <c r="R134" s="32" t="s">
        <v>34</v>
      </c>
      <c r="S134" s="105">
        <f>IF(MatriceDosDiscplinaire[[#This Row],[MLE]]="","",_xlfn.XLOOKUP(MatriceDosDiscplinaire[[#This Row],[MLE]],[2]!TabPromo17_193[MATRICULE],[2]!TabPromo17_193[DATE D''ENTREE GIE]))</f>
        <v>44599</v>
      </c>
      <c r="T134" s="103">
        <f>IF(MatriceDosDiscplinaire[[#This Row],[DATE DES FAITS]]="","",MatriceDosDiscplinaire[[#This Row],[ANNEE DE PUNITION]]-YEAR(MatriceDosDiscplinaire[[#This Row],[DATE D''ENTREE GIE]]))</f>
        <v>2</v>
      </c>
      <c r="U134" s="33" t="s">
        <v>43</v>
      </c>
      <c r="V134" s="36">
        <v>0</v>
      </c>
      <c r="W134" s="73" t="s">
        <v>44</v>
      </c>
      <c r="X134" s="75">
        <v>45397</v>
      </c>
      <c r="Y134" s="36">
        <v>3</v>
      </c>
      <c r="Z134" s="36" t="s">
        <v>45</v>
      </c>
      <c r="AA134" s="38" t="str">
        <f>IFERROR(_xlfn.XLOOKUP(MatriceDosDiscplinaire[[#This Row],[MLE]],[2]!Tableau126[MLE],[2]!Tableau126[MESSAGES DE REFERENCE]),"")</f>
        <v/>
      </c>
      <c r="AB134" s="70"/>
      <c r="AC134" s="36">
        <v>39</v>
      </c>
      <c r="AD134" s="76">
        <f>YEAR(MatriceDosDiscplinaire[[#This Row],[DATE DES FAITS]])</f>
        <v>2024</v>
      </c>
    </row>
    <row r="135" spans="1:30">
      <c r="A135" s="19">
        <v>134</v>
      </c>
      <c r="B135" s="19">
        <v>2024</v>
      </c>
      <c r="C135" s="20">
        <v>134</v>
      </c>
      <c r="D135" s="100">
        <v>134</v>
      </c>
      <c r="E135" s="68">
        <v>45538</v>
      </c>
      <c r="F135" s="69">
        <v>87907</v>
      </c>
      <c r="G135" s="98" t="s">
        <v>305</v>
      </c>
      <c r="H135" s="70" t="s">
        <v>39</v>
      </c>
      <c r="I135" s="70" t="s">
        <v>165</v>
      </c>
      <c r="J135" s="71">
        <v>37243</v>
      </c>
      <c r="K135" s="72">
        <v>8224</v>
      </c>
      <c r="L135" s="73" t="s">
        <v>58</v>
      </c>
      <c r="M135" s="29" t="str">
        <f>_xlfn.XLOOKUP(MatriceDosDiscplinaire[[#This Row],[UNITE]],[2]!Tableau88[UNITE],[2]!Tableau88[LEGION])</f>
        <v>7°LGM ABENGOUROU</v>
      </c>
      <c r="N135" s="30" t="str">
        <f>_xlfn.XLOOKUP(MatriceDosDiscplinaire[[#This Row],[UNITE]],[2]!Tableau88[UNITE],[2]!Tableau88[SUBDIVISION])</f>
        <v>GM</v>
      </c>
      <c r="O135" s="74" t="str">
        <f>_xlfn.XLOOKUP(MatriceDosDiscplinaire[[#This Row],[UNITE]],[2]!Tableau88[UNITE],[2]!Tableau88[REGION])</f>
        <v>1° RG ABIDJAN</v>
      </c>
      <c r="P135" s="32" t="s">
        <v>59</v>
      </c>
      <c r="Q135" s="33" t="s">
        <v>52</v>
      </c>
      <c r="R135" s="32" t="s">
        <v>42</v>
      </c>
      <c r="S135" s="105">
        <f>IF(MatriceDosDiscplinaire[[#This Row],[MLE]]="","",_xlfn.XLOOKUP(MatriceDosDiscplinaire[[#This Row],[MLE]],[2]!TabPromo17_193[MATRICULE],[2]!TabPromo17_193[DATE D''ENTREE GIE]))</f>
        <v>43870</v>
      </c>
      <c r="T135" s="103">
        <f>IF(MatriceDosDiscplinaire[[#This Row],[DATE DES FAITS]]="","",MatriceDosDiscplinaire[[#This Row],[ANNEE DE PUNITION]]-YEAR(MatriceDosDiscplinaire[[#This Row],[DATE D''ENTREE GIE]]))</f>
        <v>4</v>
      </c>
      <c r="U135" s="33" t="s">
        <v>43</v>
      </c>
      <c r="V135" s="36">
        <v>0</v>
      </c>
      <c r="W135" s="51" t="s">
        <v>36</v>
      </c>
      <c r="X135" s="75">
        <v>45467</v>
      </c>
      <c r="Y135" s="36">
        <v>3</v>
      </c>
      <c r="Z135" s="36" t="s">
        <v>45</v>
      </c>
      <c r="AA135" s="38" t="str">
        <f>IFERROR(_xlfn.XLOOKUP(MatriceDosDiscplinaire[[#This Row],[MLE]],[2]!Tableau126[MLE],[2]!Tableau126[MESSAGES DE REFERENCE]),"")</f>
        <v/>
      </c>
      <c r="AB135" s="70"/>
      <c r="AC135" s="36">
        <v>39</v>
      </c>
      <c r="AD135" s="76">
        <f>YEAR(MatriceDosDiscplinaire[[#This Row],[DATE DES FAITS]])</f>
        <v>2024</v>
      </c>
    </row>
    <row r="136" spans="1:30">
      <c r="A136" s="19">
        <v>135</v>
      </c>
      <c r="B136" s="19">
        <v>2024</v>
      </c>
      <c r="C136" s="20">
        <v>135</v>
      </c>
      <c r="D136" s="106">
        <v>135</v>
      </c>
      <c r="E136" s="68">
        <v>45538</v>
      </c>
      <c r="F136" s="69">
        <v>45002</v>
      </c>
      <c r="G136" s="98" t="s">
        <v>306</v>
      </c>
      <c r="H136" s="70" t="s">
        <v>53</v>
      </c>
      <c r="I136" s="70" t="s">
        <v>165</v>
      </c>
      <c r="J136" s="71">
        <v>33235</v>
      </c>
      <c r="K136" s="72">
        <v>12262</v>
      </c>
      <c r="L136" s="73" t="s">
        <v>152</v>
      </c>
      <c r="M136" s="29" t="str">
        <f>_xlfn.XLOOKUP(MatriceDosDiscplinaire[[#This Row],[UNITE]],[2]!Tableau88[UNITE],[2]!Tableau88[LEGION])</f>
        <v>GT</v>
      </c>
      <c r="N136" s="30" t="str">
        <f>_xlfn.XLOOKUP(MatriceDosDiscplinaire[[#This Row],[UNITE]],[2]!Tableau88[UNITE],[2]!Tableau88[SUBDIVISION])</f>
        <v>GT</v>
      </c>
      <c r="O136" s="74" t="str">
        <f>_xlfn.XLOOKUP(MatriceDosDiscplinaire[[#This Row],[UNITE]],[2]!Tableau88[UNITE],[2]!Tableau88[REGION])</f>
        <v>1° RG ABIDJAN</v>
      </c>
      <c r="P136" s="32" t="s">
        <v>33</v>
      </c>
      <c r="Q136" s="33" t="s">
        <v>33</v>
      </c>
      <c r="R136" s="32" t="s">
        <v>42</v>
      </c>
      <c r="S136" s="105">
        <f>IF(MatriceDosDiscplinaire[[#This Row],[MLE]]="","",_xlfn.XLOOKUP(MatriceDosDiscplinaire[[#This Row],[MLE]],[2]!TabPromo17_193[MATRICULE],[2]!TabPromo17_193[DATE D''ENTREE GIE]))</f>
        <v>40434</v>
      </c>
      <c r="T136" s="103">
        <f>IF(MatriceDosDiscplinaire[[#This Row],[DATE DES FAITS]]="","",MatriceDosDiscplinaire[[#This Row],[ANNEE DE PUNITION]]-YEAR(MatriceDosDiscplinaire[[#This Row],[DATE D''ENTREE GIE]]))</f>
        <v>14</v>
      </c>
      <c r="U136" s="33" t="s">
        <v>43</v>
      </c>
      <c r="V136" s="36">
        <v>1</v>
      </c>
      <c r="W136" s="73" t="s">
        <v>49</v>
      </c>
      <c r="X136" s="75">
        <v>45497</v>
      </c>
      <c r="Y136" s="36">
        <v>2</v>
      </c>
      <c r="Z136" s="36" t="s">
        <v>45</v>
      </c>
      <c r="AA136" s="38" t="str">
        <f>IFERROR(_xlfn.XLOOKUP(MatriceDosDiscplinaire[[#This Row],[MLE]],[2]!Tableau126[MLE],[2]!Tableau126[MESSAGES DE REFERENCE]),"")</f>
        <v/>
      </c>
      <c r="AB136" s="70"/>
      <c r="AC136" s="36">
        <v>39</v>
      </c>
      <c r="AD136" s="76">
        <f>YEAR(MatriceDosDiscplinaire[[#This Row],[DATE DES FAITS]])</f>
        <v>2024</v>
      </c>
    </row>
    <row r="137" spans="1:30">
      <c r="A137" s="19">
        <v>136</v>
      </c>
      <c r="B137" s="19">
        <v>2024</v>
      </c>
      <c r="C137" s="20">
        <v>136</v>
      </c>
      <c r="D137" s="100">
        <v>136</v>
      </c>
      <c r="E137" s="68">
        <v>45538</v>
      </c>
      <c r="F137" s="69">
        <v>28775</v>
      </c>
      <c r="G137" s="98" t="s">
        <v>307</v>
      </c>
      <c r="H137" s="70" t="s">
        <v>30</v>
      </c>
      <c r="I137" s="70" t="s">
        <v>165</v>
      </c>
      <c r="J137" s="71" t="s">
        <v>308</v>
      </c>
      <c r="K137" s="72">
        <v>16451</v>
      </c>
      <c r="L137" s="73" t="s">
        <v>152</v>
      </c>
      <c r="M137" s="29" t="str">
        <f>_xlfn.XLOOKUP(MatriceDosDiscplinaire[[#This Row],[UNITE]],[2]!Tableau88[UNITE],[2]!Tableau88[LEGION])</f>
        <v>GT</v>
      </c>
      <c r="N137" s="30" t="str">
        <f>_xlfn.XLOOKUP(MatriceDosDiscplinaire[[#This Row],[UNITE]],[2]!Tableau88[UNITE],[2]!Tableau88[SUBDIVISION])</f>
        <v>GT</v>
      </c>
      <c r="O137" s="74" t="str">
        <f>_xlfn.XLOOKUP(MatriceDosDiscplinaire[[#This Row],[UNITE]],[2]!Tableau88[UNITE],[2]!Tableau88[REGION])</f>
        <v>1° RG ABIDJAN</v>
      </c>
      <c r="P137" s="32" t="s">
        <v>33</v>
      </c>
      <c r="Q137" s="33" t="s">
        <v>33</v>
      </c>
      <c r="R137" s="32" t="s">
        <v>42</v>
      </c>
      <c r="S137" s="105">
        <f>IF(MatriceDosDiscplinaire[[#This Row],[MLE]]="","",_xlfn.XLOOKUP(MatriceDosDiscplinaire[[#This Row],[MLE]],[2]!TabPromo17_193[MATRICULE],[2]!TabPromo17_193[DATE D''ENTREE GIE]))</f>
        <v>38282</v>
      </c>
      <c r="T137" s="103">
        <f>IF(MatriceDosDiscplinaire[[#This Row],[DATE DES FAITS]]="","",MatriceDosDiscplinaire[[#This Row],[ANNEE DE PUNITION]]-YEAR(MatriceDosDiscplinaire[[#This Row],[DATE D''ENTREE GIE]]))</f>
        <v>20</v>
      </c>
      <c r="U137" s="33" t="s">
        <v>35</v>
      </c>
      <c r="V137" s="36">
        <v>3</v>
      </c>
      <c r="W137" s="73" t="s">
        <v>49</v>
      </c>
      <c r="X137" s="75">
        <v>45497</v>
      </c>
      <c r="Y137" s="36">
        <v>2</v>
      </c>
      <c r="Z137" s="36" t="s">
        <v>45</v>
      </c>
      <c r="AA137" s="38" t="str">
        <f>IFERROR(_xlfn.XLOOKUP(MatriceDosDiscplinaire[[#This Row],[MLE]],[2]!Tableau126[MLE],[2]!Tableau126[MESSAGES DE REFERENCE]),"")</f>
        <v/>
      </c>
      <c r="AB137" s="70"/>
      <c r="AC137" s="36">
        <v>39</v>
      </c>
      <c r="AD137" s="76">
        <f>YEAR(MatriceDosDiscplinaire[[#This Row],[DATE DES FAITS]])</f>
        <v>2024</v>
      </c>
    </row>
    <row r="138" spans="1:30">
      <c r="A138" s="19">
        <v>137</v>
      </c>
      <c r="B138" s="19">
        <v>2024</v>
      </c>
      <c r="C138" s="20">
        <v>137</v>
      </c>
      <c r="D138" s="106">
        <v>137</v>
      </c>
      <c r="E138" s="68">
        <v>45538</v>
      </c>
      <c r="F138" s="69">
        <v>42766</v>
      </c>
      <c r="G138" s="98" t="s">
        <v>309</v>
      </c>
      <c r="H138" s="70" t="s">
        <v>46</v>
      </c>
      <c r="I138" s="70" t="s">
        <v>165</v>
      </c>
      <c r="J138" s="71">
        <v>31660</v>
      </c>
      <c r="K138" s="72">
        <v>13837</v>
      </c>
      <c r="L138" s="73" t="s">
        <v>152</v>
      </c>
      <c r="M138" s="29" t="str">
        <f>_xlfn.XLOOKUP(MatriceDosDiscplinaire[[#This Row],[UNITE]],[2]!Tableau88[UNITE],[2]!Tableau88[LEGION])</f>
        <v>GT</v>
      </c>
      <c r="N138" s="30" t="str">
        <f>_xlfn.XLOOKUP(MatriceDosDiscplinaire[[#This Row],[UNITE]],[2]!Tableau88[UNITE],[2]!Tableau88[SUBDIVISION])</f>
        <v>GT</v>
      </c>
      <c r="O138" s="74" t="str">
        <f>_xlfn.XLOOKUP(MatriceDosDiscplinaire[[#This Row],[UNITE]],[2]!Tableau88[UNITE],[2]!Tableau88[REGION])</f>
        <v>1° RG ABIDJAN</v>
      </c>
      <c r="P138" s="32" t="s">
        <v>33</v>
      </c>
      <c r="Q138" s="33" t="s">
        <v>33</v>
      </c>
      <c r="R138" s="32" t="s">
        <v>42</v>
      </c>
      <c r="S138" s="105">
        <f>IF(MatriceDosDiscplinaire[[#This Row],[MLE]]="","",_xlfn.XLOOKUP(MatriceDosDiscplinaire[[#This Row],[MLE]],[2]!TabPromo17_193[MATRICULE],[2]!TabPromo17_193[DATE D''ENTREE GIE]))</f>
        <v>39747</v>
      </c>
      <c r="T138" s="103">
        <f>IF(MatriceDosDiscplinaire[[#This Row],[DATE DES FAITS]]="","",MatriceDosDiscplinaire[[#This Row],[ANNEE DE PUNITION]]-YEAR(MatriceDosDiscplinaire[[#This Row],[DATE D''ENTREE GIE]]))</f>
        <v>16</v>
      </c>
      <c r="U138" s="33" t="s">
        <v>43</v>
      </c>
      <c r="V138" s="36">
        <v>3</v>
      </c>
      <c r="W138" s="73" t="s">
        <v>49</v>
      </c>
      <c r="X138" s="75">
        <v>45497</v>
      </c>
      <c r="Y138" s="36">
        <v>2</v>
      </c>
      <c r="Z138" s="36" t="s">
        <v>45</v>
      </c>
      <c r="AA138" s="38" t="str">
        <f>IFERROR(_xlfn.XLOOKUP(MatriceDosDiscplinaire[[#This Row],[MLE]],[2]!Tableau126[MLE],[2]!Tableau126[MESSAGES DE REFERENCE]),"")</f>
        <v/>
      </c>
      <c r="AB138" s="70"/>
      <c r="AC138" s="36">
        <v>39</v>
      </c>
      <c r="AD138" s="76">
        <f>YEAR(MatriceDosDiscplinaire[[#This Row],[DATE DES FAITS]])</f>
        <v>2024</v>
      </c>
    </row>
    <row r="139" spans="1:30">
      <c r="A139" s="19">
        <v>138</v>
      </c>
      <c r="B139" s="19">
        <v>2024</v>
      </c>
      <c r="C139" s="20">
        <v>138</v>
      </c>
      <c r="D139" s="100">
        <v>138</v>
      </c>
      <c r="E139" s="68">
        <v>45540</v>
      </c>
      <c r="F139" s="69">
        <v>28973</v>
      </c>
      <c r="G139" s="98" t="s">
        <v>310</v>
      </c>
      <c r="H139" s="70" t="s">
        <v>39</v>
      </c>
      <c r="I139" s="70" t="s">
        <v>165</v>
      </c>
      <c r="J139" s="71">
        <v>29871</v>
      </c>
      <c r="K139" s="72">
        <v>15652</v>
      </c>
      <c r="L139" s="73" t="s">
        <v>145</v>
      </c>
      <c r="M139" s="29" t="str">
        <f>_xlfn.XLOOKUP(MatriceDosDiscplinaire[[#This Row],[UNITE]],[2]!Tableau88[UNITE],[2]!Tableau88[LEGION])</f>
        <v>7°LGM ABENGOUROU</v>
      </c>
      <c r="N139" s="30" t="str">
        <f>_xlfn.XLOOKUP(MatriceDosDiscplinaire[[#This Row],[UNITE]],[2]!Tableau88[UNITE],[2]!Tableau88[SUBDIVISION])</f>
        <v>GM</v>
      </c>
      <c r="O139" s="74" t="str">
        <f>_xlfn.XLOOKUP(MatriceDosDiscplinaire[[#This Row],[UNITE]],[2]!Tableau88[UNITE],[2]!Tableau88[REGION])</f>
        <v>1° RG ABIDJAN</v>
      </c>
      <c r="P139" s="32" t="s">
        <v>59</v>
      </c>
      <c r="Q139" s="33" t="s">
        <v>52</v>
      </c>
      <c r="R139" s="32" t="s">
        <v>42</v>
      </c>
      <c r="S139" s="105">
        <f>IF(MatriceDosDiscplinaire[[#This Row],[MLE]]="","",_xlfn.XLOOKUP(MatriceDosDiscplinaire[[#This Row],[MLE]],[2]!TabPromo17_193[MATRICULE],[2]!TabPromo17_193[DATE D''ENTREE GIE]))</f>
        <v>38615</v>
      </c>
      <c r="T139" s="103">
        <f>IF(MatriceDosDiscplinaire[[#This Row],[DATE DES FAITS]]="","",MatriceDosDiscplinaire[[#This Row],[ANNEE DE PUNITION]]-YEAR(MatriceDosDiscplinaire[[#This Row],[DATE D''ENTREE GIE]]))</f>
        <v>19</v>
      </c>
      <c r="U139" s="33" t="s">
        <v>35</v>
      </c>
      <c r="V139" s="36">
        <v>10</v>
      </c>
      <c r="W139" s="73" t="s">
        <v>49</v>
      </c>
      <c r="X139" s="75">
        <v>45523</v>
      </c>
      <c r="Y139" s="36">
        <v>2</v>
      </c>
      <c r="Z139" s="36" t="s">
        <v>45</v>
      </c>
      <c r="AA139" s="38" t="str">
        <f>IFERROR(_xlfn.XLOOKUP(MatriceDosDiscplinaire[[#This Row],[MLE]],[2]!Tableau126[MLE],[2]!Tableau126[MESSAGES DE REFERENCE]),"")</f>
        <v/>
      </c>
      <c r="AB139" s="70"/>
      <c r="AC139" s="36">
        <v>39</v>
      </c>
      <c r="AD139" s="76">
        <f>YEAR(MatriceDosDiscplinaire[[#This Row],[DATE DES FAITS]])</f>
        <v>2024</v>
      </c>
    </row>
    <row r="140" spans="1:30">
      <c r="A140" s="19">
        <v>139</v>
      </c>
      <c r="B140" s="19">
        <v>2024</v>
      </c>
      <c r="C140" s="20">
        <v>139</v>
      </c>
      <c r="D140" s="106">
        <v>139</v>
      </c>
      <c r="E140" s="68">
        <v>45546</v>
      </c>
      <c r="F140" s="69">
        <v>46382</v>
      </c>
      <c r="G140" s="98" t="s">
        <v>311</v>
      </c>
      <c r="H140" s="70" t="s">
        <v>53</v>
      </c>
      <c r="I140" s="70" t="s">
        <v>165</v>
      </c>
      <c r="J140" s="71">
        <v>32450</v>
      </c>
      <c r="K140" s="72">
        <v>13057</v>
      </c>
      <c r="L140" s="73" t="s">
        <v>154</v>
      </c>
      <c r="M140" s="29" t="str">
        <f>_xlfn.XLOOKUP(MatriceDosDiscplinaire[[#This Row],[UNITE]],[2]!Tableau88[UNITE],[2]!Tableau88[LEGION])</f>
        <v>1°LGT ABIDJAN</v>
      </c>
      <c r="N140" s="30" t="str">
        <f>_xlfn.XLOOKUP(MatriceDosDiscplinaire[[#This Row],[UNITE]],[2]!Tableau88[UNITE],[2]!Tableau88[SUBDIVISION])</f>
        <v>GT</v>
      </c>
      <c r="O140" s="74" t="str">
        <f>_xlfn.XLOOKUP(MatriceDosDiscplinaire[[#This Row],[UNITE]],[2]!Tableau88[UNITE],[2]!Tableau88[REGION])</f>
        <v>1° RG ABIDJAN</v>
      </c>
      <c r="P140" s="32" t="s">
        <v>74</v>
      </c>
      <c r="Q140" s="33" t="s">
        <v>33</v>
      </c>
      <c r="R140" s="32" t="s">
        <v>42</v>
      </c>
      <c r="S140" s="105">
        <f>IF(MatriceDosDiscplinaire[[#This Row],[MLE]]="","",_xlfn.XLOOKUP(MatriceDosDiscplinaire[[#This Row],[MLE]],[2]!TabPromo17_193[MATRICULE],[2]!TabPromo17_193[DATE D''ENTREE GIE]))</f>
        <v>41041</v>
      </c>
      <c r="T140" s="103">
        <f>IF(MatriceDosDiscplinaire[[#This Row],[DATE DES FAITS]]="","",MatriceDosDiscplinaire[[#This Row],[ANNEE DE PUNITION]]-YEAR(MatriceDosDiscplinaire[[#This Row],[DATE D''ENTREE GIE]]))</f>
        <v>12</v>
      </c>
      <c r="U140" s="33" t="s">
        <v>43</v>
      </c>
      <c r="V140" s="36">
        <v>2</v>
      </c>
      <c r="W140" s="51" t="s">
        <v>57</v>
      </c>
      <c r="X140" s="75">
        <v>45507</v>
      </c>
      <c r="Y140" s="36">
        <v>3</v>
      </c>
      <c r="Z140" s="36" t="s">
        <v>45</v>
      </c>
      <c r="AA140" s="38" t="str">
        <f>IFERROR(_xlfn.XLOOKUP(MatriceDosDiscplinaire[[#This Row],[MLE]],[2]!Tableau126[MLE],[2]!Tableau126[MESSAGES DE REFERENCE]),"")</f>
        <v/>
      </c>
      <c r="AB140" s="70"/>
      <c r="AC140" s="36">
        <v>39</v>
      </c>
      <c r="AD140" s="76">
        <f>YEAR(MatriceDosDiscplinaire[[#This Row],[DATE DES FAITS]])</f>
        <v>2024</v>
      </c>
    </row>
    <row r="141" spans="1:30">
      <c r="A141" s="19">
        <v>140</v>
      </c>
      <c r="B141" s="19">
        <v>2024</v>
      </c>
      <c r="C141" s="20">
        <v>140</v>
      </c>
      <c r="D141" s="100">
        <v>140</v>
      </c>
      <c r="E141" s="68">
        <v>45546</v>
      </c>
      <c r="F141" s="69">
        <v>42981</v>
      </c>
      <c r="G141" s="98" t="s">
        <v>312</v>
      </c>
      <c r="H141" s="70" t="s">
        <v>46</v>
      </c>
      <c r="I141" s="70" t="s">
        <v>165</v>
      </c>
      <c r="J141" s="71">
        <v>32138</v>
      </c>
      <c r="K141" s="72">
        <v>13318</v>
      </c>
      <c r="L141" s="73" t="s">
        <v>155</v>
      </c>
      <c r="M141" s="29" t="str">
        <f>_xlfn.XLOOKUP(MatriceDosDiscplinaire[[#This Row],[UNITE]],[2]!Tableau88[UNITE],[2]!Tableau88[LEGION])</f>
        <v>6°LGT YAMOUSSOUKRO</v>
      </c>
      <c r="N141" s="30" t="str">
        <f>_xlfn.XLOOKUP(MatriceDosDiscplinaire[[#This Row],[UNITE]],[2]!Tableau88[UNITE],[2]!Tableau88[SUBDIVISION])</f>
        <v>GT</v>
      </c>
      <c r="O141" s="74" t="str">
        <f>_xlfn.XLOOKUP(MatriceDosDiscplinaire[[#This Row],[UNITE]],[2]!Tableau88[UNITE],[2]!Tableau88[REGION])</f>
        <v>3° RG BOUAKE</v>
      </c>
      <c r="P141" s="32" t="s">
        <v>132</v>
      </c>
      <c r="Q141" s="33" t="s">
        <v>33</v>
      </c>
      <c r="R141" s="32" t="s">
        <v>156</v>
      </c>
      <c r="S141" s="105">
        <f>IF(MatriceDosDiscplinaire[[#This Row],[MLE]]="","",_xlfn.XLOOKUP(MatriceDosDiscplinaire[[#This Row],[MLE]],[2]!TabPromo17_193[MATRICULE],[2]!TabPromo17_193[DATE D''ENTREE GIE]))</f>
        <v>39747</v>
      </c>
      <c r="T141" s="103">
        <f>IF(MatriceDosDiscplinaire[[#This Row],[DATE DES FAITS]]="","",MatriceDosDiscplinaire[[#This Row],[ANNEE DE PUNITION]]-YEAR(MatriceDosDiscplinaire[[#This Row],[DATE D''ENTREE GIE]]))</f>
        <v>16</v>
      </c>
      <c r="U141" s="33" t="s">
        <v>35</v>
      </c>
      <c r="V141" s="36">
        <v>3</v>
      </c>
      <c r="W141" s="73" t="s">
        <v>70</v>
      </c>
      <c r="X141" s="75">
        <v>45456</v>
      </c>
      <c r="Y141" s="36">
        <v>4</v>
      </c>
      <c r="Z141" s="36" t="s">
        <v>45</v>
      </c>
      <c r="AA141" s="38" t="str">
        <f>IFERROR(_xlfn.XLOOKUP(MatriceDosDiscplinaire[[#This Row],[MLE]],[2]!Tableau126[MLE],[2]!Tableau126[MESSAGES DE REFERENCE]),"")</f>
        <v/>
      </c>
      <c r="AB141" s="70"/>
      <c r="AC141" s="36">
        <v>39</v>
      </c>
      <c r="AD141" s="76">
        <f>YEAR(MatriceDosDiscplinaire[[#This Row],[DATE DES FAITS]])</f>
        <v>2024</v>
      </c>
    </row>
    <row r="142" spans="1:30">
      <c r="A142" s="19">
        <v>141</v>
      </c>
      <c r="B142" s="19">
        <v>2024</v>
      </c>
      <c r="C142" s="20">
        <v>141</v>
      </c>
      <c r="D142" s="121">
        <v>141</v>
      </c>
      <c r="E142" s="68">
        <v>45546</v>
      </c>
      <c r="F142" s="69">
        <v>29347</v>
      </c>
      <c r="G142" s="98" t="s">
        <v>313</v>
      </c>
      <c r="H142" s="70" t="s">
        <v>46</v>
      </c>
      <c r="I142" s="70" t="s">
        <v>165</v>
      </c>
      <c r="J142" s="71">
        <v>30856</v>
      </c>
      <c r="K142" s="72">
        <v>14569</v>
      </c>
      <c r="L142" s="73" t="s">
        <v>157</v>
      </c>
      <c r="M142" s="29" t="str">
        <f>_xlfn.XLOOKUP(MatriceDosDiscplinaire[[#This Row],[UNITE]],[2]!Tableau88[UNITE],[2]!Tableau88[LEGION])</f>
        <v>2°LGT DALOA</v>
      </c>
      <c r="N142" s="30" t="str">
        <f>_xlfn.XLOOKUP(MatriceDosDiscplinaire[[#This Row],[UNITE]],[2]!Tableau88[UNITE],[2]!Tableau88[SUBDIVISION])</f>
        <v>GT</v>
      </c>
      <c r="O142" s="74" t="str">
        <f>_xlfn.XLOOKUP(MatriceDosDiscplinaire[[#This Row],[UNITE]],[2]!Tableau88[UNITE],[2]!Tableau88[REGION])</f>
        <v>2° RG DALOA</v>
      </c>
      <c r="P142" s="29" t="str">
        <f>_xlfn.XLOOKUP(MatriceDosDiscplinaire[[#This Row],[UNITE]],[2]!Tableau88[UNITE],[2]!Tableau88[LEGION])</f>
        <v>2°LGT DALOA</v>
      </c>
      <c r="Q142" s="30" t="str">
        <f>_xlfn.XLOOKUP(MatriceDosDiscplinaire[[#This Row],[UNITE]],[2]!Tableau88[UNITE],[2]!Tableau88[SUBDIVISION])</f>
        <v>GT</v>
      </c>
      <c r="R142" s="74" t="str">
        <f>_xlfn.XLOOKUP(MatriceDosDiscplinaire[[#This Row],[UNITE]],[2]!Tableau88[UNITE],[2]!Tableau88[REGION])</f>
        <v>2° RG DALOA</v>
      </c>
      <c r="S142" s="105">
        <f>IF(MatriceDosDiscplinaire[[#This Row],[MLE]]="","",_xlfn.XLOOKUP(MatriceDosDiscplinaire[[#This Row],[MLE]],[2]!TabPromo17_193[MATRICULE],[2]!TabPromo17_193[DATE D''ENTREE GIE]))</f>
        <v>38615</v>
      </c>
      <c r="T142" s="103">
        <f>IF(MatriceDosDiscplinaire[[#This Row],[DATE DES FAITS]]="","",MatriceDosDiscplinaire[[#This Row],[ANNEE DE PUNITION]]-YEAR(MatriceDosDiscplinaire[[#This Row],[DATE D''ENTREE GIE]]))</f>
        <v>19</v>
      </c>
      <c r="U142" s="33" t="s">
        <v>43</v>
      </c>
      <c r="V142" s="36">
        <v>1</v>
      </c>
      <c r="W142" s="51" t="s">
        <v>36</v>
      </c>
      <c r="X142" s="75">
        <v>45425</v>
      </c>
      <c r="Y142" s="36">
        <v>3</v>
      </c>
      <c r="Z142" s="36" t="s">
        <v>45</v>
      </c>
      <c r="AA142" s="38" t="str">
        <f>IFERROR(_xlfn.XLOOKUP(MatriceDosDiscplinaire[[#This Row],[MLE]],[2]!Tableau126[MLE],[2]!Tableau126[MESSAGES DE REFERENCE]),"")</f>
        <v/>
      </c>
      <c r="AB142" s="70"/>
      <c r="AC142" s="36">
        <v>39</v>
      </c>
      <c r="AD142" s="76">
        <f>YEAR(MatriceDosDiscplinaire[[#This Row],[DATE DES FAITS]])</f>
        <v>2024</v>
      </c>
    </row>
    <row r="143" spans="1:30">
      <c r="A143" s="19">
        <v>142</v>
      </c>
      <c r="B143" s="19">
        <v>2024</v>
      </c>
      <c r="C143" s="20">
        <v>142</v>
      </c>
      <c r="D143" s="121">
        <v>142</v>
      </c>
      <c r="E143" s="68">
        <v>45552</v>
      </c>
      <c r="F143" s="69">
        <v>29420</v>
      </c>
      <c r="G143" s="98" t="s">
        <v>314</v>
      </c>
      <c r="H143" s="70" t="s">
        <v>30</v>
      </c>
      <c r="I143" s="70" t="s">
        <v>165</v>
      </c>
      <c r="J143" s="71">
        <v>30312</v>
      </c>
      <c r="K143" s="72">
        <v>15225</v>
      </c>
      <c r="L143" s="73" t="s">
        <v>158</v>
      </c>
      <c r="M143" s="29" t="str">
        <f>_xlfn.XLOOKUP(MatriceDosDiscplinaire[[#This Row],[UNITE]],[2]!Tableau88[UNITE],[2]!Tableau88[LEGION])</f>
        <v>CSG</v>
      </c>
      <c r="N143" s="30" t="str">
        <f>_xlfn.XLOOKUP(MatriceDosDiscplinaire[[#This Row],[UNITE]],[2]!Tableau88[UNITE],[2]!Tableau88[SUBDIVISION])</f>
        <v>CSG</v>
      </c>
      <c r="O143" s="74" t="str">
        <f>_xlfn.XLOOKUP(MatriceDosDiscplinaire[[#This Row],[UNITE]],[2]!Tableau88[UNITE],[2]!Tableau88[REGION])</f>
        <v>1° RG ABIDJAN</v>
      </c>
      <c r="P143" s="29" t="str">
        <f>_xlfn.XLOOKUP(MatriceDosDiscplinaire[[#This Row],[UNITE]],[2]!Tableau88[UNITE],[2]!Tableau88[LEGION])</f>
        <v>CSG</v>
      </c>
      <c r="Q143" s="30" t="str">
        <f>_xlfn.XLOOKUP(MatriceDosDiscplinaire[[#This Row],[UNITE]],[2]!Tableau88[UNITE],[2]!Tableau88[SUBDIVISION])</f>
        <v>CSG</v>
      </c>
      <c r="R143" s="74" t="str">
        <f>_xlfn.XLOOKUP(MatriceDosDiscplinaire[[#This Row],[UNITE]],[2]!Tableau88[UNITE],[2]!Tableau88[REGION])</f>
        <v>1° RG ABIDJAN</v>
      </c>
      <c r="S143" s="105">
        <f>IF(MatriceDosDiscplinaire[[#This Row],[MLE]]="","",_xlfn.XLOOKUP(MatriceDosDiscplinaire[[#This Row],[MLE]],[2]!TabPromo17_193[MATRICULE],[2]!TabPromo17_193[DATE D''ENTREE GIE]))</f>
        <v>38615</v>
      </c>
      <c r="T143" s="103">
        <f>IF(MatriceDosDiscplinaire[[#This Row],[DATE DES FAITS]]="","",MatriceDosDiscplinaire[[#This Row],[ANNEE DE PUNITION]]-YEAR(MatriceDosDiscplinaire[[#This Row],[DATE D''ENTREE GIE]]))</f>
        <v>19</v>
      </c>
      <c r="U143" s="33" t="s">
        <v>35</v>
      </c>
      <c r="V143" s="36">
        <v>3</v>
      </c>
      <c r="W143" s="73" t="s">
        <v>36</v>
      </c>
      <c r="X143" s="75">
        <v>45537</v>
      </c>
      <c r="Y143" s="36">
        <v>3</v>
      </c>
      <c r="Z143" s="36" t="s">
        <v>45</v>
      </c>
      <c r="AA143" s="38" t="str">
        <f>IFERROR(_xlfn.XLOOKUP(MatriceDosDiscplinaire[[#This Row],[MLE]],[2]!Tableau126[MLE],[2]!Tableau126[MESSAGES DE REFERENCE]),"")</f>
        <v/>
      </c>
      <c r="AB143" s="70"/>
      <c r="AC143" s="36">
        <v>39</v>
      </c>
      <c r="AD143" s="76">
        <f>YEAR(MatriceDosDiscplinaire[[#This Row],[DATE DES FAITS]])</f>
        <v>2024</v>
      </c>
    </row>
    <row r="144" spans="1:30">
      <c r="A144" s="19">
        <v>143</v>
      </c>
      <c r="B144" s="19">
        <v>2024</v>
      </c>
      <c r="C144" s="20">
        <v>143</v>
      </c>
      <c r="D144" s="115">
        <v>143</v>
      </c>
      <c r="E144" s="46">
        <v>45552</v>
      </c>
      <c r="F144" s="23">
        <v>28356</v>
      </c>
      <c r="G144" s="122" t="s">
        <v>315</v>
      </c>
      <c r="H144" s="48" t="s">
        <v>30</v>
      </c>
      <c r="I144" s="45" t="s">
        <v>165</v>
      </c>
      <c r="J144" s="42" t="s">
        <v>316</v>
      </c>
      <c r="K144" s="43">
        <v>16218</v>
      </c>
      <c r="L144" s="123" t="s">
        <v>152</v>
      </c>
      <c r="M144" s="29" t="str">
        <f>_xlfn.XLOOKUP(MatriceDosDiscplinaire[[#This Row],[UNITE]],[2]!Tableau88[UNITE],[2]!Tableau88[LEGION])</f>
        <v>GT</v>
      </c>
      <c r="N144" s="30" t="str">
        <f>_xlfn.XLOOKUP(MatriceDosDiscplinaire[[#This Row],[UNITE]],[2]!Tableau88[UNITE],[2]!Tableau88[SUBDIVISION])</f>
        <v>GT</v>
      </c>
      <c r="O144" s="112" t="str">
        <f>_xlfn.XLOOKUP(MatriceDosDiscplinaire[[#This Row],[UNITE]],[2]!Tableau88[UNITE],[2]!Tableau88[REGION])</f>
        <v>1° RG ABIDJAN</v>
      </c>
      <c r="P144" s="29" t="str">
        <f>_xlfn.XLOOKUP(MatriceDosDiscplinaire[[#This Row],[UNITE]],[2]!Tableau88[UNITE],[2]!Tableau88[LEGION])</f>
        <v>GT</v>
      </c>
      <c r="Q144" s="30" t="str">
        <f>_xlfn.XLOOKUP(MatriceDosDiscplinaire[[#This Row],[UNITE]],[2]!Tableau88[UNITE],[2]!Tableau88[SUBDIVISION])</f>
        <v>GT</v>
      </c>
      <c r="R144" s="112" t="str">
        <f>_xlfn.XLOOKUP(MatriceDosDiscplinaire[[#This Row],[UNITE]],[2]!Tableau88[UNITE],[2]!Tableau88[REGION])</f>
        <v>1° RG ABIDJAN</v>
      </c>
      <c r="S144" s="124">
        <f>IF(MatriceDosDiscplinaire[[#This Row],[MLE]]="","",_xlfn.XLOOKUP(MatriceDosDiscplinaire[[#This Row],[MLE]],[2]!TabPromo17_193[MATRICULE],[2]!TabPromo17_193[DATE D''ENTREE GIE]))</f>
        <v>38282</v>
      </c>
      <c r="T144" s="103">
        <f>IF(MatriceDosDiscplinaire[[#This Row],[DATE DES FAITS]]="","",MatriceDosDiscplinaire[[#This Row],[ANNEE DE PUNITION]]-YEAR(MatriceDosDiscplinaire[[#This Row],[DATE D''ENTREE GIE]]))</f>
        <v>20</v>
      </c>
      <c r="U144" s="54" t="s">
        <v>43</v>
      </c>
      <c r="V144" s="60">
        <v>0</v>
      </c>
      <c r="W144" s="51" t="s">
        <v>36</v>
      </c>
      <c r="X144" s="37">
        <v>45523</v>
      </c>
      <c r="Y144" s="125">
        <v>3</v>
      </c>
      <c r="Z144" s="36" t="s">
        <v>45</v>
      </c>
      <c r="AA144" s="38" t="str">
        <f>IFERROR(_xlfn.XLOOKUP(MatriceDosDiscplinaire[[#This Row],[MLE]],[2]!Tableau126[MLE],[2]!Tableau126[MESSAGES DE REFERENCE]),"")</f>
        <v/>
      </c>
      <c r="AB144" s="54"/>
      <c r="AC144" s="36">
        <v>39</v>
      </c>
      <c r="AD144" s="39">
        <f>YEAR(MatriceDosDiscplinaire[[#This Row],[DATE DES FAITS]])</f>
        <v>2024</v>
      </c>
    </row>
    <row r="145" spans="1:30" ht="17" thickBot="1">
      <c r="A145" s="19">
        <v>144</v>
      </c>
      <c r="B145" s="126">
        <v>2024</v>
      </c>
      <c r="C145" s="20">
        <v>144</v>
      </c>
      <c r="D145" s="127">
        <v>144</v>
      </c>
      <c r="E145" s="128">
        <v>45559</v>
      </c>
      <c r="F145" s="129">
        <v>88047</v>
      </c>
      <c r="G145" s="130" t="s">
        <v>317</v>
      </c>
      <c r="H145" s="131" t="s">
        <v>39</v>
      </c>
      <c r="I145" s="131" t="s">
        <v>165</v>
      </c>
      <c r="J145" s="132">
        <v>36195</v>
      </c>
      <c r="K145" s="133">
        <v>9308</v>
      </c>
      <c r="L145" s="134" t="s">
        <v>61</v>
      </c>
      <c r="M145" s="135" t="str">
        <f>_xlfn.XLOOKUP(MatriceDosDiscplinaire[[#This Row],[UNITE]],[2]!Tableau88[UNITE],[2]!Tableau88[LEGION])</f>
        <v>5°LGM SAN-PEDRO</v>
      </c>
      <c r="N145" s="136" t="str">
        <f>_xlfn.XLOOKUP(MatriceDosDiscplinaire[[#This Row],[UNITE]],[2]!Tableau88[UNITE],[2]!Tableau88[SUBDIVISION])</f>
        <v>GM</v>
      </c>
      <c r="O145" s="137" t="str">
        <f>_xlfn.XLOOKUP(MatriceDosDiscplinaire[[#This Row],[UNITE]],[2]!Tableau88[UNITE],[2]!Tableau88[REGION])</f>
        <v>2° RG DALOA</v>
      </c>
      <c r="P145" s="135" t="str">
        <f>_xlfn.XLOOKUP(MatriceDosDiscplinaire[[#This Row],[UNITE]],[2]!Tableau88[UNITE],[2]!Tableau88[LEGION])</f>
        <v>5°LGM SAN-PEDRO</v>
      </c>
      <c r="Q145" s="136" t="str">
        <f>_xlfn.XLOOKUP(MatriceDosDiscplinaire[[#This Row],[UNITE]],[2]!Tableau88[UNITE],[2]!Tableau88[SUBDIVISION])</f>
        <v>GM</v>
      </c>
      <c r="R145" s="137" t="str">
        <f>_xlfn.XLOOKUP(MatriceDosDiscplinaire[[#This Row],[UNITE]],[2]!Tableau88[UNITE],[2]!Tableau88[REGION])</f>
        <v>2° RG DALOA</v>
      </c>
      <c r="S145" s="138">
        <f>IF(MatriceDosDiscplinaire[[#This Row],[MLE]]="","",_xlfn.XLOOKUP(MatriceDosDiscplinaire[[#This Row],[MLE]],[2]!TabPromo17_193[MATRICULE],[2]!TabPromo17_193[DATE D''ENTREE GIE]))</f>
        <v>43870</v>
      </c>
      <c r="T145" s="139">
        <f>IF(MatriceDosDiscplinaire[[#This Row],[DATE DES FAITS]]="","",MatriceDosDiscplinaire[[#This Row],[ANNEE DE PUNITION]]-YEAR(MatriceDosDiscplinaire[[#This Row],[DATE D''ENTREE GIE]]))</f>
        <v>4</v>
      </c>
      <c r="U145" s="140" t="s">
        <v>43</v>
      </c>
      <c r="V145" s="141">
        <v>0</v>
      </c>
      <c r="W145" s="134" t="s">
        <v>36</v>
      </c>
      <c r="X145" s="142">
        <v>45503</v>
      </c>
      <c r="Y145" s="141">
        <v>3</v>
      </c>
      <c r="Z145" s="141" t="s">
        <v>45</v>
      </c>
      <c r="AA145" s="143" t="str">
        <f>IFERROR(_xlfn.XLOOKUP(MatriceDosDiscplinaire[[#This Row],[MLE]],[2]!Tableau126[MLE],[2]!Tableau126[MESSAGES DE REFERENCE]),"")</f>
        <v/>
      </c>
      <c r="AB145" s="131"/>
      <c r="AC145" s="141">
        <v>39</v>
      </c>
      <c r="AD145" s="144">
        <f>YEAR(MatriceDosDiscplinaire[[#This Row],[DATE DES FAITS]])</f>
        <v>2024</v>
      </c>
    </row>
    <row r="146" spans="1:30" ht="17" thickBot="1">
      <c r="A146" s="19">
        <v>145</v>
      </c>
      <c r="B146" s="19">
        <v>2024</v>
      </c>
      <c r="C146" s="20">
        <v>145</v>
      </c>
      <c r="D146" s="115">
        <v>145</v>
      </c>
      <c r="E146" s="46">
        <v>45559</v>
      </c>
      <c r="F146" s="23">
        <v>47380</v>
      </c>
      <c r="G146" s="122" t="s">
        <v>318</v>
      </c>
      <c r="H146" s="48" t="s">
        <v>39</v>
      </c>
      <c r="I146" s="45" t="s">
        <v>165</v>
      </c>
      <c r="J146" s="42">
        <v>33565</v>
      </c>
      <c r="K146" s="43">
        <v>11889</v>
      </c>
      <c r="L146" s="123" t="s">
        <v>61</v>
      </c>
      <c r="M146" s="29" t="str">
        <f>_xlfn.XLOOKUP(MatriceDosDiscplinaire[[#This Row],[UNITE]],[2]!Tableau88[UNITE],[2]!Tableau88[LEGION])</f>
        <v>5°LGM SAN-PEDRO</v>
      </c>
      <c r="N146" s="30" t="str">
        <f>_xlfn.XLOOKUP(MatriceDosDiscplinaire[[#This Row],[UNITE]],[2]!Tableau88[UNITE],[2]!Tableau88[SUBDIVISION])</f>
        <v>GM</v>
      </c>
      <c r="O146" s="112" t="str">
        <f>_xlfn.XLOOKUP(MatriceDosDiscplinaire[[#This Row],[UNITE]],[2]!Tableau88[UNITE],[2]!Tableau88[REGION])</f>
        <v>2° RG DALOA</v>
      </c>
      <c r="P146" s="29" t="str">
        <f>_xlfn.XLOOKUP(MatriceDosDiscplinaire[[#This Row],[UNITE]],[2]!Tableau88[UNITE],[2]!Tableau88[LEGION])</f>
        <v>5°LGM SAN-PEDRO</v>
      </c>
      <c r="Q146" s="30" t="str">
        <f>_xlfn.XLOOKUP(MatriceDosDiscplinaire[[#This Row],[UNITE]],[2]!Tableau88[UNITE],[2]!Tableau88[SUBDIVISION])</f>
        <v>GM</v>
      </c>
      <c r="R146" s="112" t="str">
        <f>_xlfn.XLOOKUP(MatriceDosDiscplinaire[[#This Row],[UNITE]],[2]!Tableau88[UNITE],[2]!Tableau88[REGION])</f>
        <v>2° RG DALOA</v>
      </c>
      <c r="S146" s="124">
        <f>IF(MatriceDosDiscplinaire[[#This Row],[MLE]]="","",_xlfn.XLOOKUP(MatriceDosDiscplinaire[[#This Row],[MLE]],[2]!TabPromo17_193[MATRICULE],[2]!TabPromo17_193[DATE D''ENTREE GIE]))</f>
        <v>41041</v>
      </c>
      <c r="T146" s="103">
        <f>IF(MatriceDosDiscplinaire[[#This Row],[DATE DES FAITS]]="","",MatriceDosDiscplinaire[[#This Row],[ANNEE DE PUNITION]]-YEAR(MatriceDosDiscplinaire[[#This Row],[DATE D''ENTREE GIE]]))</f>
        <v>12</v>
      </c>
      <c r="U146" s="54" t="s">
        <v>43</v>
      </c>
      <c r="V146" s="60">
        <v>0</v>
      </c>
      <c r="W146" s="134" t="s">
        <v>36</v>
      </c>
      <c r="X146" s="37">
        <v>45454</v>
      </c>
      <c r="Y146" s="125">
        <v>3</v>
      </c>
      <c r="Z146" s="36" t="s">
        <v>45</v>
      </c>
      <c r="AA146" s="38" t="str">
        <f>IFERROR(_xlfn.XLOOKUP(MatriceDosDiscplinaire[[#This Row],[MLE]],[2]!Tableau126[MLE],[2]!Tableau126[MESSAGES DE REFERENCE]),"")</f>
        <v/>
      </c>
      <c r="AB146" s="54"/>
      <c r="AC146" s="36">
        <v>39</v>
      </c>
      <c r="AD146" s="39">
        <f>YEAR(MatriceDosDiscplinaire[[#This Row],[DATE DES FAITS]])</f>
        <v>2024</v>
      </c>
    </row>
    <row r="147" spans="1:30">
      <c r="A147" s="19">
        <v>146</v>
      </c>
      <c r="B147" s="19">
        <v>2024</v>
      </c>
      <c r="C147" s="20">
        <v>146</v>
      </c>
      <c r="D147" s="115">
        <v>146</v>
      </c>
      <c r="E147" s="46">
        <v>45567</v>
      </c>
      <c r="F147" s="23">
        <v>45199</v>
      </c>
      <c r="G147" s="122" t="s">
        <v>319</v>
      </c>
      <c r="H147" s="48" t="s">
        <v>53</v>
      </c>
      <c r="I147" s="45" t="s">
        <v>165</v>
      </c>
      <c r="J147" s="42">
        <v>31569</v>
      </c>
      <c r="K147" s="43">
        <v>13968</v>
      </c>
      <c r="L147" s="123" t="s">
        <v>31</v>
      </c>
      <c r="M147" s="29" t="str">
        <f>_xlfn.XLOOKUP(MatriceDosDiscplinaire[[#This Row],[UNITE]],[2]!Tableau88[UNITE],[2]!Tableau88[LEGION])</f>
        <v>8°LGT MAN</v>
      </c>
      <c r="N147" s="30" t="str">
        <f>_xlfn.XLOOKUP(MatriceDosDiscplinaire[[#This Row],[UNITE]],[2]!Tableau88[UNITE],[2]!Tableau88[SUBDIVISION])</f>
        <v>GT</v>
      </c>
      <c r="O147" s="112" t="str">
        <f>_xlfn.XLOOKUP(MatriceDosDiscplinaire[[#This Row],[UNITE]],[2]!Tableau88[UNITE],[2]!Tableau88[REGION])</f>
        <v>2° RG DALOA</v>
      </c>
      <c r="P147" s="29" t="str">
        <f>_xlfn.XLOOKUP(MatriceDosDiscplinaire[[#This Row],[UNITE]],[2]!Tableau88[UNITE],[2]!Tableau88[LEGION])</f>
        <v>8°LGT MAN</v>
      </c>
      <c r="Q147" s="30" t="str">
        <f>_xlfn.XLOOKUP(MatriceDosDiscplinaire[[#This Row],[UNITE]],[2]!Tableau88[UNITE],[2]!Tableau88[SUBDIVISION])</f>
        <v>GT</v>
      </c>
      <c r="R147" s="112" t="str">
        <f>_xlfn.XLOOKUP(MatriceDosDiscplinaire[[#This Row],[UNITE]],[2]!Tableau88[UNITE],[2]!Tableau88[REGION])</f>
        <v>2° RG DALOA</v>
      </c>
      <c r="S147" s="124">
        <f>IF(MatriceDosDiscplinaire[[#This Row],[MLE]]="","",_xlfn.XLOOKUP(MatriceDosDiscplinaire[[#This Row],[MLE]],[2]!TabPromo17_193[MATRICULE],[2]!TabPromo17_193[DATE D''ENTREE GIE]))</f>
        <v>40434</v>
      </c>
      <c r="T147" s="103">
        <f>IF(MatriceDosDiscplinaire[[#This Row],[DATE DES FAITS]]="","",MatriceDosDiscplinaire[[#This Row],[ANNEE DE PUNITION]]-YEAR(MatriceDosDiscplinaire[[#This Row],[DATE D''ENTREE GIE]]))</f>
        <v>14</v>
      </c>
      <c r="U147" s="54" t="s">
        <v>43</v>
      </c>
      <c r="V147" s="60">
        <v>2</v>
      </c>
      <c r="W147" s="51" t="s">
        <v>127</v>
      </c>
      <c r="X147" s="37">
        <v>45537</v>
      </c>
      <c r="Y147" s="125">
        <v>3</v>
      </c>
      <c r="Z147" s="36" t="s">
        <v>45</v>
      </c>
      <c r="AA147" s="38" t="str">
        <f>IFERROR(_xlfn.XLOOKUP(MatriceDosDiscplinaire[[#This Row],[MLE]],[2]!Tableau126[MLE],[2]!Tableau126[MESSAGES DE REFERENCE]),"")</f>
        <v/>
      </c>
      <c r="AB147" s="54"/>
      <c r="AC147" s="36">
        <v>39</v>
      </c>
      <c r="AD147" s="39">
        <f>YEAR(MatriceDosDiscplinaire[[#This Row],[DATE DES FAITS]])</f>
        <v>2024</v>
      </c>
    </row>
    <row r="148" spans="1:30">
      <c r="A148" s="19">
        <v>147</v>
      </c>
      <c r="B148" s="19">
        <v>2024</v>
      </c>
      <c r="C148" s="20">
        <v>147</v>
      </c>
      <c r="D148" s="115">
        <v>147</v>
      </c>
      <c r="E148" s="46">
        <v>45567</v>
      </c>
      <c r="F148" s="23">
        <v>84412</v>
      </c>
      <c r="G148" s="122" t="s">
        <v>320</v>
      </c>
      <c r="H148" s="48" t="s">
        <v>39</v>
      </c>
      <c r="I148" s="45" t="s">
        <v>165</v>
      </c>
      <c r="J148" s="42">
        <v>367</v>
      </c>
      <c r="K148" s="43">
        <v>45537</v>
      </c>
      <c r="L148" s="123" t="s">
        <v>31</v>
      </c>
      <c r="M148" s="29" t="str">
        <f>_xlfn.XLOOKUP(MatriceDosDiscplinaire[[#This Row],[UNITE]],[2]!Tableau88[UNITE],[2]!Tableau88[LEGION])</f>
        <v>8°LGT MAN</v>
      </c>
      <c r="N148" s="30" t="str">
        <f>_xlfn.XLOOKUP(MatriceDosDiscplinaire[[#This Row],[UNITE]],[2]!Tableau88[UNITE],[2]!Tableau88[SUBDIVISION])</f>
        <v>GT</v>
      </c>
      <c r="O148" s="112" t="str">
        <f>_xlfn.XLOOKUP(MatriceDosDiscplinaire[[#This Row],[UNITE]],[2]!Tableau88[UNITE],[2]!Tableau88[REGION])</f>
        <v>2° RG DALOA</v>
      </c>
      <c r="P148" s="29" t="str">
        <f>_xlfn.XLOOKUP(MatriceDosDiscplinaire[[#This Row],[UNITE]],[2]!Tableau88[UNITE],[2]!Tableau88[LEGION])</f>
        <v>8°LGT MAN</v>
      </c>
      <c r="Q148" s="30" t="str">
        <f>_xlfn.XLOOKUP(MatriceDosDiscplinaire[[#This Row],[UNITE]],[2]!Tableau88[UNITE],[2]!Tableau88[SUBDIVISION])</f>
        <v>GT</v>
      </c>
      <c r="R148" s="112" t="str">
        <f>_xlfn.XLOOKUP(MatriceDosDiscplinaire[[#This Row],[UNITE]],[2]!Tableau88[UNITE],[2]!Tableau88[REGION])</f>
        <v>2° RG DALOA</v>
      </c>
      <c r="S148" s="124">
        <f>IF(MatriceDosDiscplinaire[[#This Row],[MLE]]="","",_xlfn.XLOOKUP(MatriceDosDiscplinaire[[#This Row],[MLE]],[2]!TabPromo17_193[MATRICULE],[2]!TabPromo17_193[DATE D''ENTREE GIE]))</f>
        <v>42376</v>
      </c>
      <c r="T148" s="103">
        <f>IF(MatriceDosDiscplinaire[[#This Row],[DATE DES FAITS]]="","",MatriceDosDiscplinaire[[#This Row],[ANNEE DE PUNITION]]-YEAR(MatriceDosDiscplinaire[[#This Row],[DATE D''ENTREE GIE]]))</f>
        <v>8</v>
      </c>
      <c r="U148" s="54" t="s">
        <v>35</v>
      </c>
      <c r="V148" s="60">
        <v>1</v>
      </c>
      <c r="W148" s="51" t="s">
        <v>127</v>
      </c>
      <c r="X148" s="37">
        <v>45537</v>
      </c>
      <c r="Y148" s="125">
        <v>3</v>
      </c>
      <c r="Z148" s="36" t="s">
        <v>45</v>
      </c>
      <c r="AA148" s="38" t="str">
        <f>IFERROR(_xlfn.XLOOKUP(MatriceDosDiscplinaire[[#This Row],[MLE]],[2]!Tableau126[MLE],[2]!Tableau126[MESSAGES DE REFERENCE]),"")</f>
        <v/>
      </c>
      <c r="AB148" s="54"/>
      <c r="AC148" s="36">
        <v>39</v>
      </c>
      <c r="AD148" s="39">
        <f>YEAR(MatriceDosDiscplinaire[[#This Row],[DATE DES FAITS]])</f>
        <v>2024</v>
      </c>
    </row>
    <row r="149" spans="1:30">
      <c r="A149" s="19">
        <v>148</v>
      </c>
      <c r="B149" s="19">
        <v>2024</v>
      </c>
      <c r="C149" s="20">
        <v>148</v>
      </c>
      <c r="D149" s="115">
        <v>148</v>
      </c>
      <c r="E149" s="46">
        <v>45572</v>
      </c>
      <c r="F149" s="23">
        <v>41215</v>
      </c>
      <c r="G149" s="122" t="s">
        <v>321</v>
      </c>
      <c r="H149" s="48" t="s">
        <v>53</v>
      </c>
      <c r="I149" s="45" t="s">
        <v>165</v>
      </c>
      <c r="J149" s="42" t="s">
        <v>322</v>
      </c>
      <c r="K149" s="43">
        <v>13382</v>
      </c>
      <c r="L149" s="123" t="s">
        <v>109</v>
      </c>
      <c r="M149" s="29" t="str">
        <f>_xlfn.XLOOKUP(MatriceDosDiscplinaire[[#This Row],[UNITE]],[2]!Tableau88[UNITE],[2]!Tableau88[LEGION])</f>
        <v>1°LGM ABIDJAN</v>
      </c>
      <c r="N149" s="30" t="str">
        <f>_xlfn.XLOOKUP(MatriceDosDiscplinaire[[#This Row],[UNITE]],[2]!Tableau88[UNITE],[2]!Tableau88[SUBDIVISION])</f>
        <v>GM</v>
      </c>
      <c r="O149" s="112" t="str">
        <f>_xlfn.XLOOKUP(MatriceDosDiscplinaire[[#This Row],[UNITE]],[2]!Tableau88[UNITE],[2]!Tableau88[REGION])</f>
        <v>1° RG ABIDJAN</v>
      </c>
      <c r="P149" s="29" t="str">
        <f>_xlfn.XLOOKUP(MatriceDosDiscplinaire[[#This Row],[UNITE]],[2]!Tableau88[UNITE],[2]!Tableau88[LEGION])</f>
        <v>1°LGM ABIDJAN</v>
      </c>
      <c r="Q149" s="30" t="str">
        <f>_xlfn.XLOOKUP(MatriceDosDiscplinaire[[#This Row],[UNITE]],[2]!Tableau88[UNITE],[2]!Tableau88[SUBDIVISION])</f>
        <v>GM</v>
      </c>
      <c r="R149" s="112" t="str">
        <f>_xlfn.XLOOKUP(MatriceDosDiscplinaire[[#This Row],[UNITE]],[2]!Tableau88[UNITE],[2]!Tableau88[REGION])</f>
        <v>1° RG ABIDJAN</v>
      </c>
      <c r="S149" s="124">
        <f>IF(MatriceDosDiscplinaire[[#This Row],[MLE]]="","",_xlfn.XLOOKUP(MatriceDosDiscplinaire[[#This Row],[MLE]],[2]!TabPromo17_193[MATRICULE],[2]!TabPromo17_193[DATE D''ENTREE GIE]))</f>
        <v>39384</v>
      </c>
      <c r="T149" s="103">
        <f>IF(MatriceDosDiscplinaire[[#This Row],[DATE DES FAITS]]="","",MatriceDosDiscplinaire[[#This Row],[ANNEE DE PUNITION]]-YEAR(MatriceDosDiscplinaire[[#This Row],[DATE D''ENTREE GIE]]))</f>
        <v>17</v>
      </c>
      <c r="U149" s="54" t="s">
        <v>43</v>
      </c>
      <c r="V149" s="60">
        <v>2</v>
      </c>
      <c r="W149" s="51" t="s">
        <v>36</v>
      </c>
      <c r="X149" s="37">
        <v>45277</v>
      </c>
      <c r="Y149" s="125">
        <v>3</v>
      </c>
      <c r="Z149" s="36" t="s">
        <v>45</v>
      </c>
      <c r="AA149" s="38" t="str">
        <f>IFERROR(_xlfn.XLOOKUP(MatriceDosDiscplinaire[[#This Row],[MLE]],[2]!Tableau126[MLE],[2]!Tableau126[MESSAGES DE REFERENCE]),"")</f>
        <v/>
      </c>
      <c r="AB149" s="54"/>
      <c r="AC149" s="36">
        <v>40</v>
      </c>
      <c r="AD149" s="39">
        <f>YEAR(MatriceDosDiscplinaire[[#This Row],[DATE DES FAITS]])</f>
        <v>2023</v>
      </c>
    </row>
    <row r="150" spans="1:30">
      <c r="A150" s="19">
        <v>149</v>
      </c>
      <c r="B150" s="19">
        <v>2024</v>
      </c>
      <c r="C150" s="20">
        <v>149</v>
      </c>
      <c r="D150" s="115">
        <v>149</v>
      </c>
      <c r="E150" s="46">
        <v>45572</v>
      </c>
      <c r="F150" s="23">
        <v>44498</v>
      </c>
      <c r="G150" s="122" t="s">
        <v>323</v>
      </c>
      <c r="H150" s="48" t="s">
        <v>53</v>
      </c>
      <c r="I150" s="45" t="s">
        <v>165</v>
      </c>
      <c r="J150" s="42">
        <v>32128</v>
      </c>
      <c r="K150" s="43">
        <v>13391</v>
      </c>
      <c r="L150" s="123" t="s">
        <v>159</v>
      </c>
      <c r="M150" s="29" t="str">
        <f>_xlfn.XLOOKUP(MatriceDosDiscplinaire[[#This Row],[UNITE]],[2]!Tableau88[UNITE],[2]!Tableau88[LEGION])</f>
        <v>5°LGM SAN-PEDRO</v>
      </c>
      <c r="N150" s="30" t="str">
        <f>_xlfn.XLOOKUP(MatriceDosDiscplinaire[[#This Row],[UNITE]],[2]!Tableau88[UNITE],[2]!Tableau88[SUBDIVISION])</f>
        <v>GM</v>
      </c>
      <c r="O150" s="112" t="str">
        <f>_xlfn.XLOOKUP(MatriceDosDiscplinaire[[#This Row],[UNITE]],[2]!Tableau88[UNITE],[2]!Tableau88[REGION])</f>
        <v>2° RG DALOA</v>
      </c>
      <c r="P150" s="29" t="str">
        <f>_xlfn.XLOOKUP(MatriceDosDiscplinaire[[#This Row],[UNITE]],[2]!Tableau88[UNITE],[2]!Tableau88[LEGION])</f>
        <v>5°LGM SAN-PEDRO</v>
      </c>
      <c r="Q150" s="30" t="str">
        <f>_xlfn.XLOOKUP(MatriceDosDiscplinaire[[#This Row],[UNITE]],[2]!Tableau88[UNITE],[2]!Tableau88[SUBDIVISION])</f>
        <v>GM</v>
      </c>
      <c r="R150" s="112" t="str">
        <f>_xlfn.XLOOKUP(MatriceDosDiscplinaire[[#This Row],[UNITE]],[2]!Tableau88[UNITE],[2]!Tableau88[REGION])</f>
        <v>2° RG DALOA</v>
      </c>
      <c r="S150" s="124">
        <f>IF(MatriceDosDiscplinaire[[#This Row],[MLE]]="","",_xlfn.XLOOKUP(MatriceDosDiscplinaire[[#This Row],[MLE]],[2]!TabPromo17_193[MATRICULE],[2]!TabPromo17_193[DATE D''ENTREE GIE]))</f>
        <v>40057</v>
      </c>
      <c r="T150" s="103">
        <f>IF(MatriceDosDiscplinaire[[#This Row],[DATE DES FAITS]]="","",MatriceDosDiscplinaire[[#This Row],[ANNEE DE PUNITION]]-YEAR(MatriceDosDiscplinaire[[#This Row],[DATE D''ENTREE GIE]]))</f>
        <v>15</v>
      </c>
      <c r="U150" s="54" t="s">
        <v>43</v>
      </c>
      <c r="V150" s="60">
        <v>5</v>
      </c>
      <c r="W150" s="51" t="s">
        <v>78</v>
      </c>
      <c r="X150" s="37">
        <v>45519</v>
      </c>
      <c r="Y150" s="125">
        <v>3</v>
      </c>
      <c r="Z150" s="36" t="s">
        <v>45</v>
      </c>
      <c r="AA150" s="38" t="str">
        <f>IFERROR(_xlfn.XLOOKUP(MatriceDosDiscplinaire[[#This Row],[MLE]],[2]!Tableau126[MLE],[2]!Tableau126[MESSAGES DE REFERENCE]),"")</f>
        <v/>
      </c>
      <c r="AB150" s="54"/>
      <c r="AC150" s="36">
        <v>40</v>
      </c>
      <c r="AD150" s="39">
        <f>YEAR(MatriceDosDiscplinaire[[#This Row],[DATE DES FAITS]])</f>
        <v>2024</v>
      </c>
    </row>
    <row r="151" spans="1:30">
      <c r="A151" s="19">
        <v>150</v>
      </c>
      <c r="B151" s="19">
        <v>2024</v>
      </c>
      <c r="C151" s="20">
        <v>150</v>
      </c>
      <c r="D151" s="115">
        <v>150</v>
      </c>
      <c r="E151" s="46">
        <v>45575</v>
      </c>
      <c r="F151" s="23">
        <v>86673</v>
      </c>
      <c r="G151" s="122" t="s">
        <v>324</v>
      </c>
      <c r="H151" s="48" t="s">
        <v>39</v>
      </c>
      <c r="I151" s="45" t="s">
        <v>165</v>
      </c>
      <c r="J151" s="42">
        <v>35377</v>
      </c>
      <c r="K151" s="43">
        <v>10093</v>
      </c>
      <c r="L151" s="123" t="s">
        <v>160</v>
      </c>
      <c r="M151" s="29" t="str">
        <f>_xlfn.XLOOKUP(MatriceDosDiscplinaire[[#This Row],[UNITE]],[2]!Tableau88[UNITE],[2]!Tableau88[LEGION])</f>
        <v>GRURGN</v>
      </c>
      <c r="N151" s="30" t="str">
        <f>_xlfn.XLOOKUP(MatriceDosDiscplinaire[[#This Row],[UNITE]],[2]!Tableau88[UNITE],[2]!Tableau88[SUBDIVISION])</f>
        <v>GRURGN</v>
      </c>
      <c r="O151" s="112" t="str">
        <f>_xlfn.XLOOKUP(MatriceDosDiscplinaire[[#This Row],[UNITE]],[2]!Tableau88[UNITE],[2]!Tableau88[REGION])</f>
        <v>1° RG ABIDJAN</v>
      </c>
      <c r="P151" s="29" t="str">
        <f>_xlfn.XLOOKUP(MatriceDosDiscplinaire[[#This Row],[UNITE]],[2]!Tableau88[UNITE],[2]!Tableau88[LEGION])</f>
        <v>GRURGN</v>
      </c>
      <c r="Q151" s="30" t="str">
        <f>_xlfn.XLOOKUP(MatriceDosDiscplinaire[[#This Row],[UNITE]],[2]!Tableau88[UNITE],[2]!Tableau88[SUBDIVISION])</f>
        <v>GRURGN</v>
      </c>
      <c r="R151" s="112" t="str">
        <f>_xlfn.XLOOKUP(MatriceDosDiscplinaire[[#This Row],[UNITE]],[2]!Tableau88[UNITE],[2]!Tableau88[REGION])</f>
        <v>1° RG ABIDJAN</v>
      </c>
      <c r="S151" s="124">
        <f>IF(MatriceDosDiscplinaire[[#This Row],[MLE]]="","",_xlfn.XLOOKUP(MatriceDosDiscplinaire[[#This Row],[MLE]],[2]!TabPromo17_193[MATRICULE],[2]!TabPromo17_193[DATE D''ENTREE GIE]))</f>
        <v>43536</v>
      </c>
      <c r="T151" s="103">
        <f>IF(MatriceDosDiscplinaire[[#This Row],[DATE DES FAITS]]="","",MatriceDosDiscplinaire[[#This Row],[ANNEE DE PUNITION]]-YEAR(MatriceDosDiscplinaire[[#This Row],[DATE D''ENTREE GIE]]))</f>
        <v>5</v>
      </c>
      <c r="U151" s="54" t="s">
        <v>43</v>
      </c>
      <c r="V151" s="60">
        <v>0</v>
      </c>
      <c r="W151" s="51" t="s">
        <v>36</v>
      </c>
      <c r="X151" s="37">
        <v>45470</v>
      </c>
      <c r="Y151" s="125">
        <v>3</v>
      </c>
      <c r="Z151" s="36" t="s">
        <v>45</v>
      </c>
      <c r="AA151" s="38" t="str">
        <f>IFERROR(_xlfn.XLOOKUP(MatriceDosDiscplinaire[[#This Row],[MLE]],[2]!Tableau126[MLE],[2]!Tableau126[MESSAGES DE REFERENCE]),"")</f>
        <v/>
      </c>
      <c r="AB151" s="54"/>
      <c r="AC151" s="36">
        <v>40</v>
      </c>
      <c r="AD151" s="39">
        <f>YEAR(MatriceDosDiscplinaire[[#This Row],[DATE DES FAITS]])</f>
        <v>2024</v>
      </c>
    </row>
    <row r="152" spans="1:30">
      <c r="A152" s="19">
        <v>151</v>
      </c>
      <c r="B152" s="19">
        <v>2024</v>
      </c>
      <c r="C152" s="20">
        <v>151</v>
      </c>
      <c r="D152" s="115">
        <v>151</v>
      </c>
      <c r="E152" s="46">
        <v>45582</v>
      </c>
      <c r="F152" s="23">
        <v>49756</v>
      </c>
      <c r="G152" s="122" t="s">
        <v>163</v>
      </c>
      <c r="H152" s="48" t="s">
        <v>39</v>
      </c>
      <c r="I152" s="45" t="s">
        <v>165</v>
      </c>
      <c r="J152" s="42">
        <v>32731</v>
      </c>
      <c r="K152" s="43">
        <v>12827</v>
      </c>
      <c r="L152" s="123" t="s">
        <v>161</v>
      </c>
      <c r="M152" s="29" t="str">
        <f>_xlfn.XLOOKUP(MatriceDosDiscplinaire[[#This Row],[UNITE]],[2]!Tableau88[UNITE],[2]!Tableau88[LEGION])</f>
        <v>US</v>
      </c>
      <c r="N152" s="30" t="str">
        <f>_xlfn.XLOOKUP(MatriceDosDiscplinaire[[#This Row],[UNITE]],[2]!Tableau88[UNITE],[2]!Tableau88[SUBDIVISION])</f>
        <v>US</v>
      </c>
      <c r="O152" s="112" t="str">
        <f>_xlfn.XLOOKUP(MatriceDosDiscplinaire[[#This Row],[UNITE]],[2]!Tableau88[UNITE],[2]!Tableau88[REGION])</f>
        <v>1° RG ABIDJAN</v>
      </c>
      <c r="P152" s="123" t="s">
        <v>161</v>
      </c>
      <c r="Q152" s="29" t="str">
        <f>_xlfn.XLOOKUP(MatriceDosDiscplinaire[[#This Row],[UNITE]],[2]!Tableau88[UNITE],[2]!Tableau88[LEGION])</f>
        <v>US</v>
      </c>
      <c r="R152" s="30" t="str">
        <f>_xlfn.XLOOKUP(MatriceDosDiscplinaire[[#This Row],[UNITE]],[2]!Tableau88[UNITE],[2]!Tableau88[SUBDIVISION])</f>
        <v>US</v>
      </c>
      <c r="S152" s="124">
        <f>IF(MatriceDosDiscplinaire[[#This Row],[MLE]]="","",_xlfn.XLOOKUP(MatriceDosDiscplinaire[[#This Row],[MLE]],[2]!TabPromo17_193[MATRICULE],[2]!TabPromo17_193[DATE D''ENTREE GIE]))</f>
        <v>41825</v>
      </c>
      <c r="T152" s="103">
        <f>IF(MatriceDosDiscplinaire[[#This Row],[DATE DES FAITS]]="","",MatriceDosDiscplinaire[[#This Row],[ANNEE DE PUNITION]]-YEAR(MatriceDosDiscplinaire[[#This Row],[DATE D''ENTREE GIE]]))</f>
        <v>10</v>
      </c>
      <c r="U152" s="54" t="s">
        <v>43</v>
      </c>
      <c r="V152" s="60">
        <v>0</v>
      </c>
      <c r="W152" s="51" t="s">
        <v>162</v>
      </c>
      <c r="X152" s="37">
        <v>45558</v>
      </c>
      <c r="Y152" s="125">
        <v>2</v>
      </c>
      <c r="Z152" s="36" t="s">
        <v>45</v>
      </c>
      <c r="AA152" s="38" t="str">
        <f>IFERROR(_xlfn.XLOOKUP(MatriceDosDiscplinaire[[#This Row],[MLE]],[2]!Tableau126[MLE],[2]!Tableau126[MESSAGES DE REFERENCE]),"")</f>
        <v/>
      </c>
      <c r="AB152" s="54"/>
      <c r="AC152" s="36">
        <v>40</v>
      </c>
      <c r="AD152" s="39">
        <f>YEAR(MatriceDosDiscplinaire[[#This Row],[DATE DES FAITS]])</f>
        <v>2024</v>
      </c>
    </row>
  </sheetData>
  <conditionalFormatting sqref="D107:W110 Y107:AD111 E111:W111 D111:D152 E112:AD152 D50:AD106 A50:C152 A2:AD49">
    <cfRule type="expression" dxfId="18" priority="5">
      <formula>A2=""</formula>
    </cfRule>
  </conditionalFormatting>
  <conditionalFormatting sqref="B2:B152">
    <cfRule type="expression" dxfId="17" priority="7">
      <formula>$C2=2024</formula>
    </cfRule>
    <cfRule type="expression" dxfId="16" priority="8">
      <formula>$C2=2019</formula>
    </cfRule>
    <cfRule type="expression" dxfId="15" priority="9">
      <formula>$C2=2020</formula>
    </cfRule>
    <cfRule type="expression" dxfId="14" priority="10">
      <formula>$C2=2021</formula>
    </cfRule>
    <cfRule type="expression" dxfId="13" priority="11">
      <formula>$C2=2022</formula>
    </cfRule>
    <cfRule type="expression" dxfId="12" priority="12">
      <formula>$C2=2023</formula>
    </cfRule>
  </conditionalFormatting>
  <conditionalFormatting sqref="G2:G152">
    <cfRule type="expression" dxfId="11" priority="6">
      <formula>$B2&gt;0</formula>
    </cfRule>
  </conditionalFormatting>
  <conditionalFormatting sqref="I2:K152">
    <cfRule type="expression" dxfId="10" priority="3">
      <formula>I2="F"</formula>
    </cfRule>
    <cfRule type="expression" dxfId="9" priority="4">
      <formula>I2="M"</formula>
    </cfRule>
  </conditionalFormatting>
  <conditionalFormatting sqref="X107:X111">
    <cfRule type="expression" dxfId="8" priority="2">
      <formula>X107=""</formula>
    </cfRule>
  </conditionalFormatting>
  <conditionalFormatting sqref="F1:F152">
    <cfRule type="duplicateValues" dxfId="7" priority="20"/>
  </conditionalFormatting>
  <conditionalFormatting sqref="F2:F152">
    <cfRule type="duplicateValues" dxfId="6" priority="22"/>
  </conditionalFormatting>
  <dataValidations count="3">
    <dataValidation type="list" errorStyle="warning" allowBlank="1" showInputMessage="1" showErrorMessage="1" errorTitle="ERREUR" error="Cette infornation ne figure pas sur la base de donnée des unités GIE" promptTitle="UNITE" prompt="Saisir l'unité du Sous-officier concerné" sqref="L2:L152 P152" xr:uid="{739903F9-23A7-1A48-BF1E-F73C346AC483}">
      <formula1>INDIRECT("UNITESGIE")</formula1>
    </dataValidation>
    <dataValidation type="list" errorStyle="warning" allowBlank="1" showInputMessage="1" showErrorMessage="1" errorTitle="ERREUR DE GRADE" error="VEUILLEZ SAISIR LE GRADE CORRECT" sqref="H2:H46" xr:uid="{9EC0642F-6689-2B41-A987-FEF354C7A9F6}">
      <formula1>grade</formula1>
    </dataValidation>
    <dataValidation showInputMessage="1" showErrorMessage="1" sqref="AC47:AC51 AB50:AB51 Z2:Z51 AA47:AB47 AA2:AA46 W49:W53 W47 Y47:Y51 X47:X105 AD47:AD152 Y52:Z152 AA48:AA152 W56:W152 AB52:AC152" xr:uid="{C17A8BED-5C37-0241-B98F-B8D8B08CD3D0}"/>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 Penah</dc:creator>
  <cp:lastModifiedBy>Jacquel Penah</cp:lastModifiedBy>
  <dcterms:created xsi:type="dcterms:W3CDTF">2024-10-23T23:42:59Z</dcterms:created>
  <dcterms:modified xsi:type="dcterms:W3CDTF">2024-10-25T10:44:39Z</dcterms:modified>
</cp:coreProperties>
</file>