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 1" sheetId="1" r:id="rId4"/>
    <sheet state="visible" name="Вариант 2" sheetId="2" r:id="rId5"/>
    <sheet state="visible" name="Вариант 3" sheetId="3" r:id="rId6"/>
    <sheet state="visible" name="Вариант 4" sheetId="4" r:id="rId7"/>
    <sheet state="visible" name="Вариант 5" sheetId="5" r:id="rId8"/>
    <sheet state="visible" name="Вариант 6" sheetId="6" r:id="rId9"/>
    <sheet state="visible" name="Вариант 7" sheetId="7" r:id="rId10"/>
    <sheet state="visible" name="Вариант 8" sheetId="8" r:id="rId11"/>
    <sheet state="visible" name="Сравнение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TU_BUF - STD.DEV.
	-Egor Krivonosov</t>
      </text>
    </comment>
    <comment authorId="0" ref="F3">
      <text>
        <t xml:space="preserve">STORAGE - UTIL.
	-Egor Krivonosov</t>
      </text>
    </comment>
    <comment authorId="0" ref="G3">
      <text>
        <t xml:space="preserve">QUEUE - AVE. TIME.
	-Egor Krivonosov</t>
      </text>
    </comment>
    <comment authorId="0" ref="E3">
      <text>
        <t xml:space="preserve">QUEUE - AVE. CONT.
	-Egor Krivonosov</t>
      </text>
    </comment>
    <comment authorId="0" ref="B3">
      <text>
        <t xml:space="preserve">ZYX TERMINATE
	-Egor Krivonosov</t>
      </text>
    </comment>
  </commentList>
</comments>
</file>

<file path=xl/sharedStrings.xml><?xml version="1.0" encoding="utf-8"?>
<sst xmlns="http://schemas.openxmlformats.org/spreadsheetml/2006/main" count="213" uniqueCount="34">
  <si>
    <t>Исх. Данные
(вариант 1)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</si>
  <si>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</si>
  <si>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</si>
  <si>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</si>
  <si>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</si>
  <si>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</si>
  <si>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</si>
  <si>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</si>
  <si>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</si>
  <si>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</si>
  <si>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</si>
  <si>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 (%)</t>
  </si>
  <si>
    <t>Длина очер.</t>
  </si>
  <si>
    <t>Загрузка</t>
  </si>
  <si>
    <t>Ср.вр. ож.</t>
  </si>
  <si>
    <t>О (%)</t>
  </si>
  <si>
    <t>СКО
вр. ож.</t>
  </si>
  <si>
    <t>Дов. инт.</t>
  </si>
  <si>
    <t>Д (%)</t>
  </si>
  <si>
    <t>-</t>
  </si>
  <si>
    <t>гиперэксп</t>
  </si>
  <si>
    <t>эрланг 2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</si>
  <si>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</si>
  <si>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</si>
  <si>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</si>
  <si>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</si>
  <si>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</si>
  <si>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</si>
  <si>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</si>
  <si>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</si>
  <si>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</si>
  <si>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</si>
  <si>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Среднее время ожидания</t>
  </si>
  <si>
    <t>Длина переходного процесса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</si>
</sst>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0.000"/>
    <numFmt numFmtId="165" formatCode="±##0.000"/>
  </numFmts>
  <fonts count="6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wrapText="1"/>
    </xf>
    <xf borderId="4" fillId="2" fontId="3" numFmtId="0" xfId="0" applyAlignment="1" applyBorder="1" applyFill="1" applyFont="1">
      <alignment horizontal="left" shrinkToFit="0" wrapText="1"/>
    </xf>
    <xf borderId="5" fillId="2" fontId="3" numFmtId="0" xfId="0" applyAlignment="1" applyBorder="1" applyFont="1">
      <alignment horizontal="left" shrinkToFit="0" wrapText="1"/>
    </xf>
    <xf borderId="6" fillId="0" fontId="2" numFmtId="0" xfId="0" applyBorder="1" applyFont="1"/>
    <xf borderId="7" fillId="0" fontId="2" numFmtId="0" xfId="0" applyBorder="1" applyFont="1"/>
    <xf borderId="3" fillId="0" fontId="4" numFmtId="0" xfId="0" applyAlignment="1" applyBorder="1" applyFont="1">
      <alignment horizontal="center" readingOrder="0" shrinkToFit="0" wrapText="1"/>
    </xf>
    <xf borderId="8" fillId="2" fontId="3" numFmtId="0" xfId="0" applyAlignment="1" applyBorder="1" applyFont="1">
      <alignment horizontal="left" shrinkToFit="0" wrapText="1"/>
    </xf>
    <xf borderId="9" fillId="2" fontId="3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3" fontId="3" numFmtId="10" xfId="0" applyAlignment="1" applyBorder="1" applyFill="1" applyFont="1" applyNumberFormat="1">
      <alignment horizontal="center" shrinkToFit="0" vertical="top" wrapText="1"/>
    </xf>
    <xf borderId="3" fillId="3" fontId="3" numFmtId="0" xfId="0" applyAlignment="1" applyBorder="1" applyFont="1">
      <alignment horizontal="center" readingOrder="0" shrinkToFit="0" vertical="top" wrapText="1"/>
    </xf>
    <xf borderId="3" fillId="0" fontId="3" numFmtId="164" xfId="0" applyAlignment="1" applyBorder="1" applyFont="1" applyNumberFormat="1">
      <alignment horizontal="center" readingOrder="0" shrinkToFit="0" vertical="top" wrapText="1"/>
    </xf>
    <xf borderId="3" fillId="3" fontId="3" numFmtId="165" xfId="0" applyAlignment="1" applyBorder="1" applyFont="1" applyNumberFormat="1">
      <alignment horizontal="center" shrinkToFit="0" vertical="top" wrapText="1"/>
    </xf>
    <xf borderId="3" fillId="4" fontId="3" numFmtId="0" xfId="0" applyBorder="1" applyFill="1" applyFont="1"/>
    <xf borderId="3" fillId="5" fontId="5" numFmtId="0" xfId="0" applyAlignment="1" applyBorder="1" applyFill="1" applyFont="1">
      <alignment readingOrder="0"/>
    </xf>
    <xf borderId="0" fillId="0" fontId="3" numFmtId="0" xfId="0" applyFont="1"/>
    <xf borderId="3" fillId="0" fontId="3" numFmtId="10" xfId="0" applyBorder="1" applyFont="1" applyNumberFormat="1"/>
    <xf borderId="3" fillId="0" fontId="3" numFmtId="164" xfId="0" applyBorder="1" applyFont="1" applyNumberFormat="1"/>
    <xf borderId="3" fillId="0" fontId="3" numFmtId="0" xfId="0" applyAlignment="1" applyBorder="1" applyFont="1">
      <alignment readingOrder="0"/>
    </xf>
    <xf borderId="3" fillId="0" fontId="3" numFmtId="0" xfId="0" applyBorder="1" applyFont="1"/>
    <xf borderId="0" fillId="0" fontId="3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'Сравнение'!$A$5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'Сравнение'!$B$4:$I$4</c:f>
            </c:strRef>
          </c:cat>
          <c:val>
            <c:numRef>
              <c:f>'Сравнение'!$B$5:$I$5</c:f>
              <c:numCache/>
            </c:numRef>
          </c:val>
        </c:ser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131765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56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'Сравнение'!$A$2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'Сравнение'!$B$1:$I$1</c:f>
            </c:strRef>
          </c:cat>
          <c:val>
            <c:numRef>
              <c:f>'Сравнение'!$B$2:$I$2</c:f>
              <c:numCache/>
            </c:numRef>
          </c:val>
        </c:ser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482176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185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'Сравнение'!$A$8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'Сравнение'!$B$7:$I$7</c:f>
            </c:strRef>
          </c:cat>
          <c:val>
            <c:numRef>
              <c:f>'Сравнение'!$B$8:$I$8</c:f>
              <c:numCache/>
            </c:numRef>
          </c:val>
        </c:ser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084726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36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Среднее время ожидания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'Сравнение'!$A$11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'Сравнение'!$B$10:$I$10</c:f>
            </c:strRef>
          </c:cat>
          <c:val>
            <c:numRef>
              <c:f>'Сравнение'!$B$11:$I$11</c:f>
              <c:numCache/>
            </c:numRef>
          </c:val>
        </c:ser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637176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50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Длина переходного процесса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'Сравнение'!$A$14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'Сравнение'!$B$13:$I$13</c:f>
            </c:strRef>
          </c:cat>
          <c:val>
            <c:numRef>
              <c:f>'Сравнение'!$B$14:$I$14</c:f>
              <c:numCache/>
            </c:numRef>
          </c:val>
        </c:ser>
        <c:axId val="711320908"/>
        <c:axId val="65098501"/>
      </c:barChart>
      <c:catAx>
        <c:axId val="71132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8501"/>
      </c:catAx>
      <c:valAx>
        <c:axId val="6509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Длина переходного процесса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320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34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2.0</v>
      </c>
      <c r="E2" s="8" t="s">
        <v>7</v>
      </c>
      <c r="F2" s="8">
        <v>22.707</v>
      </c>
      <c r="G2" s="8">
        <v>10.0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1.0</v>
      </c>
      <c r="C4" s="12">
        <f>ROUND(B4/A4,4)</f>
        <v>0.1</v>
      </c>
      <c r="D4" s="13" t="s">
        <v>19</v>
      </c>
      <c r="E4" s="14">
        <v>0.227</v>
      </c>
      <c r="F4" s="14">
        <v>0.435</v>
      </c>
      <c r="G4" s="14">
        <v>4.186</v>
      </c>
      <c r="H4" s="13" t="s">
        <v>19</v>
      </c>
      <c r="I4" s="14">
        <v>4.891</v>
      </c>
      <c r="J4" s="15">
        <f t="shared" ref="J4:J23" si="1">ROUND(2.576*I4/SQRT(A4),3)</f>
        <v>3.984</v>
      </c>
      <c r="K4" s="12">
        <f t="shared" ref="K4:K23" si="2">J4/G4</f>
        <v>0.9517439083</v>
      </c>
    </row>
    <row r="5">
      <c r="A5" s="8">
        <v>20.0</v>
      </c>
      <c r="B5" s="11">
        <v>1.0</v>
      </c>
      <c r="C5" s="12">
        <f t="shared" ref="C5:C6" si="3">ROUND(B5/A5,2)</f>
        <v>0.05</v>
      </c>
      <c r="D5" s="12">
        <f t="shared" ref="D5:D23" si="4">IFERROR(ABS(C5/C4-1), "-")</f>
        <v>0.5</v>
      </c>
      <c r="E5" s="14">
        <v>0.227</v>
      </c>
      <c r="F5" s="14">
        <v>0.477</v>
      </c>
      <c r="G5" s="14">
        <v>3.759</v>
      </c>
      <c r="H5" s="12">
        <f t="shared" ref="H5:H23" si="5">ABS(G5/G4-1)</f>
        <v>0.102006689</v>
      </c>
      <c r="I5" s="14">
        <v>5.139</v>
      </c>
      <c r="J5" s="15">
        <f t="shared" si="1"/>
        <v>2.96</v>
      </c>
      <c r="K5" s="12">
        <f t="shared" si="2"/>
        <v>0.787443469</v>
      </c>
    </row>
    <row r="6">
      <c r="A6" s="8">
        <v>50.0</v>
      </c>
      <c r="B6" s="11">
        <v>7.0</v>
      </c>
      <c r="C6" s="12">
        <f t="shared" si="3"/>
        <v>0.14</v>
      </c>
      <c r="D6" s="12">
        <f t="shared" si="4"/>
        <v>1.8</v>
      </c>
      <c r="E6" s="14">
        <v>0.278</v>
      </c>
      <c r="F6" s="14">
        <v>0.339</v>
      </c>
      <c r="G6" s="14">
        <v>7.232</v>
      </c>
      <c r="H6" s="12">
        <f t="shared" si="5"/>
        <v>0.9239159351</v>
      </c>
      <c r="I6" s="14">
        <v>17.333</v>
      </c>
      <c r="J6" s="15">
        <f t="shared" si="1"/>
        <v>6.314</v>
      </c>
      <c r="K6" s="12">
        <f t="shared" si="2"/>
        <v>0.8730641593</v>
      </c>
    </row>
    <row r="7">
      <c r="A7" s="8">
        <v>100.0</v>
      </c>
      <c r="B7" s="11">
        <v>18.0</v>
      </c>
      <c r="C7" s="12">
        <f t="shared" ref="C7:C23" si="6">B7/A7</f>
        <v>0.18</v>
      </c>
      <c r="D7" s="12">
        <f t="shared" si="4"/>
        <v>0.2857142857</v>
      </c>
      <c r="E7" s="14">
        <v>0.233</v>
      </c>
      <c r="F7" s="14">
        <v>0.358</v>
      </c>
      <c r="G7" s="14">
        <v>6.249</v>
      </c>
      <c r="H7" s="12">
        <f t="shared" si="5"/>
        <v>0.1359236726</v>
      </c>
      <c r="I7" s="14">
        <v>9.563</v>
      </c>
      <c r="J7" s="15">
        <f t="shared" si="1"/>
        <v>2.463</v>
      </c>
      <c r="K7" s="12">
        <f t="shared" si="2"/>
        <v>0.3941430629</v>
      </c>
    </row>
    <row r="8">
      <c r="A8" s="8">
        <v>200.0</v>
      </c>
      <c r="B8" s="11">
        <v>34.0</v>
      </c>
      <c r="C8" s="12">
        <f t="shared" si="6"/>
        <v>0.17</v>
      </c>
      <c r="D8" s="12">
        <f t="shared" si="4"/>
        <v>0.05555555556</v>
      </c>
      <c r="E8" s="14">
        <v>0.284</v>
      </c>
      <c r="F8" s="14">
        <v>0.351</v>
      </c>
      <c r="G8" s="14">
        <v>7.615</v>
      </c>
      <c r="H8" s="12">
        <f t="shared" si="5"/>
        <v>0.2185949752</v>
      </c>
      <c r="I8" s="14">
        <v>12.181</v>
      </c>
      <c r="J8" s="15">
        <f t="shared" si="1"/>
        <v>2.219</v>
      </c>
      <c r="K8" s="12">
        <f t="shared" si="2"/>
        <v>0.2913985555</v>
      </c>
    </row>
    <row r="9">
      <c r="A9" s="8">
        <v>500.0</v>
      </c>
      <c r="B9" s="11">
        <v>87.0</v>
      </c>
      <c r="C9" s="12">
        <f t="shared" si="6"/>
        <v>0.174</v>
      </c>
      <c r="D9" s="12">
        <f t="shared" si="4"/>
        <v>0.02352941176</v>
      </c>
      <c r="E9" s="14">
        <v>0.234</v>
      </c>
      <c r="F9" s="14">
        <v>0.329</v>
      </c>
      <c r="G9" s="14">
        <v>6.376</v>
      </c>
      <c r="H9" s="12">
        <f t="shared" si="5"/>
        <v>0.1627051871</v>
      </c>
      <c r="I9" s="14">
        <v>9.999</v>
      </c>
      <c r="J9" s="15">
        <f t="shared" si="1"/>
        <v>1.152</v>
      </c>
      <c r="K9" s="12">
        <f t="shared" si="2"/>
        <v>0.1806775408</v>
      </c>
    </row>
    <row r="10">
      <c r="A10" s="8">
        <v>1000.0</v>
      </c>
      <c r="B10" s="11">
        <v>191.0</v>
      </c>
      <c r="C10" s="12">
        <f t="shared" si="6"/>
        <v>0.191</v>
      </c>
      <c r="D10" s="12">
        <f t="shared" si="4"/>
        <v>0.09770114943</v>
      </c>
      <c r="E10" s="14">
        <v>0.282</v>
      </c>
      <c r="F10" s="14">
        <v>0.361</v>
      </c>
      <c r="G10" s="14">
        <v>7.922</v>
      </c>
      <c r="H10" s="12">
        <f t="shared" si="5"/>
        <v>0.2424717691</v>
      </c>
      <c r="I10" s="14">
        <v>11.949</v>
      </c>
      <c r="J10" s="15">
        <f t="shared" si="1"/>
        <v>0.973</v>
      </c>
      <c r="K10" s="12">
        <f t="shared" si="2"/>
        <v>0.1228225196</v>
      </c>
    </row>
    <row r="11">
      <c r="A11" s="8">
        <v>2000.0</v>
      </c>
      <c r="B11" s="11">
        <v>378.0</v>
      </c>
      <c r="C11" s="12">
        <f t="shared" si="6"/>
        <v>0.189</v>
      </c>
      <c r="D11" s="12">
        <f t="shared" si="4"/>
        <v>0.01047120419</v>
      </c>
      <c r="E11" s="14">
        <v>0.274</v>
      </c>
      <c r="F11" s="14">
        <v>0.355</v>
      </c>
      <c r="G11" s="14">
        <v>7.659</v>
      </c>
      <c r="H11" s="12">
        <f t="shared" si="5"/>
        <v>0.0331986872</v>
      </c>
      <c r="I11" s="14">
        <v>11.418</v>
      </c>
      <c r="J11" s="15">
        <f t="shared" si="1"/>
        <v>0.658</v>
      </c>
      <c r="K11" s="12">
        <f t="shared" si="2"/>
        <v>0.08591199896</v>
      </c>
    </row>
    <row r="12">
      <c r="A12" s="8">
        <v>5000.0</v>
      </c>
      <c r="B12" s="11">
        <v>934.0</v>
      </c>
      <c r="C12" s="12">
        <f t="shared" si="6"/>
        <v>0.1868</v>
      </c>
      <c r="D12" s="12">
        <f t="shared" si="4"/>
        <v>0.01164021164</v>
      </c>
      <c r="E12" s="14">
        <v>0.275</v>
      </c>
      <c r="F12" s="14">
        <v>0.353</v>
      </c>
      <c r="G12" s="14">
        <v>7.668</v>
      </c>
      <c r="H12" s="12">
        <f t="shared" si="5"/>
        <v>0.001175088132</v>
      </c>
      <c r="I12" s="14">
        <v>11.698</v>
      </c>
      <c r="J12" s="15">
        <f t="shared" si="1"/>
        <v>0.426</v>
      </c>
      <c r="K12" s="12">
        <f t="shared" si="2"/>
        <v>0.05555555556</v>
      </c>
    </row>
    <row r="13">
      <c r="A13" s="8">
        <v>10000.0</v>
      </c>
      <c r="B13" s="11">
        <v>1942.0</v>
      </c>
      <c r="C13" s="12">
        <f t="shared" si="6"/>
        <v>0.1942</v>
      </c>
      <c r="D13" s="12">
        <f t="shared" si="4"/>
        <v>0.03961456103</v>
      </c>
      <c r="E13" s="14">
        <v>0.271</v>
      </c>
      <c r="F13" s="14">
        <v>0.354</v>
      </c>
      <c r="G13" s="14">
        <v>7.638</v>
      </c>
      <c r="H13" s="12">
        <f t="shared" si="5"/>
        <v>0.003912363067</v>
      </c>
      <c r="I13" s="14">
        <v>11.739</v>
      </c>
      <c r="J13" s="15">
        <f t="shared" si="1"/>
        <v>0.302</v>
      </c>
      <c r="K13" s="12">
        <f t="shared" si="2"/>
        <v>0.03953914637</v>
      </c>
    </row>
    <row r="14">
      <c r="A14" s="8">
        <v>20000.0</v>
      </c>
      <c r="B14" s="11">
        <v>3812.0</v>
      </c>
      <c r="C14" s="12">
        <f t="shared" si="6"/>
        <v>0.1906</v>
      </c>
      <c r="D14" s="12">
        <f t="shared" si="4"/>
        <v>0.01853759011</v>
      </c>
      <c r="E14" s="14">
        <v>0.274</v>
      </c>
      <c r="F14" s="14">
        <v>0.355</v>
      </c>
      <c r="G14" s="14">
        <v>7.691</v>
      </c>
      <c r="H14" s="12">
        <f t="shared" si="5"/>
        <v>0.006938989264</v>
      </c>
      <c r="I14" s="14">
        <v>11.721</v>
      </c>
      <c r="J14" s="15">
        <f t="shared" si="1"/>
        <v>0.213</v>
      </c>
      <c r="K14" s="12">
        <f t="shared" si="2"/>
        <v>0.0276947081</v>
      </c>
    </row>
    <row r="15">
      <c r="A15" s="8">
        <v>50000.0</v>
      </c>
      <c r="B15" s="11">
        <v>9530.0</v>
      </c>
      <c r="C15" s="12">
        <f t="shared" si="6"/>
        <v>0.1906</v>
      </c>
      <c r="D15" s="12">
        <f t="shared" si="4"/>
        <v>0</v>
      </c>
      <c r="E15" s="14">
        <v>0.276</v>
      </c>
      <c r="F15" s="14">
        <v>0.356</v>
      </c>
      <c r="G15" s="14">
        <v>7.754</v>
      </c>
      <c r="H15" s="12">
        <f t="shared" si="5"/>
        <v>0.008191392537</v>
      </c>
      <c r="I15" s="14">
        <v>11.895</v>
      </c>
      <c r="J15" s="15">
        <f t="shared" si="1"/>
        <v>0.137</v>
      </c>
      <c r="K15" s="12">
        <f t="shared" si="2"/>
        <v>0.01766830023</v>
      </c>
    </row>
    <row r="16">
      <c r="A16" s="8">
        <v>100000.0</v>
      </c>
      <c r="B16" s="11">
        <v>19250.0</v>
      </c>
      <c r="C16" s="12">
        <f t="shared" si="6"/>
        <v>0.1925</v>
      </c>
      <c r="D16" s="12">
        <f t="shared" si="4"/>
        <v>0.009968520462</v>
      </c>
      <c r="E16" s="14">
        <v>0.277</v>
      </c>
      <c r="F16" s="14">
        <v>0.356</v>
      </c>
      <c r="G16" s="14">
        <v>7.789</v>
      </c>
      <c r="H16" s="12">
        <f t="shared" si="5"/>
        <v>0.004513799329</v>
      </c>
      <c r="I16" s="14">
        <v>11.945</v>
      </c>
      <c r="J16" s="15">
        <f t="shared" si="1"/>
        <v>0.097</v>
      </c>
      <c r="K16" s="12">
        <f t="shared" si="2"/>
        <v>0.01245346001</v>
      </c>
    </row>
    <row r="17">
      <c r="A17" s="8">
        <v>150000.0</v>
      </c>
      <c r="B17" s="11">
        <v>28944.0</v>
      </c>
      <c r="C17" s="12">
        <f t="shared" si="6"/>
        <v>0.19296</v>
      </c>
      <c r="D17" s="12">
        <f t="shared" si="4"/>
        <v>0.00238961039</v>
      </c>
      <c r="E17" s="14">
        <v>0.276</v>
      </c>
      <c r="F17" s="14">
        <v>0.356</v>
      </c>
      <c r="G17" s="14">
        <v>7.764</v>
      </c>
      <c r="H17" s="12">
        <f t="shared" si="5"/>
        <v>0.003209654641</v>
      </c>
      <c r="I17" s="14">
        <v>11.979</v>
      </c>
      <c r="J17" s="15">
        <f t="shared" si="1"/>
        <v>0.08</v>
      </c>
      <c r="K17" s="12">
        <f t="shared" si="2"/>
        <v>0.01030396703</v>
      </c>
    </row>
    <row r="18">
      <c r="A18" s="8">
        <v>200000.0</v>
      </c>
      <c r="B18" s="11">
        <v>38297.0</v>
      </c>
      <c r="C18" s="12">
        <f t="shared" si="6"/>
        <v>0.191485</v>
      </c>
      <c r="D18" s="12">
        <f t="shared" si="4"/>
        <v>0.00764407131</v>
      </c>
      <c r="E18" s="14">
        <v>0.275</v>
      </c>
      <c r="F18" s="14">
        <v>0.355</v>
      </c>
      <c r="G18" s="14">
        <v>7.711</v>
      </c>
      <c r="H18" s="12">
        <f t="shared" si="5"/>
        <v>0.006826378156</v>
      </c>
      <c r="I18" s="14">
        <v>11.849</v>
      </c>
      <c r="J18" s="15">
        <f t="shared" si="1"/>
        <v>0.068</v>
      </c>
      <c r="K18" s="12">
        <f t="shared" si="2"/>
        <v>0.008818570873</v>
      </c>
    </row>
    <row r="19">
      <c r="A19" s="8">
        <v>300000.0</v>
      </c>
      <c r="B19" s="11">
        <v>57313.0</v>
      </c>
      <c r="C19" s="12">
        <f t="shared" si="6"/>
        <v>0.1910433333</v>
      </c>
      <c r="D19" s="12">
        <f t="shared" si="4"/>
        <v>0.002306534019</v>
      </c>
      <c r="E19" s="14">
        <v>0.275</v>
      </c>
      <c r="F19" s="14">
        <v>0.356</v>
      </c>
      <c r="G19" s="14">
        <v>7.721</v>
      </c>
      <c r="H19" s="12">
        <f t="shared" si="5"/>
        <v>0.001296848658</v>
      </c>
      <c r="I19" s="14">
        <v>11.869</v>
      </c>
      <c r="J19" s="15">
        <f t="shared" si="1"/>
        <v>0.056</v>
      </c>
      <c r="K19" s="12">
        <f t="shared" si="2"/>
        <v>0.00725294651</v>
      </c>
    </row>
    <row r="20">
      <c r="A20" s="8">
        <v>350000.0</v>
      </c>
      <c r="B20" s="11">
        <v>67148.0</v>
      </c>
      <c r="C20" s="12">
        <f t="shared" si="6"/>
        <v>0.1918514286</v>
      </c>
      <c r="D20" s="12">
        <f t="shared" si="4"/>
        <v>0.004229905457</v>
      </c>
      <c r="E20" s="14">
        <v>0.275</v>
      </c>
      <c r="F20" s="14">
        <v>0.356</v>
      </c>
      <c r="G20" s="14">
        <v>7.723</v>
      </c>
      <c r="H20" s="12">
        <f t="shared" si="5"/>
        <v>0.0002590338039</v>
      </c>
      <c r="I20" s="14">
        <v>11.889</v>
      </c>
      <c r="J20" s="15">
        <f t="shared" si="1"/>
        <v>0.052</v>
      </c>
      <c r="K20" s="12">
        <f t="shared" si="2"/>
        <v>0.006733134792</v>
      </c>
    </row>
    <row r="21">
      <c r="A21" s="8">
        <v>400000.0</v>
      </c>
      <c r="B21" s="11">
        <v>76788.0</v>
      </c>
      <c r="C21" s="12">
        <f t="shared" si="6"/>
        <v>0.19197</v>
      </c>
      <c r="D21" s="12">
        <f t="shared" si="4"/>
        <v>0.0006180377673</v>
      </c>
      <c r="E21" s="14">
        <v>0.276</v>
      </c>
      <c r="F21" s="14">
        <v>0.356</v>
      </c>
      <c r="G21" s="14">
        <v>7.748</v>
      </c>
      <c r="H21" s="12">
        <f t="shared" si="5"/>
        <v>0.003237084035</v>
      </c>
      <c r="I21" s="14">
        <v>11.928</v>
      </c>
      <c r="J21" s="15">
        <f t="shared" si="1"/>
        <v>0.049</v>
      </c>
      <c r="K21" s="12">
        <f t="shared" si="2"/>
        <v>0.0063242127</v>
      </c>
    </row>
    <row r="22">
      <c r="A22" s="8">
        <v>500000.0</v>
      </c>
      <c r="B22" s="11">
        <v>95376.0</v>
      </c>
      <c r="C22" s="12">
        <f t="shared" si="6"/>
        <v>0.190752</v>
      </c>
      <c r="D22" s="12">
        <f t="shared" si="4"/>
        <v>0.006344741366</v>
      </c>
      <c r="E22" s="14">
        <v>0.274</v>
      </c>
      <c r="F22" s="14">
        <v>0.355</v>
      </c>
      <c r="G22" s="14">
        <v>7.69</v>
      </c>
      <c r="H22" s="12">
        <f t="shared" si="5"/>
        <v>0.007485802788</v>
      </c>
      <c r="I22" s="14">
        <v>11.815</v>
      </c>
      <c r="J22" s="15">
        <f t="shared" si="1"/>
        <v>0.043</v>
      </c>
      <c r="K22" s="12">
        <f t="shared" si="2"/>
        <v>0.005591677503</v>
      </c>
    </row>
    <row r="23">
      <c r="A23" s="8">
        <v>1000000.0</v>
      </c>
      <c r="B23" s="11">
        <v>191643.0</v>
      </c>
      <c r="C23" s="12">
        <f t="shared" si="6"/>
        <v>0.191643</v>
      </c>
      <c r="D23" s="12">
        <f t="shared" si="4"/>
        <v>0.004670986412</v>
      </c>
      <c r="E23" s="14">
        <v>0.275</v>
      </c>
      <c r="F23" s="14">
        <v>0.355</v>
      </c>
      <c r="G23" s="14">
        <v>7.726</v>
      </c>
      <c r="H23" s="12">
        <f t="shared" si="5"/>
        <v>0.004681404421</v>
      </c>
      <c r="I23" s="14">
        <v>11.901</v>
      </c>
      <c r="J23" s="15">
        <f t="shared" si="1"/>
        <v>0.031</v>
      </c>
      <c r="K23" s="12">
        <f t="shared" si="2"/>
        <v>0.004012425576</v>
      </c>
    </row>
  </sheetData>
  <mergeCells count="1">
    <mergeCell ref="A1:B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2.0</v>
      </c>
      <c r="E2" s="8" t="s">
        <v>20</v>
      </c>
      <c r="F2" s="8">
        <v>22.707</v>
      </c>
      <c r="G2" s="8">
        <v>10.0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1.0</v>
      </c>
      <c r="C4" s="12">
        <f t="shared" ref="C4:C23" si="1">B4/A4</f>
        <v>0.1</v>
      </c>
      <c r="D4" s="13" t="s">
        <v>19</v>
      </c>
      <c r="E4" s="14">
        <v>0.236</v>
      </c>
      <c r="F4" s="14">
        <v>0.363</v>
      </c>
      <c r="G4" s="14">
        <v>5.24</v>
      </c>
      <c r="H4" s="13" t="s">
        <v>19</v>
      </c>
      <c r="I4" s="14">
        <v>5.608</v>
      </c>
      <c r="J4" s="15">
        <f t="shared" ref="J4:J23" si="2">ROUND(2.576*I4/SQRT(A4),3)</f>
        <v>4.568</v>
      </c>
      <c r="K4" s="12">
        <f t="shared" ref="K4:K23" si="3">J4/G4</f>
        <v>0.8717557252</v>
      </c>
    </row>
    <row r="5">
      <c r="A5" s="8">
        <v>20.0</v>
      </c>
      <c r="B5" s="11">
        <v>2.0</v>
      </c>
      <c r="C5" s="12">
        <f t="shared" si="1"/>
        <v>0.1</v>
      </c>
      <c r="D5" s="12">
        <f t="shared" ref="D5:D23" si="4">IFERROR(ABS(C5/C4-1), "-")</f>
        <v>0</v>
      </c>
      <c r="E5" s="14">
        <v>0.167</v>
      </c>
      <c r="F5" s="14">
        <v>0.338</v>
      </c>
      <c r="G5" s="14">
        <v>3.864</v>
      </c>
      <c r="H5" s="12">
        <f t="shared" ref="H5:H23" si="5">ABS(G5/G4-1)</f>
        <v>0.2625954198</v>
      </c>
      <c r="I5" s="14">
        <v>3.663</v>
      </c>
      <c r="J5" s="15">
        <f t="shared" si="2"/>
        <v>2.11</v>
      </c>
      <c r="K5" s="12">
        <f t="shared" si="3"/>
        <v>0.5460662526</v>
      </c>
    </row>
    <row r="6">
      <c r="A6" s="8">
        <v>50.0</v>
      </c>
      <c r="B6" s="11">
        <v>9.0</v>
      </c>
      <c r="C6" s="12">
        <f t="shared" si="1"/>
        <v>0.18</v>
      </c>
      <c r="D6" s="12">
        <f t="shared" si="4"/>
        <v>0.8</v>
      </c>
      <c r="E6" s="14">
        <v>0.363</v>
      </c>
      <c r="F6" s="14">
        <v>0.423</v>
      </c>
      <c r="G6" s="14">
        <v>7.669</v>
      </c>
      <c r="H6" s="12">
        <f t="shared" si="5"/>
        <v>0.9847308489</v>
      </c>
      <c r="I6" s="14">
        <v>15.302</v>
      </c>
      <c r="J6" s="15">
        <f t="shared" si="2"/>
        <v>5.575</v>
      </c>
      <c r="K6" s="12">
        <f t="shared" si="3"/>
        <v>0.7269526666</v>
      </c>
    </row>
    <row r="7">
      <c r="A7" s="8">
        <v>100.0</v>
      </c>
      <c r="B7" s="11">
        <v>15.0</v>
      </c>
      <c r="C7" s="12">
        <f t="shared" si="1"/>
        <v>0.15</v>
      </c>
      <c r="D7" s="12">
        <f t="shared" si="4"/>
        <v>0.1666666667</v>
      </c>
      <c r="E7" s="14">
        <v>0.204</v>
      </c>
      <c r="F7" s="14">
        <v>0.354</v>
      </c>
      <c r="G7" s="14">
        <v>5.551</v>
      </c>
      <c r="H7" s="12">
        <f t="shared" si="5"/>
        <v>0.2761768158</v>
      </c>
      <c r="I7" s="14">
        <v>8.945</v>
      </c>
      <c r="J7" s="15">
        <f t="shared" si="2"/>
        <v>2.304</v>
      </c>
      <c r="K7" s="12">
        <f t="shared" si="3"/>
        <v>0.4150603495</v>
      </c>
    </row>
    <row r="8">
      <c r="A8" s="8">
        <v>200.0</v>
      </c>
      <c r="B8" s="11">
        <v>29.0</v>
      </c>
      <c r="C8" s="12">
        <f t="shared" si="1"/>
        <v>0.145</v>
      </c>
      <c r="D8" s="12">
        <f t="shared" si="4"/>
        <v>0.03333333333</v>
      </c>
      <c r="E8" s="14">
        <v>0.245</v>
      </c>
      <c r="F8" s="14">
        <v>0.365</v>
      </c>
      <c r="G8" s="14">
        <v>6.951</v>
      </c>
      <c r="H8" s="12">
        <f t="shared" si="5"/>
        <v>0.2522068096</v>
      </c>
      <c r="I8" s="14">
        <v>13.264</v>
      </c>
      <c r="J8" s="15">
        <f t="shared" si="2"/>
        <v>2.416</v>
      </c>
      <c r="K8" s="12">
        <f t="shared" si="3"/>
        <v>0.3475758884</v>
      </c>
    </row>
    <row r="9">
      <c r="A9" s="8">
        <v>500.0</v>
      </c>
      <c r="B9" s="11">
        <v>41.0</v>
      </c>
      <c r="C9" s="12">
        <f t="shared" si="1"/>
        <v>0.082</v>
      </c>
      <c r="D9" s="12">
        <f t="shared" si="4"/>
        <v>0.4344827586</v>
      </c>
      <c r="E9" s="14">
        <v>0.216</v>
      </c>
      <c r="F9" s="14">
        <v>0.375</v>
      </c>
      <c r="G9" s="14">
        <v>5.302</v>
      </c>
      <c r="H9" s="12">
        <f t="shared" si="5"/>
        <v>0.2372320529</v>
      </c>
      <c r="I9" s="14">
        <v>9.973</v>
      </c>
      <c r="J9" s="15">
        <f t="shared" si="2"/>
        <v>1.149</v>
      </c>
      <c r="K9" s="12">
        <f t="shared" si="3"/>
        <v>0.2167106752</v>
      </c>
    </row>
    <row r="10">
      <c r="A10" s="8">
        <v>1000.0</v>
      </c>
      <c r="B10" s="11">
        <v>142.0</v>
      </c>
      <c r="C10" s="12">
        <f t="shared" si="1"/>
        <v>0.142</v>
      </c>
      <c r="D10" s="12">
        <f t="shared" si="4"/>
        <v>0.7317073171</v>
      </c>
      <c r="E10" s="14">
        <v>0.262</v>
      </c>
      <c r="F10" s="14">
        <v>0.381</v>
      </c>
      <c r="G10" s="14">
        <v>6.822</v>
      </c>
      <c r="H10" s="12">
        <f t="shared" si="5"/>
        <v>0.2866842701</v>
      </c>
      <c r="I10" s="14">
        <v>11.372</v>
      </c>
      <c r="J10" s="15">
        <f t="shared" si="2"/>
        <v>0.926</v>
      </c>
      <c r="K10" s="12">
        <f t="shared" si="3"/>
        <v>0.1357373204</v>
      </c>
    </row>
    <row r="11">
      <c r="A11" s="8">
        <v>2000.0</v>
      </c>
      <c r="B11" s="11">
        <v>175.0</v>
      </c>
      <c r="C11" s="12">
        <f t="shared" si="1"/>
        <v>0.0875</v>
      </c>
      <c r="D11" s="12">
        <f t="shared" si="4"/>
        <v>0.3838028169</v>
      </c>
      <c r="E11" s="14">
        <v>0.231</v>
      </c>
      <c r="F11" s="14">
        <v>0.373</v>
      </c>
      <c r="G11" s="14">
        <v>6.116</v>
      </c>
      <c r="H11" s="12">
        <f t="shared" si="5"/>
        <v>0.103488713</v>
      </c>
      <c r="I11" s="14">
        <v>10.828</v>
      </c>
      <c r="J11" s="15">
        <f t="shared" si="2"/>
        <v>0.624</v>
      </c>
      <c r="K11" s="12">
        <f t="shared" si="3"/>
        <v>0.1020274689</v>
      </c>
    </row>
    <row r="12">
      <c r="A12" s="8">
        <v>5000.0</v>
      </c>
      <c r="B12" s="11">
        <v>528.0</v>
      </c>
      <c r="C12" s="12">
        <f t="shared" si="1"/>
        <v>0.1056</v>
      </c>
      <c r="D12" s="12">
        <f t="shared" si="4"/>
        <v>0.2068571429</v>
      </c>
      <c r="E12" s="14">
        <v>0.256</v>
      </c>
      <c r="F12" s="14">
        <v>0.395</v>
      </c>
      <c r="G12" s="14">
        <v>6.405</v>
      </c>
      <c r="H12" s="12">
        <f t="shared" si="5"/>
        <v>0.04725310661</v>
      </c>
      <c r="I12" s="14">
        <v>10.932</v>
      </c>
      <c r="J12" s="15">
        <f t="shared" si="2"/>
        <v>0.398</v>
      </c>
      <c r="K12" s="12">
        <f t="shared" si="3"/>
        <v>0.06213895394</v>
      </c>
    </row>
    <row r="13">
      <c r="A13" s="8">
        <v>10000.0</v>
      </c>
      <c r="B13" s="11">
        <v>981.0</v>
      </c>
      <c r="C13" s="12">
        <f t="shared" si="1"/>
        <v>0.0981</v>
      </c>
      <c r="D13" s="12">
        <f t="shared" si="4"/>
        <v>0.07102272727</v>
      </c>
      <c r="E13" s="14">
        <v>0.259</v>
      </c>
      <c r="F13" s="14">
        <v>0.393</v>
      </c>
      <c r="G13" s="14">
        <v>6.537</v>
      </c>
      <c r="H13" s="12">
        <f t="shared" si="5"/>
        <v>0.0206088993</v>
      </c>
      <c r="I13" s="14">
        <v>11.072</v>
      </c>
      <c r="J13" s="15">
        <f t="shared" si="2"/>
        <v>0.285</v>
      </c>
      <c r="K13" s="12">
        <f t="shared" si="3"/>
        <v>0.04359798073</v>
      </c>
    </row>
    <row r="14">
      <c r="A14" s="8">
        <v>20000.0</v>
      </c>
      <c r="B14" s="11">
        <v>2044.0</v>
      </c>
      <c r="C14" s="12">
        <f t="shared" si="1"/>
        <v>0.1022</v>
      </c>
      <c r="D14" s="12">
        <f t="shared" si="4"/>
        <v>0.04179408767</v>
      </c>
      <c r="E14" s="14">
        <v>0.26</v>
      </c>
      <c r="F14" s="14">
        <v>0.396</v>
      </c>
      <c r="G14" s="14">
        <v>6.533</v>
      </c>
      <c r="H14" s="12">
        <f t="shared" si="5"/>
        <v>0.0006119014839</v>
      </c>
      <c r="I14" s="14">
        <v>10.851</v>
      </c>
      <c r="J14" s="15">
        <f t="shared" si="2"/>
        <v>0.198</v>
      </c>
      <c r="K14" s="12">
        <f t="shared" si="3"/>
        <v>0.03030766876</v>
      </c>
    </row>
    <row r="15">
      <c r="A15" s="8">
        <v>50000.0</v>
      </c>
      <c r="B15" s="11">
        <v>4990.0</v>
      </c>
      <c r="C15" s="12">
        <f t="shared" si="1"/>
        <v>0.0998</v>
      </c>
      <c r="D15" s="12">
        <f t="shared" si="4"/>
        <v>0.02348336595</v>
      </c>
      <c r="E15" s="14">
        <v>0.264</v>
      </c>
      <c r="F15" s="14">
        <v>0.395</v>
      </c>
      <c r="G15" s="14">
        <v>6.665</v>
      </c>
      <c r="H15" s="12">
        <f t="shared" si="5"/>
        <v>0.02020511251</v>
      </c>
      <c r="I15" s="14">
        <v>11.01</v>
      </c>
      <c r="J15" s="15">
        <f t="shared" si="2"/>
        <v>0.127</v>
      </c>
      <c r="K15" s="12">
        <f t="shared" si="3"/>
        <v>0.01905476369</v>
      </c>
    </row>
    <row r="16">
      <c r="A16" s="8">
        <v>100000.0</v>
      </c>
      <c r="B16" s="11">
        <v>10186.0</v>
      </c>
      <c r="C16" s="12">
        <f t="shared" si="1"/>
        <v>0.10186</v>
      </c>
      <c r="D16" s="12">
        <f t="shared" si="4"/>
        <v>0.02064128257</v>
      </c>
      <c r="E16" s="14">
        <v>0.261</v>
      </c>
      <c r="F16" s="14">
        <v>0.395</v>
      </c>
      <c r="G16" s="14">
        <v>6.617</v>
      </c>
      <c r="H16" s="12">
        <f t="shared" si="5"/>
        <v>0.00720180045</v>
      </c>
      <c r="I16" s="14">
        <v>11.181</v>
      </c>
      <c r="J16" s="15">
        <f t="shared" si="2"/>
        <v>0.091</v>
      </c>
      <c r="K16" s="12">
        <f t="shared" si="3"/>
        <v>0.0137524558</v>
      </c>
    </row>
    <row r="17">
      <c r="A17" s="8">
        <v>150000.0</v>
      </c>
      <c r="B17" s="11">
        <v>15302.0</v>
      </c>
      <c r="C17" s="12">
        <f t="shared" si="1"/>
        <v>0.1020133333</v>
      </c>
      <c r="D17" s="12">
        <f t="shared" si="4"/>
        <v>0.001505334119</v>
      </c>
      <c r="E17" s="14">
        <v>0.265</v>
      </c>
      <c r="F17" s="14">
        <v>0.396</v>
      </c>
      <c r="G17" s="14">
        <v>6.679</v>
      </c>
      <c r="H17" s="12">
        <f t="shared" si="5"/>
        <v>0.009369805048</v>
      </c>
      <c r="I17" s="14">
        <v>11.187</v>
      </c>
      <c r="J17" s="15">
        <f t="shared" si="2"/>
        <v>0.074</v>
      </c>
      <c r="K17" s="12">
        <f t="shared" si="3"/>
        <v>0.01107950292</v>
      </c>
    </row>
    <row r="18">
      <c r="A18" s="8">
        <v>200000.0</v>
      </c>
      <c r="B18" s="11">
        <v>20277.0</v>
      </c>
      <c r="C18" s="12">
        <f t="shared" si="1"/>
        <v>0.101385</v>
      </c>
      <c r="D18" s="12">
        <f t="shared" si="4"/>
        <v>0.006159325578</v>
      </c>
      <c r="E18" s="14">
        <v>0.265</v>
      </c>
      <c r="F18" s="14">
        <v>0.396</v>
      </c>
      <c r="G18" s="14">
        <v>6.714</v>
      </c>
      <c r="H18" s="12">
        <f t="shared" si="5"/>
        <v>0.005240305435</v>
      </c>
      <c r="I18" s="14">
        <v>11.27</v>
      </c>
      <c r="J18" s="15">
        <f t="shared" si="2"/>
        <v>0.065</v>
      </c>
      <c r="K18" s="12">
        <f t="shared" si="3"/>
        <v>0.009681263032</v>
      </c>
    </row>
    <row r="19">
      <c r="A19" s="8">
        <v>300000.0</v>
      </c>
      <c r="B19" s="11">
        <v>30340.0</v>
      </c>
      <c r="C19" s="12">
        <f t="shared" si="1"/>
        <v>0.1011333333</v>
      </c>
      <c r="D19" s="12">
        <f t="shared" si="4"/>
        <v>0.002482286992</v>
      </c>
      <c r="E19" s="14">
        <v>0.263</v>
      </c>
      <c r="F19" s="14">
        <v>0.394</v>
      </c>
      <c r="G19" s="14">
        <v>6.682</v>
      </c>
      <c r="H19" s="12">
        <f t="shared" si="5"/>
        <v>0.004766160262</v>
      </c>
      <c r="I19" s="14">
        <v>11.204</v>
      </c>
      <c r="J19" s="15">
        <f t="shared" si="2"/>
        <v>0.053</v>
      </c>
      <c r="K19" s="12">
        <f t="shared" si="3"/>
        <v>0.007931756959</v>
      </c>
    </row>
    <row r="20">
      <c r="A20" s="8">
        <v>350000.0</v>
      </c>
      <c r="B20" s="11">
        <v>34970.0</v>
      </c>
      <c r="C20" s="12">
        <f t="shared" si="1"/>
        <v>0.09991428571</v>
      </c>
      <c r="D20" s="12">
        <f t="shared" si="4"/>
        <v>0.01205386571</v>
      </c>
      <c r="E20" s="14">
        <v>0.263</v>
      </c>
      <c r="F20" s="14">
        <v>0.395</v>
      </c>
      <c r="G20" s="14">
        <v>6.664</v>
      </c>
      <c r="H20" s="12">
        <f t="shared" si="5"/>
        <v>0.00269380425</v>
      </c>
      <c r="I20" s="14">
        <v>11.218</v>
      </c>
      <c r="J20" s="15">
        <f t="shared" si="2"/>
        <v>0.049</v>
      </c>
      <c r="K20" s="12">
        <f t="shared" si="3"/>
        <v>0.007352941176</v>
      </c>
    </row>
    <row r="21">
      <c r="A21" s="8">
        <v>400000.0</v>
      </c>
      <c r="B21" s="11">
        <v>40451.0</v>
      </c>
      <c r="C21" s="12">
        <f t="shared" si="1"/>
        <v>0.1011275</v>
      </c>
      <c r="D21" s="12">
        <f t="shared" si="4"/>
        <v>0.01214255076</v>
      </c>
      <c r="E21" s="14">
        <v>0.264</v>
      </c>
      <c r="F21" s="14">
        <v>0.396</v>
      </c>
      <c r="G21" s="14">
        <v>6.656</v>
      </c>
      <c r="H21" s="12">
        <f t="shared" si="5"/>
        <v>0.001200480192</v>
      </c>
      <c r="I21" s="14">
        <v>11.164</v>
      </c>
      <c r="J21" s="15">
        <f t="shared" si="2"/>
        <v>0.045</v>
      </c>
      <c r="K21" s="12">
        <f t="shared" si="3"/>
        <v>0.006760817308</v>
      </c>
    </row>
    <row r="22">
      <c r="A22" s="8">
        <v>500000.0</v>
      </c>
      <c r="B22" s="11">
        <v>50292.0</v>
      </c>
      <c r="C22" s="12">
        <f t="shared" si="1"/>
        <v>0.100584</v>
      </c>
      <c r="D22" s="12">
        <f t="shared" si="4"/>
        <v>0.005374403599</v>
      </c>
      <c r="E22" s="14">
        <v>0.264</v>
      </c>
      <c r="F22" s="14">
        <v>0.396</v>
      </c>
      <c r="G22" s="14">
        <v>6.651</v>
      </c>
      <c r="H22" s="12">
        <f t="shared" si="5"/>
        <v>0.0007512019231</v>
      </c>
      <c r="I22" s="14">
        <v>11.178</v>
      </c>
      <c r="J22" s="15">
        <f t="shared" si="2"/>
        <v>0.041</v>
      </c>
      <c r="K22" s="12">
        <f t="shared" si="3"/>
        <v>0.006164486543</v>
      </c>
    </row>
    <row r="23">
      <c r="A23" s="8">
        <v>1000000.0</v>
      </c>
      <c r="B23" s="11">
        <v>101177.0</v>
      </c>
      <c r="C23" s="12">
        <f t="shared" si="1"/>
        <v>0.101177</v>
      </c>
      <c r="D23" s="12">
        <f t="shared" si="4"/>
        <v>0.005895569872</v>
      </c>
      <c r="E23" s="14">
        <v>0.266</v>
      </c>
      <c r="F23" s="14">
        <v>0.398</v>
      </c>
      <c r="G23" s="14">
        <v>6.677</v>
      </c>
      <c r="H23" s="12">
        <f t="shared" si="5"/>
        <v>0.003909186588</v>
      </c>
      <c r="I23" s="14">
        <v>11.164</v>
      </c>
      <c r="J23" s="15">
        <f t="shared" si="2"/>
        <v>0.029</v>
      </c>
      <c r="K23" s="12">
        <f t="shared" si="3"/>
        <v>0.004343267935</v>
      </c>
    </row>
  </sheetData>
  <mergeCells count="1">
    <mergeCell ref="A1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2.0</v>
      </c>
      <c r="E2" s="8" t="s">
        <v>20</v>
      </c>
      <c r="F2" s="8">
        <v>22.707</v>
      </c>
      <c r="G2" s="8">
        <v>5.0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0.065</v>
      </c>
      <c r="F4" s="14">
        <v>0.197</v>
      </c>
      <c r="G4" s="14">
        <v>1.296</v>
      </c>
      <c r="H4" s="13" t="s">
        <v>19</v>
      </c>
      <c r="I4" s="14">
        <v>1.859</v>
      </c>
      <c r="J4" s="15">
        <f t="shared" ref="J4:J23" si="2">ROUND(2.576*I4/SQRT(A4),3)</f>
        <v>1.514</v>
      </c>
      <c r="K4" s="12">
        <f t="shared" ref="K4:K23" si="3">J4/G4</f>
        <v>1.168209877</v>
      </c>
    </row>
    <row r="5">
      <c r="A5" s="8">
        <v>20.0</v>
      </c>
      <c r="B5" s="11">
        <v>1.0</v>
      </c>
      <c r="C5" s="12">
        <f t="shared" si="1"/>
        <v>0.05</v>
      </c>
      <c r="D5" s="12" t="str">
        <f t="shared" ref="D5:D23" si="4">IFERROR(ABS(C5/C4-1), "-")</f>
        <v>-</v>
      </c>
      <c r="E5" s="14">
        <v>0.04</v>
      </c>
      <c r="F5" s="14">
        <v>0.172</v>
      </c>
      <c r="G5" s="14">
        <v>0.977</v>
      </c>
      <c r="H5" s="12">
        <f t="shared" ref="H5:H23" si="5">ABS(G5/G4-1)</f>
        <v>0.2461419753</v>
      </c>
      <c r="I5" s="14">
        <v>1.332</v>
      </c>
      <c r="J5" s="15">
        <f t="shared" si="2"/>
        <v>0.767</v>
      </c>
      <c r="K5" s="12">
        <f t="shared" si="3"/>
        <v>0.7850562948</v>
      </c>
    </row>
    <row r="6">
      <c r="A6" s="8">
        <v>50.0</v>
      </c>
      <c r="B6" s="11">
        <v>0.0</v>
      </c>
      <c r="C6" s="12">
        <f t="shared" si="1"/>
        <v>0</v>
      </c>
      <c r="D6" s="12">
        <f t="shared" si="4"/>
        <v>1</v>
      </c>
      <c r="E6" s="14">
        <v>0.039</v>
      </c>
      <c r="F6" s="14">
        <v>0.189</v>
      </c>
      <c r="G6" s="14">
        <v>0.881</v>
      </c>
      <c r="H6" s="12">
        <f t="shared" si="5"/>
        <v>0.09825997953</v>
      </c>
      <c r="I6" s="14">
        <v>2.929</v>
      </c>
      <c r="J6" s="15">
        <f t="shared" si="2"/>
        <v>1.067</v>
      </c>
      <c r="K6" s="12">
        <f t="shared" si="3"/>
        <v>1.211123723</v>
      </c>
    </row>
    <row r="7">
      <c r="A7" s="8">
        <v>100.0</v>
      </c>
      <c r="B7" s="11">
        <v>2.0</v>
      </c>
      <c r="C7" s="12">
        <f t="shared" si="1"/>
        <v>0.02</v>
      </c>
      <c r="D7" s="12" t="str">
        <f t="shared" si="4"/>
        <v>-</v>
      </c>
      <c r="E7" s="14">
        <v>0.076</v>
      </c>
      <c r="F7" s="14">
        <v>0.242</v>
      </c>
      <c r="G7" s="14">
        <v>1.392</v>
      </c>
      <c r="H7" s="12">
        <f t="shared" si="5"/>
        <v>0.5800227015</v>
      </c>
      <c r="I7" s="14">
        <v>2.913</v>
      </c>
      <c r="J7" s="15">
        <f t="shared" si="2"/>
        <v>0.75</v>
      </c>
      <c r="K7" s="12">
        <f t="shared" si="3"/>
        <v>0.5387931034</v>
      </c>
    </row>
    <row r="8">
      <c r="A8" s="8">
        <v>200.0</v>
      </c>
      <c r="B8" s="11">
        <v>11.0</v>
      </c>
      <c r="C8" s="12">
        <f t="shared" si="1"/>
        <v>0.055</v>
      </c>
      <c r="D8" s="12">
        <f t="shared" si="4"/>
        <v>1.75</v>
      </c>
      <c r="E8" s="14">
        <v>0.081</v>
      </c>
      <c r="F8" s="14">
        <v>0.19</v>
      </c>
      <c r="G8" s="14">
        <v>2.131</v>
      </c>
      <c r="H8" s="12">
        <f t="shared" si="5"/>
        <v>0.5308908046</v>
      </c>
      <c r="I8" s="14">
        <v>5.848</v>
      </c>
      <c r="J8" s="15">
        <f t="shared" si="2"/>
        <v>1.065</v>
      </c>
      <c r="K8" s="12">
        <f t="shared" si="3"/>
        <v>0.4997653684</v>
      </c>
    </row>
    <row r="9">
      <c r="A9" s="8">
        <v>500.0</v>
      </c>
      <c r="B9" s="11">
        <v>3.0</v>
      </c>
      <c r="C9" s="12">
        <f t="shared" si="1"/>
        <v>0.006</v>
      </c>
      <c r="D9" s="12">
        <f t="shared" si="4"/>
        <v>0.8909090909</v>
      </c>
      <c r="E9" s="14">
        <v>0.066</v>
      </c>
      <c r="F9" s="14">
        <v>0.198</v>
      </c>
      <c r="G9" s="14">
        <v>1.54</v>
      </c>
      <c r="H9" s="12">
        <f t="shared" si="5"/>
        <v>0.2773345847</v>
      </c>
      <c r="I9" s="14">
        <v>3.92</v>
      </c>
      <c r="J9" s="15">
        <f t="shared" si="2"/>
        <v>0.452</v>
      </c>
      <c r="K9" s="12">
        <f t="shared" si="3"/>
        <v>0.2935064935</v>
      </c>
    </row>
    <row r="10">
      <c r="A10" s="8">
        <v>1000.0</v>
      </c>
      <c r="B10" s="11">
        <v>17.0</v>
      </c>
      <c r="C10" s="12">
        <f t="shared" si="1"/>
        <v>0.017</v>
      </c>
      <c r="D10" s="12">
        <f t="shared" si="4"/>
        <v>1.833333333</v>
      </c>
      <c r="E10" s="14">
        <v>0.08</v>
      </c>
      <c r="F10" s="14">
        <v>0.219</v>
      </c>
      <c r="G10" s="14">
        <v>1.794</v>
      </c>
      <c r="H10" s="12">
        <f t="shared" si="5"/>
        <v>0.1649350649</v>
      </c>
      <c r="I10" s="14">
        <v>4.049</v>
      </c>
      <c r="J10" s="15">
        <f t="shared" si="2"/>
        <v>0.33</v>
      </c>
      <c r="K10" s="12">
        <f t="shared" si="3"/>
        <v>0.1839464883</v>
      </c>
    </row>
    <row r="11">
      <c r="A11" s="8">
        <v>2000.0</v>
      </c>
      <c r="B11" s="11">
        <v>40.0</v>
      </c>
      <c r="C11" s="12">
        <f t="shared" si="1"/>
        <v>0.02</v>
      </c>
      <c r="D11" s="12">
        <f t="shared" si="4"/>
        <v>0.1764705882</v>
      </c>
      <c r="E11" s="14">
        <v>0.069</v>
      </c>
      <c r="F11" s="14">
        <v>0.203</v>
      </c>
      <c r="G11" s="14">
        <v>1.683</v>
      </c>
      <c r="H11" s="12">
        <f t="shared" si="5"/>
        <v>0.0618729097</v>
      </c>
      <c r="I11" s="14">
        <v>4.144</v>
      </c>
      <c r="J11" s="15">
        <f t="shared" si="2"/>
        <v>0.239</v>
      </c>
      <c r="K11" s="12">
        <f t="shared" si="3"/>
        <v>0.1420083185</v>
      </c>
    </row>
    <row r="12">
      <c r="A12" s="8">
        <v>5000.0</v>
      </c>
      <c r="B12" s="11">
        <v>111.0</v>
      </c>
      <c r="C12" s="12">
        <f t="shared" si="1"/>
        <v>0.0222</v>
      </c>
      <c r="D12" s="12">
        <f t="shared" si="4"/>
        <v>0.11</v>
      </c>
      <c r="E12" s="14">
        <v>0.078</v>
      </c>
      <c r="F12" s="14">
        <v>0.215</v>
      </c>
      <c r="G12" s="14">
        <v>1.796</v>
      </c>
      <c r="H12" s="12">
        <f t="shared" si="5"/>
        <v>0.06714200832</v>
      </c>
      <c r="I12" s="14">
        <v>4.222</v>
      </c>
      <c r="J12" s="15">
        <f t="shared" si="2"/>
        <v>0.154</v>
      </c>
      <c r="K12" s="12">
        <f t="shared" si="3"/>
        <v>0.08574610245</v>
      </c>
    </row>
    <row r="13">
      <c r="A13" s="8">
        <v>10000.0</v>
      </c>
      <c r="B13" s="11">
        <v>226.0</v>
      </c>
      <c r="C13" s="12">
        <f t="shared" si="1"/>
        <v>0.0226</v>
      </c>
      <c r="D13" s="12">
        <f t="shared" si="4"/>
        <v>0.01801801802</v>
      </c>
      <c r="E13" s="14">
        <v>0.076</v>
      </c>
      <c r="F13" s="14">
        <v>0.212</v>
      </c>
      <c r="G13" s="14">
        <v>1.772</v>
      </c>
      <c r="H13" s="12">
        <f t="shared" si="5"/>
        <v>0.01336302895</v>
      </c>
      <c r="I13" s="14">
        <v>4.124</v>
      </c>
      <c r="J13" s="15">
        <f t="shared" si="2"/>
        <v>0.106</v>
      </c>
      <c r="K13" s="12">
        <f t="shared" si="3"/>
        <v>0.05981941309</v>
      </c>
    </row>
    <row r="14">
      <c r="A14" s="8">
        <v>20000.0</v>
      </c>
      <c r="B14" s="11">
        <v>421.0</v>
      </c>
      <c r="C14" s="12">
        <f t="shared" si="1"/>
        <v>0.02105</v>
      </c>
      <c r="D14" s="12">
        <f t="shared" si="4"/>
        <v>0.0685840708</v>
      </c>
      <c r="E14" s="14">
        <v>0.076</v>
      </c>
      <c r="F14" s="14">
        <v>0.216</v>
      </c>
      <c r="G14" s="14">
        <v>1.759</v>
      </c>
      <c r="H14" s="12">
        <f t="shared" si="5"/>
        <v>0.007336343115</v>
      </c>
      <c r="I14" s="14">
        <v>4.152</v>
      </c>
      <c r="J14" s="15">
        <f t="shared" si="2"/>
        <v>0.076</v>
      </c>
      <c r="K14" s="12">
        <f t="shared" si="3"/>
        <v>0.04320636725</v>
      </c>
    </row>
    <row r="15">
      <c r="A15" s="8">
        <v>50000.0</v>
      </c>
      <c r="B15" s="11">
        <v>1084.0</v>
      </c>
      <c r="C15" s="12">
        <f t="shared" si="1"/>
        <v>0.02168</v>
      </c>
      <c r="D15" s="12">
        <f t="shared" si="4"/>
        <v>0.02992874109</v>
      </c>
      <c r="E15" s="14">
        <v>0.078</v>
      </c>
      <c r="F15" s="14">
        <v>0.215</v>
      </c>
      <c r="G15" s="14">
        <v>1.819</v>
      </c>
      <c r="H15" s="12">
        <f t="shared" si="5"/>
        <v>0.03411028994</v>
      </c>
      <c r="I15" s="14">
        <v>4.275</v>
      </c>
      <c r="J15" s="15">
        <f t="shared" si="2"/>
        <v>0.049</v>
      </c>
      <c r="K15" s="12">
        <f t="shared" si="3"/>
        <v>0.02693787795</v>
      </c>
    </row>
    <row r="16">
      <c r="A16" s="8">
        <v>100000.0</v>
      </c>
      <c r="B16" s="11">
        <v>2174.0</v>
      </c>
      <c r="C16" s="12">
        <f t="shared" si="1"/>
        <v>0.02174</v>
      </c>
      <c r="D16" s="12">
        <f t="shared" si="4"/>
        <v>0.002767527675</v>
      </c>
      <c r="E16" s="14">
        <v>0.079</v>
      </c>
      <c r="F16" s="14">
        <v>0.216</v>
      </c>
      <c r="G16" s="14">
        <v>1.815</v>
      </c>
      <c r="H16" s="12">
        <f t="shared" si="5"/>
        <v>0.002199010445</v>
      </c>
      <c r="I16" s="14">
        <v>4.304</v>
      </c>
      <c r="J16" s="15">
        <f t="shared" si="2"/>
        <v>0.035</v>
      </c>
      <c r="K16" s="12">
        <f t="shared" si="3"/>
        <v>0.01928374656</v>
      </c>
    </row>
    <row r="17">
      <c r="A17" s="8">
        <v>150000.0</v>
      </c>
      <c r="B17" s="11">
        <v>3312.0</v>
      </c>
      <c r="C17" s="12">
        <f t="shared" si="1"/>
        <v>0.02208</v>
      </c>
      <c r="D17" s="12">
        <f t="shared" si="4"/>
        <v>0.01563937443</v>
      </c>
      <c r="E17" s="14">
        <v>0.078</v>
      </c>
      <c r="F17" s="14">
        <v>0.215</v>
      </c>
      <c r="G17" s="14">
        <v>1.835</v>
      </c>
      <c r="H17" s="12">
        <f t="shared" si="5"/>
        <v>0.01101928375</v>
      </c>
      <c r="I17" s="14">
        <v>4.294</v>
      </c>
      <c r="J17" s="15">
        <f t="shared" si="2"/>
        <v>0.029</v>
      </c>
      <c r="K17" s="12">
        <f t="shared" si="3"/>
        <v>0.01580381471</v>
      </c>
    </row>
    <row r="18">
      <c r="A18" s="8">
        <v>200000.0</v>
      </c>
      <c r="B18" s="11">
        <v>4313.0</v>
      </c>
      <c r="C18" s="12">
        <f t="shared" si="1"/>
        <v>0.021565</v>
      </c>
      <c r="D18" s="12">
        <f t="shared" si="4"/>
        <v>0.02332427536</v>
      </c>
      <c r="E18" s="14">
        <v>0.077</v>
      </c>
      <c r="F18" s="14">
        <v>0.215</v>
      </c>
      <c r="G18" s="14">
        <v>1.801</v>
      </c>
      <c r="H18" s="12">
        <f t="shared" si="5"/>
        <v>0.01852861035</v>
      </c>
      <c r="I18" s="14">
        <v>4.276</v>
      </c>
      <c r="J18" s="15">
        <f t="shared" si="2"/>
        <v>0.025</v>
      </c>
      <c r="K18" s="12">
        <f t="shared" si="3"/>
        <v>0.01388117712</v>
      </c>
    </row>
    <row r="19">
      <c r="A19" s="8">
        <v>300000.0</v>
      </c>
      <c r="B19" s="11">
        <v>6433.0</v>
      </c>
      <c r="C19" s="12">
        <f t="shared" si="1"/>
        <v>0.02144333333</v>
      </c>
      <c r="D19" s="12">
        <f t="shared" si="4"/>
        <v>0.005641857949</v>
      </c>
      <c r="E19" s="14">
        <v>0.078</v>
      </c>
      <c r="F19" s="14">
        <v>0.215</v>
      </c>
      <c r="G19" s="14">
        <v>1.813</v>
      </c>
      <c r="H19" s="12">
        <f t="shared" si="5"/>
        <v>0.006662965019</v>
      </c>
      <c r="I19" s="14">
        <v>4.294</v>
      </c>
      <c r="J19" s="15">
        <f t="shared" si="2"/>
        <v>0.02</v>
      </c>
      <c r="K19" s="12">
        <f t="shared" si="3"/>
        <v>0.0110314396</v>
      </c>
    </row>
    <row r="20">
      <c r="A20" s="8">
        <v>350000.0</v>
      </c>
      <c r="B20" s="11">
        <v>7634.0</v>
      </c>
      <c r="C20" s="12">
        <f t="shared" si="1"/>
        <v>0.02181142857</v>
      </c>
      <c r="D20" s="12">
        <f t="shared" si="4"/>
        <v>0.01716595234</v>
      </c>
      <c r="E20" s="14">
        <v>0.077</v>
      </c>
      <c r="F20" s="14">
        <v>0.214</v>
      </c>
      <c r="G20" s="14">
        <v>1.789</v>
      </c>
      <c r="H20" s="12">
        <f t="shared" si="5"/>
        <v>0.01323772752</v>
      </c>
      <c r="I20" s="14">
        <v>4.237</v>
      </c>
      <c r="J20" s="15">
        <f t="shared" si="2"/>
        <v>0.018</v>
      </c>
      <c r="K20" s="12">
        <f t="shared" si="3"/>
        <v>0.01006148686</v>
      </c>
    </row>
    <row r="21">
      <c r="A21" s="8">
        <v>400000.0</v>
      </c>
      <c r="B21" s="11">
        <v>8804.0</v>
      </c>
      <c r="C21" s="12">
        <f t="shared" si="1"/>
        <v>0.02201</v>
      </c>
      <c r="D21" s="12">
        <f t="shared" si="4"/>
        <v>0.009104008384</v>
      </c>
      <c r="E21" s="14">
        <v>0.078</v>
      </c>
      <c r="F21" s="14">
        <v>0.215</v>
      </c>
      <c r="G21" s="14">
        <v>1.806</v>
      </c>
      <c r="H21" s="12">
        <f t="shared" si="5"/>
        <v>0.009502515372</v>
      </c>
      <c r="I21" s="14">
        <v>4.277</v>
      </c>
      <c r="J21" s="15">
        <f t="shared" si="2"/>
        <v>0.017</v>
      </c>
      <c r="K21" s="12">
        <f t="shared" si="3"/>
        <v>0.009413067553</v>
      </c>
    </row>
    <row r="22">
      <c r="A22" s="8">
        <v>500000.0</v>
      </c>
      <c r="B22" s="11">
        <v>10731.0</v>
      </c>
      <c r="C22" s="12">
        <f t="shared" si="1"/>
        <v>0.021462</v>
      </c>
      <c r="D22" s="12">
        <f t="shared" si="4"/>
        <v>0.02489777374</v>
      </c>
      <c r="E22" s="14">
        <v>0.078</v>
      </c>
      <c r="F22" s="14">
        <v>0.215</v>
      </c>
      <c r="G22" s="14">
        <v>1.803</v>
      </c>
      <c r="H22" s="12">
        <f t="shared" si="5"/>
        <v>0.001661129568</v>
      </c>
      <c r="I22" s="14">
        <v>4.263</v>
      </c>
      <c r="J22" s="15">
        <f t="shared" si="2"/>
        <v>0.016</v>
      </c>
      <c r="K22" s="12">
        <f t="shared" si="3"/>
        <v>0.008874098724</v>
      </c>
    </row>
    <row r="23">
      <c r="A23" s="8">
        <v>1000000.0</v>
      </c>
      <c r="B23" s="11">
        <v>21416.0</v>
      </c>
      <c r="C23" s="12">
        <f t="shared" si="1"/>
        <v>0.021416</v>
      </c>
      <c r="D23" s="12">
        <f t="shared" si="4"/>
        <v>0.002143323083</v>
      </c>
      <c r="E23" s="14">
        <v>0.079</v>
      </c>
      <c r="F23" s="14">
        <v>0.217</v>
      </c>
      <c r="G23" s="14">
        <v>1.814</v>
      </c>
      <c r="H23" s="12">
        <f t="shared" si="5"/>
        <v>0.006100942873</v>
      </c>
      <c r="I23" s="14">
        <v>4.28</v>
      </c>
      <c r="J23" s="15">
        <f t="shared" si="2"/>
        <v>0.011</v>
      </c>
      <c r="K23" s="12">
        <f t="shared" si="3"/>
        <v>0.006063947078</v>
      </c>
    </row>
  </sheetData>
  <mergeCells count="1">
    <mergeCell ref="A1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8.0</v>
      </c>
      <c r="E2" s="8" t="s">
        <v>20</v>
      </c>
      <c r="F2" s="8">
        <v>22.707</v>
      </c>
      <c r="G2" s="8">
        <v>10.0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0.188</v>
      </c>
      <c r="F4" s="14">
        <v>0.351</v>
      </c>
      <c r="G4" s="14">
        <v>4.346</v>
      </c>
      <c r="H4" s="13" t="s">
        <v>19</v>
      </c>
      <c r="I4" s="14">
        <v>5.74</v>
      </c>
      <c r="J4" s="15">
        <f t="shared" ref="J4:J23" si="2">ROUND(2.576*I4/SQRT(A4),3)</f>
        <v>4.676</v>
      </c>
      <c r="K4" s="12">
        <f t="shared" ref="K4:K23" si="3">J4/G4</f>
        <v>1.075931891</v>
      </c>
    </row>
    <row r="5">
      <c r="A5" s="8">
        <v>20.0</v>
      </c>
      <c r="B5" s="11">
        <v>0.0</v>
      </c>
      <c r="C5" s="12">
        <f t="shared" si="1"/>
        <v>0</v>
      </c>
      <c r="D5" s="12" t="str">
        <f t="shared" ref="D5:D23" si="4">IFERROR(ABS(C5/C4-1), "-")</f>
        <v>-</v>
      </c>
      <c r="E5" s="14">
        <v>0.175</v>
      </c>
      <c r="F5" s="14">
        <v>0.346</v>
      </c>
      <c r="G5" s="14">
        <v>3.881</v>
      </c>
      <c r="H5" s="12">
        <f t="shared" ref="H5:H23" si="5">ABS(G5/G4-1)</f>
        <v>0.1069949379</v>
      </c>
      <c r="I5" s="14">
        <v>5.726</v>
      </c>
      <c r="J5" s="15">
        <f t="shared" si="2"/>
        <v>3.298</v>
      </c>
      <c r="K5" s="12">
        <f t="shared" si="3"/>
        <v>0.8497809843</v>
      </c>
    </row>
    <row r="6">
      <c r="A6" s="8">
        <v>50.0</v>
      </c>
      <c r="B6" s="11">
        <v>0.0</v>
      </c>
      <c r="C6" s="12">
        <f t="shared" si="1"/>
        <v>0</v>
      </c>
      <c r="D6" s="12" t="str">
        <f t="shared" si="4"/>
        <v>-</v>
      </c>
      <c r="E6" s="14">
        <v>0.64</v>
      </c>
      <c r="F6" s="14">
        <v>0.545</v>
      </c>
      <c r="G6" s="14">
        <v>7.506</v>
      </c>
      <c r="H6" s="12">
        <f t="shared" si="5"/>
        <v>0.9340376192</v>
      </c>
      <c r="I6" s="14">
        <v>15.798</v>
      </c>
      <c r="J6" s="15">
        <f t="shared" si="2"/>
        <v>5.755</v>
      </c>
      <c r="K6" s="12">
        <f t="shared" si="3"/>
        <v>0.7667199574</v>
      </c>
    </row>
    <row r="7">
      <c r="A7" s="8">
        <v>100.0</v>
      </c>
      <c r="B7" s="11">
        <v>0.0</v>
      </c>
      <c r="C7" s="12">
        <f t="shared" si="1"/>
        <v>0</v>
      </c>
      <c r="D7" s="12" t="str">
        <f t="shared" si="4"/>
        <v>-</v>
      </c>
      <c r="E7" s="14">
        <v>0.196</v>
      </c>
      <c r="F7" s="14">
        <v>0.351</v>
      </c>
      <c r="G7" s="14">
        <v>4.802</v>
      </c>
      <c r="H7" s="12">
        <f t="shared" si="5"/>
        <v>0.3602451372</v>
      </c>
      <c r="I7" s="14">
        <v>9.023</v>
      </c>
      <c r="J7" s="15">
        <f t="shared" si="2"/>
        <v>2.324</v>
      </c>
      <c r="K7" s="12">
        <f t="shared" si="3"/>
        <v>0.4839650146</v>
      </c>
    </row>
    <row r="8">
      <c r="A8" s="8">
        <v>200.0</v>
      </c>
      <c r="B8" s="11">
        <v>0.0</v>
      </c>
      <c r="C8" s="12">
        <f t="shared" si="1"/>
        <v>0</v>
      </c>
      <c r="D8" s="12" t="str">
        <f t="shared" si="4"/>
        <v>-</v>
      </c>
      <c r="E8" s="14">
        <v>0.662</v>
      </c>
      <c r="F8" s="14">
        <v>0.414</v>
      </c>
      <c r="G8" s="14">
        <v>16.122</v>
      </c>
      <c r="H8" s="12">
        <f t="shared" si="5"/>
        <v>2.357351104</v>
      </c>
      <c r="I8" s="14">
        <v>24.106</v>
      </c>
      <c r="J8" s="15">
        <f t="shared" si="2"/>
        <v>4.391</v>
      </c>
      <c r="K8" s="12">
        <f t="shared" si="3"/>
        <v>0.2723607493</v>
      </c>
    </row>
    <row r="9">
      <c r="A9" s="8">
        <v>500.0</v>
      </c>
      <c r="B9" s="11">
        <v>0.0</v>
      </c>
      <c r="C9" s="12">
        <f t="shared" si="1"/>
        <v>0</v>
      </c>
      <c r="D9" s="12" t="str">
        <f t="shared" si="4"/>
        <v>-</v>
      </c>
      <c r="E9" s="14">
        <v>0.391</v>
      </c>
      <c r="F9" s="14">
        <v>0.412</v>
      </c>
      <c r="G9" s="14">
        <v>8.804</v>
      </c>
      <c r="H9" s="12">
        <f t="shared" si="5"/>
        <v>0.4539139065</v>
      </c>
      <c r="I9" s="14">
        <v>13.536</v>
      </c>
      <c r="J9" s="15">
        <f t="shared" si="2"/>
        <v>1.559</v>
      </c>
      <c r="K9" s="12">
        <f t="shared" si="3"/>
        <v>0.1770786006</v>
      </c>
    </row>
    <row r="10">
      <c r="A10" s="8">
        <v>1000.0</v>
      </c>
      <c r="B10" s="11">
        <v>3.0</v>
      </c>
      <c r="C10" s="12">
        <f t="shared" si="1"/>
        <v>0.003</v>
      </c>
      <c r="D10" s="12" t="str">
        <f t="shared" si="4"/>
        <v>-</v>
      </c>
      <c r="E10" s="14">
        <v>0.663</v>
      </c>
      <c r="F10" s="14">
        <v>0.43</v>
      </c>
      <c r="G10" s="14">
        <v>15.184</v>
      </c>
      <c r="H10" s="12">
        <f t="shared" si="5"/>
        <v>0.7246706043</v>
      </c>
      <c r="I10" s="14">
        <v>21.062</v>
      </c>
      <c r="J10" s="15">
        <f t="shared" si="2"/>
        <v>1.716</v>
      </c>
      <c r="K10" s="12">
        <f t="shared" si="3"/>
        <v>0.1130136986</v>
      </c>
    </row>
    <row r="11">
      <c r="A11" s="8">
        <v>2000.0</v>
      </c>
      <c r="B11" s="11">
        <v>9.0</v>
      </c>
      <c r="C11" s="12">
        <f t="shared" si="1"/>
        <v>0.0045</v>
      </c>
      <c r="D11" s="12">
        <f t="shared" si="4"/>
        <v>0.5</v>
      </c>
      <c r="E11" s="14">
        <v>0.474</v>
      </c>
      <c r="F11" s="14">
        <v>0.412</v>
      </c>
      <c r="G11" s="14">
        <v>11.329</v>
      </c>
      <c r="H11" s="12">
        <f t="shared" si="5"/>
        <v>0.2538856691</v>
      </c>
      <c r="I11" s="14">
        <v>18.082</v>
      </c>
      <c r="J11" s="15">
        <f t="shared" si="2"/>
        <v>1.042</v>
      </c>
      <c r="K11" s="12">
        <f t="shared" si="3"/>
        <v>0.0919763439</v>
      </c>
    </row>
    <row r="12">
      <c r="A12" s="8">
        <v>5000.0</v>
      </c>
      <c r="B12" s="11">
        <v>15.0</v>
      </c>
      <c r="C12" s="12">
        <f t="shared" si="1"/>
        <v>0.003</v>
      </c>
      <c r="D12" s="12">
        <f t="shared" si="4"/>
        <v>0.3333333333</v>
      </c>
      <c r="E12" s="14">
        <v>0.532</v>
      </c>
      <c r="F12" s="14">
        <v>0.44</v>
      </c>
      <c r="G12" s="14">
        <v>11.968</v>
      </c>
      <c r="H12" s="12">
        <f t="shared" si="5"/>
        <v>0.05640391915</v>
      </c>
      <c r="I12" s="14">
        <v>18.464</v>
      </c>
      <c r="J12" s="15">
        <f t="shared" si="2"/>
        <v>0.673</v>
      </c>
      <c r="K12" s="12">
        <f t="shared" si="3"/>
        <v>0.05623328877</v>
      </c>
    </row>
    <row r="13">
      <c r="A13" s="8">
        <v>10000.0</v>
      </c>
      <c r="B13" s="11">
        <v>23.0</v>
      </c>
      <c r="C13" s="12">
        <f t="shared" si="1"/>
        <v>0.0023</v>
      </c>
      <c r="D13" s="12">
        <f t="shared" si="4"/>
        <v>0.2333333333</v>
      </c>
      <c r="E13" s="14">
        <v>0.559</v>
      </c>
      <c r="F13" s="14">
        <v>0.436</v>
      </c>
      <c r="G13" s="14">
        <v>12.771</v>
      </c>
      <c r="H13" s="12">
        <f t="shared" si="5"/>
        <v>0.06709558824</v>
      </c>
      <c r="I13" s="14">
        <v>18.873</v>
      </c>
      <c r="J13" s="15">
        <f t="shared" si="2"/>
        <v>0.486</v>
      </c>
      <c r="K13" s="12">
        <f t="shared" si="3"/>
        <v>0.03805496829</v>
      </c>
    </row>
    <row r="14">
      <c r="A14" s="8">
        <v>20000.0</v>
      </c>
      <c r="B14" s="11">
        <v>98.0</v>
      </c>
      <c r="C14" s="12">
        <f t="shared" si="1"/>
        <v>0.0049</v>
      </c>
      <c r="D14" s="12">
        <f t="shared" si="4"/>
        <v>1.130434783</v>
      </c>
      <c r="E14" s="14">
        <v>0.576</v>
      </c>
      <c r="F14" s="14">
        <v>0.439</v>
      </c>
      <c r="G14" s="14">
        <v>13.065</v>
      </c>
      <c r="H14" s="12">
        <f t="shared" si="5"/>
        <v>0.02302090674</v>
      </c>
      <c r="I14" s="14">
        <v>19.597</v>
      </c>
      <c r="J14" s="15">
        <f t="shared" si="2"/>
        <v>0.357</v>
      </c>
      <c r="K14" s="12">
        <f t="shared" si="3"/>
        <v>0.02732491389</v>
      </c>
    </row>
    <row r="15">
      <c r="A15" s="8">
        <v>50000.0</v>
      </c>
      <c r="B15" s="11">
        <v>173.0</v>
      </c>
      <c r="C15" s="12">
        <f t="shared" si="1"/>
        <v>0.00346</v>
      </c>
      <c r="D15" s="12">
        <f t="shared" si="4"/>
        <v>0.293877551</v>
      </c>
      <c r="E15" s="14">
        <v>0.572</v>
      </c>
      <c r="F15" s="14">
        <v>0.437</v>
      </c>
      <c r="G15" s="14">
        <v>13.053</v>
      </c>
      <c r="H15" s="12">
        <f t="shared" si="5"/>
        <v>0.0009184845006</v>
      </c>
      <c r="I15" s="14">
        <v>20.041</v>
      </c>
      <c r="J15" s="15">
        <f t="shared" si="2"/>
        <v>0.231</v>
      </c>
      <c r="K15" s="12">
        <f t="shared" si="3"/>
        <v>0.01769708113</v>
      </c>
    </row>
    <row r="16">
      <c r="A16" s="8">
        <v>100000.0</v>
      </c>
      <c r="B16" s="11">
        <v>414.0</v>
      </c>
      <c r="C16" s="12">
        <f t="shared" si="1"/>
        <v>0.00414</v>
      </c>
      <c r="D16" s="12">
        <f t="shared" si="4"/>
        <v>0.1965317919</v>
      </c>
      <c r="E16" s="14">
        <v>0.58</v>
      </c>
      <c r="F16" s="14">
        <v>0.438</v>
      </c>
      <c r="G16" s="14">
        <v>13.248</v>
      </c>
      <c r="H16" s="12">
        <f t="shared" si="5"/>
        <v>0.01493909446</v>
      </c>
      <c r="I16" s="14">
        <v>20.21</v>
      </c>
      <c r="J16" s="15">
        <f t="shared" si="2"/>
        <v>0.165</v>
      </c>
      <c r="K16" s="12">
        <f t="shared" si="3"/>
        <v>0.01245471014</v>
      </c>
    </row>
    <row r="17">
      <c r="A17" s="8">
        <v>150000.0</v>
      </c>
      <c r="B17" s="11">
        <v>564.0</v>
      </c>
      <c r="C17" s="12">
        <f t="shared" si="1"/>
        <v>0.00376</v>
      </c>
      <c r="D17" s="12">
        <f t="shared" si="4"/>
        <v>0.09178743961</v>
      </c>
      <c r="E17" s="14">
        <v>0.587</v>
      </c>
      <c r="F17" s="14">
        <v>0.44</v>
      </c>
      <c r="G17" s="14">
        <v>13.33</v>
      </c>
      <c r="H17" s="12">
        <f t="shared" si="5"/>
        <v>0.006189613527</v>
      </c>
      <c r="I17" s="14">
        <v>20.085</v>
      </c>
      <c r="J17" s="15">
        <f t="shared" si="2"/>
        <v>0.134</v>
      </c>
      <c r="K17" s="12">
        <f t="shared" si="3"/>
        <v>0.01005251313</v>
      </c>
    </row>
    <row r="18">
      <c r="A18" s="8">
        <v>200000.0</v>
      </c>
      <c r="B18" s="11">
        <v>678.0</v>
      </c>
      <c r="C18" s="12">
        <f t="shared" si="1"/>
        <v>0.00339</v>
      </c>
      <c r="D18" s="12">
        <f t="shared" si="4"/>
        <v>0.09840425532</v>
      </c>
      <c r="E18" s="14">
        <v>0.579</v>
      </c>
      <c r="F18" s="14">
        <v>0.438</v>
      </c>
      <c r="G18" s="14">
        <v>13.216</v>
      </c>
      <c r="H18" s="12">
        <f t="shared" si="5"/>
        <v>0.008552138035</v>
      </c>
      <c r="I18" s="14">
        <v>20.05</v>
      </c>
      <c r="J18" s="15">
        <f t="shared" si="2"/>
        <v>0.115</v>
      </c>
      <c r="K18" s="12">
        <f t="shared" si="3"/>
        <v>0.00870157385</v>
      </c>
    </row>
    <row r="19">
      <c r="A19" s="8">
        <v>300000.0</v>
      </c>
      <c r="B19" s="11">
        <v>987.0</v>
      </c>
      <c r="C19" s="12">
        <f t="shared" si="1"/>
        <v>0.00329</v>
      </c>
      <c r="D19" s="12">
        <f t="shared" si="4"/>
        <v>0.02949852507</v>
      </c>
      <c r="E19" s="14">
        <v>0.578</v>
      </c>
      <c r="F19" s="14">
        <v>0.437</v>
      </c>
      <c r="G19" s="14">
        <v>13.22</v>
      </c>
      <c r="H19" s="12">
        <f t="shared" si="5"/>
        <v>0.0003026634383</v>
      </c>
      <c r="I19" s="14">
        <v>20.15</v>
      </c>
      <c r="J19" s="15">
        <f t="shared" si="2"/>
        <v>0.095</v>
      </c>
      <c r="K19" s="12">
        <f t="shared" si="3"/>
        <v>0.007186081694</v>
      </c>
    </row>
    <row r="20">
      <c r="A20" s="8">
        <v>350000.0</v>
      </c>
      <c r="B20" s="11">
        <v>1192.0</v>
      </c>
      <c r="C20" s="12">
        <f t="shared" si="1"/>
        <v>0.003405714286</v>
      </c>
      <c r="D20" s="12">
        <f t="shared" si="4"/>
        <v>0.03517151541</v>
      </c>
      <c r="E20" s="14">
        <v>0.573</v>
      </c>
      <c r="F20" s="14">
        <v>0.436</v>
      </c>
      <c r="G20" s="14">
        <v>13.101</v>
      </c>
      <c r="H20" s="12">
        <f t="shared" si="5"/>
        <v>0.009001512859</v>
      </c>
      <c r="I20" s="14">
        <v>19.922</v>
      </c>
      <c r="J20" s="15">
        <f t="shared" si="2"/>
        <v>0.087</v>
      </c>
      <c r="K20" s="12">
        <f t="shared" si="3"/>
        <v>0.006640714449</v>
      </c>
    </row>
    <row r="21">
      <c r="A21" s="8">
        <v>400000.0</v>
      </c>
      <c r="B21" s="11">
        <v>1453.0</v>
      </c>
      <c r="C21" s="12">
        <f t="shared" si="1"/>
        <v>0.0036325</v>
      </c>
      <c r="D21" s="12">
        <f t="shared" si="4"/>
        <v>0.0665897651</v>
      </c>
      <c r="E21" s="14">
        <v>0.579</v>
      </c>
      <c r="F21" s="14">
        <v>0.439</v>
      </c>
      <c r="G21" s="14">
        <v>13.177</v>
      </c>
      <c r="H21" s="12">
        <f t="shared" si="5"/>
        <v>0.005801083887</v>
      </c>
      <c r="I21" s="14">
        <v>20.012</v>
      </c>
      <c r="J21" s="15">
        <f t="shared" si="2"/>
        <v>0.082</v>
      </c>
      <c r="K21" s="12">
        <f t="shared" si="3"/>
        <v>0.006222964256</v>
      </c>
    </row>
    <row r="22">
      <c r="A22" s="8">
        <v>500000.0</v>
      </c>
      <c r="B22" s="11">
        <v>1752.0</v>
      </c>
      <c r="C22" s="12">
        <f t="shared" si="1"/>
        <v>0.003504</v>
      </c>
      <c r="D22" s="12">
        <f t="shared" si="4"/>
        <v>0.03537508603</v>
      </c>
      <c r="E22" s="14">
        <v>0.584</v>
      </c>
      <c r="F22" s="14">
        <v>0.441</v>
      </c>
      <c r="G22" s="14">
        <v>13.229</v>
      </c>
      <c r="H22" s="12">
        <f t="shared" si="5"/>
        <v>0.003946270016</v>
      </c>
      <c r="I22" s="14">
        <v>20.046</v>
      </c>
      <c r="J22" s="15">
        <f t="shared" si="2"/>
        <v>0.073</v>
      </c>
      <c r="K22" s="12">
        <f t="shared" si="3"/>
        <v>0.005518179757</v>
      </c>
    </row>
    <row r="23">
      <c r="A23" s="8">
        <v>1000000.0</v>
      </c>
      <c r="B23" s="11">
        <v>3579.0</v>
      </c>
      <c r="C23" s="12">
        <f t="shared" si="1"/>
        <v>0.003579</v>
      </c>
      <c r="D23" s="12">
        <f t="shared" si="4"/>
        <v>0.02140410959</v>
      </c>
      <c r="E23" s="14">
        <v>0.583</v>
      </c>
      <c r="F23" s="14">
        <v>0.439</v>
      </c>
      <c r="G23" s="14">
        <v>13.291</v>
      </c>
      <c r="H23" s="12">
        <f t="shared" si="5"/>
        <v>0.004686673218</v>
      </c>
      <c r="I23" s="14">
        <v>20.139</v>
      </c>
      <c r="J23" s="15">
        <f t="shared" si="2"/>
        <v>0.052</v>
      </c>
      <c r="K23" s="12">
        <f t="shared" si="3"/>
        <v>0.00391242194</v>
      </c>
    </row>
  </sheetData>
  <mergeCells count="1">
    <mergeCell ref="A1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8.0</v>
      </c>
      <c r="E2" s="8" t="s">
        <v>20</v>
      </c>
      <c r="F2" s="8">
        <v>25.0</v>
      </c>
      <c r="G2" s="8">
        <v>10.0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0.119</v>
      </c>
      <c r="F4" s="14">
        <v>0.313</v>
      </c>
      <c r="G4" s="14">
        <v>3.081</v>
      </c>
      <c r="H4" s="13" t="s">
        <v>19</v>
      </c>
      <c r="I4" s="14">
        <v>4.652</v>
      </c>
      <c r="J4" s="15">
        <f t="shared" ref="J4:J23" si="2">ROUND(2.576*I4/SQRT(A4),3)</f>
        <v>3.79</v>
      </c>
      <c r="K4" s="12">
        <f t="shared" ref="K4:K23" si="3">J4/G4</f>
        <v>1.230120091</v>
      </c>
    </row>
    <row r="5">
      <c r="A5" s="8">
        <v>20.0</v>
      </c>
      <c r="B5" s="11">
        <v>0.0</v>
      </c>
      <c r="C5" s="12">
        <f t="shared" si="1"/>
        <v>0</v>
      </c>
      <c r="D5" s="12" t="str">
        <f t="shared" ref="D5:D23" si="4">IFERROR(ABS(C5/C4-1), "-")</f>
        <v>-</v>
      </c>
      <c r="E5" s="14">
        <v>0.567</v>
      </c>
      <c r="F5" s="14">
        <v>0.391</v>
      </c>
      <c r="G5" s="14">
        <v>9.272</v>
      </c>
      <c r="H5" s="12">
        <f t="shared" ref="H5:H23" si="5">ABS(G5/G4-1)</f>
        <v>2.009412528</v>
      </c>
      <c r="I5" s="14">
        <v>19.251</v>
      </c>
      <c r="J5" s="15">
        <f t="shared" si="2"/>
        <v>11.089</v>
      </c>
      <c r="K5" s="12">
        <f t="shared" si="3"/>
        <v>1.19596635</v>
      </c>
    </row>
    <row r="6">
      <c r="A6" s="8">
        <v>50.0</v>
      </c>
      <c r="B6" s="11">
        <v>0.0</v>
      </c>
      <c r="C6" s="12">
        <f t="shared" si="1"/>
        <v>0</v>
      </c>
      <c r="D6" s="12" t="str">
        <f t="shared" si="4"/>
        <v>-</v>
      </c>
      <c r="E6" s="14">
        <v>0.481</v>
      </c>
      <c r="F6" s="14">
        <v>0.519</v>
      </c>
      <c r="G6" s="14">
        <v>8.778</v>
      </c>
      <c r="H6" s="12">
        <f t="shared" si="5"/>
        <v>0.05327868852</v>
      </c>
      <c r="I6" s="14">
        <v>9.879</v>
      </c>
      <c r="J6" s="15">
        <f t="shared" si="2"/>
        <v>3.599</v>
      </c>
      <c r="K6" s="12">
        <f t="shared" si="3"/>
        <v>0.4100022784</v>
      </c>
    </row>
    <row r="7">
      <c r="A7" s="8">
        <v>100.0</v>
      </c>
      <c r="B7" s="11">
        <v>0.0</v>
      </c>
      <c r="C7" s="12">
        <f t="shared" si="1"/>
        <v>0</v>
      </c>
      <c r="D7" s="12" t="str">
        <f t="shared" si="4"/>
        <v>-</v>
      </c>
      <c r="E7" s="14">
        <v>0.397</v>
      </c>
      <c r="F7" s="14">
        <v>0.399</v>
      </c>
      <c r="G7" s="14">
        <v>9.122</v>
      </c>
      <c r="H7" s="12">
        <f t="shared" si="5"/>
        <v>0.03918888129</v>
      </c>
      <c r="I7" s="14">
        <v>13.379</v>
      </c>
      <c r="J7" s="15">
        <f t="shared" si="2"/>
        <v>3.446</v>
      </c>
      <c r="K7" s="12">
        <f t="shared" si="3"/>
        <v>0.3777680333</v>
      </c>
    </row>
    <row r="8">
      <c r="A8" s="8">
        <v>200.0</v>
      </c>
      <c r="B8" s="11">
        <v>0.0</v>
      </c>
      <c r="C8" s="12">
        <f t="shared" si="1"/>
        <v>0</v>
      </c>
      <c r="D8" s="12" t="str">
        <f t="shared" si="4"/>
        <v>-</v>
      </c>
      <c r="E8" s="14">
        <v>0.272</v>
      </c>
      <c r="F8" s="14">
        <v>0.368</v>
      </c>
      <c r="G8" s="14">
        <v>6.626</v>
      </c>
      <c r="H8" s="12">
        <f t="shared" si="5"/>
        <v>0.2736242052</v>
      </c>
      <c r="I8" s="14">
        <v>13.029</v>
      </c>
      <c r="J8" s="15">
        <f t="shared" si="2"/>
        <v>2.373</v>
      </c>
      <c r="K8" s="12">
        <f t="shared" si="3"/>
        <v>0.3581346212</v>
      </c>
    </row>
    <row r="9">
      <c r="A9" s="8">
        <v>500.0</v>
      </c>
      <c r="B9" s="11">
        <v>0.0</v>
      </c>
      <c r="C9" s="12">
        <f t="shared" si="1"/>
        <v>0</v>
      </c>
      <c r="D9" s="12" t="str">
        <f t="shared" si="4"/>
        <v>-</v>
      </c>
      <c r="E9" s="14">
        <v>0.371</v>
      </c>
      <c r="F9" s="14">
        <v>0.35</v>
      </c>
      <c r="G9" s="14">
        <v>9.897</v>
      </c>
      <c r="H9" s="12">
        <f t="shared" si="5"/>
        <v>0.4936613341</v>
      </c>
      <c r="I9" s="14">
        <v>20.296</v>
      </c>
      <c r="J9" s="15">
        <f t="shared" si="2"/>
        <v>2.338</v>
      </c>
      <c r="K9" s="12">
        <f t="shared" si="3"/>
        <v>0.236233202</v>
      </c>
    </row>
    <row r="10">
      <c r="A10" s="8">
        <v>1000.0</v>
      </c>
      <c r="B10" s="11">
        <v>2.0</v>
      </c>
      <c r="C10" s="12">
        <f t="shared" si="1"/>
        <v>0.002</v>
      </c>
      <c r="D10" s="12" t="str">
        <f t="shared" si="4"/>
        <v>-</v>
      </c>
      <c r="E10" s="14">
        <v>0.408</v>
      </c>
      <c r="F10" s="14">
        <v>0.404</v>
      </c>
      <c r="G10" s="14">
        <v>9.746</v>
      </c>
      <c r="H10" s="12">
        <f t="shared" si="5"/>
        <v>0.01525714863</v>
      </c>
      <c r="I10" s="14">
        <v>16.153</v>
      </c>
      <c r="J10" s="15">
        <f t="shared" si="2"/>
        <v>1.316</v>
      </c>
      <c r="K10" s="12">
        <f t="shared" si="3"/>
        <v>0.1350297558</v>
      </c>
    </row>
    <row r="11">
      <c r="A11" s="8">
        <v>2000.0</v>
      </c>
      <c r="B11" s="11">
        <v>2.0</v>
      </c>
      <c r="C11" s="12">
        <f t="shared" si="1"/>
        <v>0.001</v>
      </c>
      <c r="D11" s="12">
        <f t="shared" si="4"/>
        <v>0.5</v>
      </c>
      <c r="E11" s="14">
        <v>0.369</v>
      </c>
      <c r="F11" s="14">
        <v>0.38</v>
      </c>
      <c r="G11" s="14">
        <v>9.584</v>
      </c>
      <c r="H11" s="12">
        <f t="shared" si="5"/>
        <v>0.01662220398</v>
      </c>
      <c r="I11" s="14">
        <v>15.823</v>
      </c>
      <c r="J11" s="15">
        <f t="shared" si="2"/>
        <v>0.911</v>
      </c>
      <c r="K11" s="12">
        <f t="shared" si="3"/>
        <v>0.0950542571</v>
      </c>
    </row>
    <row r="12">
      <c r="A12" s="8">
        <v>5000.0</v>
      </c>
      <c r="B12" s="11">
        <v>1.0</v>
      </c>
      <c r="C12" s="12">
        <f t="shared" si="1"/>
        <v>0.0002</v>
      </c>
      <c r="D12" s="12">
        <f t="shared" si="4"/>
        <v>0.8</v>
      </c>
      <c r="E12" s="14">
        <v>0.373</v>
      </c>
      <c r="F12" s="14">
        <v>0.388</v>
      </c>
      <c r="G12" s="14">
        <v>9.492</v>
      </c>
      <c r="H12" s="12">
        <f t="shared" si="5"/>
        <v>0.00959933222</v>
      </c>
      <c r="I12" s="14">
        <v>16.981</v>
      </c>
      <c r="J12" s="15">
        <f t="shared" si="2"/>
        <v>0.619</v>
      </c>
      <c r="K12" s="12">
        <f t="shared" si="3"/>
        <v>0.06521281079</v>
      </c>
    </row>
    <row r="13">
      <c r="A13" s="8">
        <v>10000.0</v>
      </c>
      <c r="B13" s="11">
        <v>7.0</v>
      </c>
      <c r="C13" s="12">
        <f t="shared" si="1"/>
        <v>0.0007</v>
      </c>
      <c r="D13" s="12">
        <f t="shared" si="4"/>
        <v>2.5</v>
      </c>
      <c r="E13" s="14">
        <v>0.405</v>
      </c>
      <c r="F13" s="14">
        <v>0.405</v>
      </c>
      <c r="G13" s="14">
        <v>10.004</v>
      </c>
      <c r="H13" s="12">
        <f t="shared" si="5"/>
        <v>0.05394016013</v>
      </c>
      <c r="I13" s="14">
        <v>17.131</v>
      </c>
      <c r="J13" s="15">
        <f t="shared" si="2"/>
        <v>0.441</v>
      </c>
      <c r="K13" s="12">
        <f t="shared" si="3"/>
        <v>0.04408236705</v>
      </c>
    </row>
    <row r="14">
      <c r="A14" s="8">
        <v>20000.0</v>
      </c>
      <c r="B14" s="11">
        <v>21.0</v>
      </c>
      <c r="C14" s="12">
        <f t="shared" si="1"/>
        <v>0.00105</v>
      </c>
      <c r="D14" s="12">
        <f t="shared" si="4"/>
        <v>0.5</v>
      </c>
      <c r="E14" s="14">
        <v>0.393</v>
      </c>
      <c r="F14" s="14">
        <v>0.398</v>
      </c>
      <c r="G14" s="14">
        <v>9.834</v>
      </c>
      <c r="H14" s="12">
        <f t="shared" si="5"/>
        <v>0.01699320272</v>
      </c>
      <c r="I14" s="14">
        <v>17.081</v>
      </c>
      <c r="J14" s="15">
        <f t="shared" si="2"/>
        <v>0.311</v>
      </c>
      <c r="K14" s="12">
        <f t="shared" si="3"/>
        <v>0.03162497458</v>
      </c>
    </row>
    <row r="15">
      <c r="A15" s="8">
        <v>50000.0</v>
      </c>
      <c r="B15" s="11">
        <v>56.0</v>
      </c>
      <c r="C15" s="12">
        <f t="shared" si="1"/>
        <v>0.00112</v>
      </c>
      <c r="D15" s="12">
        <f t="shared" si="4"/>
        <v>0.06666666667</v>
      </c>
      <c r="E15" s="14">
        <v>0.393</v>
      </c>
      <c r="F15" s="14">
        <v>0.398</v>
      </c>
      <c r="G15" s="14">
        <v>9.872</v>
      </c>
      <c r="H15" s="12">
        <f t="shared" si="5"/>
        <v>0.003864144804</v>
      </c>
      <c r="I15" s="14">
        <v>17.11</v>
      </c>
      <c r="J15" s="15">
        <f t="shared" si="2"/>
        <v>0.197</v>
      </c>
      <c r="K15" s="12">
        <f t="shared" si="3"/>
        <v>0.0199554295</v>
      </c>
    </row>
    <row r="16">
      <c r="A16" s="8">
        <v>100000.0</v>
      </c>
      <c r="B16" s="11">
        <v>122.0</v>
      </c>
      <c r="C16" s="12">
        <f t="shared" si="1"/>
        <v>0.00122</v>
      </c>
      <c r="D16" s="12">
        <f t="shared" si="4"/>
        <v>0.08928571429</v>
      </c>
      <c r="E16" s="14">
        <v>0.401</v>
      </c>
      <c r="F16" s="14">
        <v>0.4</v>
      </c>
      <c r="G16" s="14">
        <v>10.046</v>
      </c>
      <c r="H16" s="12">
        <f t="shared" si="5"/>
        <v>0.01762560778</v>
      </c>
      <c r="I16" s="14">
        <v>17.076</v>
      </c>
      <c r="J16" s="15">
        <f t="shared" si="2"/>
        <v>0.139</v>
      </c>
      <c r="K16" s="12">
        <f t="shared" si="3"/>
        <v>0.01383635278</v>
      </c>
    </row>
    <row r="17">
      <c r="A17" s="8">
        <v>150000.0</v>
      </c>
      <c r="B17" s="11">
        <v>169.0</v>
      </c>
      <c r="C17" s="12">
        <f t="shared" si="1"/>
        <v>0.001126666667</v>
      </c>
      <c r="D17" s="12">
        <f t="shared" si="4"/>
        <v>0.07650273224</v>
      </c>
      <c r="E17" s="14">
        <v>0.404</v>
      </c>
      <c r="F17" s="14">
        <v>0.401</v>
      </c>
      <c r="G17" s="14">
        <v>10.069</v>
      </c>
      <c r="H17" s="12">
        <f t="shared" si="5"/>
        <v>0.002289468445</v>
      </c>
      <c r="I17" s="14">
        <v>17.093</v>
      </c>
      <c r="J17" s="15">
        <f t="shared" si="2"/>
        <v>0.114</v>
      </c>
      <c r="K17" s="12">
        <f t="shared" si="3"/>
        <v>0.01132187903</v>
      </c>
    </row>
    <row r="18">
      <c r="A18" s="8">
        <v>200000.0</v>
      </c>
      <c r="B18" s="11">
        <v>199.0</v>
      </c>
      <c r="C18" s="12">
        <f t="shared" si="1"/>
        <v>0.000995</v>
      </c>
      <c r="D18" s="12">
        <f t="shared" si="4"/>
        <v>0.1168639053</v>
      </c>
      <c r="E18" s="14">
        <v>0.393</v>
      </c>
      <c r="F18" s="14">
        <v>0.399</v>
      </c>
      <c r="G18" s="14">
        <v>9.848</v>
      </c>
      <c r="H18" s="12">
        <f t="shared" si="5"/>
        <v>0.02194855497</v>
      </c>
      <c r="I18" s="14">
        <v>16.739</v>
      </c>
      <c r="J18" s="15">
        <f t="shared" si="2"/>
        <v>0.096</v>
      </c>
      <c r="K18" s="12">
        <f t="shared" si="3"/>
        <v>0.009748172218</v>
      </c>
    </row>
    <row r="19">
      <c r="A19" s="8">
        <v>300000.0</v>
      </c>
      <c r="B19" s="11">
        <v>331.0</v>
      </c>
      <c r="C19" s="12">
        <f t="shared" si="1"/>
        <v>0.001103333333</v>
      </c>
      <c r="D19" s="12">
        <f t="shared" si="4"/>
        <v>0.1088777219</v>
      </c>
      <c r="E19" s="14">
        <v>0.4</v>
      </c>
      <c r="F19" s="14">
        <v>0.398</v>
      </c>
      <c r="G19" s="14">
        <v>10.049</v>
      </c>
      <c r="H19" s="12">
        <f t="shared" si="5"/>
        <v>0.02041023558</v>
      </c>
      <c r="I19" s="14">
        <v>17.099</v>
      </c>
      <c r="J19" s="15">
        <f t="shared" si="2"/>
        <v>0.08</v>
      </c>
      <c r="K19" s="12">
        <f t="shared" si="3"/>
        <v>0.007960991143</v>
      </c>
    </row>
    <row r="20">
      <c r="A20" s="8">
        <v>350000.0</v>
      </c>
      <c r="B20" s="11">
        <v>310.0</v>
      </c>
      <c r="C20" s="12">
        <f t="shared" si="1"/>
        <v>0.0008857142857</v>
      </c>
      <c r="D20" s="12">
        <f t="shared" si="4"/>
        <v>0.1972378075</v>
      </c>
      <c r="E20" s="14">
        <v>0.393</v>
      </c>
      <c r="F20" s="14">
        <v>0.397</v>
      </c>
      <c r="G20" s="14">
        <v>9.865</v>
      </c>
      <c r="H20" s="12">
        <f t="shared" si="5"/>
        <v>0.01831027963</v>
      </c>
      <c r="I20" s="14">
        <v>16.885</v>
      </c>
      <c r="J20" s="15">
        <f t="shared" si="2"/>
        <v>0.074</v>
      </c>
      <c r="K20" s="12">
        <f t="shared" si="3"/>
        <v>0.007501267106</v>
      </c>
    </row>
    <row r="21">
      <c r="A21" s="8">
        <v>400000.0</v>
      </c>
      <c r="B21" s="11">
        <v>405.0</v>
      </c>
      <c r="C21" s="12">
        <f t="shared" si="1"/>
        <v>0.0010125</v>
      </c>
      <c r="D21" s="12">
        <f t="shared" si="4"/>
        <v>0.1431451613</v>
      </c>
      <c r="E21" s="14">
        <v>0.4</v>
      </c>
      <c r="F21" s="14">
        <v>0.4</v>
      </c>
      <c r="G21" s="14">
        <v>9.986</v>
      </c>
      <c r="H21" s="12">
        <f t="shared" si="5"/>
        <v>0.0122655854</v>
      </c>
      <c r="I21" s="14">
        <v>16.92</v>
      </c>
      <c r="J21" s="15">
        <f t="shared" si="2"/>
        <v>0.069</v>
      </c>
      <c r="K21" s="12">
        <f t="shared" si="3"/>
        <v>0.006909673543</v>
      </c>
    </row>
    <row r="22">
      <c r="A22" s="8">
        <v>500000.0</v>
      </c>
      <c r="B22" s="11">
        <v>481.0</v>
      </c>
      <c r="C22" s="12">
        <f t="shared" si="1"/>
        <v>0.000962</v>
      </c>
      <c r="D22" s="12">
        <f t="shared" si="4"/>
        <v>0.04987654321</v>
      </c>
      <c r="E22" s="14">
        <v>0.399</v>
      </c>
      <c r="F22" s="14">
        <v>0.399</v>
      </c>
      <c r="G22" s="14">
        <v>9.966</v>
      </c>
      <c r="H22" s="12">
        <f t="shared" si="5"/>
        <v>0.002002803925</v>
      </c>
      <c r="I22" s="14">
        <v>16.971</v>
      </c>
      <c r="J22" s="15">
        <f t="shared" si="2"/>
        <v>0.062</v>
      </c>
      <c r="K22" s="12">
        <f t="shared" si="3"/>
        <v>0.006221151917</v>
      </c>
    </row>
    <row r="23">
      <c r="A23" s="8">
        <v>1000000.0</v>
      </c>
      <c r="B23" s="11">
        <v>1079.0</v>
      </c>
      <c r="C23" s="12">
        <f t="shared" si="1"/>
        <v>0.001079</v>
      </c>
      <c r="D23" s="12">
        <f t="shared" si="4"/>
        <v>0.1216216216</v>
      </c>
      <c r="E23" s="14">
        <v>0.397</v>
      </c>
      <c r="F23" s="14">
        <v>0.399</v>
      </c>
      <c r="G23" s="14">
        <v>9.938</v>
      </c>
      <c r="H23" s="12">
        <f t="shared" si="5"/>
        <v>0.002809552478</v>
      </c>
      <c r="I23" s="14">
        <v>16.861</v>
      </c>
      <c r="J23" s="15">
        <f t="shared" si="2"/>
        <v>0.043</v>
      </c>
      <c r="K23" s="12">
        <f t="shared" si="3"/>
        <v>0.004326826323</v>
      </c>
    </row>
  </sheetData>
  <mergeCells count="1">
    <mergeCell ref="A1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8.0</v>
      </c>
      <c r="E2" s="8" t="s">
        <v>20</v>
      </c>
      <c r="F2" s="8">
        <v>22.707</v>
      </c>
      <c r="G2" s="8">
        <f>F2*0.1</f>
        <v>2.2707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0.009</v>
      </c>
      <c r="F4" s="14">
        <v>0.081</v>
      </c>
      <c r="G4" s="14">
        <v>0.218</v>
      </c>
      <c r="H4" s="13" t="s">
        <v>19</v>
      </c>
      <c r="I4" s="14">
        <v>0.688</v>
      </c>
      <c r="J4" s="15">
        <f t="shared" ref="J4:J23" si="2">ROUND(2.576*I4/SQRT(A4),3)</f>
        <v>0.56</v>
      </c>
      <c r="K4" s="12">
        <f t="shared" ref="K4:K23" si="3">J4/G4</f>
        <v>2.568807339</v>
      </c>
    </row>
    <row r="5">
      <c r="A5" s="8">
        <v>20.0</v>
      </c>
      <c r="B5" s="11">
        <v>0.0</v>
      </c>
      <c r="C5" s="12">
        <f t="shared" si="1"/>
        <v>0</v>
      </c>
      <c r="D5" s="12" t="str">
        <f t="shared" ref="D5:D23" si="4">IFERROR(ABS(C5/C4-1), "-")</f>
        <v>-</v>
      </c>
      <c r="E5" s="14">
        <v>0.017</v>
      </c>
      <c r="F5" s="14">
        <v>0.113</v>
      </c>
      <c r="G5" s="14">
        <v>0.342</v>
      </c>
      <c r="H5" s="12">
        <f t="shared" ref="H5:H23" si="5">ABS(G5/G4-1)</f>
        <v>0.5688073394</v>
      </c>
      <c r="I5" s="14">
        <v>1.089</v>
      </c>
      <c r="J5" s="15">
        <f t="shared" si="2"/>
        <v>0.627</v>
      </c>
      <c r="K5" s="12">
        <f t="shared" si="3"/>
        <v>1.833333333</v>
      </c>
    </row>
    <row r="6">
      <c r="A6" s="8">
        <v>50.0</v>
      </c>
      <c r="B6" s="11">
        <v>0.0</v>
      </c>
      <c r="C6" s="12">
        <f t="shared" si="1"/>
        <v>0</v>
      </c>
      <c r="D6" s="12" t="str">
        <f t="shared" si="4"/>
        <v>-</v>
      </c>
      <c r="E6" s="14">
        <v>0.013</v>
      </c>
      <c r="F6" s="14">
        <v>0.116</v>
      </c>
      <c r="G6" s="14">
        <v>0.238</v>
      </c>
      <c r="H6" s="12">
        <f t="shared" si="5"/>
        <v>0.3040935673</v>
      </c>
      <c r="I6" s="14">
        <v>0.75</v>
      </c>
      <c r="J6" s="15">
        <f t="shared" si="2"/>
        <v>0.273</v>
      </c>
      <c r="K6" s="12">
        <f t="shared" si="3"/>
        <v>1.147058824</v>
      </c>
    </row>
    <row r="7">
      <c r="A7" s="8">
        <v>100.0</v>
      </c>
      <c r="B7" s="11">
        <v>0.0</v>
      </c>
      <c r="C7" s="12">
        <f t="shared" si="1"/>
        <v>0</v>
      </c>
      <c r="D7" s="12" t="str">
        <f t="shared" si="4"/>
        <v>-</v>
      </c>
      <c r="E7" s="14">
        <v>0.017</v>
      </c>
      <c r="F7" s="14">
        <v>0.092</v>
      </c>
      <c r="G7" s="14">
        <v>0.391</v>
      </c>
      <c r="H7" s="12">
        <f t="shared" si="5"/>
        <v>0.6428571429</v>
      </c>
      <c r="I7" s="14">
        <v>1.325</v>
      </c>
      <c r="J7" s="15">
        <f t="shared" si="2"/>
        <v>0.341</v>
      </c>
      <c r="K7" s="12">
        <f t="shared" si="3"/>
        <v>0.8721227621</v>
      </c>
    </row>
    <row r="8">
      <c r="A8" s="8">
        <v>200.0</v>
      </c>
      <c r="B8" s="11">
        <v>0.0</v>
      </c>
      <c r="C8" s="12">
        <f t="shared" si="1"/>
        <v>0</v>
      </c>
      <c r="D8" s="12" t="str">
        <f t="shared" si="4"/>
        <v>-</v>
      </c>
      <c r="E8" s="14">
        <v>0.006</v>
      </c>
      <c r="F8" s="14">
        <v>0.094</v>
      </c>
      <c r="G8" s="14">
        <v>0.132</v>
      </c>
      <c r="H8" s="12">
        <f t="shared" si="5"/>
        <v>0.6624040921</v>
      </c>
      <c r="I8" s="14">
        <v>0.579</v>
      </c>
      <c r="J8" s="15">
        <f t="shared" si="2"/>
        <v>0.105</v>
      </c>
      <c r="K8" s="12">
        <f t="shared" si="3"/>
        <v>0.7954545455</v>
      </c>
    </row>
    <row r="9">
      <c r="A9" s="8">
        <v>500.0</v>
      </c>
      <c r="B9" s="11">
        <v>2.0</v>
      </c>
      <c r="C9" s="12">
        <f t="shared" si="1"/>
        <v>0.004</v>
      </c>
      <c r="D9" s="12" t="str">
        <f t="shared" si="4"/>
        <v>-</v>
      </c>
      <c r="E9" s="14">
        <v>0.014</v>
      </c>
      <c r="F9" s="14">
        <v>0.087</v>
      </c>
      <c r="G9" s="14">
        <v>0.33</v>
      </c>
      <c r="H9" s="12">
        <f t="shared" si="5"/>
        <v>1.5</v>
      </c>
      <c r="I9" s="14">
        <v>1.137</v>
      </c>
      <c r="J9" s="15">
        <f t="shared" si="2"/>
        <v>0.131</v>
      </c>
      <c r="K9" s="12">
        <f t="shared" si="3"/>
        <v>0.396969697</v>
      </c>
    </row>
    <row r="10">
      <c r="A10" s="8">
        <v>1000.0</v>
      </c>
      <c r="B10" s="11">
        <v>2.0</v>
      </c>
      <c r="C10" s="12">
        <f t="shared" si="1"/>
        <v>0.002</v>
      </c>
      <c r="D10" s="12">
        <f t="shared" si="4"/>
        <v>0.5</v>
      </c>
      <c r="E10" s="14">
        <v>0.015</v>
      </c>
      <c r="F10" s="14">
        <v>0.101</v>
      </c>
      <c r="G10" s="14">
        <v>0.338</v>
      </c>
      <c r="H10" s="12">
        <f t="shared" si="5"/>
        <v>0.02424242424</v>
      </c>
      <c r="I10" s="14">
        <v>1.167</v>
      </c>
      <c r="J10" s="15">
        <f t="shared" si="2"/>
        <v>0.095</v>
      </c>
      <c r="K10" s="12">
        <f t="shared" si="3"/>
        <v>0.2810650888</v>
      </c>
    </row>
    <row r="11">
      <c r="A11" s="8">
        <v>2000.0</v>
      </c>
      <c r="B11" s="11">
        <v>9.0</v>
      </c>
      <c r="C11" s="12">
        <f t="shared" si="1"/>
        <v>0.0045</v>
      </c>
      <c r="D11" s="12">
        <f t="shared" si="4"/>
        <v>1.25</v>
      </c>
      <c r="E11" s="14">
        <v>0.017</v>
      </c>
      <c r="F11" s="14">
        <v>0.095</v>
      </c>
      <c r="G11" s="14">
        <v>0.405</v>
      </c>
      <c r="H11" s="12">
        <f t="shared" si="5"/>
        <v>0.1982248521</v>
      </c>
      <c r="I11" s="14">
        <v>1.457</v>
      </c>
      <c r="J11" s="15">
        <f t="shared" si="2"/>
        <v>0.084</v>
      </c>
      <c r="K11" s="12">
        <f t="shared" si="3"/>
        <v>0.2074074074</v>
      </c>
    </row>
    <row r="12">
      <c r="A12" s="8">
        <v>5000.0</v>
      </c>
      <c r="B12" s="11">
        <v>12.0</v>
      </c>
      <c r="C12" s="12">
        <f t="shared" si="1"/>
        <v>0.0024</v>
      </c>
      <c r="D12" s="12">
        <f t="shared" si="4"/>
        <v>0.4666666667</v>
      </c>
      <c r="E12" s="14">
        <v>0.015</v>
      </c>
      <c r="F12" s="14">
        <v>0.099</v>
      </c>
      <c r="G12" s="14">
        <v>0.344</v>
      </c>
      <c r="H12" s="12">
        <f t="shared" si="5"/>
        <v>0.150617284</v>
      </c>
      <c r="I12" s="14">
        <v>1.256</v>
      </c>
      <c r="J12" s="15">
        <f t="shared" si="2"/>
        <v>0.046</v>
      </c>
      <c r="K12" s="12">
        <f t="shared" si="3"/>
        <v>0.1337209302</v>
      </c>
    </row>
    <row r="13">
      <c r="A13" s="8">
        <v>10000.0</v>
      </c>
      <c r="B13" s="11">
        <v>33.0</v>
      </c>
      <c r="C13" s="12">
        <f t="shared" si="1"/>
        <v>0.0033</v>
      </c>
      <c r="D13" s="12">
        <f t="shared" si="4"/>
        <v>0.375</v>
      </c>
      <c r="E13" s="14">
        <v>0.016</v>
      </c>
      <c r="F13" s="14">
        <v>0.1</v>
      </c>
      <c r="G13" s="14">
        <v>0.375</v>
      </c>
      <c r="H13" s="12">
        <f t="shared" si="5"/>
        <v>0.09011627907</v>
      </c>
      <c r="I13" s="14">
        <v>1.376</v>
      </c>
      <c r="J13" s="15">
        <f t="shared" si="2"/>
        <v>0.035</v>
      </c>
      <c r="K13" s="12">
        <f t="shared" si="3"/>
        <v>0.09333333333</v>
      </c>
    </row>
    <row r="14">
      <c r="A14" s="8">
        <v>20000.0</v>
      </c>
      <c r="B14" s="11">
        <v>43.0</v>
      </c>
      <c r="C14" s="12">
        <f t="shared" si="1"/>
        <v>0.00215</v>
      </c>
      <c r="D14" s="12">
        <f t="shared" si="4"/>
        <v>0.3484848485</v>
      </c>
      <c r="E14" s="14">
        <v>0.016</v>
      </c>
      <c r="F14" s="14">
        <v>0.099</v>
      </c>
      <c r="G14" s="14">
        <v>0.354</v>
      </c>
      <c r="H14" s="12">
        <f t="shared" si="5"/>
        <v>0.056</v>
      </c>
      <c r="I14" s="14">
        <v>1.27</v>
      </c>
      <c r="J14" s="15">
        <f t="shared" si="2"/>
        <v>0.023</v>
      </c>
      <c r="K14" s="12">
        <f t="shared" si="3"/>
        <v>0.06497175141</v>
      </c>
    </row>
    <row r="15">
      <c r="A15" s="8">
        <v>50000.0</v>
      </c>
      <c r="B15" s="11">
        <v>152.0</v>
      </c>
      <c r="C15" s="12">
        <f t="shared" si="1"/>
        <v>0.00304</v>
      </c>
      <c r="D15" s="12">
        <f t="shared" si="4"/>
        <v>0.4139534884</v>
      </c>
      <c r="E15" s="14">
        <v>0.016</v>
      </c>
      <c r="F15" s="14">
        <v>0.099</v>
      </c>
      <c r="G15" s="14">
        <v>0.374</v>
      </c>
      <c r="H15" s="12">
        <f t="shared" si="5"/>
        <v>0.05649717514</v>
      </c>
      <c r="I15" s="14">
        <v>1.312</v>
      </c>
      <c r="J15" s="15">
        <f t="shared" si="2"/>
        <v>0.015</v>
      </c>
      <c r="K15" s="12">
        <f t="shared" si="3"/>
        <v>0.04010695187</v>
      </c>
    </row>
    <row r="16">
      <c r="A16" s="8">
        <v>100000.0</v>
      </c>
      <c r="B16" s="11">
        <v>288.0</v>
      </c>
      <c r="C16" s="12">
        <f t="shared" si="1"/>
        <v>0.00288</v>
      </c>
      <c r="D16" s="12">
        <f t="shared" si="4"/>
        <v>0.05263157895</v>
      </c>
      <c r="E16" s="14">
        <v>0.016</v>
      </c>
      <c r="F16" s="14">
        <v>0.1</v>
      </c>
      <c r="G16" s="14">
        <v>0.373</v>
      </c>
      <c r="H16" s="12">
        <f t="shared" si="5"/>
        <v>0.002673796791</v>
      </c>
      <c r="I16" s="14">
        <v>1.328</v>
      </c>
      <c r="J16" s="15">
        <f t="shared" si="2"/>
        <v>0.011</v>
      </c>
      <c r="K16" s="12">
        <f t="shared" si="3"/>
        <v>0.02949061662</v>
      </c>
    </row>
    <row r="17">
      <c r="A17" s="8">
        <v>150000.0</v>
      </c>
      <c r="B17" s="11">
        <v>378.0</v>
      </c>
      <c r="C17" s="12">
        <f t="shared" si="1"/>
        <v>0.00252</v>
      </c>
      <c r="D17" s="12">
        <f t="shared" si="4"/>
        <v>0.125</v>
      </c>
      <c r="E17" s="14">
        <v>0.016</v>
      </c>
      <c r="F17" s="14">
        <v>0.1</v>
      </c>
      <c r="G17" s="14">
        <v>0.369</v>
      </c>
      <c r="H17" s="12">
        <f t="shared" si="5"/>
        <v>0.01072386059</v>
      </c>
      <c r="I17" s="14">
        <v>1.312</v>
      </c>
      <c r="J17" s="15">
        <f t="shared" si="2"/>
        <v>0.009</v>
      </c>
      <c r="K17" s="12">
        <f t="shared" si="3"/>
        <v>0.0243902439</v>
      </c>
    </row>
    <row r="18">
      <c r="A18" s="8">
        <v>200000.0</v>
      </c>
      <c r="B18" s="11">
        <v>529.0</v>
      </c>
      <c r="C18" s="12">
        <f t="shared" si="1"/>
        <v>0.002645</v>
      </c>
      <c r="D18" s="12">
        <f t="shared" si="4"/>
        <v>0.0496031746</v>
      </c>
      <c r="E18" s="14">
        <v>0.016</v>
      </c>
      <c r="F18" s="14">
        <v>0.1</v>
      </c>
      <c r="G18" s="14">
        <v>0.373</v>
      </c>
      <c r="H18" s="12">
        <f t="shared" si="5"/>
        <v>0.0108401084</v>
      </c>
      <c r="I18" s="14">
        <v>1.328</v>
      </c>
      <c r="J18" s="15">
        <f t="shared" si="2"/>
        <v>0.008</v>
      </c>
      <c r="K18" s="12">
        <f t="shared" si="3"/>
        <v>0.02144772118</v>
      </c>
    </row>
    <row r="19">
      <c r="A19" s="8">
        <v>300000.0</v>
      </c>
      <c r="B19" s="11">
        <v>783.0</v>
      </c>
      <c r="C19" s="12">
        <f t="shared" si="1"/>
        <v>0.00261</v>
      </c>
      <c r="D19" s="12">
        <f t="shared" si="4"/>
        <v>0.01323251418</v>
      </c>
      <c r="E19" s="14">
        <v>0.016</v>
      </c>
      <c r="F19" s="14">
        <v>0.099</v>
      </c>
      <c r="G19" s="14">
        <v>0.368</v>
      </c>
      <c r="H19" s="12">
        <f t="shared" si="5"/>
        <v>0.01340482574</v>
      </c>
      <c r="I19" s="14">
        <v>1.313</v>
      </c>
      <c r="J19" s="15">
        <f t="shared" si="2"/>
        <v>0.006</v>
      </c>
      <c r="K19" s="12">
        <f t="shared" si="3"/>
        <v>0.01630434783</v>
      </c>
    </row>
    <row r="20">
      <c r="A20" s="8">
        <v>350000.0</v>
      </c>
      <c r="B20" s="11">
        <v>948.0</v>
      </c>
      <c r="C20" s="12">
        <f t="shared" si="1"/>
        <v>0.002708571429</v>
      </c>
      <c r="D20" s="12">
        <f t="shared" si="4"/>
        <v>0.03776683087</v>
      </c>
      <c r="E20" s="14">
        <v>0.016</v>
      </c>
      <c r="F20" s="14">
        <v>0.099</v>
      </c>
      <c r="G20" s="14">
        <v>0.366</v>
      </c>
      <c r="H20" s="12">
        <f t="shared" si="5"/>
        <v>0.005434782609</v>
      </c>
      <c r="I20" s="14">
        <v>1.306</v>
      </c>
      <c r="J20" s="15">
        <f t="shared" si="2"/>
        <v>0.006</v>
      </c>
      <c r="K20" s="12">
        <f t="shared" si="3"/>
        <v>0.01639344262</v>
      </c>
    </row>
    <row r="21">
      <c r="A21" s="8">
        <v>400000.0</v>
      </c>
      <c r="B21" s="11">
        <v>1073.0</v>
      </c>
      <c r="C21" s="12">
        <f t="shared" si="1"/>
        <v>0.0026825</v>
      </c>
      <c r="D21" s="12">
        <f t="shared" si="4"/>
        <v>0.009625527426</v>
      </c>
      <c r="E21" s="14">
        <v>0.016</v>
      </c>
      <c r="F21" s="14">
        <v>0.1</v>
      </c>
      <c r="G21" s="14">
        <v>0.366</v>
      </c>
      <c r="H21" s="12">
        <f t="shared" si="5"/>
        <v>0</v>
      </c>
      <c r="I21" s="14">
        <v>1.307</v>
      </c>
      <c r="J21" s="15">
        <f t="shared" si="2"/>
        <v>0.005</v>
      </c>
      <c r="K21" s="12">
        <f t="shared" si="3"/>
        <v>0.01366120219</v>
      </c>
    </row>
    <row r="22">
      <c r="A22" s="8">
        <v>500000.0</v>
      </c>
      <c r="B22" s="11">
        <v>1385.0</v>
      </c>
      <c r="C22" s="12">
        <f t="shared" si="1"/>
        <v>0.00277</v>
      </c>
      <c r="D22" s="12">
        <f t="shared" si="4"/>
        <v>0.03261882572</v>
      </c>
      <c r="E22" s="14">
        <v>0.016</v>
      </c>
      <c r="F22" s="14">
        <v>0.1</v>
      </c>
      <c r="G22" s="14">
        <v>0.37</v>
      </c>
      <c r="H22" s="12">
        <f t="shared" si="5"/>
        <v>0.01092896175</v>
      </c>
      <c r="I22" s="14">
        <v>1.321</v>
      </c>
      <c r="J22" s="15">
        <f t="shared" si="2"/>
        <v>0.005</v>
      </c>
      <c r="K22" s="12">
        <f t="shared" si="3"/>
        <v>0.01351351351</v>
      </c>
    </row>
    <row r="23">
      <c r="A23" s="8">
        <v>1000000.0</v>
      </c>
      <c r="B23" s="11">
        <v>2695.0</v>
      </c>
      <c r="C23" s="12">
        <f t="shared" si="1"/>
        <v>0.002695</v>
      </c>
      <c r="D23" s="12">
        <f t="shared" si="4"/>
        <v>0.02707581227</v>
      </c>
      <c r="E23" s="14">
        <v>0.016</v>
      </c>
      <c r="F23" s="14">
        <v>0.1</v>
      </c>
      <c r="G23" s="14">
        <v>0.37</v>
      </c>
      <c r="H23" s="12">
        <f t="shared" si="5"/>
        <v>0</v>
      </c>
      <c r="I23" s="14">
        <v>1.32</v>
      </c>
      <c r="J23" s="15">
        <f t="shared" si="2"/>
        <v>0.003</v>
      </c>
      <c r="K23" s="12">
        <f t="shared" si="3"/>
        <v>0.008108108108</v>
      </c>
    </row>
  </sheetData>
  <mergeCells count="1">
    <mergeCell ref="A1: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8.0</v>
      </c>
      <c r="E2" s="8" t="s">
        <v>20</v>
      </c>
      <c r="F2" s="8">
        <v>22.707</v>
      </c>
      <c r="G2" s="8">
        <f>F2*0.9</f>
        <v>20.4363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1.548</v>
      </c>
      <c r="F4" s="14">
        <v>0.559</v>
      </c>
      <c r="G4" s="14">
        <v>54.385</v>
      </c>
      <c r="H4" s="13" t="s">
        <v>19</v>
      </c>
      <c r="I4" s="14">
        <v>33.577</v>
      </c>
      <c r="J4" s="15">
        <f t="shared" ref="J4:J23" si="2">ROUND(2.576*I4/SQRT(A4),3)</f>
        <v>27.352</v>
      </c>
      <c r="K4" s="12">
        <f t="shared" ref="K4:K23" si="3">J4/G4</f>
        <v>0.502932794</v>
      </c>
    </row>
    <row r="5">
      <c r="A5" s="8">
        <v>20.0</v>
      </c>
      <c r="B5" s="11">
        <v>0.0</v>
      </c>
      <c r="C5" s="12">
        <f t="shared" si="1"/>
        <v>0</v>
      </c>
      <c r="D5" s="12" t="str">
        <f t="shared" ref="D5:D23" si="4">IFERROR(ABS(C5/C4-1), "-")</f>
        <v>-</v>
      </c>
      <c r="E5" s="14">
        <v>2.385</v>
      </c>
      <c r="F5" s="14">
        <v>0.844</v>
      </c>
      <c r="G5" s="14">
        <v>61.601</v>
      </c>
      <c r="H5" s="12">
        <f t="shared" ref="H5:H23" si="5">ABS(G5/G4-1)</f>
        <v>0.1326836444</v>
      </c>
      <c r="I5" s="14">
        <v>57.299</v>
      </c>
      <c r="J5" s="15">
        <f t="shared" si="2"/>
        <v>33.005</v>
      </c>
      <c r="K5" s="12">
        <f t="shared" si="3"/>
        <v>0.5357867567</v>
      </c>
    </row>
    <row r="6">
      <c r="A6" s="8">
        <v>50.0</v>
      </c>
      <c r="B6" s="11">
        <v>9.0</v>
      </c>
      <c r="C6" s="12">
        <f t="shared" si="1"/>
        <v>0.18</v>
      </c>
      <c r="D6" s="12" t="str">
        <f t="shared" si="4"/>
        <v>-</v>
      </c>
      <c r="E6" s="14">
        <v>3.932</v>
      </c>
      <c r="F6" s="14">
        <v>0.892</v>
      </c>
      <c r="G6" s="14">
        <v>73.946</v>
      </c>
      <c r="H6" s="12">
        <f t="shared" si="5"/>
        <v>0.2004025909</v>
      </c>
      <c r="I6" s="14">
        <v>43.635</v>
      </c>
      <c r="J6" s="15">
        <f t="shared" si="2"/>
        <v>15.896</v>
      </c>
      <c r="K6" s="12">
        <f t="shared" si="3"/>
        <v>0.2149676791</v>
      </c>
    </row>
    <row r="7">
      <c r="A7" s="8">
        <v>100.0</v>
      </c>
      <c r="B7" s="11">
        <v>2.0</v>
      </c>
      <c r="C7" s="12">
        <f t="shared" si="1"/>
        <v>0.02</v>
      </c>
      <c r="D7" s="12">
        <f t="shared" si="4"/>
        <v>0.8888888889</v>
      </c>
      <c r="E7" s="14">
        <v>1.643</v>
      </c>
      <c r="F7" s="14">
        <v>0.633</v>
      </c>
      <c r="G7" s="14">
        <v>47.322</v>
      </c>
      <c r="H7" s="12">
        <f t="shared" si="5"/>
        <v>0.3600465204</v>
      </c>
      <c r="I7" s="14">
        <v>37.739</v>
      </c>
      <c r="J7" s="15">
        <f t="shared" si="2"/>
        <v>9.722</v>
      </c>
      <c r="K7" s="12">
        <f t="shared" si="3"/>
        <v>0.2054435569</v>
      </c>
    </row>
    <row r="8">
      <c r="A8" s="8">
        <v>200.0</v>
      </c>
      <c r="B8" s="11">
        <v>36.0</v>
      </c>
      <c r="C8" s="12">
        <f t="shared" si="1"/>
        <v>0.18</v>
      </c>
      <c r="D8" s="12">
        <f t="shared" si="4"/>
        <v>8</v>
      </c>
      <c r="E8" s="14">
        <v>3.64</v>
      </c>
      <c r="F8" s="14">
        <v>0.861</v>
      </c>
      <c r="G8" s="14">
        <v>84.115</v>
      </c>
      <c r="H8" s="12">
        <f t="shared" si="5"/>
        <v>0.7775030641</v>
      </c>
      <c r="I8" s="14">
        <v>80.791</v>
      </c>
      <c r="J8" s="15">
        <f t="shared" si="2"/>
        <v>14.716</v>
      </c>
      <c r="K8" s="12">
        <f t="shared" si="3"/>
        <v>0.17495096</v>
      </c>
    </row>
    <row r="9">
      <c r="A9" s="8">
        <v>500.0</v>
      </c>
      <c r="B9" s="11">
        <v>41.0</v>
      </c>
      <c r="C9" s="12">
        <f t="shared" si="1"/>
        <v>0.082</v>
      </c>
      <c r="D9" s="12">
        <f t="shared" si="4"/>
        <v>0.5444444444</v>
      </c>
      <c r="E9" s="14">
        <v>2.407</v>
      </c>
      <c r="F9" s="14">
        <v>0.708</v>
      </c>
      <c r="G9" s="14">
        <v>63.045</v>
      </c>
      <c r="H9" s="12">
        <f t="shared" si="5"/>
        <v>0.2504904</v>
      </c>
      <c r="I9" s="14">
        <v>62.74</v>
      </c>
      <c r="J9" s="15">
        <f t="shared" si="2"/>
        <v>7.228</v>
      </c>
      <c r="K9" s="12">
        <f t="shared" si="3"/>
        <v>0.1146482671</v>
      </c>
    </row>
    <row r="10">
      <c r="A10" s="8">
        <v>1000.0</v>
      </c>
      <c r="B10" s="11">
        <v>125.0</v>
      </c>
      <c r="C10" s="12">
        <f t="shared" si="1"/>
        <v>0.125</v>
      </c>
      <c r="D10" s="12">
        <f t="shared" si="4"/>
        <v>0.5243902439</v>
      </c>
      <c r="E10" s="14">
        <v>2.899</v>
      </c>
      <c r="F10" s="14">
        <v>0.723</v>
      </c>
      <c r="G10" s="14">
        <v>83.185</v>
      </c>
      <c r="H10" s="12">
        <f t="shared" si="5"/>
        <v>0.319454358</v>
      </c>
      <c r="I10" s="14">
        <v>71.429</v>
      </c>
      <c r="J10" s="15">
        <f t="shared" si="2"/>
        <v>5.819</v>
      </c>
      <c r="K10" s="12">
        <f t="shared" si="3"/>
        <v>0.06995251548</v>
      </c>
    </row>
    <row r="11">
      <c r="A11" s="8">
        <v>2000.0</v>
      </c>
      <c r="B11" s="11">
        <v>240.0</v>
      </c>
      <c r="C11" s="12">
        <f t="shared" si="1"/>
        <v>0.12</v>
      </c>
      <c r="D11" s="12">
        <f t="shared" si="4"/>
        <v>0.04</v>
      </c>
      <c r="E11" s="14">
        <v>3.171</v>
      </c>
      <c r="F11" s="14">
        <v>0.797</v>
      </c>
      <c r="G11" s="14">
        <v>81.531</v>
      </c>
      <c r="H11" s="12">
        <f t="shared" si="5"/>
        <v>0.01988339244</v>
      </c>
      <c r="I11" s="14">
        <v>67.414</v>
      </c>
      <c r="J11" s="15">
        <f t="shared" si="2"/>
        <v>3.883</v>
      </c>
      <c r="K11" s="12">
        <f t="shared" si="3"/>
        <v>0.04762605635</v>
      </c>
    </row>
    <row r="12">
      <c r="A12" s="8">
        <v>5000.0</v>
      </c>
      <c r="B12" s="11">
        <v>587.0</v>
      </c>
      <c r="C12" s="12">
        <f t="shared" si="1"/>
        <v>0.1174</v>
      </c>
      <c r="D12" s="12">
        <f t="shared" si="4"/>
        <v>0.02166666667</v>
      </c>
      <c r="E12" s="14">
        <v>3.26</v>
      </c>
      <c r="F12" s="14">
        <v>0.814</v>
      </c>
      <c r="G12" s="14">
        <v>82.717</v>
      </c>
      <c r="H12" s="12">
        <f t="shared" si="5"/>
        <v>0.01454661417</v>
      </c>
      <c r="I12" s="14">
        <v>67.418</v>
      </c>
      <c r="J12" s="15">
        <f t="shared" si="2"/>
        <v>2.456</v>
      </c>
      <c r="K12" s="12">
        <f t="shared" si="3"/>
        <v>0.02969159907</v>
      </c>
    </row>
    <row r="13">
      <c r="A13" s="8">
        <v>10000.0</v>
      </c>
      <c r="B13" s="11">
        <v>1174.0</v>
      </c>
      <c r="C13" s="12">
        <f t="shared" si="1"/>
        <v>0.1174</v>
      </c>
      <c r="D13" s="12">
        <f t="shared" si="4"/>
        <v>0</v>
      </c>
      <c r="E13" s="14">
        <v>3.082</v>
      </c>
      <c r="F13" s="14">
        <v>0.787</v>
      </c>
      <c r="G13" s="14">
        <v>80.009</v>
      </c>
      <c r="H13" s="12">
        <f t="shared" si="5"/>
        <v>0.03273813122</v>
      </c>
      <c r="I13" s="14">
        <v>67.246</v>
      </c>
      <c r="J13" s="15">
        <f t="shared" si="2"/>
        <v>1.732</v>
      </c>
      <c r="K13" s="12">
        <f t="shared" si="3"/>
        <v>0.02164756465</v>
      </c>
    </row>
    <row r="14">
      <c r="A14" s="8">
        <v>20000.0</v>
      </c>
      <c r="B14" s="11">
        <v>3633.0</v>
      </c>
      <c r="C14" s="12">
        <f t="shared" si="1"/>
        <v>0.18165</v>
      </c>
      <c r="D14" s="12">
        <f t="shared" si="4"/>
        <v>0.547274276</v>
      </c>
      <c r="E14" s="14">
        <v>3.105</v>
      </c>
      <c r="F14" s="14">
        <v>0.792</v>
      </c>
      <c r="G14" s="14">
        <v>79.748</v>
      </c>
      <c r="H14" s="12">
        <f t="shared" si="5"/>
        <v>0.00326213301</v>
      </c>
      <c r="I14" s="14">
        <v>66.738</v>
      </c>
      <c r="J14" s="15">
        <f t="shared" si="2"/>
        <v>1.216</v>
      </c>
      <c r="K14" s="12">
        <f t="shared" si="3"/>
        <v>0.0152480313</v>
      </c>
    </row>
    <row r="15">
      <c r="A15" s="8">
        <v>50000.0</v>
      </c>
      <c r="B15" s="11">
        <v>6376.0</v>
      </c>
      <c r="C15" s="12">
        <f t="shared" si="1"/>
        <v>0.12752</v>
      </c>
      <c r="D15" s="12">
        <f t="shared" si="4"/>
        <v>0.2979906413</v>
      </c>
      <c r="E15" s="14">
        <v>3.147</v>
      </c>
      <c r="F15" s="14">
        <v>0.798</v>
      </c>
      <c r="G15" s="14">
        <v>81.714</v>
      </c>
      <c r="H15" s="12">
        <f t="shared" si="5"/>
        <v>0.02465265587</v>
      </c>
      <c r="I15" s="14">
        <v>67.928</v>
      </c>
      <c r="J15" s="15">
        <f t="shared" si="2"/>
        <v>0.783</v>
      </c>
      <c r="K15" s="12">
        <f t="shared" si="3"/>
        <v>0.009582201336</v>
      </c>
    </row>
    <row r="16">
      <c r="A16" s="8">
        <v>100000.0</v>
      </c>
      <c r="B16" s="11">
        <v>12168.0</v>
      </c>
      <c r="C16" s="12">
        <f t="shared" si="1"/>
        <v>0.12168</v>
      </c>
      <c r="D16" s="12">
        <f t="shared" si="4"/>
        <v>0.04579673777</v>
      </c>
      <c r="E16" s="14">
        <v>3.035</v>
      </c>
      <c r="F16" s="14">
        <v>0.787</v>
      </c>
      <c r="G16" s="14">
        <v>79.36</v>
      </c>
      <c r="H16" s="12">
        <f t="shared" si="5"/>
        <v>0.02880779303</v>
      </c>
      <c r="I16" s="14">
        <v>68.073</v>
      </c>
      <c r="J16" s="15">
        <f t="shared" si="2"/>
        <v>0.555</v>
      </c>
      <c r="K16" s="12">
        <f t="shared" si="3"/>
        <v>0.006993447581</v>
      </c>
    </row>
    <row r="17">
      <c r="A17" s="8">
        <v>150000.0</v>
      </c>
      <c r="B17" s="11">
        <v>18512.0</v>
      </c>
      <c r="C17" s="12">
        <f t="shared" si="1"/>
        <v>0.1234133333</v>
      </c>
      <c r="D17" s="12">
        <f t="shared" si="4"/>
        <v>0.01424501425</v>
      </c>
      <c r="E17" s="14">
        <v>3.088</v>
      </c>
      <c r="F17" s="14">
        <v>0.794</v>
      </c>
      <c r="G17" s="14">
        <v>79.964</v>
      </c>
      <c r="H17" s="12">
        <f t="shared" si="5"/>
        <v>0.007610887097</v>
      </c>
      <c r="I17" s="14">
        <v>67.718</v>
      </c>
      <c r="J17" s="15">
        <f t="shared" si="2"/>
        <v>0.45</v>
      </c>
      <c r="K17" s="12">
        <f t="shared" si="3"/>
        <v>0.00562753239</v>
      </c>
    </row>
    <row r="18">
      <c r="A18" s="8">
        <v>200000.0</v>
      </c>
      <c r="B18" s="11">
        <v>25706.0</v>
      </c>
      <c r="C18" s="12">
        <f t="shared" si="1"/>
        <v>0.12853</v>
      </c>
      <c r="D18" s="12">
        <f t="shared" si="4"/>
        <v>0.04145959378</v>
      </c>
      <c r="E18" s="14">
        <v>3.185</v>
      </c>
      <c r="F18" s="14">
        <v>0.8</v>
      </c>
      <c r="G18" s="14">
        <v>81.943</v>
      </c>
      <c r="H18" s="12">
        <f t="shared" si="5"/>
        <v>0.02474863689</v>
      </c>
      <c r="I18" s="14">
        <v>67.722</v>
      </c>
      <c r="J18" s="15">
        <f t="shared" si="2"/>
        <v>0.39</v>
      </c>
      <c r="K18" s="12">
        <f t="shared" si="3"/>
        <v>0.004759405929</v>
      </c>
    </row>
    <row r="19">
      <c r="A19" s="8">
        <v>300000.0</v>
      </c>
      <c r="B19" s="11">
        <v>37313.0</v>
      </c>
      <c r="C19" s="12">
        <f t="shared" si="1"/>
        <v>0.1243766667</v>
      </c>
      <c r="D19" s="12">
        <f t="shared" si="4"/>
        <v>0.03231411603</v>
      </c>
      <c r="E19" s="14">
        <v>3.08</v>
      </c>
      <c r="F19" s="14">
        <v>0.792</v>
      </c>
      <c r="G19" s="14">
        <v>79.974</v>
      </c>
      <c r="H19" s="12">
        <f t="shared" si="5"/>
        <v>0.02402889814</v>
      </c>
      <c r="I19" s="14">
        <v>68.063</v>
      </c>
      <c r="J19" s="15">
        <f t="shared" si="2"/>
        <v>0.32</v>
      </c>
      <c r="K19" s="12">
        <f t="shared" si="3"/>
        <v>0.004001300423</v>
      </c>
    </row>
    <row r="20">
      <c r="A20" s="8">
        <v>350000.0</v>
      </c>
      <c r="B20" s="11">
        <v>43317.0</v>
      </c>
      <c r="C20" s="12">
        <f t="shared" si="1"/>
        <v>0.1237628571</v>
      </c>
      <c r="D20" s="12">
        <f t="shared" si="4"/>
        <v>0.004935085818</v>
      </c>
      <c r="E20" s="14">
        <v>3.104</v>
      </c>
      <c r="F20" s="14">
        <v>0.796</v>
      </c>
      <c r="G20" s="14">
        <v>80.212</v>
      </c>
      <c r="H20" s="12">
        <f t="shared" si="5"/>
        <v>0.002975967189</v>
      </c>
      <c r="I20" s="14">
        <v>67.872</v>
      </c>
      <c r="J20" s="15">
        <f t="shared" si="2"/>
        <v>0.296</v>
      </c>
      <c r="K20" s="12">
        <f t="shared" si="3"/>
        <v>0.003690220915</v>
      </c>
    </row>
    <row r="21">
      <c r="A21" s="8">
        <v>400000.0</v>
      </c>
      <c r="B21" s="11">
        <v>49452.0</v>
      </c>
      <c r="C21" s="12">
        <f t="shared" si="1"/>
        <v>0.12363</v>
      </c>
      <c r="D21" s="12">
        <f t="shared" si="4"/>
        <v>0.001073481543</v>
      </c>
      <c r="E21" s="14">
        <v>3.11</v>
      </c>
      <c r="F21" s="14">
        <v>0.797</v>
      </c>
      <c r="G21" s="14">
        <v>80.446</v>
      </c>
      <c r="H21" s="12">
        <f t="shared" si="5"/>
        <v>0.002917269237</v>
      </c>
      <c r="I21" s="14">
        <v>67.659</v>
      </c>
      <c r="J21" s="15">
        <f t="shared" si="2"/>
        <v>0.276</v>
      </c>
      <c r="K21" s="12">
        <f t="shared" si="3"/>
        <v>0.003430872884</v>
      </c>
    </row>
    <row r="22">
      <c r="A22" s="8">
        <v>500000.0</v>
      </c>
      <c r="B22" s="11">
        <v>62749.0</v>
      </c>
      <c r="C22" s="12">
        <f t="shared" si="1"/>
        <v>0.125498</v>
      </c>
      <c r="D22" s="12">
        <f t="shared" si="4"/>
        <v>0.01510960123</v>
      </c>
      <c r="E22" s="14">
        <v>3.135</v>
      </c>
      <c r="F22" s="14">
        <v>0.799</v>
      </c>
      <c r="G22" s="14">
        <v>81.096</v>
      </c>
      <c r="H22" s="12">
        <f t="shared" si="5"/>
        <v>0.008079954255</v>
      </c>
      <c r="I22" s="14">
        <v>68.069</v>
      </c>
      <c r="J22" s="15">
        <f t="shared" si="2"/>
        <v>0.248</v>
      </c>
      <c r="K22" s="12">
        <f t="shared" si="3"/>
        <v>0.003058103976</v>
      </c>
    </row>
    <row r="23">
      <c r="A23" s="8">
        <v>1000000.0</v>
      </c>
      <c r="B23" s="11">
        <v>125309.0</v>
      </c>
      <c r="C23" s="12">
        <f t="shared" si="1"/>
        <v>0.125309</v>
      </c>
      <c r="D23" s="12">
        <f t="shared" si="4"/>
        <v>0.001506000096</v>
      </c>
      <c r="E23" s="14">
        <v>3.105</v>
      </c>
      <c r="F23" s="14">
        <v>0.796</v>
      </c>
      <c r="G23" s="14">
        <v>80.59</v>
      </c>
      <c r="H23" s="12">
        <f t="shared" si="5"/>
        <v>0.006239518595</v>
      </c>
      <c r="I23" s="14">
        <v>67.917</v>
      </c>
      <c r="J23" s="15">
        <f t="shared" si="2"/>
        <v>0.175</v>
      </c>
      <c r="K23" s="12">
        <f t="shared" si="3"/>
        <v>0.002171485296</v>
      </c>
    </row>
  </sheetData>
  <mergeCells count="1">
    <mergeCell ref="A1: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/>
      <c r="K1" s="5"/>
    </row>
    <row r="2">
      <c r="A2" s="6"/>
      <c r="B2" s="7"/>
      <c r="C2" s="8">
        <v>1.0</v>
      </c>
      <c r="D2" s="8">
        <v>2.0</v>
      </c>
      <c r="E2" s="8" t="s">
        <v>21</v>
      </c>
      <c r="F2" s="8">
        <v>22.707</v>
      </c>
      <c r="G2" s="8">
        <v>10.0</v>
      </c>
      <c r="H2" s="8">
        <v>1.0</v>
      </c>
      <c r="I2" s="9"/>
      <c r="J2" s="10"/>
      <c r="K2" s="10"/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>
      <c r="A4" s="8">
        <v>10.0</v>
      </c>
      <c r="B4" s="11">
        <v>0.0</v>
      </c>
      <c r="C4" s="12">
        <f t="shared" ref="C4:C23" si="1">B4/A4</f>
        <v>0</v>
      </c>
      <c r="D4" s="13" t="s">
        <v>19</v>
      </c>
      <c r="E4" s="14">
        <v>0.325</v>
      </c>
      <c r="F4" s="14">
        <v>0.902</v>
      </c>
      <c r="G4" s="14">
        <v>7.111</v>
      </c>
      <c r="H4" s="13" t="s">
        <v>19</v>
      </c>
      <c r="I4" s="14">
        <v>11.426</v>
      </c>
      <c r="J4" s="15">
        <f t="shared" ref="J4:J23" si="2">ROUND(2.576*I4/SQRT(A4),3)</f>
        <v>9.308</v>
      </c>
      <c r="K4" s="12">
        <f t="shared" ref="K4:K23" si="3">J4/G4</f>
        <v>1.308957952</v>
      </c>
    </row>
    <row r="5">
      <c r="A5" s="8">
        <v>20.0</v>
      </c>
      <c r="B5" s="11">
        <v>0.0</v>
      </c>
      <c r="C5" s="12">
        <f t="shared" si="1"/>
        <v>0</v>
      </c>
      <c r="D5" s="12" t="str">
        <f t="shared" ref="D5:D23" si="4">IFERROR(ABS(C5/C4-1), "-")</f>
        <v>-</v>
      </c>
      <c r="E5" s="14">
        <v>0.048</v>
      </c>
      <c r="F5" s="14">
        <v>0.403</v>
      </c>
      <c r="G5" s="14">
        <v>1.213</v>
      </c>
      <c r="H5" s="12">
        <f t="shared" ref="H5:H23" si="5">ABS(G5/G4-1)</f>
        <v>0.8294192097</v>
      </c>
      <c r="I5" s="14">
        <v>3.101</v>
      </c>
      <c r="J5" s="15">
        <f t="shared" si="2"/>
        <v>1.786</v>
      </c>
      <c r="K5" s="12">
        <f t="shared" si="3"/>
        <v>1.472382523</v>
      </c>
    </row>
    <row r="6">
      <c r="A6" s="8">
        <v>50.0</v>
      </c>
      <c r="B6" s="11">
        <v>0.0</v>
      </c>
      <c r="C6" s="12">
        <f t="shared" si="1"/>
        <v>0</v>
      </c>
      <c r="D6" s="12" t="str">
        <f t="shared" si="4"/>
        <v>-</v>
      </c>
      <c r="E6" s="14">
        <v>0.074</v>
      </c>
      <c r="F6" s="14">
        <v>0.325</v>
      </c>
      <c r="G6" s="14">
        <v>2.065</v>
      </c>
      <c r="H6" s="12">
        <f t="shared" si="5"/>
        <v>0.7023907667</v>
      </c>
      <c r="I6" s="14">
        <v>6.449</v>
      </c>
      <c r="J6" s="15">
        <f t="shared" si="2"/>
        <v>2.349</v>
      </c>
      <c r="K6" s="12">
        <f t="shared" si="3"/>
        <v>1.137530266</v>
      </c>
    </row>
    <row r="7">
      <c r="A7" s="8">
        <v>100.0</v>
      </c>
      <c r="B7" s="11">
        <v>2.0</v>
      </c>
      <c r="C7" s="12">
        <f t="shared" si="1"/>
        <v>0.02</v>
      </c>
      <c r="D7" s="12" t="str">
        <f t="shared" si="4"/>
        <v>-</v>
      </c>
      <c r="E7" s="14">
        <v>0.136</v>
      </c>
      <c r="F7" s="14">
        <v>0.436</v>
      </c>
      <c r="G7" s="14">
        <v>3.003</v>
      </c>
      <c r="H7" s="12">
        <f t="shared" si="5"/>
        <v>0.4542372881</v>
      </c>
      <c r="I7" s="14">
        <v>6.575</v>
      </c>
      <c r="J7" s="15">
        <f t="shared" si="2"/>
        <v>1.694</v>
      </c>
      <c r="K7" s="12">
        <f t="shared" si="3"/>
        <v>0.5641025641</v>
      </c>
    </row>
    <row r="8">
      <c r="A8" s="8">
        <v>200.0</v>
      </c>
      <c r="B8" s="11">
        <v>2.0</v>
      </c>
      <c r="C8" s="12">
        <f t="shared" si="1"/>
        <v>0.01</v>
      </c>
      <c r="D8" s="12">
        <f t="shared" si="4"/>
        <v>0.5</v>
      </c>
      <c r="E8" s="14">
        <v>0.122</v>
      </c>
      <c r="F8" s="14">
        <v>0.383</v>
      </c>
      <c r="G8" s="14">
        <v>2.918</v>
      </c>
      <c r="H8" s="12">
        <f t="shared" si="5"/>
        <v>0.02830502831</v>
      </c>
      <c r="I8" s="14">
        <v>7.572</v>
      </c>
      <c r="J8" s="15">
        <f t="shared" si="2"/>
        <v>1.379</v>
      </c>
      <c r="K8" s="12">
        <f t="shared" si="3"/>
        <v>0.4725839616</v>
      </c>
    </row>
    <row r="9">
      <c r="A9" s="8">
        <v>500.0</v>
      </c>
      <c r="B9" s="11">
        <v>8.0</v>
      </c>
      <c r="C9" s="12">
        <f t="shared" si="1"/>
        <v>0.016</v>
      </c>
      <c r="D9" s="12">
        <f t="shared" si="4"/>
        <v>0.6</v>
      </c>
      <c r="E9" s="14">
        <v>0.179</v>
      </c>
      <c r="F9" s="14">
        <v>0.465</v>
      </c>
      <c r="G9" s="14">
        <v>4.067</v>
      </c>
      <c r="H9" s="12">
        <f t="shared" si="5"/>
        <v>0.3937628513</v>
      </c>
      <c r="I9" s="14">
        <v>9.193</v>
      </c>
      <c r="J9" s="15">
        <f t="shared" si="2"/>
        <v>1.059</v>
      </c>
      <c r="K9" s="12">
        <f t="shared" si="3"/>
        <v>0.2603884927</v>
      </c>
    </row>
    <row r="10">
      <c r="A10" s="8">
        <v>1000.0</v>
      </c>
      <c r="B10" s="11">
        <v>9.0</v>
      </c>
      <c r="C10" s="12">
        <f t="shared" si="1"/>
        <v>0.009</v>
      </c>
      <c r="D10" s="12">
        <f t="shared" si="4"/>
        <v>0.4375</v>
      </c>
      <c r="E10" s="14">
        <v>0.119</v>
      </c>
      <c r="F10" s="14">
        <v>0.419</v>
      </c>
      <c r="G10" s="14">
        <v>2.732</v>
      </c>
      <c r="H10" s="12">
        <f t="shared" si="5"/>
        <v>0.3282517826</v>
      </c>
      <c r="I10" s="14">
        <v>6.626</v>
      </c>
      <c r="J10" s="15">
        <f t="shared" si="2"/>
        <v>0.54</v>
      </c>
      <c r="K10" s="12">
        <f t="shared" si="3"/>
        <v>0.1976573939</v>
      </c>
    </row>
    <row r="11">
      <c r="A11" s="8">
        <v>2000.0</v>
      </c>
      <c r="B11" s="11">
        <v>42.0</v>
      </c>
      <c r="C11" s="12">
        <f t="shared" si="1"/>
        <v>0.021</v>
      </c>
      <c r="D11" s="12">
        <f t="shared" si="4"/>
        <v>1.333333333</v>
      </c>
      <c r="E11" s="14">
        <v>0.156</v>
      </c>
      <c r="F11" s="14">
        <v>0.431</v>
      </c>
      <c r="G11" s="14">
        <v>3.562</v>
      </c>
      <c r="H11" s="12">
        <f t="shared" si="5"/>
        <v>0.303806735</v>
      </c>
      <c r="I11" s="14">
        <v>8.479</v>
      </c>
      <c r="J11" s="15">
        <f t="shared" si="2"/>
        <v>0.488</v>
      </c>
      <c r="K11" s="12">
        <f t="shared" si="3"/>
        <v>0.1370016844</v>
      </c>
    </row>
    <row r="12">
      <c r="A12" s="8">
        <v>5000.0</v>
      </c>
      <c r="B12" s="11">
        <v>107.0</v>
      </c>
      <c r="C12" s="12">
        <f t="shared" si="1"/>
        <v>0.0214</v>
      </c>
      <c r="D12" s="12">
        <f t="shared" si="4"/>
        <v>0.01904761905</v>
      </c>
      <c r="E12" s="14">
        <v>0.158</v>
      </c>
      <c r="F12" s="14">
        <v>0.434</v>
      </c>
      <c r="G12" s="14">
        <v>3.632</v>
      </c>
      <c r="H12" s="12">
        <f t="shared" si="5"/>
        <v>0.01965188097</v>
      </c>
      <c r="I12" s="14">
        <v>8.452</v>
      </c>
      <c r="J12" s="15">
        <f t="shared" si="2"/>
        <v>0.308</v>
      </c>
      <c r="K12" s="12">
        <f t="shared" si="3"/>
        <v>0.08480176211</v>
      </c>
    </row>
    <row r="13">
      <c r="A13" s="8">
        <v>10000.0</v>
      </c>
      <c r="B13" s="11">
        <v>204.0</v>
      </c>
      <c r="C13" s="12">
        <f t="shared" si="1"/>
        <v>0.0204</v>
      </c>
      <c r="D13" s="12">
        <f t="shared" si="4"/>
        <v>0.04672897196</v>
      </c>
      <c r="E13" s="14">
        <v>0.164</v>
      </c>
      <c r="F13" s="14">
        <v>0.436</v>
      </c>
      <c r="G13" s="14">
        <v>3.795</v>
      </c>
      <c r="H13" s="12">
        <f t="shared" si="5"/>
        <v>0.04487885463</v>
      </c>
      <c r="I13" s="14">
        <v>8.957</v>
      </c>
      <c r="J13" s="15">
        <f t="shared" si="2"/>
        <v>0.231</v>
      </c>
      <c r="K13" s="12">
        <f t="shared" si="3"/>
        <v>0.06086956522</v>
      </c>
    </row>
    <row r="14">
      <c r="A14" s="8">
        <v>20000.0</v>
      </c>
      <c r="B14" s="11">
        <v>378.0</v>
      </c>
      <c r="C14" s="12">
        <f t="shared" si="1"/>
        <v>0.0189</v>
      </c>
      <c r="D14" s="12">
        <f t="shared" si="4"/>
        <v>0.07352941176</v>
      </c>
      <c r="E14" s="14">
        <v>0.157</v>
      </c>
      <c r="F14" s="14">
        <v>0.433</v>
      </c>
      <c r="G14" s="14">
        <v>3.624</v>
      </c>
      <c r="H14" s="12">
        <f t="shared" si="5"/>
        <v>0.04505928854</v>
      </c>
      <c r="I14" s="14">
        <v>8.667</v>
      </c>
      <c r="J14" s="15">
        <f t="shared" si="2"/>
        <v>0.158</v>
      </c>
      <c r="K14" s="12">
        <f t="shared" si="3"/>
        <v>0.043598234</v>
      </c>
    </row>
    <row r="15">
      <c r="A15" s="8">
        <v>50000.0</v>
      </c>
      <c r="B15" s="11">
        <v>974.0</v>
      </c>
      <c r="C15" s="12">
        <f t="shared" si="1"/>
        <v>0.01948</v>
      </c>
      <c r="D15" s="12">
        <f t="shared" si="4"/>
        <v>0.03068783069</v>
      </c>
      <c r="E15" s="14">
        <v>0.159</v>
      </c>
      <c r="F15" s="14">
        <v>0.431</v>
      </c>
      <c r="G15" s="14">
        <v>3.692</v>
      </c>
      <c r="H15" s="12">
        <f t="shared" si="5"/>
        <v>0.01876379691</v>
      </c>
      <c r="I15" s="14">
        <v>8.656</v>
      </c>
      <c r="J15" s="15">
        <f t="shared" si="2"/>
        <v>0.1</v>
      </c>
      <c r="K15" s="12">
        <f t="shared" si="3"/>
        <v>0.02708559047</v>
      </c>
    </row>
    <row r="16">
      <c r="A16" s="8">
        <v>100000.0</v>
      </c>
      <c r="B16" s="11">
        <v>1866.0</v>
      </c>
      <c r="C16" s="12">
        <f t="shared" si="1"/>
        <v>0.01866</v>
      </c>
      <c r="D16" s="12">
        <f t="shared" si="4"/>
        <v>0.04209445585</v>
      </c>
      <c r="E16" s="14">
        <v>0.156</v>
      </c>
      <c r="F16" s="14">
        <v>0.432</v>
      </c>
      <c r="G16" s="14">
        <v>3.593</v>
      </c>
      <c r="H16" s="12">
        <f t="shared" si="5"/>
        <v>0.02681473456</v>
      </c>
      <c r="I16" s="14">
        <v>8.469</v>
      </c>
      <c r="J16" s="15">
        <f t="shared" si="2"/>
        <v>0.069</v>
      </c>
      <c r="K16" s="12">
        <f t="shared" si="3"/>
        <v>0.01920400779</v>
      </c>
    </row>
    <row r="17">
      <c r="A17" s="8">
        <v>150000.0</v>
      </c>
      <c r="B17" s="11">
        <v>2908.0</v>
      </c>
      <c r="C17" s="12">
        <f t="shared" si="1"/>
        <v>0.01938666667</v>
      </c>
      <c r="D17" s="12">
        <f t="shared" si="4"/>
        <v>0.03894247946</v>
      </c>
      <c r="E17" s="14">
        <v>0.157</v>
      </c>
      <c r="F17" s="14">
        <v>0.433</v>
      </c>
      <c r="G17" s="14">
        <v>3.641</v>
      </c>
      <c r="H17" s="12">
        <f t="shared" si="5"/>
        <v>0.01335930977</v>
      </c>
      <c r="I17" s="14">
        <v>8.604</v>
      </c>
      <c r="J17" s="15">
        <f t="shared" si="2"/>
        <v>0.057</v>
      </c>
      <c r="K17" s="12">
        <f t="shared" si="3"/>
        <v>0.01565503982</v>
      </c>
    </row>
    <row r="18">
      <c r="A18" s="8">
        <v>200000.0</v>
      </c>
      <c r="B18" s="11">
        <v>3788.0</v>
      </c>
      <c r="C18" s="12">
        <f t="shared" si="1"/>
        <v>0.01894</v>
      </c>
      <c r="D18" s="12">
        <f t="shared" si="4"/>
        <v>0.02303988996</v>
      </c>
      <c r="E18" s="14">
        <v>0.155</v>
      </c>
      <c r="F18" s="14">
        <v>0.429</v>
      </c>
      <c r="G18" s="14">
        <v>3.587</v>
      </c>
      <c r="H18" s="12">
        <f t="shared" si="5"/>
        <v>0.01483109036</v>
      </c>
      <c r="I18" s="14">
        <v>8.533</v>
      </c>
      <c r="J18" s="15">
        <f t="shared" si="2"/>
        <v>0.049</v>
      </c>
      <c r="K18" s="12">
        <f t="shared" si="3"/>
        <v>0.01366044048</v>
      </c>
    </row>
    <row r="19">
      <c r="A19" s="8">
        <v>300000.0</v>
      </c>
      <c r="B19" s="11">
        <v>5747.0</v>
      </c>
      <c r="C19" s="12">
        <f t="shared" si="1"/>
        <v>0.01915666667</v>
      </c>
      <c r="D19" s="12">
        <f t="shared" si="4"/>
        <v>0.01143963393</v>
      </c>
      <c r="E19" s="14">
        <v>0.156</v>
      </c>
      <c r="F19" s="14">
        <v>0.431</v>
      </c>
      <c r="G19" s="14">
        <v>3.601</v>
      </c>
      <c r="H19" s="12">
        <f t="shared" si="5"/>
        <v>0.003902982994</v>
      </c>
      <c r="I19" s="14">
        <v>8.498</v>
      </c>
      <c r="J19" s="15">
        <f t="shared" si="2"/>
        <v>0.04</v>
      </c>
      <c r="K19" s="12">
        <f t="shared" si="3"/>
        <v>0.01110802555</v>
      </c>
    </row>
    <row r="20">
      <c r="A20" s="8">
        <v>350000.0</v>
      </c>
      <c r="B20" s="11">
        <v>6807.0</v>
      </c>
      <c r="C20" s="12">
        <f t="shared" si="1"/>
        <v>0.01944857143</v>
      </c>
      <c r="D20" s="12">
        <f t="shared" si="4"/>
        <v>0.0152377638</v>
      </c>
      <c r="E20" s="14">
        <v>0.157</v>
      </c>
      <c r="F20" s="14">
        <v>0.432</v>
      </c>
      <c r="G20" s="14">
        <v>3.639</v>
      </c>
      <c r="H20" s="12">
        <f t="shared" si="5"/>
        <v>0.01055262427</v>
      </c>
      <c r="I20" s="14">
        <v>8.546</v>
      </c>
      <c r="J20" s="15">
        <f t="shared" si="2"/>
        <v>0.037</v>
      </c>
      <c r="K20" s="12">
        <f t="shared" si="3"/>
        <v>0.01016762847</v>
      </c>
    </row>
    <row r="21">
      <c r="A21" s="8">
        <v>400000.0</v>
      </c>
      <c r="B21" s="11">
        <v>7575.0</v>
      </c>
      <c r="C21" s="12">
        <f t="shared" si="1"/>
        <v>0.0189375</v>
      </c>
      <c r="D21" s="12">
        <f t="shared" si="4"/>
        <v>0.02627809608</v>
      </c>
      <c r="E21" s="14">
        <v>0.156</v>
      </c>
      <c r="F21" s="14">
        <v>0.432</v>
      </c>
      <c r="G21" s="14">
        <v>3.599</v>
      </c>
      <c r="H21" s="12">
        <f t="shared" si="5"/>
        <v>0.01099203078</v>
      </c>
      <c r="I21" s="14">
        <v>8.48</v>
      </c>
      <c r="J21" s="15">
        <f t="shared" si="2"/>
        <v>0.035</v>
      </c>
      <c r="K21" s="12">
        <f t="shared" si="3"/>
        <v>0.00972492359</v>
      </c>
    </row>
    <row r="22">
      <c r="A22" s="8">
        <v>500000.0</v>
      </c>
      <c r="B22" s="11">
        <v>9701.0</v>
      </c>
      <c r="C22" s="12">
        <f t="shared" si="1"/>
        <v>0.019402</v>
      </c>
      <c r="D22" s="12">
        <f t="shared" si="4"/>
        <v>0.02452805281</v>
      </c>
      <c r="E22" s="14">
        <v>0.157</v>
      </c>
      <c r="F22" s="14">
        <v>0.433</v>
      </c>
      <c r="G22" s="14">
        <v>3.642</v>
      </c>
      <c r="H22" s="12">
        <f t="shared" si="5"/>
        <v>0.01194776327</v>
      </c>
      <c r="I22" s="14">
        <v>8.593</v>
      </c>
      <c r="J22" s="15">
        <f t="shared" si="2"/>
        <v>0.031</v>
      </c>
      <c r="K22" s="12">
        <f t="shared" si="3"/>
        <v>0.0085118067</v>
      </c>
    </row>
    <row r="23">
      <c r="A23" s="8">
        <v>1000000.0</v>
      </c>
      <c r="B23" s="11">
        <v>19291.0</v>
      </c>
      <c r="C23" s="12">
        <f t="shared" si="1"/>
        <v>0.019291</v>
      </c>
      <c r="D23" s="12">
        <f t="shared" si="4"/>
        <v>0.005721059685</v>
      </c>
      <c r="E23" s="14">
        <v>0.157</v>
      </c>
      <c r="F23" s="14">
        <v>0.432</v>
      </c>
      <c r="G23" s="14">
        <v>3.632</v>
      </c>
      <c r="H23" s="12">
        <f t="shared" si="5"/>
        <v>0.002745744097</v>
      </c>
      <c r="I23" s="14">
        <v>8.567</v>
      </c>
      <c r="J23" s="15">
        <f t="shared" si="2"/>
        <v>0.022</v>
      </c>
      <c r="K23" s="12">
        <f t="shared" si="3"/>
        <v>0.006057268722</v>
      </c>
    </row>
  </sheetData>
  <mergeCells count="1">
    <mergeCell ref="A1:B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6"/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  <c r="I1" s="17" t="s">
        <v>29</v>
      </c>
      <c r="O1" s="18">
        <f>IFERROR(__xludf.DUMMYFUNCTION("INDEX('Вариант 1'!A4:A23,MATCH(INDEX(FILTER('Вариант 1'!K4:K23, 'Вариант 1'!K4:K23&lt;0.01), 1), 'Вариант 1'!K4:K23, 0))"),200000.0)</f>
        <v>200000</v>
      </c>
    </row>
    <row r="2">
      <c r="A2" s="17" t="s">
        <v>30</v>
      </c>
      <c r="B2" s="19">
        <f>'Вариант 1'!C23</f>
        <v>0.191643</v>
      </c>
      <c r="C2" s="19">
        <f>'Вариант 2'!C23</f>
        <v>0.101177</v>
      </c>
      <c r="D2" s="19">
        <f>'Вариант 3'!C23</f>
        <v>0.021416</v>
      </c>
      <c r="E2" s="19">
        <f>'Вариант 4'!C23</f>
        <v>0.003579</v>
      </c>
      <c r="F2" s="19">
        <f>'Вариант 5'!C23</f>
        <v>0.001079</v>
      </c>
      <c r="G2" s="19">
        <f>'Вариант 6'!C23</f>
        <v>0.002695</v>
      </c>
      <c r="H2" s="19">
        <f>'Вариант 7'!C23</f>
        <v>0.125309</v>
      </c>
      <c r="I2" s="19">
        <f>'Вариант 8'!C23</f>
        <v>0.019291</v>
      </c>
    </row>
    <row r="4">
      <c r="A4" s="16"/>
      <c r="B4" s="17" t="s">
        <v>22</v>
      </c>
      <c r="C4" s="17" t="s">
        <v>23</v>
      </c>
      <c r="D4" s="17" t="s">
        <v>24</v>
      </c>
      <c r="E4" s="17" t="s">
        <v>25</v>
      </c>
      <c r="F4" s="17" t="s">
        <v>26</v>
      </c>
      <c r="G4" s="17" t="s">
        <v>27</v>
      </c>
      <c r="H4" s="17" t="s">
        <v>28</v>
      </c>
      <c r="I4" s="17" t="s">
        <v>29</v>
      </c>
    </row>
    <row r="5">
      <c r="A5" s="17" t="s">
        <v>31</v>
      </c>
      <c r="B5" s="20">
        <f>'Вариант 1'!E23</f>
        <v>0.275</v>
      </c>
      <c r="C5" s="20">
        <f>'Вариант 2'!E23</f>
        <v>0.266</v>
      </c>
      <c r="D5" s="20">
        <f>'Вариант 3'!E23</f>
        <v>0.079</v>
      </c>
      <c r="E5" s="20">
        <f>'Вариант 4'!E23</f>
        <v>0.583</v>
      </c>
      <c r="F5" s="20">
        <f>'Вариант 5'!E23</f>
        <v>0.397</v>
      </c>
      <c r="G5" s="20">
        <f>'Вариант 6'!E23</f>
        <v>0.016</v>
      </c>
      <c r="H5" s="20">
        <f>'Вариант 7'!E23</f>
        <v>3.105</v>
      </c>
      <c r="I5" s="20">
        <f>'Вариант 8'!E23</f>
        <v>0.157</v>
      </c>
    </row>
    <row r="7">
      <c r="A7" s="16"/>
      <c r="B7" s="17" t="s">
        <v>22</v>
      </c>
      <c r="C7" s="17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29</v>
      </c>
    </row>
    <row r="8">
      <c r="A8" s="17" t="s">
        <v>13</v>
      </c>
      <c r="B8" s="20">
        <f>'Вариант 1'!F23</f>
        <v>0.355</v>
      </c>
      <c r="C8" s="20">
        <f>'Вариант 2'!F23</f>
        <v>0.398</v>
      </c>
      <c r="D8" s="20">
        <f>'Вариант 3'!F23</f>
        <v>0.217</v>
      </c>
      <c r="E8" s="20">
        <f>'Вариант 4'!F23</f>
        <v>0.439</v>
      </c>
      <c r="F8" s="20">
        <f>'Вариант 5'!F23</f>
        <v>0.399</v>
      </c>
      <c r="G8" s="20">
        <f>'Вариант 6'!F23</f>
        <v>0.1</v>
      </c>
      <c r="H8" s="20">
        <f>'Вариант 7'!F23</f>
        <v>0.796</v>
      </c>
      <c r="I8" s="20">
        <f>'Вариант 8'!F23</f>
        <v>0.432</v>
      </c>
    </row>
    <row r="10">
      <c r="A10" s="16"/>
      <c r="B10" s="17" t="s">
        <v>22</v>
      </c>
      <c r="C10" s="17" t="s">
        <v>23</v>
      </c>
      <c r="D10" s="17" t="s">
        <v>24</v>
      </c>
      <c r="E10" s="17" t="s">
        <v>25</v>
      </c>
      <c r="F10" s="17" t="s">
        <v>26</v>
      </c>
      <c r="G10" s="17" t="s">
        <v>27</v>
      </c>
      <c r="H10" s="17" t="s">
        <v>28</v>
      </c>
      <c r="I10" s="17" t="s">
        <v>29</v>
      </c>
    </row>
    <row r="11">
      <c r="A11" s="17" t="s">
        <v>32</v>
      </c>
      <c r="B11" s="20">
        <f>'Вариант 1'!G23</f>
        <v>7.726</v>
      </c>
      <c r="C11" s="20">
        <f>'Вариант 2'!G23</f>
        <v>6.677</v>
      </c>
      <c r="D11" s="20">
        <f>'Вариант 3'!G23</f>
        <v>1.814</v>
      </c>
      <c r="E11" s="20">
        <f>'Вариант 4'!G23</f>
        <v>13.291</v>
      </c>
      <c r="F11" s="20">
        <f>'Вариант 5'!G23</f>
        <v>9.938</v>
      </c>
      <c r="G11" s="20">
        <f>'Вариант 6'!G23</f>
        <v>0.37</v>
      </c>
      <c r="H11" s="20">
        <f>'Вариант 7'!G23</f>
        <v>80.59</v>
      </c>
      <c r="I11" s="20">
        <f>'Вариант 8'!G23</f>
        <v>3.632</v>
      </c>
    </row>
    <row r="13">
      <c r="A13" s="16"/>
      <c r="B13" s="17" t="s">
        <v>22</v>
      </c>
      <c r="C13" s="17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28</v>
      </c>
      <c r="I13" s="17" t="s">
        <v>29</v>
      </c>
    </row>
    <row r="14">
      <c r="A14" s="17" t="s">
        <v>33</v>
      </c>
      <c r="B14" s="21">
        <v>150000.0</v>
      </c>
      <c r="C14" s="22">
        <f>IFERROR(__xludf.DUMMYFUNCTION("INDEX('Вариант 2'!A4:A23,MATCH(INDEX(FILTER('Вариант 2'!K4:K23, 'Вариант 2'!K4:K23&lt;0.01), 1), 'Вариант 2'!K4:K23, 0))"),200000.0)</f>
        <v>200000</v>
      </c>
      <c r="D14" s="21">
        <v>150000.0</v>
      </c>
      <c r="E14" s="22">
        <f>IFERROR(__xludf.DUMMYFUNCTION("INDEX('Вариант 4'!A4:A23,MATCH(INDEX(FILTER('Вариант 4'!K4:K23, 'Вариант 4'!K4:K23&lt;0.01), 1), 'Вариант 4'!K4:K23, 0))"),200000.0)</f>
        <v>200000</v>
      </c>
      <c r="F14" s="21">
        <v>150000.0</v>
      </c>
      <c r="G14" s="21">
        <v>100000.0</v>
      </c>
      <c r="H14" s="21">
        <v>500000.0</v>
      </c>
      <c r="I14" s="21">
        <v>200000.0</v>
      </c>
    </row>
    <row r="21">
      <c r="M21" s="23">
        <v>0.1</v>
      </c>
      <c r="N21" s="24">
        <f>G2</f>
        <v>0.002695</v>
      </c>
    </row>
    <row r="22">
      <c r="M22" s="23">
        <v>0.4</v>
      </c>
      <c r="N22" s="24">
        <f>E2</f>
        <v>0.003579</v>
      </c>
    </row>
    <row r="23">
      <c r="M23" s="23">
        <v>0.8</v>
      </c>
      <c r="N23" s="24">
        <f>H2</f>
        <v>0.125309</v>
      </c>
    </row>
  </sheetData>
  <drawing r:id="rId1"/>
</worksheet>
</file>