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\ITMO\2 Курс\ТеорВер\"/>
    </mc:Choice>
  </mc:AlternateContent>
  <xr:revisionPtr revIDLastSave="0" documentId="13_ncr:1_{29A4370F-D0F3-4C0C-8D99-C08251BD2FCD}" xr6:coauthVersionLast="46" xr6:coauthVersionMax="46" xr10:uidLastSave="{00000000-0000-0000-0000-000000000000}"/>
  <bookViews>
    <workbookView xWindow="-120" yWindow="-120" windowWidth="19440" windowHeight="15000" activeTab="1" xr2:uid="{46C5660C-97BE-4AC9-B88A-D98CAD43873B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J12" i="2"/>
  <c r="K15" i="2"/>
  <c r="J15" i="2"/>
  <c r="B18" i="2"/>
  <c r="B19" i="2" s="1"/>
  <c r="C16" i="2"/>
  <c r="B16" i="2"/>
  <c r="C15" i="2"/>
  <c r="B15" i="2"/>
  <c r="H15" i="2" a="1"/>
  <c r="H15" i="2" s="1"/>
  <c r="G15" i="2" a="1"/>
  <c r="G15" i="2" s="1"/>
  <c r="F15" i="2" a="1"/>
  <c r="F15" i="2" s="1"/>
  <c r="E15" i="2" a="1"/>
  <c r="E15" i="2" s="1"/>
  <c r="J10" i="2"/>
  <c r="N8" i="2"/>
  <c r="N7" i="2"/>
  <c r="N6" i="2"/>
  <c r="N5" i="2"/>
  <c r="N4" i="2"/>
  <c r="N3" i="2"/>
  <c r="N2" i="2"/>
  <c r="I12" i="2"/>
  <c r="H12" i="2"/>
  <c r="G12" i="2"/>
  <c r="F12" i="2"/>
  <c r="E12" i="2"/>
  <c r="D12" i="2"/>
  <c r="C12" i="2"/>
  <c r="B12" i="2"/>
  <c r="J11" i="2"/>
  <c r="M8" i="2"/>
  <c r="M7" i="2"/>
  <c r="M6" i="2"/>
  <c r="M5" i="2"/>
  <c r="M4" i="2"/>
  <c r="M3" i="2"/>
  <c r="M2" i="2"/>
  <c r="I11" i="2"/>
  <c r="H11" i="2"/>
  <c r="G11" i="2"/>
  <c r="F11" i="2"/>
  <c r="E11" i="2"/>
  <c r="D11" i="2"/>
  <c r="C11" i="2"/>
  <c r="L8" i="2"/>
  <c r="L7" i="2"/>
  <c r="L6" i="2"/>
  <c r="L5" i="2"/>
  <c r="L4" i="2"/>
  <c r="L3" i="2"/>
  <c r="L2" i="2"/>
  <c r="M11" i="2"/>
  <c r="L11" i="2"/>
  <c r="M10" i="2"/>
  <c r="L10" i="2"/>
  <c r="L9" i="2"/>
  <c r="M9" i="2"/>
  <c r="N9" i="2"/>
  <c r="N10" i="2"/>
  <c r="N11" i="2"/>
  <c r="N12" i="2"/>
  <c r="M12" i="2"/>
  <c r="L12" i="2"/>
  <c r="K12" i="2"/>
  <c r="K11" i="2"/>
  <c r="K10" i="2"/>
  <c r="K9" i="2"/>
  <c r="I10" i="2"/>
  <c r="H10" i="2"/>
  <c r="G10" i="2"/>
  <c r="F10" i="2"/>
  <c r="E10" i="2"/>
  <c r="D10" i="2"/>
  <c r="C10" i="2"/>
  <c r="B10" i="2"/>
  <c r="B9" i="2"/>
  <c r="I9" i="2"/>
  <c r="H9" i="2"/>
  <c r="G9" i="2"/>
  <c r="F9" i="2"/>
  <c r="E9" i="2"/>
  <c r="D9" i="2"/>
  <c r="C9" i="2"/>
  <c r="J9" i="2"/>
  <c r="K7" i="2"/>
  <c r="K6" i="2"/>
  <c r="K5" i="2"/>
  <c r="K4" i="2"/>
  <c r="K3" i="2"/>
  <c r="K2" i="2"/>
  <c r="K8" i="2" s="1"/>
  <c r="K8" i="1"/>
  <c r="J9" i="1"/>
  <c r="K7" i="1"/>
  <c r="K6" i="1"/>
  <c r="K5" i="1"/>
  <c r="K4" i="1"/>
  <c r="K3" i="1"/>
  <c r="K2" i="1"/>
  <c r="I9" i="1"/>
  <c r="H9" i="1"/>
  <c r="G9" i="1"/>
  <c r="F9" i="1"/>
  <c r="E9" i="1"/>
  <c r="D9" i="1"/>
  <c r="C9" i="1"/>
  <c r="B9" i="1"/>
  <c r="P29" i="1"/>
  <c r="M27" i="1"/>
  <c r="P28" i="1"/>
  <c r="M26" i="1"/>
  <c r="P25" i="1" a="1"/>
  <c r="P25" i="1" s="1"/>
  <c r="O25" i="1" a="1"/>
  <c r="O25" i="1" s="1"/>
  <c r="M23" i="1" a="1"/>
  <c r="M23" i="1" s="1"/>
  <c r="L23" i="1" a="1"/>
  <c r="L23" i="1" s="1"/>
  <c r="P13" i="1"/>
  <c r="B19" i="1"/>
  <c r="M11" i="1"/>
  <c r="P10" i="1" a="1"/>
  <c r="P10" i="1" s="1"/>
  <c r="A19" i="1"/>
  <c r="M8" i="1" a="1"/>
  <c r="M8" i="1" s="1"/>
  <c r="D12" i="1" a="1"/>
  <c r="D12" i="1" s="1"/>
  <c r="C12" i="1" a="1"/>
  <c r="C12" i="1" s="1"/>
  <c r="A12" i="1" a="1"/>
  <c r="A12" i="1" s="1"/>
  <c r="B12" i="1" a="1"/>
  <c r="B12" i="1" s="1"/>
  <c r="O10" i="1" a="1"/>
  <c r="O10" i="1" s="1"/>
  <c r="L8" i="1" a="1"/>
  <c r="L8" i="1" s="1"/>
  <c r="B23" i="2" l="1"/>
  <c r="D23" i="2"/>
  <c r="D22" i="2"/>
  <c r="B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<sst xmlns="http://schemas.openxmlformats.org/spreadsheetml/2006/main" count="64" uniqueCount="29">
  <si>
    <t>X\Y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</si>
  <si>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</si>
  <si>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t>-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</si>
  <si>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</si>
  <si>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t>mx x^2</t>
  </si>
  <si>
    <t>mx x</t>
  </si>
  <si>
    <t>my y</t>
  </si>
  <si>
    <t>my y^2</t>
  </si>
  <si>
    <t>S^2(x)</t>
  </si>
  <si>
    <t>S^2(y)</t>
  </si>
  <si>
    <t>S^2</t>
  </si>
  <si>
    <t>S</t>
  </si>
  <si>
    <t>x</t>
  </si>
  <si>
    <t>y</t>
  </si>
  <si>
    <t>mx * x</t>
  </si>
  <si>
    <t>my *y</t>
  </si>
  <si>
    <t>mx * x^2</t>
  </si>
  <si>
    <t>my *y^2</t>
  </si>
  <si>
    <t>Sxy</t>
  </si>
  <si>
    <t>Rxy</t>
  </si>
  <si>
    <t>Уравнение:</t>
  </si>
  <si>
    <t>y =</t>
  </si>
  <si>
    <t>x(сред)</t>
  </si>
  <si>
    <t>y(сред)</t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</si>
  <si>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y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</si>
  <si>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x</t>
    </r>
  </si>
  <si>
    <t>x       +</t>
  </si>
  <si>
    <t>y       +</t>
  </si>
  <si>
    <t>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</si>
</sst>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Border="1"/>
    <xf numFmtId="0" fontId="0" fillId="0" borderId="5" xfId="0" applyBorder="1"/>
    <xf numFmtId="0" fontId="0" fillId="0" borderId="15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0" xfId="0" applyFill="1" applyBorder="1"/>
    <xf numFmtId="0" fontId="0" fillId="4" borderId="14" xfId="0" applyFill="1" applyBorder="1"/>
    <xf numFmtId="0" fontId="0" fillId="2" borderId="0" xfId="0" applyFill="1" applyBorder="1"/>
    <xf numFmtId="0" fontId="0" fillId="2" borderId="14" xfId="0" applyFill="1" applyBorder="1"/>
    <xf numFmtId="0" fontId="0" fillId="4" borderId="25" xfId="0" applyFill="1" applyBorder="1"/>
    <xf numFmtId="0" fontId="0" fillId="2" borderId="25" xfId="0" applyFill="1" applyBorder="1"/>
    <xf numFmtId="0" fontId="0" fillId="2" borderId="5" xfId="0" applyFill="1" applyBorder="1"/>
    <xf numFmtId="0" fontId="0" fillId="4" borderId="11" xfId="0" applyFill="1" applyBorder="1"/>
    <xf numFmtId="0" fontId="0" fillId="4" borderId="22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5" xfId="0" applyFill="1" applyBorder="1"/>
    <xf numFmtId="0" fontId="0" fillId="4" borderId="5" xfId="0" applyFill="1" applyBorder="1"/>
    <xf numFmtId="0" fontId="0" fillId="2" borderId="11" xfId="0" applyFill="1" applyBorder="1"/>
    <xf numFmtId="0" fontId="0" fillId="3" borderId="20" xfId="0" applyNumberFormat="1" applyFill="1" applyBorder="1" applyAlignment="1">
      <alignment horizontal="center" vertical="center" wrapText="1"/>
    </xf>
    <xf numFmtId="0" fontId="0" fillId="3" borderId="21" xfId="0" applyNumberForma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right"/>
    </xf>
    <xf numFmtId="0" fontId="0" fillId="4" borderId="22" xfId="0" applyFill="1" applyBorder="1" applyAlignment="1">
      <alignment horizontal="right"/>
    </xf>
    <xf numFmtId="0" fontId="0" fillId="4" borderId="16" xfId="0" applyFill="1" applyBorder="1" applyAlignment="1">
      <alignment horizontal="right"/>
    </xf>
    <xf numFmtId="0" fontId="0" fillId="4" borderId="13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28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25" xfId="0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0" fontId="0" fillId="4" borderId="30" xfId="0" applyFill="1" applyBorder="1"/>
    <xf numFmtId="0" fontId="0" fillId="4" borderId="10" xfId="0" applyFill="1" applyBorder="1"/>
    <xf numFmtId="0" fontId="0" fillId="4" borderId="18" xfId="0" applyFill="1" applyBorder="1" applyAlignment="1">
      <alignment horizontal="right"/>
    </xf>
    <xf numFmtId="0" fontId="0" fillId="4" borderId="29" xfId="0" applyFill="1" applyBorder="1"/>
    <xf numFmtId="0" fontId="0" fillId="2" borderId="22" xfId="0" applyFill="1" applyBorder="1"/>
    <xf numFmtId="0" fontId="0" fillId="2" borderId="12" xfId="0" applyFill="1" applyBorder="1"/>
    <xf numFmtId="0" fontId="2" fillId="5" borderId="19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15" xfId="0" applyFont="1" applyFill="1" applyBorder="1"/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2EB4-CFF8-4C0D-AAD1-DD6424A5E189}">
  <dimension ref="A1:P29"/>
  <sheetViews>
    <sheetView workbookViewId="0">
      <selection activeCell="A12" sqref="A12"/>
    </sheetView>
  </sheetViews>
  <sheetFormatPr defaultRowHeight="15" x14ac:dyDescent="0.25"/>
  <cols>
    <col min="16" max="16" width="10" bestFit="1" customWidth="1"/>
  </cols>
  <sheetData>
    <row r="1" spans="1:16" ht="19.5" thickTop="1" thickBot="1" x14ac:dyDescent="0.3">
      <c r="A1" s="1" t="s">
        <v>0</v>
      </c>
      <c r="B1" s="9">
        <v>0.2</v>
      </c>
      <c r="C1" s="9">
        <v>0.4</v>
      </c>
      <c r="D1" s="9">
        <v>0.6</v>
      </c>
      <c r="E1" s="9">
        <v>0.8</v>
      </c>
      <c r="F1" s="9">
        <v>1</v>
      </c>
      <c r="G1" s="9">
        <v>1.2</v>
      </c>
      <c r="H1" s="9">
        <v>1.4</v>
      </c>
      <c r="I1" s="10">
        <v>1.6</v>
      </c>
      <c r="J1" s="2" t="s">
        <v>1</v>
      </c>
    </row>
    <row r="2" spans="1:16" ht="16.5" thickTop="1" thickBot="1" x14ac:dyDescent="0.3">
      <c r="A2" s="3">
        <v>250</v>
      </c>
      <c r="B2" s="4">
        <v>3</v>
      </c>
      <c r="C2" s="4">
        <v>4</v>
      </c>
      <c r="D2" s="4">
        <v>5</v>
      </c>
      <c r="E2" s="4" t="s">
        <v>2</v>
      </c>
      <c r="F2" s="4" t="s">
        <v>2</v>
      </c>
      <c r="G2" s="4" t="s">
        <v>2</v>
      </c>
      <c r="H2" s="4" t="s">
        <v>2</v>
      </c>
      <c r="I2" s="5" t="s">
        <v>2</v>
      </c>
      <c r="J2" s="5">
        <v>12</v>
      </c>
      <c r="K2">
        <f>A2*J2</f>
        <v>3000</v>
      </c>
      <c r="L2" s="11">
        <v>60</v>
      </c>
      <c r="M2" s="12">
        <v>23</v>
      </c>
      <c r="O2" s="11">
        <v>4.5</v>
      </c>
      <c r="P2" s="12">
        <v>2</v>
      </c>
    </row>
    <row r="3" spans="1:16" ht="15.75" thickBot="1" x14ac:dyDescent="0.3">
      <c r="A3" s="3">
        <v>450</v>
      </c>
      <c r="B3" s="4" t="s">
        <v>2</v>
      </c>
      <c r="C3" s="4">
        <v>6</v>
      </c>
      <c r="D3" s="4">
        <v>2</v>
      </c>
      <c r="E3" s="4">
        <v>8</v>
      </c>
      <c r="F3" s="4" t="s">
        <v>2</v>
      </c>
      <c r="G3" s="4" t="s">
        <v>2</v>
      </c>
      <c r="H3" s="4" t="s">
        <v>2</v>
      </c>
      <c r="I3" s="5" t="s">
        <v>2</v>
      </c>
      <c r="J3" s="5">
        <v>16</v>
      </c>
      <c r="K3">
        <f t="shared" ref="K3:K7" si="0">A3*J3</f>
        <v>7200</v>
      </c>
      <c r="L3" s="13">
        <v>90</v>
      </c>
      <c r="M3" s="14">
        <v>25</v>
      </c>
      <c r="O3" s="13">
        <v>6</v>
      </c>
      <c r="P3" s="14">
        <v>4</v>
      </c>
    </row>
    <row r="4" spans="1:16" ht="15.75" thickBot="1" x14ac:dyDescent="0.3">
      <c r="A4" s="3">
        <v>650</v>
      </c>
      <c r="B4" s="4" t="s">
        <v>2</v>
      </c>
      <c r="C4" s="4" t="s">
        <v>2</v>
      </c>
      <c r="D4" s="4" t="s">
        <v>2</v>
      </c>
      <c r="E4" s="4">
        <v>5</v>
      </c>
      <c r="F4" s="4">
        <v>14</v>
      </c>
      <c r="G4" s="4">
        <v>9</v>
      </c>
      <c r="H4" s="4" t="s">
        <v>2</v>
      </c>
      <c r="I4" s="5" t="s">
        <v>2</v>
      </c>
      <c r="J4" s="5">
        <v>28</v>
      </c>
      <c r="K4">
        <f t="shared" si="0"/>
        <v>18200</v>
      </c>
      <c r="L4" s="13">
        <v>120</v>
      </c>
      <c r="M4" s="14">
        <v>26</v>
      </c>
      <c r="O4" s="13">
        <v>7.5</v>
      </c>
      <c r="P4" s="14">
        <v>9</v>
      </c>
    </row>
    <row r="5" spans="1:16" ht="15.75" thickBot="1" x14ac:dyDescent="0.3">
      <c r="A5" s="3">
        <v>850</v>
      </c>
      <c r="B5" s="4" t="s">
        <v>2</v>
      </c>
      <c r="C5" s="4" t="s">
        <v>2</v>
      </c>
      <c r="D5" s="4" t="s">
        <v>2</v>
      </c>
      <c r="E5" s="4">
        <v>6</v>
      </c>
      <c r="F5" s="4">
        <v>8</v>
      </c>
      <c r="G5" s="4">
        <v>6</v>
      </c>
      <c r="H5" s="4" t="s">
        <v>2</v>
      </c>
      <c r="I5" s="5" t="s">
        <v>2</v>
      </c>
      <c r="J5" s="5">
        <v>20</v>
      </c>
      <c r="K5">
        <f t="shared" si="0"/>
        <v>17000</v>
      </c>
      <c r="L5" s="13">
        <v>150</v>
      </c>
      <c r="M5" s="14">
        <v>13</v>
      </c>
      <c r="O5" s="13">
        <v>9</v>
      </c>
      <c r="P5" s="14">
        <v>24</v>
      </c>
    </row>
    <row r="6" spans="1:16" ht="15.75" thickBot="1" x14ac:dyDescent="0.3">
      <c r="A6" s="3">
        <v>1050</v>
      </c>
      <c r="B6" s="4" t="s">
        <v>2</v>
      </c>
      <c r="C6" s="4" t="s">
        <v>2</v>
      </c>
      <c r="D6" s="4" t="s">
        <v>2</v>
      </c>
      <c r="E6" s="4" t="s">
        <v>2</v>
      </c>
      <c r="F6" s="4">
        <v>5</v>
      </c>
      <c r="G6" s="4">
        <v>7</v>
      </c>
      <c r="H6" s="4">
        <v>4</v>
      </c>
      <c r="I6" s="5" t="s">
        <v>2</v>
      </c>
      <c r="J6" s="5">
        <v>16</v>
      </c>
      <c r="K6">
        <f t="shared" si="0"/>
        <v>16800</v>
      </c>
      <c r="L6" s="15">
        <v>180</v>
      </c>
      <c r="M6" s="16">
        <v>8</v>
      </c>
      <c r="O6" s="15">
        <v>10.5</v>
      </c>
      <c r="P6" s="16">
        <v>26</v>
      </c>
    </row>
    <row r="7" spans="1:16" ht="15.75" thickBot="1" x14ac:dyDescent="0.3">
      <c r="A7" s="6">
        <v>1250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>
        <v>5</v>
      </c>
      <c r="I7" s="8">
        <v>3</v>
      </c>
      <c r="J7" s="8">
        <v>8</v>
      </c>
      <c r="K7">
        <f t="shared" si="0"/>
        <v>10000</v>
      </c>
      <c r="L7" s="19">
        <v>210</v>
      </c>
      <c r="M7" s="20">
        <v>5</v>
      </c>
      <c r="O7" s="15">
        <v>12</v>
      </c>
      <c r="P7" s="16">
        <v>19</v>
      </c>
    </row>
    <row r="8" spans="1:16" ht="19.5" thickTop="1" thickBot="1" x14ac:dyDescent="0.3">
      <c r="A8" s="6" t="s">
        <v>3</v>
      </c>
      <c r="B8" s="7">
        <v>3</v>
      </c>
      <c r="C8" s="7">
        <v>10</v>
      </c>
      <c r="D8" s="7">
        <v>7</v>
      </c>
      <c r="E8" s="7">
        <v>19</v>
      </c>
      <c r="F8" s="7">
        <v>27</v>
      </c>
      <c r="G8" s="7">
        <v>22</v>
      </c>
      <c r="H8" s="7">
        <v>9</v>
      </c>
      <c r="I8" s="8">
        <v>3</v>
      </c>
      <c r="J8" s="8">
        <v>100</v>
      </c>
      <c r="K8">
        <f>SUM(K2:K7)</f>
        <v>72200</v>
      </c>
      <c r="L8" s="17" cm="1">
        <f t="array" ref="L8">SUM(L2:L7*M2:M7)</f>
        <v>11190</v>
      </c>
      <c r="M8" s="21" cm="1">
        <f t="array" ref="M8">SUM(L2:L7^2*M2:M7)</f>
        <v>1431900</v>
      </c>
      <c r="O8" s="13">
        <v>13.5</v>
      </c>
      <c r="P8" s="14">
        <v>11</v>
      </c>
    </row>
    <row r="9" spans="1:16" ht="16.5" thickTop="1" thickBot="1" x14ac:dyDescent="0.3">
      <c r="B9">
        <f>B1*B8</f>
        <v>0.60000000000000009</v>
      </c>
      <c r="C9">
        <f t="shared" ref="C9:I9" si="1">C1*C8</f>
        <v>4</v>
      </c>
      <c r="D9">
        <f t="shared" si="1"/>
        <v>4.2</v>
      </c>
      <c r="E9">
        <f t="shared" si="1"/>
        <v>15.200000000000001</v>
      </c>
      <c r="F9">
        <f t="shared" si="1"/>
        <v>27</v>
      </c>
      <c r="G9">
        <f t="shared" si="1"/>
        <v>26.4</v>
      </c>
      <c r="H9">
        <f t="shared" si="1"/>
        <v>12.6</v>
      </c>
      <c r="I9">
        <f t="shared" si="1"/>
        <v>4.8000000000000007</v>
      </c>
      <c r="J9">
        <f>SUM(B9:I9)</f>
        <v>94.8</v>
      </c>
      <c r="O9" s="17">
        <v>15</v>
      </c>
      <c r="P9" s="18">
        <v>5</v>
      </c>
    </row>
    <row r="10" spans="1:16" ht="15.75" thickBot="1" x14ac:dyDescent="0.3">
      <c r="M10" s="22" t="s">
        <v>8</v>
      </c>
      <c r="O10" s="17" cm="1">
        <f t="array" ref="O10">SUM(O2:O9*P2:P9)</f>
        <v>1041</v>
      </c>
      <c r="P10" s="21" cm="1">
        <f t="array" ref="P10">SUM(O2:O9^2*P2:P9)</f>
        <v>11367</v>
      </c>
    </row>
    <row r="11" spans="1:16" ht="15.75" thickBot="1" x14ac:dyDescent="0.3">
      <c r="A11" t="s">
        <v>5</v>
      </c>
      <c r="B11" t="s">
        <v>6</v>
      </c>
      <c r="C11" t="s">
        <v>4</v>
      </c>
      <c r="D11" t="s">
        <v>7</v>
      </c>
      <c r="M11" s="23">
        <f>(M8-L8^2/100)/99</f>
        <v>1815.5454545454545</v>
      </c>
    </row>
    <row r="12" spans="1:16" x14ac:dyDescent="0.25">
      <c r="A12" cm="1">
        <f t="array" ref="A12">SUM(A2:A7*J2:J7)</f>
        <v>72200</v>
      </c>
      <c r="B12" cm="1">
        <f t="array" ref="B12">SUM(B1:I1*B8:I8)</f>
        <v>94.8</v>
      </c>
      <c r="C12" cm="1">
        <f t="array" ref="C12">SUM(A2:A7^2*J2:J7)</f>
        <v>60410000</v>
      </c>
      <c r="D12" cm="1">
        <f t="array" ref="D12">SUM(B1:I1^2*B8:I8)</f>
        <v>100.40000000000002</v>
      </c>
      <c r="P12" s="22" t="s">
        <v>9</v>
      </c>
    </row>
    <row r="13" spans="1:16" ht="15.75" thickBot="1" x14ac:dyDescent="0.3">
      <c r="P13" s="23">
        <f>1/99*(P10-1/100*O10^2)</f>
        <v>5.3554545454545508</v>
      </c>
    </row>
    <row r="16" spans="1:16" ht="15.75" thickBot="1" x14ac:dyDescent="0.3"/>
    <row r="17" spans="1:16" x14ac:dyDescent="0.25">
      <c r="L17" s="11">
        <v>300</v>
      </c>
      <c r="M17" s="12">
        <v>11</v>
      </c>
      <c r="O17" s="11">
        <v>2400</v>
      </c>
      <c r="P17" s="12">
        <v>5</v>
      </c>
    </row>
    <row r="18" spans="1:16" x14ac:dyDescent="0.25">
      <c r="A18" t="s">
        <v>8</v>
      </c>
      <c r="B18" t="s">
        <v>9</v>
      </c>
      <c r="L18" s="13">
        <v>305</v>
      </c>
      <c r="M18" s="14">
        <v>7</v>
      </c>
      <c r="O18" s="13">
        <v>2440</v>
      </c>
      <c r="P18" s="14">
        <v>5</v>
      </c>
    </row>
    <row r="19" spans="1:16" x14ac:dyDescent="0.25">
      <c r="A19">
        <f>1/99*(C12-1/100*A12^2)</f>
        <v>83652.525252525258</v>
      </c>
      <c r="B19">
        <f>1/99*(D12-1/100*B12^2)</f>
        <v>0.10635959595959628</v>
      </c>
      <c r="L19" s="13">
        <v>310</v>
      </c>
      <c r="M19" s="14">
        <v>31</v>
      </c>
      <c r="O19" s="13">
        <v>2480</v>
      </c>
      <c r="P19" s="14">
        <v>12</v>
      </c>
    </row>
    <row r="20" spans="1:16" x14ac:dyDescent="0.25">
      <c r="L20" s="13">
        <v>315</v>
      </c>
      <c r="M20" s="14">
        <v>19</v>
      </c>
      <c r="O20" s="13">
        <v>2520</v>
      </c>
      <c r="P20" s="14">
        <v>22</v>
      </c>
    </row>
    <row r="21" spans="1:16" x14ac:dyDescent="0.25">
      <c r="L21" s="13">
        <v>320</v>
      </c>
      <c r="M21" s="14">
        <v>20</v>
      </c>
      <c r="O21" s="13">
        <v>2560</v>
      </c>
      <c r="P21" s="14">
        <v>20</v>
      </c>
    </row>
    <row r="22" spans="1:16" ht="15.75" thickBot="1" x14ac:dyDescent="0.3">
      <c r="L22" s="13">
        <v>325</v>
      </c>
      <c r="M22" s="14">
        <v>12</v>
      </c>
      <c r="O22" s="13">
        <v>2600</v>
      </c>
      <c r="P22" s="14">
        <v>12</v>
      </c>
    </row>
    <row r="23" spans="1:16" ht="15.75" thickBot="1" x14ac:dyDescent="0.3">
      <c r="L23" s="24" cm="1">
        <f t="array" ref="L23">SUM(L17:L22*M17:M22)</f>
        <v>31330</v>
      </c>
      <c r="M23" s="21" cm="1">
        <f t="array" ref="M23">SUM(L17:L22^2*M17:M22)</f>
        <v>9821050</v>
      </c>
      <c r="O23" s="13">
        <v>2640</v>
      </c>
      <c r="P23" s="14">
        <v>11</v>
      </c>
    </row>
    <row r="24" spans="1:16" ht="15.75" thickBot="1" x14ac:dyDescent="0.3">
      <c r="O24" s="13">
        <v>2680</v>
      </c>
      <c r="P24" s="14">
        <v>13</v>
      </c>
    </row>
    <row r="25" spans="1:16" ht="15.75" thickBot="1" x14ac:dyDescent="0.3">
      <c r="M25" s="22" t="s">
        <v>8</v>
      </c>
      <c r="O25" s="24" cm="1">
        <f t="array" ref="O25">SUM(O17:O24*P17:P24)</f>
        <v>255680</v>
      </c>
      <c r="P25" s="21" cm="1">
        <f t="array" ref="P25">SUM(O17:O24^2*P17:P24)</f>
        <v>654310400</v>
      </c>
    </row>
    <row r="26" spans="1:16" ht="15.75" thickBot="1" x14ac:dyDescent="0.3">
      <c r="M26" s="23">
        <f>(M23-L23^2/100)/99</f>
        <v>54.151515151515149</v>
      </c>
    </row>
    <row r="27" spans="1:16" x14ac:dyDescent="0.25">
      <c r="M27">
        <f>SQRT(M26)</f>
        <v>7.3587713071894783</v>
      </c>
      <c r="P27" s="22" t="s">
        <v>9</v>
      </c>
    </row>
    <row r="28" spans="1:16" ht="15.75" thickBot="1" x14ac:dyDescent="0.3">
      <c r="P28" s="23">
        <f>(P25-O25^2/100)/99</f>
        <v>5937.1313131313127</v>
      </c>
    </row>
    <row r="29" spans="1:16" x14ac:dyDescent="0.25">
      <c r="P29">
        <f>SQRT(P28)</f>
        <v>77.052782643661303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92FE-AC92-484B-A648-E9C9ACFEC64B}">
  <dimension ref="A1:N23"/>
  <sheetViews>
    <sheetView tabSelected="1" workbookViewId="0">
      <selection activeCell="B11" sqref="B11"/>
    </sheetView>
  </sheetViews>
  <sheetFormatPr defaultRowHeight="15" x14ac:dyDescent="0.25"/>
  <cols>
    <col min="1" max="1" width="11.5703125" bestFit="1" customWidth="1"/>
  </cols>
  <sheetData>
    <row r="1" spans="1:14" ht="18.75" thickBot="1" x14ac:dyDescent="0.3">
      <c r="A1" s="67" t="s">
        <v>0</v>
      </c>
      <c r="B1" s="39">
        <v>0.2</v>
      </c>
      <c r="C1" s="39">
        <v>0.4</v>
      </c>
      <c r="D1" s="39">
        <v>0.6</v>
      </c>
      <c r="E1" s="39">
        <v>0.8</v>
      </c>
      <c r="F1" s="39">
        <v>1</v>
      </c>
      <c r="G1" s="39">
        <v>1.2</v>
      </c>
      <c r="H1" s="39">
        <v>1.4</v>
      </c>
      <c r="I1" s="40">
        <v>1.6</v>
      </c>
      <c r="J1" s="69" t="s">
        <v>25</v>
      </c>
      <c r="K1" s="70"/>
      <c r="L1" s="70"/>
      <c r="M1" s="70"/>
      <c r="N1" s="71"/>
    </row>
    <row r="2" spans="1:14" ht="16.5" thickTop="1" thickBot="1" x14ac:dyDescent="0.3">
      <c r="A2" s="41">
        <v>250</v>
      </c>
      <c r="B2" s="42">
        <v>3</v>
      </c>
      <c r="C2" s="42">
        <v>4</v>
      </c>
      <c r="D2" s="42">
        <v>5</v>
      </c>
      <c r="E2" s="42">
        <v>0</v>
      </c>
      <c r="F2" s="42">
        <v>0</v>
      </c>
      <c r="G2" s="42">
        <v>0</v>
      </c>
      <c r="H2" s="42">
        <v>0</v>
      </c>
      <c r="I2" s="43">
        <v>0</v>
      </c>
      <c r="J2" s="44">
        <v>12</v>
      </c>
      <c r="K2" s="32">
        <f>A2*J2</f>
        <v>3000</v>
      </c>
      <c r="L2" s="33">
        <f>B$1*B2+C$1*C2+D$1*D2+E$1*E2+F$1*F2+G$1*G2+H$1*H2+I$1*I2</f>
        <v>5.2</v>
      </c>
      <c r="M2" s="33">
        <f>A2^2*J2</f>
        <v>750000</v>
      </c>
      <c r="N2" s="34">
        <f>A2*L2</f>
        <v>1300</v>
      </c>
    </row>
    <row r="3" spans="1:14" ht="15.75" thickBot="1" x14ac:dyDescent="0.3">
      <c r="A3" s="41">
        <v>450</v>
      </c>
      <c r="B3" s="42">
        <v>0</v>
      </c>
      <c r="C3" s="42">
        <v>6</v>
      </c>
      <c r="D3" s="42">
        <v>2</v>
      </c>
      <c r="E3" s="42">
        <v>8</v>
      </c>
      <c r="F3" s="42">
        <v>0</v>
      </c>
      <c r="G3" s="42">
        <v>0</v>
      </c>
      <c r="H3" s="42">
        <v>0</v>
      </c>
      <c r="I3" s="43">
        <v>0</v>
      </c>
      <c r="J3" s="44">
        <v>16</v>
      </c>
      <c r="K3" s="35">
        <f t="shared" ref="K3:K7" si="0">A3*J3</f>
        <v>7200</v>
      </c>
      <c r="L3" s="25">
        <f t="shared" ref="L3:L8" si="1">B$1*B3+C$1*C3+D$1*D3+E$1*E3+F$1*F3+G$1*G3+H$1*H3+I$1*I3</f>
        <v>10</v>
      </c>
      <c r="M3" s="25">
        <f t="shared" ref="M3:M7" si="2">A3^2*J3</f>
        <v>3240000</v>
      </c>
      <c r="N3" s="26">
        <f t="shared" ref="N3:N7" si="3">A3*L3</f>
        <v>4500</v>
      </c>
    </row>
    <row r="4" spans="1:14" ht="15.75" thickBot="1" x14ac:dyDescent="0.3">
      <c r="A4" s="41">
        <v>650</v>
      </c>
      <c r="B4" s="42">
        <v>0</v>
      </c>
      <c r="C4" s="42">
        <v>0</v>
      </c>
      <c r="D4" s="42">
        <v>0</v>
      </c>
      <c r="E4" s="42">
        <v>5</v>
      </c>
      <c r="F4" s="42">
        <v>14</v>
      </c>
      <c r="G4" s="42">
        <v>9</v>
      </c>
      <c r="H4" s="42">
        <v>0</v>
      </c>
      <c r="I4" s="43">
        <v>0</v>
      </c>
      <c r="J4" s="44">
        <v>28</v>
      </c>
      <c r="K4" s="35">
        <f t="shared" si="0"/>
        <v>18200</v>
      </c>
      <c r="L4" s="25">
        <f t="shared" si="1"/>
        <v>28.799999999999997</v>
      </c>
      <c r="M4" s="25">
        <f t="shared" si="2"/>
        <v>11830000</v>
      </c>
      <c r="N4" s="26">
        <f t="shared" si="3"/>
        <v>18719.999999999996</v>
      </c>
    </row>
    <row r="5" spans="1:14" ht="15.75" thickBot="1" x14ac:dyDescent="0.3">
      <c r="A5" s="41">
        <v>850</v>
      </c>
      <c r="B5" s="42">
        <v>0</v>
      </c>
      <c r="C5" s="42">
        <v>0</v>
      </c>
      <c r="D5" s="42">
        <v>0</v>
      </c>
      <c r="E5" s="42">
        <v>6</v>
      </c>
      <c r="F5" s="42">
        <v>8</v>
      </c>
      <c r="G5" s="42">
        <v>6</v>
      </c>
      <c r="H5" s="42">
        <v>0</v>
      </c>
      <c r="I5" s="43">
        <v>0</v>
      </c>
      <c r="J5" s="44">
        <v>20</v>
      </c>
      <c r="K5" s="35">
        <f t="shared" si="0"/>
        <v>17000</v>
      </c>
      <c r="L5" s="25">
        <f t="shared" si="1"/>
        <v>20</v>
      </c>
      <c r="M5" s="25">
        <f t="shared" si="2"/>
        <v>14450000</v>
      </c>
      <c r="N5" s="26">
        <f t="shared" si="3"/>
        <v>17000</v>
      </c>
    </row>
    <row r="6" spans="1:14" ht="15.75" thickBot="1" x14ac:dyDescent="0.3">
      <c r="A6" s="41">
        <v>1050</v>
      </c>
      <c r="B6" s="42">
        <v>0</v>
      </c>
      <c r="C6" s="42">
        <v>0</v>
      </c>
      <c r="D6" s="42">
        <v>0</v>
      </c>
      <c r="E6" s="42">
        <v>0</v>
      </c>
      <c r="F6" s="42">
        <v>5</v>
      </c>
      <c r="G6" s="42">
        <v>7</v>
      </c>
      <c r="H6" s="42">
        <v>4</v>
      </c>
      <c r="I6" s="43">
        <v>0</v>
      </c>
      <c r="J6" s="44">
        <v>16</v>
      </c>
      <c r="K6" s="35">
        <f t="shared" si="0"/>
        <v>16800</v>
      </c>
      <c r="L6" s="25">
        <f t="shared" si="1"/>
        <v>19</v>
      </c>
      <c r="M6" s="25">
        <f t="shared" si="2"/>
        <v>17640000</v>
      </c>
      <c r="N6" s="26">
        <f t="shared" si="3"/>
        <v>19950</v>
      </c>
    </row>
    <row r="7" spans="1:14" ht="15.75" thickBot="1" x14ac:dyDescent="0.3">
      <c r="A7" s="45">
        <v>1250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5</v>
      </c>
      <c r="I7" s="47">
        <v>3</v>
      </c>
      <c r="J7" s="48">
        <v>8</v>
      </c>
      <c r="K7" s="35">
        <f t="shared" si="0"/>
        <v>10000</v>
      </c>
      <c r="L7" s="25">
        <f t="shared" si="1"/>
        <v>11.8</v>
      </c>
      <c r="M7" s="25">
        <f t="shared" si="2"/>
        <v>12500000</v>
      </c>
      <c r="N7" s="26">
        <f t="shared" si="3"/>
        <v>14750</v>
      </c>
    </row>
    <row r="8" spans="1:14" ht="19.5" thickTop="1" thickBot="1" x14ac:dyDescent="0.3">
      <c r="A8" s="68" t="s">
        <v>24</v>
      </c>
      <c r="B8" s="49">
        <v>3</v>
      </c>
      <c r="C8" s="49">
        <v>10</v>
      </c>
      <c r="D8" s="49">
        <v>7</v>
      </c>
      <c r="E8" s="49">
        <v>19</v>
      </c>
      <c r="F8" s="49">
        <v>27</v>
      </c>
      <c r="G8" s="49">
        <v>22</v>
      </c>
      <c r="H8" s="49">
        <v>9</v>
      </c>
      <c r="I8" s="50">
        <v>3</v>
      </c>
      <c r="J8" s="51">
        <v>100</v>
      </c>
      <c r="K8" s="36">
        <f>SUM(K2:K7)</f>
        <v>72200</v>
      </c>
      <c r="L8" s="29">
        <f t="shared" si="1"/>
        <v>94.8</v>
      </c>
      <c r="M8" s="29">
        <f>SUM(M2:M7)</f>
        <v>60410000</v>
      </c>
      <c r="N8" s="37">
        <f>SUM(N2:N7)</f>
        <v>76220</v>
      </c>
    </row>
    <row r="9" spans="1:14" ht="15.75" thickTop="1" x14ac:dyDescent="0.25">
      <c r="A9" s="72"/>
      <c r="B9" s="52">
        <f>B1*B8</f>
        <v>0.60000000000000009</v>
      </c>
      <c r="C9" s="53">
        <f t="shared" ref="C9:I9" si="4">C1*C8</f>
        <v>4</v>
      </c>
      <c r="D9" s="53">
        <f t="shared" si="4"/>
        <v>4.2</v>
      </c>
      <c r="E9" s="53">
        <f t="shared" si="4"/>
        <v>15.200000000000001</v>
      </c>
      <c r="F9" s="53">
        <f t="shared" si="4"/>
        <v>27</v>
      </c>
      <c r="G9" s="53">
        <f t="shared" si="4"/>
        <v>26.4</v>
      </c>
      <c r="H9" s="53">
        <f t="shared" si="4"/>
        <v>12.6</v>
      </c>
      <c r="I9" s="53">
        <f t="shared" si="4"/>
        <v>4.8000000000000007</v>
      </c>
      <c r="J9" s="54">
        <f>SUM(B9:I9)</f>
        <v>94.8</v>
      </c>
      <c r="K9" s="27" t="str">
        <f t="shared" ref="K9:N12" si="5">"-"</f>
        <v>-</v>
      </c>
      <c r="L9" s="27" t="str">
        <f t="shared" si="5"/>
        <v>-</v>
      </c>
      <c r="M9" s="27" t="str">
        <f t="shared" si="5"/>
        <v>-</v>
      </c>
      <c r="N9" s="28" t="str">
        <f t="shared" si="5"/>
        <v>-</v>
      </c>
    </row>
    <row r="10" spans="1:14" x14ac:dyDescent="0.25">
      <c r="A10" s="72"/>
      <c r="B10" s="55">
        <f>$A2*B2+$A3*B3+$A4*B4+$A5*B5+$A6*B6+$A7*B7</f>
        <v>750</v>
      </c>
      <c r="C10" s="56">
        <f t="shared" ref="C10:J10" si="6">$A2*C2+$A3*C3+$A4*C4+$A5*C5+$A6*C6+$A7*C7</f>
        <v>3700</v>
      </c>
      <c r="D10" s="56">
        <f t="shared" si="6"/>
        <v>2150</v>
      </c>
      <c r="E10" s="56">
        <f t="shared" si="6"/>
        <v>11950</v>
      </c>
      <c r="F10" s="56">
        <f t="shared" si="6"/>
        <v>21150</v>
      </c>
      <c r="G10" s="56">
        <f t="shared" si="6"/>
        <v>18300</v>
      </c>
      <c r="H10" s="56">
        <f t="shared" si="6"/>
        <v>10450</v>
      </c>
      <c r="I10" s="56">
        <f t="shared" si="6"/>
        <v>3750</v>
      </c>
      <c r="J10" s="57">
        <f t="shared" si="6"/>
        <v>72200</v>
      </c>
      <c r="K10" s="27" t="str">
        <f t="shared" si="5"/>
        <v>-</v>
      </c>
      <c r="L10" s="27" t="str">
        <f t="shared" si="5"/>
        <v>-</v>
      </c>
      <c r="M10" s="27" t="str">
        <f t="shared" si="5"/>
        <v>-</v>
      </c>
      <c r="N10" s="28" t="str">
        <f t="shared" si="5"/>
        <v>-</v>
      </c>
    </row>
    <row r="11" spans="1:14" x14ac:dyDescent="0.25">
      <c r="A11" s="72"/>
      <c r="B11" s="55">
        <f>B1^2*B8</f>
        <v>0.12000000000000002</v>
      </c>
      <c r="C11" s="56">
        <f t="shared" ref="C11:I11" si="7">C1^2*C8</f>
        <v>1.6000000000000003</v>
      </c>
      <c r="D11" s="56">
        <f t="shared" si="7"/>
        <v>2.52</v>
      </c>
      <c r="E11" s="56">
        <f t="shared" si="7"/>
        <v>12.160000000000002</v>
      </c>
      <c r="F11" s="56">
        <f t="shared" si="7"/>
        <v>27</v>
      </c>
      <c r="G11" s="56">
        <f t="shared" si="7"/>
        <v>31.68</v>
      </c>
      <c r="H11" s="56">
        <f t="shared" si="7"/>
        <v>17.639999999999997</v>
      </c>
      <c r="I11" s="56">
        <f t="shared" si="7"/>
        <v>7.6800000000000015</v>
      </c>
      <c r="J11" s="57">
        <f>SUM(B11:I11)</f>
        <v>100.40000000000002</v>
      </c>
      <c r="K11" s="27" t="str">
        <f t="shared" si="5"/>
        <v>-</v>
      </c>
      <c r="L11" s="27" t="str">
        <f t="shared" si="5"/>
        <v>-</v>
      </c>
      <c r="M11" s="27" t="str">
        <f t="shared" si="5"/>
        <v>-</v>
      </c>
      <c r="N11" s="28" t="str">
        <f t="shared" si="5"/>
        <v>-</v>
      </c>
    </row>
    <row r="12" spans="1:14" ht="15.75" thickBot="1" x14ac:dyDescent="0.3">
      <c r="A12" s="73"/>
      <c r="B12" s="58">
        <f>B1*B10</f>
        <v>150</v>
      </c>
      <c r="C12" s="59">
        <f t="shared" ref="C12:I12" si="8">C1*C10</f>
        <v>1480</v>
      </c>
      <c r="D12" s="59">
        <f t="shared" si="8"/>
        <v>1290</v>
      </c>
      <c r="E12" s="59">
        <f t="shared" si="8"/>
        <v>9560</v>
      </c>
      <c r="F12" s="59">
        <f t="shared" si="8"/>
        <v>21150</v>
      </c>
      <c r="G12" s="59">
        <f t="shared" si="8"/>
        <v>21960</v>
      </c>
      <c r="H12" s="59">
        <f t="shared" si="8"/>
        <v>14629.999999999998</v>
      </c>
      <c r="I12" s="59">
        <f t="shared" si="8"/>
        <v>6000</v>
      </c>
      <c r="J12" s="60">
        <f>SUM(B12:I12)</f>
        <v>76220</v>
      </c>
      <c r="K12" s="30" t="str">
        <f t="shared" si="5"/>
        <v>-</v>
      </c>
      <c r="L12" s="30" t="str">
        <f t="shared" si="5"/>
        <v>-</v>
      </c>
      <c r="M12" s="30" t="str">
        <f t="shared" si="5"/>
        <v>-</v>
      </c>
      <c r="N12" s="31" t="str">
        <f t="shared" si="5"/>
        <v>-</v>
      </c>
    </row>
    <row r="13" spans="1:14" ht="15.75" thickBot="1" x14ac:dyDescent="0.3"/>
    <row r="14" spans="1:14" ht="15.75" thickBot="1" x14ac:dyDescent="0.3">
      <c r="A14" s="38"/>
      <c r="B14" s="74" t="s">
        <v>12</v>
      </c>
      <c r="C14" s="75" t="s">
        <v>13</v>
      </c>
      <c r="E14" s="77" t="s">
        <v>14</v>
      </c>
      <c r="F14" s="78" t="s">
        <v>15</v>
      </c>
      <c r="G14" s="78" t="s">
        <v>16</v>
      </c>
      <c r="H14" s="79" t="s">
        <v>17</v>
      </c>
      <c r="J14" s="77" t="s">
        <v>22</v>
      </c>
      <c r="K14" s="79" t="s">
        <v>23</v>
      </c>
    </row>
    <row r="15" spans="1:14" ht="15.75" thickBot="1" x14ac:dyDescent="0.3">
      <c r="A15" s="74" t="s">
        <v>10</v>
      </c>
      <c r="B15" s="32">
        <f>(G15-E15^2/J8)/(J8-1)</f>
        <v>83652.525252525258</v>
      </c>
      <c r="C15" s="34">
        <f>(H15-F15^2/J8)/(J8-1)</f>
        <v>0.10635959595959626</v>
      </c>
      <c r="E15" s="36" cm="1">
        <f t="array" ref="E15">SUM(A2:A7*J2:J7)</f>
        <v>72200</v>
      </c>
      <c r="F15" s="29" cm="1">
        <f t="array" ref="F15">SUM(B1:I1*B8:I8)</f>
        <v>94.8</v>
      </c>
      <c r="G15" s="29" cm="1">
        <f t="array" ref="G15">SUM(A2:A7^2*J2:J7)</f>
        <v>60410000</v>
      </c>
      <c r="H15" s="37" cm="1">
        <f t="array" ref="H15">SUM(B1:I1^2*B8:I8)</f>
        <v>100.40000000000002</v>
      </c>
      <c r="J15" s="36">
        <f>J10/J8</f>
        <v>722</v>
      </c>
      <c r="K15" s="37">
        <f>J9/J8</f>
        <v>0.94799999999999995</v>
      </c>
    </row>
    <row r="16" spans="1:14" ht="15.75" thickBot="1" x14ac:dyDescent="0.3">
      <c r="A16" s="76" t="s">
        <v>11</v>
      </c>
      <c r="B16" s="36">
        <f>SQRT(B15)</f>
        <v>289.22746282558518</v>
      </c>
      <c r="C16" s="37">
        <f>SQRT(C15)</f>
        <v>0.32612818945867939</v>
      </c>
    </row>
    <row r="17" spans="1:4" ht="15.75" thickBot="1" x14ac:dyDescent="0.3"/>
    <row r="18" spans="1:4" ht="15.75" thickBot="1" x14ac:dyDescent="0.3">
      <c r="A18" s="77" t="s">
        <v>18</v>
      </c>
      <c r="B18" s="62">
        <f>(J12-(E15*F15)/J8)/(J8-1)</f>
        <v>78.529292929292865</v>
      </c>
    </row>
    <row r="19" spans="1:4" ht="15.75" thickBot="1" x14ac:dyDescent="0.3">
      <c r="A19" s="77" t="s">
        <v>19</v>
      </c>
      <c r="B19" s="62">
        <f>B18/(B16*C16)</f>
        <v>0.83253752929238578</v>
      </c>
    </row>
    <row r="20" spans="1:4" ht="15.75" thickBot="1" x14ac:dyDescent="0.3"/>
    <row r="21" spans="1:4" ht="15.75" thickBot="1" x14ac:dyDescent="0.3">
      <c r="A21" s="74" t="s">
        <v>20</v>
      </c>
      <c r="B21" s="65"/>
      <c r="C21" s="65"/>
      <c r="D21" s="66"/>
    </row>
    <row r="22" spans="1:4" ht="15.75" thickBot="1" x14ac:dyDescent="0.3">
      <c r="A22" s="63" t="s">
        <v>21</v>
      </c>
      <c r="B22" s="64">
        <f>B19*C16/B16</f>
        <v>9.3875579598145197E-4</v>
      </c>
      <c r="C22" s="64" t="s">
        <v>26</v>
      </c>
      <c r="D22" s="61">
        <f>K15+B19*C16/B16*-J15</f>
        <v>0.27021831530139162</v>
      </c>
    </row>
    <row r="23" spans="1:4" ht="15.75" thickBot="1" x14ac:dyDescent="0.3">
      <c r="A23" s="63" t="s">
        <v>28</v>
      </c>
      <c r="B23" s="64">
        <f>B19*B16/C16</f>
        <v>738.33763865673632</v>
      </c>
      <c r="C23" s="64" t="s">
        <v>27</v>
      </c>
      <c r="D23" s="61">
        <f>J15+B19*B16/C16*-K15</f>
        <v>22.055918553414017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2021-04-27T19:59:39Z</dcterms:created>
  <dcterms:modified xsi:type="dcterms:W3CDTF">2021-05-19T17:52:33Z</dcterms:modified>
</cp:coreProperties>
</file>