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Programming in python\untitled\ACT\ACT2321\"/>
    </mc:Choice>
  </mc:AlternateContent>
  <bookViews>
    <workbookView xWindow="0" yWindow="0" windowWidth="20490" windowHeight="7755"/>
  </bookViews>
  <sheets>
    <sheet name="Crop parameters" sheetId="3" r:id="rId1"/>
    <sheet name="Energy (MJ)" sheetId="2" r:id="rId2"/>
    <sheet name="CO2eq (kg)" sheetId="1" r:id="rId3"/>
  </sheets>
  <calcPr calcId="152511" concurrentCalc="0"/>
  <webPublishing allowPng="1" targetScreenSize="1024x768" codePage="1000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J6" i="1"/>
  <c r="J54" i="2"/>
  <c r="J53" i="2"/>
  <c r="J54" i="1"/>
  <c r="J55" i="1"/>
  <c r="L49" i="2"/>
  <c r="L32" i="1"/>
  <c r="L50" i="1"/>
  <c r="E2" i="2"/>
  <c r="H2" i="2"/>
  <c r="D2" i="2"/>
  <c r="F2" i="2"/>
  <c r="G2" i="2"/>
  <c r="H2" i="1"/>
  <c r="D2" i="1"/>
  <c r="F2" i="1"/>
  <c r="E2" i="1"/>
  <c r="G2" i="1"/>
  <c r="J2" i="2"/>
  <c r="J2" i="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<sst xmlns="http://schemas.openxmlformats.org/spreadsheetml/2006/main" count="239" uniqueCount="175">
  <si>
    <t>Weight (plant/kg)</t>
  </si>
  <si>
    <t>Germination rate (plants/seeds)</t>
  </si>
  <si>
    <t>Seed weight (kg/seed)</t>
  </si>
  <si>
    <t>Energy content (KJ/kg)</t>
  </si>
  <si>
    <t>growth period (days)</t>
  </si>
  <si>
    <t>Lettuce</t>
  </si>
  <si>
    <t>0.00000111</t>
  </si>
  <si>
    <t>Endive</t>
  </si>
  <si>
    <t>Spinach</t>
  </si>
  <si>
    <t>0.00001333</t>
  </si>
  <si>
    <t>Bean sprouts</t>
  </si>
  <si>
    <t>0.00005000</t>
  </si>
  <si>
    <t>3.5</t>
  </si>
  <si>
    <t>Parsley</t>
  </si>
  <si>
    <t>0.00000182</t>
  </si>
  <si>
    <t>77.5</t>
  </si>
  <si>
    <t>Kale</t>
  </si>
  <si>
    <t>0.00000364</t>
  </si>
  <si>
    <t>Basil</t>
  </si>
  <si>
    <t>0.00000160</t>
  </si>
  <si>
    <t>Rucola</t>
  </si>
  <si>
    <t>0.00000033</t>
  </si>
  <si>
    <t>17.5</t>
  </si>
  <si>
    <t>Microgreen mix</t>
  </si>
  <si>
    <t>0.00000085</t>
  </si>
  <si>
    <t>Mint</t>
  </si>
  <si>
    <t>0.00000005</t>
  </si>
  <si>
    <t>Parameter Name</t>
  </si>
  <si>
    <t>Netherlands</t>
  </si>
  <si>
    <t>Germany</t>
  </si>
  <si>
    <t>China</t>
  </si>
  <si>
    <t>US</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</si>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</sst>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00"/>
    <numFmt numFmtId="166" formatCode="0.0000"/>
    <numFmt numFmtId="167" formatCode="0.000000"/>
    <numFmt numFmtId="168" formatCode="0.00000000"/>
    <numFmt numFmtId="169" formatCode="0.000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8">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69" fontId="0" fillId="0" borderId="0" xfId="0" applyNumberForma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0" fontId="0" fillId="0" borderId="0" xfId="0" applyAlignment="1">
      <alignment vertical="center"/>
    </xf>
    <xf numFmtId="2" fontId="0" fillId="0" borderId="0" xfId="0" applyNumberFormat="1" applyFont="1"/>
    <xf numFmtId="166" fontId="0" fillId="0" borderId="0" xfId="0" applyNumberFormat="1" applyFill="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tabSelected="1" workbookViewId="0">
      <selection activeCell="D17" sqref="D17"/>
    </sheetView>
  </sheetViews>
  <sheetFormatPr defaultRowHeight="15" x14ac:dyDescent="0.25"/>
  <cols>
    <col min="1" max="1" width="14.85546875"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6" x14ac:dyDescent="0.25">
      <c r="A1" s="14"/>
      <c r="B1" s="15" t="s">
        <v>0</v>
      </c>
      <c r="C1" s="15" t="s">
        <v>1</v>
      </c>
      <c r="D1" s="15" t="s">
        <v>2</v>
      </c>
      <c r="E1" s="15" t="s">
        <v>3</v>
      </c>
      <c r="F1" s="16" t="s">
        <v>4</v>
      </c>
    </row>
    <row r="2" spans="1:6" x14ac:dyDescent="0.25">
      <c r="A2" s="17" t="s">
        <v>5</v>
      </c>
      <c r="B2" s="9">
        <v>0.58630000000000004</v>
      </c>
      <c r="C2" s="19">
        <v>0.8</v>
      </c>
      <c r="D2" s="9" t="s">
        <v>6</v>
      </c>
      <c r="E2" s="9">
        <v>620</v>
      </c>
      <c r="F2" s="10">
        <v>45</v>
      </c>
    </row>
    <row r="3" spans="1:6" x14ac:dyDescent="0.25">
      <c r="A3" s="17" t="s">
        <v>7</v>
      </c>
      <c r="B3" s="9">
        <v>0.55049999999999999</v>
      </c>
      <c r="C3" s="19">
        <v>0.7</v>
      </c>
      <c r="D3" s="9" t="s">
        <v>6</v>
      </c>
      <c r="E3" s="9">
        <v>710</v>
      </c>
      <c r="F3" s="10">
        <v>85</v>
      </c>
    </row>
    <row r="4" spans="1:6" x14ac:dyDescent="0.25">
      <c r="A4" s="17" t="s">
        <v>8</v>
      </c>
      <c r="B4" s="9">
        <v>0.2268</v>
      </c>
      <c r="C4" s="19">
        <v>0.6</v>
      </c>
      <c r="D4" s="9" t="s">
        <v>9</v>
      </c>
      <c r="E4" s="9">
        <v>1080</v>
      </c>
      <c r="F4" s="10">
        <v>45</v>
      </c>
    </row>
    <row r="5" spans="1:6" x14ac:dyDescent="0.25">
      <c r="A5" s="17" t="s">
        <v>10</v>
      </c>
      <c r="B5" s="9">
        <v>2.3279999999999999E-4</v>
      </c>
      <c r="C5" s="19">
        <v>0.55000000000000004</v>
      </c>
      <c r="D5" s="9" t="s">
        <v>11</v>
      </c>
      <c r="E5" s="9">
        <v>970</v>
      </c>
      <c r="F5" s="10" t="s">
        <v>12</v>
      </c>
    </row>
    <row r="6" spans="1:6" x14ac:dyDescent="0.25">
      <c r="A6" s="17" t="s">
        <v>13</v>
      </c>
      <c r="B6" s="9">
        <v>4.5799999999999999E-3</v>
      </c>
      <c r="C6" s="19">
        <v>0.6</v>
      </c>
      <c r="D6" s="9" t="s">
        <v>14</v>
      </c>
      <c r="E6" s="9">
        <v>1250</v>
      </c>
      <c r="F6" s="10" t="s">
        <v>15</v>
      </c>
    </row>
    <row r="7" spans="1:6" x14ac:dyDescent="0.25">
      <c r="A7" s="17" t="s">
        <v>16</v>
      </c>
      <c r="B7" s="9">
        <v>4.0125000000000001E-2</v>
      </c>
      <c r="C7" s="19">
        <v>0.75</v>
      </c>
      <c r="D7" s="9" t="s">
        <v>17</v>
      </c>
      <c r="E7" s="9">
        <v>1930</v>
      </c>
      <c r="F7" s="10">
        <v>75</v>
      </c>
    </row>
    <row r="8" spans="1:6" x14ac:dyDescent="0.25">
      <c r="A8" s="17" t="s">
        <v>18</v>
      </c>
      <c r="B8" s="9">
        <v>9.6600000000000005E-2</v>
      </c>
      <c r="C8" s="19">
        <v>0.85</v>
      </c>
      <c r="D8" s="9" t="s">
        <v>19</v>
      </c>
      <c r="E8" s="9">
        <v>2000</v>
      </c>
      <c r="F8" s="10">
        <v>55</v>
      </c>
    </row>
    <row r="9" spans="1:6" x14ac:dyDescent="0.25">
      <c r="A9" s="17" t="s">
        <v>20</v>
      </c>
      <c r="B9" s="9">
        <v>6.2599999999999999E-3</v>
      </c>
      <c r="C9" s="19">
        <v>0.75</v>
      </c>
      <c r="D9" s="9" t="s">
        <v>21</v>
      </c>
      <c r="E9" s="9">
        <v>980</v>
      </c>
      <c r="F9" s="10" t="s">
        <v>22</v>
      </c>
    </row>
    <row r="10" spans="1:6" x14ac:dyDescent="0.25">
      <c r="A10" s="17" t="s">
        <v>23</v>
      </c>
      <c r="B10" s="9">
        <v>0.35449999999999998</v>
      </c>
      <c r="C10" s="19">
        <v>0.67</v>
      </c>
      <c r="D10" s="9" t="s">
        <v>24</v>
      </c>
      <c r="E10" s="9">
        <v>790</v>
      </c>
      <c r="F10" s="10">
        <v>12</v>
      </c>
    </row>
    <row r="11" spans="1:6" ht="15.75" thickBot="1" x14ac:dyDescent="0.3">
      <c r="A11" s="18" t="s">
        <v>25</v>
      </c>
      <c r="B11" s="11">
        <v>7.9100000000000004E-2</v>
      </c>
      <c r="C11" s="20">
        <v>0.5</v>
      </c>
      <c r="D11" s="12" t="s">
        <v>26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workbookViewId="0">
      <selection activeCell="D5" sqref="D5"/>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27</v>
      </c>
      <c r="D1" t="s">
        <v>28</v>
      </c>
      <c r="E1" t="s">
        <v>29</v>
      </c>
      <c r="F1" t="s">
        <v>30</v>
      </c>
      <c r="G1" t="s">
        <v>31</v>
      </c>
      <c r="H1" t="s">
        <v>32</v>
      </c>
      <c r="I1" t="s">
        <v>33</v>
      </c>
      <c r="J1" t="s">
        <v>34</v>
      </c>
      <c r="K1" s="28" t="s">
        <v>35</v>
      </c>
      <c r="L1" s="28" t="s">
        <v>36</v>
      </c>
      <c r="M1" s="28" t="s">
        <v>37</v>
      </c>
      <c r="N1" s="28"/>
    </row>
    <row r="2" spans="1:14" x14ac:dyDescent="0.25">
      <c r="A2" t="s">
        <v>38</v>
      </c>
      <c r="B2" t="s">
        <v>39</v>
      </c>
      <c r="C2" t="s">
        <v>40</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2">
        <v>0.38519999999999999</v>
      </c>
      <c r="J2" s="1">
        <f>AVERAGE(D2:I2)</f>
        <v>0.26047889689199161</v>
      </c>
      <c r="K2" s="29"/>
      <c r="L2" s="29"/>
      <c r="M2" s="29"/>
      <c r="N2" s="28"/>
    </row>
    <row r="3" spans="1:14" x14ac:dyDescent="0.25">
      <c r="B3" t="s">
        <v>41</v>
      </c>
      <c r="C3" t="s">
        <v>42</v>
      </c>
      <c r="D3" s="1">
        <v>7.8840000000000003</v>
      </c>
      <c r="E3">
        <v>7.3079999999999998</v>
      </c>
      <c r="F3">
        <v>10.44</v>
      </c>
      <c r="G3">
        <v>6.1920000000000002</v>
      </c>
      <c r="H3">
        <v>9.5399999999999991</v>
      </c>
      <c r="I3">
        <v>0.38519999999999999</v>
      </c>
      <c r="J3" s="1">
        <f>AVERAGE(D3:I3)</f>
        <v>6.9581999999999988</v>
      </c>
      <c r="K3" s="29"/>
      <c r="L3" s="29"/>
      <c r="M3" s="29"/>
      <c r="N3" s="28"/>
    </row>
    <row r="4" spans="1:14" x14ac:dyDescent="0.25">
      <c r="B4" s="25" t="s">
        <v>43</v>
      </c>
      <c r="C4" s="26" t="s">
        <v>44</v>
      </c>
      <c r="D4" s="7"/>
      <c r="J4" s="7">
        <v>1.008</v>
      </c>
      <c r="K4" s="32"/>
      <c r="L4" s="32"/>
      <c r="M4" s="32"/>
      <c r="N4" s="28"/>
    </row>
    <row r="5" spans="1:14" x14ac:dyDescent="0.25">
      <c r="B5" s="25" t="s">
        <v>45</v>
      </c>
      <c r="C5" s="26" t="s">
        <v>46</v>
      </c>
      <c r="D5" s="7"/>
      <c r="J5" s="7">
        <v>0.18720000000000001</v>
      </c>
      <c r="K5" s="32"/>
      <c r="L5" s="32"/>
      <c r="M5" s="32"/>
      <c r="N5" s="28"/>
    </row>
    <row r="6" spans="1:14" x14ac:dyDescent="0.25">
      <c r="B6" s="25" t="s">
        <v>47</v>
      </c>
      <c r="C6" s="26" t="s">
        <v>48</v>
      </c>
      <c r="D6" s="7"/>
      <c r="J6" s="7">
        <f>(0.1332+0.17064)/2</f>
        <v>0.15192</v>
      </c>
      <c r="K6" s="32"/>
      <c r="L6" s="32"/>
      <c r="M6" s="32"/>
      <c r="N6" s="28"/>
    </row>
    <row r="7" spans="1:14" x14ac:dyDescent="0.25">
      <c r="B7" s="25" t="s">
        <v>49</v>
      </c>
      <c r="C7" s="26"/>
      <c r="D7" s="7"/>
      <c r="J7" s="7">
        <v>5.7599999999999998E-2</v>
      </c>
      <c r="K7" s="32"/>
      <c r="L7" s="32"/>
      <c r="M7" s="32"/>
      <c r="N7" s="28"/>
    </row>
    <row r="8" spans="1:14" x14ac:dyDescent="0.25">
      <c r="B8" s="25" t="s">
        <v>50</v>
      </c>
      <c r="C8" s="27"/>
      <c r="D8" s="1">
        <v>6.4</v>
      </c>
      <c r="E8">
        <v>11.7</v>
      </c>
      <c r="F8" s="35">
        <v>0.35</v>
      </c>
      <c r="G8">
        <v>7.14</v>
      </c>
      <c r="H8">
        <v>7</v>
      </c>
      <c r="I8" t="s">
        <v>51</v>
      </c>
      <c r="J8" s="7"/>
      <c r="K8" s="32"/>
      <c r="L8" s="32"/>
      <c r="M8" s="32"/>
      <c r="N8" s="28"/>
    </row>
    <row r="9" spans="1:14" x14ac:dyDescent="0.25">
      <c r="B9" s="25" t="s">
        <v>52</v>
      </c>
      <c r="C9" s="27"/>
      <c r="D9" s="1">
        <v>16.3</v>
      </c>
      <c r="E9">
        <v>27.7</v>
      </c>
      <c r="F9">
        <v>9.98</v>
      </c>
      <c r="G9">
        <v>21.73</v>
      </c>
      <c r="H9">
        <v>1</v>
      </c>
      <c r="I9" t="s">
        <v>51</v>
      </c>
      <c r="J9" s="7"/>
      <c r="K9" s="32"/>
      <c r="L9" s="32"/>
      <c r="M9" s="32"/>
      <c r="N9" s="28"/>
    </row>
    <row r="10" spans="1:14" x14ac:dyDescent="0.25">
      <c r="B10" s="25" t="s">
        <v>53</v>
      </c>
      <c r="C10" s="27"/>
      <c r="D10" s="1">
        <v>60.6</v>
      </c>
      <c r="E10">
        <v>56.38</v>
      </c>
      <c r="F10">
        <v>3.75</v>
      </c>
      <c r="G10">
        <v>45.51</v>
      </c>
      <c r="H10">
        <v>7</v>
      </c>
      <c r="I10" t="s">
        <v>51</v>
      </c>
      <c r="J10" s="7"/>
      <c r="K10" s="32"/>
      <c r="L10" s="32"/>
      <c r="M10" s="32"/>
      <c r="N10" s="28"/>
    </row>
    <row r="11" spans="1:14" x14ac:dyDescent="0.25">
      <c r="B11" s="25" t="s">
        <v>54</v>
      </c>
      <c r="C11" s="27"/>
      <c r="D11" s="1">
        <v>25.1</v>
      </c>
      <c r="E11">
        <v>4.26</v>
      </c>
      <c r="F11">
        <v>85.93</v>
      </c>
      <c r="G11">
        <v>25.61</v>
      </c>
      <c r="H11">
        <v>3.5</v>
      </c>
      <c r="I11" t="s">
        <v>51</v>
      </c>
      <c r="J11" s="7"/>
      <c r="K11" s="32"/>
      <c r="L11" s="32"/>
      <c r="M11" s="32"/>
      <c r="N11" s="28"/>
    </row>
    <row r="12" spans="1:14" x14ac:dyDescent="0.25">
      <c r="D12" s="1"/>
      <c r="J12" s="1"/>
      <c r="K12" s="29"/>
      <c r="L12" s="29"/>
      <c r="M12" s="29"/>
      <c r="N12" s="28"/>
    </row>
    <row r="13" spans="1:14" x14ac:dyDescent="0.25">
      <c r="A13" t="s">
        <v>55</v>
      </c>
      <c r="B13" t="s">
        <v>56</v>
      </c>
      <c r="C13" t="s">
        <v>57</v>
      </c>
      <c r="D13" s="1"/>
      <c r="J13" s="1">
        <v>82.275999999999996</v>
      </c>
      <c r="K13" s="29"/>
      <c r="L13" s="29"/>
      <c r="M13" s="29"/>
      <c r="N13" s="28"/>
    </row>
    <row r="14" spans="1:14" x14ac:dyDescent="0.25">
      <c r="B14" t="s">
        <v>58</v>
      </c>
      <c r="C14" t="s">
        <v>59</v>
      </c>
      <c r="D14" s="1"/>
      <c r="J14" s="1">
        <v>144.43</v>
      </c>
      <c r="K14" s="29"/>
      <c r="L14" s="29"/>
      <c r="M14" s="29"/>
      <c r="N14" s="28"/>
    </row>
    <row r="15" spans="1:14" x14ac:dyDescent="0.25">
      <c r="B15" t="s">
        <v>60</v>
      </c>
      <c r="C15" t="s">
        <v>61</v>
      </c>
      <c r="D15" s="1"/>
      <c r="J15" s="1">
        <v>74</v>
      </c>
      <c r="K15" s="29"/>
      <c r="L15" s="29"/>
      <c r="M15" s="29"/>
      <c r="N15" s="28"/>
    </row>
    <row r="16" spans="1:14" x14ac:dyDescent="0.25">
      <c r="B16" t="s">
        <v>62</v>
      </c>
      <c r="C16" t="s">
        <v>63</v>
      </c>
      <c r="D16" s="1"/>
      <c r="J16" s="1">
        <v>97.024000000000001</v>
      </c>
      <c r="K16" s="29"/>
      <c r="L16" s="29"/>
      <c r="M16" s="29"/>
      <c r="N16" s="28"/>
    </row>
    <row r="17" spans="1:14" x14ac:dyDescent="0.25">
      <c r="D17" s="1"/>
      <c r="J17" s="1"/>
      <c r="K17" s="29"/>
      <c r="L17" s="29"/>
      <c r="M17" s="29"/>
      <c r="N17" s="28"/>
    </row>
    <row r="18" spans="1:14" x14ac:dyDescent="0.25">
      <c r="A18" t="s">
        <v>64</v>
      </c>
      <c r="B18" t="s">
        <v>65</v>
      </c>
      <c r="D18" s="1"/>
      <c r="J18" s="1">
        <v>37.700000000000003</v>
      </c>
      <c r="K18" s="29"/>
      <c r="L18" s="29"/>
      <c r="M18" s="29"/>
      <c r="N18" s="28"/>
    </row>
    <row r="19" spans="1:14" x14ac:dyDescent="0.25">
      <c r="D19" s="1"/>
      <c r="J19" s="1"/>
      <c r="K19" s="29"/>
      <c r="L19" s="29"/>
      <c r="M19" s="29"/>
      <c r="N19" s="28"/>
    </row>
    <row r="20" spans="1:14" x14ac:dyDescent="0.25">
      <c r="A20" t="s">
        <v>66</v>
      </c>
      <c r="B20" s="6" t="s">
        <v>67</v>
      </c>
      <c r="C20" s="6" t="s">
        <v>68</v>
      </c>
      <c r="D20" s="7"/>
      <c r="J20" s="34">
        <v>14.5</v>
      </c>
      <c r="K20" s="32"/>
      <c r="L20" s="32">
        <v>14.5</v>
      </c>
      <c r="M20" s="29"/>
      <c r="N20" s="28"/>
    </row>
    <row r="21" spans="1:14" x14ac:dyDescent="0.25">
      <c r="B21" s="6" t="s">
        <v>69</v>
      </c>
      <c r="C21" s="6" t="s">
        <v>70</v>
      </c>
      <c r="D21" s="7"/>
      <c r="J21" s="34">
        <v>11</v>
      </c>
      <c r="K21" s="32"/>
      <c r="L21" s="32">
        <v>11</v>
      </c>
      <c r="M21" s="29"/>
      <c r="N21" s="28"/>
    </row>
    <row r="22" spans="1:14" x14ac:dyDescent="0.25">
      <c r="B22" s="6" t="s">
        <v>71</v>
      </c>
      <c r="C22" s="6" t="s">
        <v>72</v>
      </c>
      <c r="D22" s="7"/>
      <c r="J22" s="34">
        <v>15.6</v>
      </c>
      <c r="K22" s="32"/>
      <c r="L22" s="32">
        <v>15.6</v>
      </c>
      <c r="M22" s="29"/>
      <c r="N22" s="28"/>
    </row>
    <row r="23" spans="1:14" x14ac:dyDescent="0.25">
      <c r="B23" s="6" t="s">
        <v>73</v>
      </c>
      <c r="C23" s="6" t="s">
        <v>74</v>
      </c>
      <c r="D23" s="7"/>
      <c r="J23" s="34">
        <v>13.7</v>
      </c>
      <c r="K23" s="32"/>
      <c r="L23" s="32">
        <v>13.7</v>
      </c>
      <c r="M23" s="29"/>
      <c r="N23" s="28"/>
    </row>
    <row r="24" spans="1:14" x14ac:dyDescent="0.25">
      <c r="B24" s="6" t="s">
        <v>75</v>
      </c>
      <c r="C24" s="6" t="s">
        <v>76</v>
      </c>
      <c r="D24" s="7"/>
      <c r="J24" s="34">
        <v>5.54</v>
      </c>
      <c r="K24" s="32"/>
      <c r="L24" s="32">
        <v>5.54</v>
      </c>
      <c r="M24" s="29"/>
      <c r="N24" s="28"/>
    </row>
    <row r="25" spans="1:14" x14ac:dyDescent="0.25">
      <c r="B25" s="6" t="s">
        <v>77</v>
      </c>
      <c r="C25" s="6" t="s">
        <v>78</v>
      </c>
      <c r="D25" s="7"/>
      <c r="J25" s="34">
        <v>34</v>
      </c>
      <c r="K25" s="32"/>
      <c r="L25" s="32">
        <v>34</v>
      </c>
      <c r="M25" s="29"/>
      <c r="N25" s="28"/>
    </row>
    <row r="26" spans="1:14" x14ac:dyDescent="0.25">
      <c r="B26" s="6" t="s">
        <v>79</v>
      </c>
      <c r="C26" s="6" t="s">
        <v>80</v>
      </c>
      <c r="D26" s="7"/>
      <c r="J26" s="34">
        <v>8.7599999999999997E-2</v>
      </c>
      <c r="K26" s="32"/>
      <c r="L26" s="32">
        <v>8.7599999999999997E-2</v>
      </c>
      <c r="M26" s="29"/>
      <c r="N26" s="28"/>
    </row>
    <row r="27" spans="1:14" x14ac:dyDescent="0.25">
      <c r="B27" s="6" t="s">
        <v>81</v>
      </c>
      <c r="C27" s="6" t="s">
        <v>82</v>
      </c>
      <c r="D27" s="7"/>
      <c r="J27" s="34">
        <v>12</v>
      </c>
      <c r="K27" s="32"/>
      <c r="L27" s="32">
        <v>12</v>
      </c>
      <c r="M27" s="29"/>
      <c r="N27" s="28"/>
    </row>
    <row r="28" spans="1:14" x14ac:dyDescent="0.25">
      <c r="B28" s="6" t="s">
        <v>83</v>
      </c>
      <c r="C28" s="6" t="s">
        <v>84</v>
      </c>
      <c r="D28" s="7"/>
      <c r="J28" s="34">
        <v>24.3</v>
      </c>
      <c r="K28" s="32"/>
      <c r="L28" s="32">
        <v>24.3</v>
      </c>
      <c r="M28" s="29"/>
      <c r="N28" s="28"/>
    </row>
    <row r="29" spans="1:14" x14ac:dyDescent="0.25">
      <c r="B29" s="6" t="s">
        <v>85</v>
      </c>
      <c r="C29" s="6" t="s">
        <v>86</v>
      </c>
      <c r="D29" s="7"/>
      <c r="J29" s="34">
        <v>1.6739999999999999</v>
      </c>
      <c r="K29" s="32"/>
      <c r="L29" s="32">
        <v>1.6739999999999999</v>
      </c>
      <c r="M29" s="29"/>
      <c r="N29" s="28"/>
    </row>
    <row r="30" spans="1:14" x14ac:dyDescent="0.25">
      <c r="B30" s="6" t="s">
        <v>87</v>
      </c>
      <c r="C30" s="6" t="s">
        <v>88</v>
      </c>
      <c r="D30" s="7"/>
      <c r="J30" s="34">
        <v>11.9</v>
      </c>
      <c r="K30" s="32"/>
      <c r="L30" s="32">
        <v>11.9</v>
      </c>
      <c r="M30" s="29"/>
      <c r="N30" s="28"/>
    </row>
    <row r="31" spans="1:14" x14ac:dyDescent="0.25">
      <c r="B31" s="6" t="s">
        <v>89</v>
      </c>
      <c r="C31" s="6" t="s">
        <v>90</v>
      </c>
      <c r="D31" s="7"/>
      <c r="J31" s="1">
        <v>8.7599999999999997E-2</v>
      </c>
      <c r="K31" s="32"/>
      <c r="L31" s="32"/>
      <c r="M31" s="29"/>
      <c r="N31" s="28"/>
    </row>
    <row r="32" spans="1:14" x14ac:dyDescent="0.25">
      <c r="B32" t="s">
        <v>91</v>
      </c>
      <c r="D32" s="1"/>
      <c r="J32" s="1"/>
      <c r="K32" s="29"/>
      <c r="L32" s="29"/>
      <c r="M32" s="29"/>
      <c r="N32" s="28"/>
    </row>
    <row r="33" spans="1:14" x14ac:dyDescent="0.25">
      <c r="D33" s="1"/>
      <c r="J33" s="1"/>
      <c r="K33" s="29"/>
      <c r="L33" s="29"/>
      <c r="M33" s="29"/>
      <c r="N33" s="28"/>
    </row>
    <row r="34" spans="1:14" x14ac:dyDescent="0.25">
      <c r="A34" t="s">
        <v>92</v>
      </c>
      <c r="B34" s="6" t="s">
        <v>93</v>
      </c>
      <c r="C34" s="6" t="s">
        <v>94</v>
      </c>
      <c r="D34" s="7"/>
      <c r="J34" s="36">
        <v>160</v>
      </c>
      <c r="K34" s="32"/>
      <c r="L34" s="32"/>
      <c r="M34" s="32"/>
      <c r="N34" s="28"/>
    </row>
    <row r="35" spans="1:14" x14ac:dyDescent="0.25">
      <c r="B35" s="6" t="s">
        <v>95</v>
      </c>
      <c r="C35" s="6" t="s">
        <v>96</v>
      </c>
      <c r="D35" s="7"/>
      <c r="J35" s="36">
        <v>324</v>
      </c>
      <c r="K35" s="32"/>
      <c r="L35" s="32"/>
      <c r="M35" s="32"/>
      <c r="N35" s="28"/>
    </row>
    <row r="36" spans="1:14" x14ac:dyDescent="0.25">
      <c r="B36" s="6" t="s">
        <v>97</v>
      </c>
      <c r="C36" s="6" t="s">
        <v>98</v>
      </c>
      <c r="D36" s="7"/>
      <c r="J36" s="36">
        <v>284</v>
      </c>
      <c r="K36" s="32"/>
      <c r="L36" s="32"/>
      <c r="M36" s="32"/>
      <c r="N36" s="28"/>
    </row>
    <row r="37" spans="1:14" x14ac:dyDescent="0.25">
      <c r="B37" s="6" t="s">
        <v>99</v>
      </c>
      <c r="C37" s="6" t="s">
        <v>100</v>
      </c>
      <c r="D37" s="7"/>
      <c r="J37" s="36">
        <v>210</v>
      </c>
      <c r="K37" s="32"/>
      <c r="L37" s="32"/>
      <c r="M37" s="32"/>
      <c r="N37" s="28"/>
    </row>
    <row r="38" spans="1:14" x14ac:dyDescent="0.25">
      <c r="B38" s="6" t="s">
        <v>101</v>
      </c>
      <c r="C38" s="6" t="s">
        <v>102</v>
      </c>
      <c r="D38" s="7"/>
      <c r="J38" s="36">
        <v>156</v>
      </c>
      <c r="K38" s="32"/>
      <c r="L38" s="32"/>
      <c r="M38" s="32"/>
      <c r="N38" s="28"/>
    </row>
    <row r="39" spans="1:14" x14ac:dyDescent="0.25">
      <c r="B39" t="s">
        <v>91</v>
      </c>
      <c r="D39" s="1"/>
      <c r="J39" s="1">
        <v>264.5</v>
      </c>
      <c r="K39" s="29">
        <v>250</v>
      </c>
      <c r="L39" s="29"/>
      <c r="M39" s="29"/>
      <c r="N39" s="28"/>
    </row>
    <row r="40" spans="1:14" x14ac:dyDescent="0.25">
      <c r="D40" s="1"/>
      <c r="J40" s="1"/>
      <c r="K40" s="29"/>
      <c r="L40" s="29"/>
      <c r="M40" s="29"/>
      <c r="N40" s="28"/>
    </row>
    <row r="41" spans="1:14" x14ac:dyDescent="0.25">
      <c r="A41" t="s">
        <v>103</v>
      </c>
      <c r="B41" s="6" t="s">
        <v>104</v>
      </c>
      <c r="C41" s="6" t="s">
        <v>105</v>
      </c>
      <c r="D41" s="7"/>
      <c r="J41" s="36">
        <v>16.2</v>
      </c>
      <c r="K41" s="32"/>
      <c r="L41" s="32"/>
      <c r="M41" s="32"/>
      <c r="N41" s="28"/>
    </row>
    <row r="42" spans="1:14" x14ac:dyDescent="0.25">
      <c r="B42" s="6" t="s">
        <v>106</v>
      </c>
      <c r="C42" s="6" t="s">
        <v>107</v>
      </c>
      <c r="D42" s="7"/>
      <c r="J42" s="36">
        <v>13.4</v>
      </c>
      <c r="K42" s="32"/>
      <c r="L42" s="32"/>
      <c r="M42" s="32"/>
      <c r="N42" s="28"/>
    </row>
    <row r="43" spans="1:14" x14ac:dyDescent="0.25">
      <c r="B43" s="6" t="s">
        <v>108</v>
      </c>
      <c r="C43" s="6" t="s">
        <v>109</v>
      </c>
      <c r="D43" s="7"/>
      <c r="J43" s="36">
        <v>6.7</v>
      </c>
      <c r="K43" s="32"/>
      <c r="L43" s="32"/>
      <c r="M43" s="32"/>
      <c r="N43" s="28"/>
    </row>
    <row r="44" spans="1:14" x14ac:dyDescent="0.25">
      <c r="B44" s="6" t="s">
        <v>110</v>
      </c>
      <c r="C44" s="6" t="s">
        <v>111</v>
      </c>
      <c r="D44" s="7"/>
      <c r="J44" s="36">
        <v>5</v>
      </c>
      <c r="K44" s="32"/>
      <c r="L44" s="32"/>
      <c r="M44" s="32"/>
      <c r="N44" s="28"/>
    </row>
    <row r="45" spans="1:14" x14ac:dyDescent="0.25">
      <c r="B45" s="6" t="s">
        <v>112</v>
      </c>
      <c r="C45" s="6" t="s">
        <v>113</v>
      </c>
      <c r="D45" s="7"/>
      <c r="J45" s="36">
        <v>9.1999999999999993</v>
      </c>
      <c r="K45" s="32"/>
      <c r="L45" s="32"/>
      <c r="M45" s="32"/>
      <c r="N45" s="28"/>
    </row>
    <row r="46" spans="1:14" x14ac:dyDescent="0.25">
      <c r="B46" s="6" t="s">
        <v>114</v>
      </c>
      <c r="C46" s="6" t="s">
        <v>115</v>
      </c>
      <c r="D46" s="7"/>
      <c r="J46" s="36">
        <v>1.849</v>
      </c>
      <c r="K46" s="32"/>
      <c r="L46" s="32"/>
      <c r="M46" s="32"/>
      <c r="N46" s="28"/>
    </row>
    <row r="47" spans="1:14" x14ac:dyDescent="0.25">
      <c r="B47" t="s">
        <v>91</v>
      </c>
      <c r="D47" s="1"/>
      <c r="J47" s="1"/>
      <c r="K47" s="29"/>
      <c r="L47" s="29"/>
      <c r="M47" s="29"/>
      <c r="N47" s="28"/>
    </row>
    <row r="48" spans="1:14" x14ac:dyDescent="0.25">
      <c r="D48" s="1"/>
      <c r="J48" s="1"/>
      <c r="K48" s="29"/>
      <c r="L48" s="29"/>
      <c r="M48" s="29"/>
      <c r="N48" s="28"/>
    </row>
    <row r="49" spans="1:14" x14ac:dyDescent="0.25">
      <c r="A49" t="s">
        <v>116</v>
      </c>
      <c r="B49" t="s">
        <v>117</v>
      </c>
      <c r="C49" t="s">
        <v>118</v>
      </c>
      <c r="D49" s="3">
        <v>1.0410000000000001E-2</v>
      </c>
      <c r="J49" s="1"/>
      <c r="K49" s="29"/>
      <c r="L49" s="30">
        <f>0.007</f>
        <v>7.0000000000000001E-3</v>
      </c>
      <c r="M49" s="30"/>
      <c r="N49" s="28"/>
    </row>
    <row r="50" spans="1:14" x14ac:dyDescent="0.25">
      <c r="D50" s="1"/>
      <c r="J50" s="1"/>
      <c r="K50" s="29"/>
      <c r="L50" s="29"/>
      <c r="M50" s="29"/>
      <c r="N50" s="28"/>
    </row>
    <row r="51" spans="1:14" x14ac:dyDescent="0.25">
      <c r="A51" t="s">
        <v>119</v>
      </c>
      <c r="B51" t="s">
        <v>120</v>
      </c>
      <c r="C51" t="s">
        <v>121</v>
      </c>
      <c r="D51" s="1"/>
      <c r="G51" s="33">
        <v>5.54</v>
      </c>
      <c r="J51" s="1"/>
      <c r="K51" s="29">
        <v>5.54</v>
      </c>
      <c r="L51" s="29"/>
      <c r="M51" s="29"/>
      <c r="N51" s="28"/>
    </row>
    <row r="52" spans="1:14" x14ac:dyDescent="0.25">
      <c r="D52" s="1"/>
      <c r="J52" s="1"/>
      <c r="K52" s="29"/>
      <c r="L52" s="29"/>
      <c r="M52" s="29"/>
      <c r="N52" s="28"/>
    </row>
    <row r="53" spans="1:14" x14ac:dyDescent="0.25">
      <c r="A53" t="s">
        <v>122</v>
      </c>
      <c r="B53" t="s">
        <v>123</v>
      </c>
      <c r="C53" t="s">
        <v>124</v>
      </c>
      <c r="D53" s="1"/>
      <c r="J53" s="24">
        <f>2.328/1000</f>
        <v>2.3279999999999998E-3</v>
      </c>
      <c r="K53" s="29"/>
      <c r="L53" s="29"/>
      <c r="M53" s="29"/>
      <c r="N53" s="28"/>
    </row>
    <row r="54" spans="1:14" x14ac:dyDescent="0.25">
      <c r="B54" t="s">
        <v>125</v>
      </c>
      <c r="C54" t="s">
        <v>126</v>
      </c>
      <c r="J54">
        <f>28.1/1000</f>
        <v>2.81E-2</v>
      </c>
      <c r="K54" s="28"/>
      <c r="L54" s="28"/>
      <c r="M54" s="28"/>
      <c r="N54" s="28"/>
    </row>
    <row r="55" spans="1:14" x14ac:dyDescent="0.25">
      <c r="D55" s="1"/>
      <c r="J55" s="3"/>
      <c r="K55" s="29"/>
      <c r="L55" s="29"/>
      <c r="M55" s="29"/>
      <c r="N55" s="28"/>
    </row>
    <row r="56" spans="1:14" x14ac:dyDescent="0.25">
      <c r="D56" s="1"/>
      <c r="J56" s="1"/>
      <c r="K56" s="29"/>
      <c r="L56" s="29"/>
      <c r="M56" s="29"/>
      <c r="N56" s="28"/>
    </row>
    <row r="57" spans="1:14" x14ac:dyDescent="0.25">
      <c r="D57" s="1"/>
      <c r="J57" s="1"/>
      <c r="K57" s="29"/>
      <c r="L57" s="29"/>
      <c r="M57" s="29"/>
      <c r="N57" s="28"/>
    </row>
    <row r="58" spans="1:14" x14ac:dyDescent="0.25">
      <c r="D58" s="1"/>
      <c r="J58" s="1"/>
      <c r="K58" s="29"/>
      <c r="L58" s="29"/>
      <c r="M58" s="29"/>
      <c r="N58" s="28"/>
    </row>
    <row r="59" spans="1:14" x14ac:dyDescent="0.25">
      <c r="D59" s="1"/>
      <c r="J59" s="1"/>
      <c r="K59" s="29"/>
      <c r="L59" s="29"/>
      <c r="M59" s="29"/>
      <c r="N59" s="28"/>
    </row>
    <row r="60" spans="1:14" x14ac:dyDescent="0.25">
      <c r="D60" s="1"/>
      <c r="J60" s="1"/>
      <c r="K60" s="29"/>
      <c r="L60" s="29"/>
      <c r="M60" s="29"/>
      <c r="N60" s="28"/>
    </row>
    <row r="61" spans="1:14" x14ac:dyDescent="0.25">
      <c r="D61" s="1"/>
      <c r="J61" s="1"/>
      <c r="K61" s="29"/>
      <c r="L61" s="29"/>
      <c r="M61" s="29"/>
      <c r="N61" s="28"/>
    </row>
    <row r="62" spans="1:14" x14ac:dyDescent="0.25">
      <c r="D62" s="2"/>
      <c r="J62" s="1"/>
      <c r="K62" s="29"/>
      <c r="L62" s="29"/>
      <c r="M62" s="29"/>
      <c r="N62" s="2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4"/>
  <sheetViews>
    <sheetView workbookViewId="0">
      <selection activeCell="C50" sqref="C50"/>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27</v>
      </c>
      <c r="D1" t="s">
        <v>28</v>
      </c>
      <c r="E1" t="s">
        <v>29</v>
      </c>
      <c r="F1" t="s">
        <v>30</v>
      </c>
      <c r="G1" t="s">
        <v>31</v>
      </c>
      <c r="H1" t="s">
        <v>32</v>
      </c>
      <c r="I1" t="s">
        <v>33</v>
      </c>
      <c r="J1" t="s">
        <v>34</v>
      </c>
      <c r="K1" s="28" t="s">
        <v>35</v>
      </c>
      <c r="L1" s="28" t="s">
        <v>36</v>
      </c>
      <c r="M1" s="28" t="s">
        <v>37</v>
      </c>
    </row>
    <row r="2" spans="1:13" x14ac:dyDescent="0.25">
      <c r="A2" t="s">
        <v>127</v>
      </c>
      <c r="B2" t="s">
        <v>39</v>
      </c>
      <c r="C2" t="s">
        <v>128</v>
      </c>
      <c r="D2" s="3">
        <f>(D8*J4+D9*J5+D10*J6+D11*J7)/108.4</f>
        <v>8.6709852398523982E-2</v>
      </c>
      <c r="E2" s="3">
        <f>(E8*J4+E9*J5+E10*J6+E11*J7)/100</f>
        <v>9.2255004000000002E-2</v>
      </c>
      <c r="F2" s="3">
        <f>(F8*J4+F9*J5+F10*J6+F11*J7)/100</f>
        <v>1.3614858000000001E-2</v>
      </c>
      <c r="G2" s="3">
        <f>(G8*J4+G9*J5+G10*J6+G11*J7)/100</f>
        <v>7.4350278000000006E-2</v>
      </c>
      <c r="H2" s="3">
        <f>(J4*H8+J5*H9+H10*J6+H11*J7)/SUM(H8:H11)</f>
        <v>8.3014054054054057E-2</v>
      </c>
      <c r="I2" s="3">
        <v>3.1427999999999998E-2</v>
      </c>
      <c r="J2" s="1">
        <f>AVERAGE(D2:I2)</f>
        <v>6.3562007742096346E-2</v>
      </c>
      <c r="K2" s="30">
        <v>2E-3</v>
      </c>
      <c r="L2" s="29">
        <v>8.0000000000000002E-3</v>
      </c>
      <c r="M2" s="29"/>
    </row>
    <row r="3" spans="1:13" x14ac:dyDescent="0.25">
      <c r="B3" t="s">
        <v>41</v>
      </c>
      <c r="C3" t="s">
        <v>129</v>
      </c>
      <c r="D3" s="1">
        <v>0.53639999999999999</v>
      </c>
      <c r="E3">
        <v>0.61919999999999997</v>
      </c>
      <c r="F3">
        <v>1.1879999999999999</v>
      </c>
      <c r="G3">
        <v>0.47520000000000001</v>
      </c>
      <c r="H3">
        <v>0.71640000000000004</v>
      </c>
      <c r="I3">
        <v>3.1427999999999998E-2</v>
      </c>
      <c r="J3" s="1">
        <f>AVERAGE(D3:I3)</f>
        <v>0.59443800000000002</v>
      </c>
      <c r="K3" s="29">
        <v>0.57150000000000001</v>
      </c>
      <c r="L3" s="29">
        <v>0.58150000000000002</v>
      </c>
      <c r="M3" s="29">
        <v>0.47</v>
      </c>
    </row>
    <row r="4" spans="1:13" x14ac:dyDescent="0.25">
      <c r="B4" t="s">
        <v>43</v>
      </c>
      <c r="C4" s="28" t="s">
        <v>130</v>
      </c>
      <c r="D4" s="1"/>
      <c r="J4" s="1">
        <v>7.3440000000000005E-2</v>
      </c>
      <c r="K4" s="29"/>
      <c r="L4" s="29"/>
      <c r="M4" s="29"/>
    </row>
    <row r="5" spans="1:13" x14ac:dyDescent="0.25">
      <c r="B5" t="s">
        <v>45</v>
      </c>
      <c r="C5" s="28" t="s">
        <v>131</v>
      </c>
      <c r="D5" s="1"/>
      <c r="J5" s="1">
        <v>1.6199999999999999E-2</v>
      </c>
      <c r="K5" s="29"/>
      <c r="L5" s="29"/>
      <c r="M5" s="29"/>
    </row>
    <row r="6" spans="1:13" x14ac:dyDescent="0.25">
      <c r="B6" t="s">
        <v>47</v>
      </c>
      <c r="C6" s="28" t="s">
        <v>132</v>
      </c>
      <c r="D6" s="1"/>
      <c r="J6" s="1">
        <f>(0.1332+0.14652)/2</f>
        <v>0.13986000000000001</v>
      </c>
      <c r="K6" s="29"/>
      <c r="L6" s="29"/>
      <c r="M6" s="29"/>
    </row>
    <row r="7" spans="1:13" x14ac:dyDescent="0.25">
      <c r="B7" t="s">
        <v>49</v>
      </c>
      <c r="C7" s="28"/>
      <c r="D7" s="1"/>
      <c r="J7" s="1">
        <v>7.5599999999999999E-3</v>
      </c>
      <c r="K7" s="29"/>
      <c r="L7" s="29"/>
      <c r="M7" s="29"/>
    </row>
    <row r="8" spans="1:13" x14ac:dyDescent="0.25">
      <c r="B8" t="s">
        <v>50</v>
      </c>
      <c r="C8" s="28"/>
      <c r="D8" s="1">
        <v>6.4</v>
      </c>
      <c r="E8">
        <v>11.7</v>
      </c>
      <c r="F8" s="35">
        <v>0.35</v>
      </c>
      <c r="G8">
        <v>7.14</v>
      </c>
      <c r="H8">
        <v>7</v>
      </c>
      <c r="I8" t="s">
        <v>51</v>
      </c>
      <c r="J8" s="1"/>
      <c r="K8" s="29"/>
      <c r="L8" s="29"/>
      <c r="M8" s="29"/>
    </row>
    <row r="9" spans="1:13" x14ac:dyDescent="0.25">
      <c r="B9" t="s">
        <v>52</v>
      </c>
      <c r="C9" s="28"/>
      <c r="D9" s="1">
        <v>16.3</v>
      </c>
      <c r="E9">
        <v>27.7</v>
      </c>
      <c r="F9">
        <v>9.98</v>
      </c>
      <c r="G9">
        <v>21.73</v>
      </c>
      <c r="H9">
        <v>1</v>
      </c>
      <c r="I9" t="s">
        <v>51</v>
      </c>
      <c r="J9" s="1"/>
      <c r="K9" s="29"/>
      <c r="L9" s="29"/>
      <c r="M9" s="29"/>
    </row>
    <row r="10" spans="1:13" x14ac:dyDescent="0.25">
      <c r="B10" t="s">
        <v>53</v>
      </c>
      <c r="C10" s="28"/>
      <c r="D10" s="1">
        <v>60.6</v>
      </c>
      <c r="E10">
        <v>56.38</v>
      </c>
      <c r="F10">
        <v>3.75</v>
      </c>
      <c r="G10">
        <v>45.51</v>
      </c>
      <c r="H10">
        <v>7</v>
      </c>
      <c r="I10" t="s">
        <v>51</v>
      </c>
      <c r="J10" s="1"/>
      <c r="K10" s="29"/>
      <c r="L10" s="29"/>
      <c r="M10" s="29"/>
    </row>
    <row r="11" spans="1:13" x14ac:dyDescent="0.25">
      <c r="B11" t="s">
        <v>54</v>
      </c>
      <c r="C11" s="28"/>
      <c r="D11" s="1">
        <v>25.1</v>
      </c>
      <c r="E11">
        <v>4.26</v>
      </c>
      <c r="F11">
        <v>85.93</v>
      </c>
      <c r="G11">
        <v>25.61</v>
      </c>
      <c r="H11">
        <v>3.5</v>
      </c>
      <c r="I11" t="s">
        <v>51</v>
      </c>
      <c r="J11" s="1"/>
      <c r="K11" s="29"/>
      <c r="L11" s="29"/>
      <c r="M11" s="29"/>
    </row>
    <row r="12" spans="1:13" x14ac:dyDescent="0.25">
      <c r="D12" s="1"/>
      <c r="J12" s="1"/>
      <c r="K12" s="29"/>
      <c r="L12" s="29"/>
      <c r="M12" s="29"/>
    </row>
    <row r="13" spans="1:13" x14ac:dyDescent="0.25">
      <c r="A13" t="s">
        <v>133</v>
      </c>
      <c r="B13" t="s">
        <v>56</v>
      </c>
      <c r="C13" t="s">
        <v>134</v>
      </c>
      <c r="D13" s="1"/>
      <c r="J13" s="1">
        <v>3.2530000000000001</v>
      </c>
      <c r="K13" s="29"/>
      <c r="L13" s="29"/>
      <c r="M13" s="29"/>
    </row>
    <row r="14" spans="1:13" x14ac:dyDescent="0.25">
      <c r="B14" t="s">
        <v>58</v>
      </c>
      <c r="C14" t="s">
        <v>135</v>
      </c>
      <c r="D14" s="1"/>
      <c r="J14" s="1">
        <v>8.1639999999999997</v>
      </c>
      <c r="K14" s="29"/>
      <c r="L14" s="29"/>
      <c r="M14" s="29"/>
    </row>
    <row r="15" spans="1:13" x14ac:dyDescent="0.25">
      <c r="B15" t="s">
        <v>136</v>
      </c>
      <c r="C15" t="s">
        <v>137</v>
      </c>
      <c r="D15" s="1"/>
      <c r="J15" s="1">
        <v>3</v>
      </c>
      <c r="K15" s="29"/>
      <c r="L15" s="29"/>
      <c r="M15" s="29"/>
    </row>
    <row r="16" spans="1:13" x14ac:dyDescent="0.25">
      <c r="B16" t="s">
        <v>62</v>
      </c>
      <c r="C16" t="s">
        <v>138</v>
      </c>
      <c r="D16" s="1"/>
      <c r="J16" s="1">
        <v>3.8340000000000001</v>
      </c>
      <c r="K16" s="29"/>
      <c r="L16" s="29"/>
      <c r="M16" s="29"/>
    </row>
    <row r="17" spans="1:13" x14ac:dyDescent="0.25">
      <c r="D17" s="1"/>
      <c r="J17" s="1"/>
      <c r="K17" s="29"/>
      <c r="L17" s="29"/>
      <c r="M17" s="29"/>
    </row>
    <row r="18" spans="1:13" x14ac:dyDescent="0.25">
      <c r="A18" t="s">
        <v>139</v>
      </c>
      <c r="B18" t="s">
        <v>65</v>
      </c>
      <c r="D18" s="1"/>
      <c r="J18" s="1">
        <v>2.37</v>
      </c>
      <c r="K18" s="29"/>
      <c r="L18" s="29"/>
      <c r="M18" s="29"/>
    </row>
    <row r="19" spans="1:13" x14ac:dyDescent="0.25">
      <c r="D19" s="1"/>
      <c r="J19" s="33"/>
      <c r="K19" s="29"/>
      <c r="L19" s="29"/>
      <c r="M19" s="29"/>
    </row>
    <row r="20" spans="1:13" x14ac:dyDescent="0.25">
      <c r="A20" t="s">
        <v>140</v>
      </c>
      <c r="B20" t="s">
        <v>67</v>
      </c>
      <c r="C20" t="s">
        <v>141</v>
      </c>
      <c r="D20" s="1"/>
      <c r="J20" s="33">
        <v>2.29</v>
      </c>
      <c r="K20" s="29"/>
      <c r="L20" s="29">
        <v>2.29</v>
      </c>
      <c r="M20" s="29"/>
    </row>
    <row r="21" spans="1:13" x14ac:dyDescent="0.25">
      <c r="B21" t="s">
        <v>69</v>
      </c>
      <c r="C21" t="s">
        <v>142</v>
      </c>
      <c r="D21" s="1"/>
      <c r="J21" s="33">
        <v>1.74</v>
      </c>
      <c r="K21" s="29"/>
      <c r="L21" s="29">
        <v>1.74</v>
      </c>
      <c r="M21" s="29"/>
    </row>
    <row r="22" spans="1:13" x14ac:dyDescent="0.25">
      <c r="B22" t="s">
        <v>71</v>
      </c>
      <c r="C22" t="s">
        <v>143</v>
      </c>
      <c r="D22" s="1"/>
      <c r="J22" s="33">
        <v>0.61199999999999999</v>
      </c>
      <c r="K22" s="29"/>
      <c r="L22" s="29">
        <v>0.61199999999999999</v>
      </c>
      <c r="M22" s="29"/>
    </row>
    <row r="23" spans="1:13" x14ac:dyDescent="0.25">
      <c r="B23" t="s">
        <v>73</v>
      </c>
      <c r="C23" t="s">
        <v>144</v>
      </c>
      <c r="D23" s="1"/>
      <c r="J23" s="33">
        <v>0.55300000000000005</v>
      </c>
      <c r="K23" s="29"/>
      <c r="L23" s="29">
        <v>0.55300000000000005</v>
      </c>
      <c r="M23" s="29"/>
    </row>
    <row r="24" spans="1:13" x14ac:dyDescent="0.25">
      <c r="B24" t="s">
        <v>75</v>
      </c>
      <c r="C24" t="s">
        <v>145</v>
      </c>
      <c r="D24" s="1"/>
      <c r="J24" s="33">
        <v>0.223</v>
      </c>
      <c r="K24" s="29"/>
      <c r="L24" s="29">
        <v>0.223</v>
      </c>
      <c r="M24" s="29"/>
    </row>
    <row r="25" spans="1:13" x14ac:dyDescent="0.25">
      <c r="B25" t="s">
        <v>77</v>
      </c>
      <c r="C25" t="s">
        <v>146</v>
      </c>
      <c r="D25" s="1"/>
      <c r="J25" s="33">
        <v>1.75</v>
      </c>
      <c r="K25" s="29"/>
      <c r="L25" s="29">
        <v>1.75</v>
      </c>
      <c r="M25" s="29"/>
    </row>
    <row r="26" spans="1:13" x14ac:dyDescent="0.25">
      <c r="B26" t="s">
        <v>79</v>
      </c>
      <c r="C26" t="s">
        <v>147</v>
      </c>
      <c r="D26" s="1"/>
      <c r="J26" s="33">
        <v>8.3099999999999997E-3</v>
      </c>
      <c r="K26" s="29"/>
      <c r="L26" s="29">
        <v>8.3099999999999997E-3</v>
      </c>
      <c r="M26" s="29"/>
    </row>
    <row r="27" spans="1:13" x14ac:dyDescent="0.25">
      <c r="B27" t="s">
        <v>81</v>
      </c>
      <c r="C27" t="s">
        <v>148</v>
      </c>
      <c r="D27" s="1"/>
      <c r="J27" s="33">
        <v>0.95</v>
      </c>
      <c r="K27" s="29"/>
      <c r="L27" s="29">
        <v>0.95</v>
      </c>
      <c r="M27" s="29"/>
    </row>
    <row r="28" spans="1:13" x14ac:dyDescent="0.25">
      <c r="B28" t="s">
        <v>83</v>
      </c>
      <c r="C28" t="s">
        <v>149</v>
      </c>
      <c r="D28" s="1"/>
      <c r="J28" s="33">
        <v>0.56200000000000006</v>
      </c>
      <c r="K28" s="29"/>
      <c r="L28" s="29">
        <v>0.56200000000000006</v>
      </c>
      <c r="M28" s="29"/>
    </row>
    <row r="29" spans="1:13" x14ac:dyDescent="0.25">
      <c r="B29" t="s">
        <v>85</v>
      </c>
      <c r="C29" t="s">
        <v>150</v>
      </c>
      <c r="D29" s="1"/>
      <c r="J29" s="33">
        <v>1.9E-2</v>
      </c>
      <c r="K29" s="29"/>
      <c r="L29" s="29">
        <v>1.9E-2</v>
      </c>
      <c r="M29" s="29"/>
    </row>
    <row r="30" spans="1:13" x14ac:dyDescent="0.25">
      <c r="B30" t="s">
        <v>87</v>
      </c>
      <c r="C30" t="s">
        <v>151</v>
      </c>
      <c r="D30" s="1"/>
      <c r="J30" s="33">
        <v>0.91700000000000004</v>
      </c>
      <c r="K30" s="29"/>
      <c r="L30" s="29">
        <v>0.91700000000000004</v>
      </c>
      <c r="M30" s="29"/>
    </row>
    <row r="31" spans="1:13" x14ac:dyDescent="0.25">
      <c r="B31" t="s">
        <v>152</v>
      </c>
      <c r="C31" t="s">
        <v>153</v>
      </c>
      <c r="D31" s="1"/>
      <c r="J31" s="33"/>
      <c r="K31" s="29"/>
      <c r="L31" s="29"/>
      <c r="M31" s="29"/>
    </row>
    <row r="32" spans="1:13" x14ac:dyDescent="0.25">
      <c r="B32" t="s">
        <v>91</v>
      </c>
      <c r="D32" s="1"/>
      <c r="J32" s="33">
        <f>AVERAGE(J20:J30)</f>
        <v>0.87493727272727273</v>
      </c>
      <c r="K32" s="29"/>
      <c r="L32" s="29">
        <f>AVERAGE(L20:L30)</f>
        <v>0.87493727272727273</v>
      </c>
      <c r="M32" s="29"/>
    </row>
    <row r="33" spans="1:13" x14ac:dyDescent="0.25">
      <c r="B33" t="s">
        <v>154</v>
      </c>
      <c r="D33" s="1"/>
      <c r="K33" s="29"/>
      <c r="L33" s="29"/>
      <c r="M33" s="29"/>
    </row>
    <row r="34" spans="1:13" x14ac:dyDescent="0.25">
      <c r="D34" s="1"/>
      <c r="J34" s="1"/>
      <c r="K34" s="29"/>
      <c r="L34" s="29"/>
      <c r="M34" s="29"/>
    </row>
    <row r="35" spans="1:13" x14ac:dyDescent="0.25">
      <c r="A35" t="s">
        <v>155</v>
      </c>
      <c r="B35" t="s">
        <v>93</v>
      </c>
      <c r="C35" t="s">
        <v>156</v>
      </c>
      <c r="D35" s="1"/>
      <c r="J35" s="1">
        <v>12.4</v>
      </c>
      <c r="K35" s="29"/>
      <c r="L35" s="29"/>
      <c r="M35" s="29"/>
    </row>
    <row r="36" spans="1:13" x14ac:dyDescent="0.25">
      <c r="B36" t="s">
        <v>95</v>
      </c>
      <c r="C36" t="s">
        <v>157</v>
      </c>
      <c r="D36" s="1"/>
      <c r="J36" s="1">
        <v>26.7</v>
      </c>
      <c r="K36" s="29">
        <v>9.2200000000000006</v>
      </c>
      <c r="L36" s="29">
        <v>9.7899999999999991</v>
      </c>
      <c r="M36" s="29"/>
    </row>
    <row r="37" spans="1:13" x14ac:dyDescent="0.25">
      <c r="B37" t="s">
        <v>97</v>
      </c>
      <c r="C37" t="s">
        <v>158</v>
      </c>
      <c r="D37" s="1"/>
      <c r="J37" s="1">
        <v>22.6</v>
      </c>
      <c r="K37" s="29"/>
      <c r="L37" s="29"/>
      <c r="M37" s="29"/>
    </row>
    <row r="38" spans="1:13" x14ac:dyDescent="0.25">
      <c r="B38" t="s">
        <v>99</v>
      </c>
      <c r="C38" t="s">
        <v>159</v>
      </c>
      <c r="D38" s="1"/>
      <c r="J38" s="1">
        <v>16.7</v>
      </c>
      <c r="K38" s="29"/>
      <c r="L38" s="29"/>
      <c r="M38" s="29"/>
    </row>
    <row r="39" spans="1:13" x14ac:dyDescent="0.25">
      <c r="B39" t="s">
        <v>101</v>
      </c>
      <c r="C39" t="s">
        <v>160</v>
      </c>
      <c r="D39" s="1"/>
      <c r="J39" s="1">
        <v>12.7</v>
      </c>
      <c r="K39" s="29"/>
      <c r="L39" s="28"/>
      <c r="M39" s="29"/>
    </row>
    <row r="40" spans="1:13" x14ac:dyDescent="0.25">
      <c r="B40" t="s">
        <v>91</v>
      </c>
      <c r="D40" s="1"/>
      <c r="J40">
        <v>25.5</v>
      </c>
      <c r="K40" s="29"/>
      <c r="L40" s="28">
        <v>10.97</v>
      </c>
      <c r="M40" s="28">
        <v>18</v>
      </c>
    </row>
    <row r="41" spans="1:13" x14ac:dyDescent="0.25">
      <c r="D41" s="1"/>
      <c r="K41" s="29"/>
      <c r="L41" s="29"/>
      <c r="M41" s="29"/>
    </row>
    <row r="42" spans="1:13" x14ac:dyDescent="0.25">
      <c r="A42" t="s">
        <v>161</v>
      </c>
      <c r="B42" t="s">
        <v>104</v>
      </c>
      <c r="C42" t="s">
        <v>162</v>
      </c>
      <c r="D42" s="1"/>
      <c r="J42" s="1">
        <v>1.08</v>
      </c>
      <c r="K42" s="29"/>
      <c r="L42" s="29"/>
      <c r="M42" s="29"/>
    </row>
    <row r="43" spans="1:13" x14ac:dyDescent="0.25">
      <c r="B43" t="s">
        <v>106</v>
      </c>
      <c r="C43" t="s">
        <v>163</v>
      </c>
      <c r="D43" s="1"/>
      <c r="J43" s="1">
        <v>1.32</v>
      </c>
      <c r="K43" s="29"/>
      <c r="L43" s="29"/>
      <c r="M43" s="29"/>
    </row>
    <row r="44" spans="1:13" x14ac:dyDescent="0.25">
      <c r="B44" t="s">
        <v>108</v>
      </c>
      <c r="C44" t="s">
        <v>164</v>
      </c>
      <c r="D44" s="1"/>
      <c r="J44" s="1">
        <v>0.33400000000000002</v>
      </c>
      <c r="K44" s="29"/>
      <c r="L44" s="29"/>
      <c r="M44" s="29"/>
    </row>
    <row r="45" spans="1:13" x14ac:dyDescent="0.25">
      <c r="B45" t="s">
        <v>110</v>
      </c>
      <c r="C45" t="s">
        <v>165</v>
      </c>
      <c r="D45" s="1"/>
      <c r="J45" s="1">
        <v>-0.62</v>
      </c>
      <c r="K45" s="29"/>
      <c r="L45" s="29"/>
      <c r="M45" s="29"/>
    </row>
    <row r="46" spans="1:13" x14ac:dyDescent="0.25">
      <c r="B46" t="s">
        <v>112</v>
      </c>
      <c r="C46" t="s">
        <v>166</v>
      </c>
      <c r="D46" s="1"/>
      <c r="J46" s="1">
        <v>2.2700000000000001E-2</v>
      </c>
      <c r="K46" s="29"/>
      <c r="L46" s="29"/>
      <c r="M46" s="29"/>
    </row>
    <row r="47" spans="1:13" x14ac:dyDescent="0.25">
      <c r="B47" t="s">
        <v>114</v>
      </c>
      <c r="C47" t="s">
        <v>167</v>
      </c>
      <c r="D47" s="1"/>
      <c r="J47" s="1">
        <v>0.1719</v>
      </c>
      <c r="K47" s="29"/>
      <c r="L47" s="29"/>
      <c r="M47" s="29"/>
    </row>
    <row r="48" spans="1:13" x14ac:dyDescent="0.25">
      <c r="B48" t="s">
        <v>91</v>
      </c>
      <c r="D48" s="1"/>
      <c r="J48" s="1"/>
      <c r="K48" s="29"/>
      <c r="L48" s="29"/>
      <c r="M48" s="29"/>
    </row>
    <row r="49" spans="1:13" x14ac:dyDescent="0.25">
      <c r="D49" s="1"/>
      <c r="J49" s="1"/>
      <c r="K49" s="29"/>
      <c r="L49" s="29"/>
      <c r="M49" s="29"/>
    </row>
    <row r="50" spans="1:13" x14ac:dyDescent="0.25">
      <c r="A50" t="s">
        <v>168</v>
      </c>
      <c r="B50" t="s">
        <v>117</v>
      </c>
      <c r="C50" t="s">
        <v>169</v>
      </c>
      <c r="D50" s="5">
        <v>6.2500000000000001E-4</v>
      </c>
      <c r="J50" s="37">
        <f>0.0004</f>
        <v>4.0000000000000002E-4</v>
      </c>
      <c r="K50" s="29"/>
      <c r="L50" s="31">
        <f>0.0004</f>
        <v>4.0000000000000002E-4</v>
      </c>
      <c r="M50" s="31"/>
    </row>
    <row r="51" spans="1:13" x14ac:dyDescent="0.25">
      <c r="D51" s="4"/>
      <c r="J51" s="1"/>
      <c r="K51" s="29"/>
      <c r="L51" s="31"/>
      <c r="M51" s="31"/>
    </row>
    <row r="52" spans="1:13" x14ac:dyDescent="0.25">
      <c r="A52" t="s">
        <v>170</v>
      </c>
      <c r="B52" t="s">
        <v>120</v>
      </c>
      <c r="C52" t="s">
        <v>171</v>
      </c>
      <c r="D52" s="1"/>
      <c r="J52" s="1">
        <v>0.28999999999999998</v>
      </c>
      <c r="K52" s="29"/>
      <c r="L52" s="29"/>
      <c r="M52" s="29"/>
    </row>
    <row r="53" spans="1:13" x14ac:dyDescent="0.25">
      <c r="D53" s="1"/>
      <c r="J53" s="1"/>
      <c r="K53" s="29"/>
      <c r="L53" s="29"/>
      <c r="M53" s="29"/>
    </row>
    <row r="54" spans="1:13" x14ac:dyDescent="0.25">
      <c r="A54" t="s">
        <v>172</v>
      </c>
      <c r="B54" t="s">
        <v>123</v>
      </c>
      <c r="C54" t="s">
        <v>173</v>
      </c>
      <c r="D54" s="3"/>
      <c r="J54" s="24">
        <f>0.16386667/1000</f>
        <v>1.6386666999999999E-4</v>
      </c>
      <c r="K54" s="29"/>
      <c r="L54" s="29"/>
      <c r="M54" s="29"/>
    </row>
    <row r="55" spans="1:13" x14ac:dyDescent="0.25">
      <c r="B55" t="s">
        <v>125</v>
      </c>
      <c r="C55" t="s">
        <v>174</v>
      </c>
      <c r="D55" s="1"/>
      <c r="J55">
        <f>1.89/1000</f>
        <v>1.89E-3</v>
      </c>
      <c r="K55" s="29"/>
      <c r="L55" s="29"/>
      <c r="M55" s="29"/>
    </row>
    <row r="56" spans="1:13" x14ac:dyDescent="0.25">
      <c r="D56" s="1"/>
      <c r="J56" s="1"/>
      <c r="K56" s="29"/>
      <c r="L56" s="29"/>
      <c r="M56" s="29"/>
    </row>
    <row r="57" spans="1:13" x14ac:dyDescent="0.25">
      <c r="D57" s="1"/>
      <c r="J57" s="1"/>
      <c r="K57" s="29"/>
      <c r="L57" s="29"/>
      <c r="M57" s="29"/>
    </row>
    <row r="58" spans="1:13" x14ac:dyDescent="0.25">
      <c r="D58" s="1"/>
      <c r="J58" s="1"/>
      <c r="K58" s="29"/>
      <c r="L58" s="29"/>
      <c r="M58" s="29"/>
    </row>
    <row r="59" spans="1:13" x14ac:dyDescent="0.25">
      <c r="D59" s="1"/>
      <c r="J59" s="1"/>
      <c r="K59" s="29"/>
      <c r="L59" s="29"/>
      <c r="M59" s="29"/>
    </row>
    <row r="60" spans="1:13" x14ac:dyDescent="0.25">
      <c r="D60" s="1"/>
      <c r="J60" s="1"/>
      <c r="K60" s="1"/>
      <c r="L60" s="1"/>
      <c r="M60" s="1"/>
    </row>
    <row r="61" spans="1:13" x14ac:dyDescent="0.25">
      <c r="D61" s="1"/>
      <c r="J61" s="1"/>
      <c r="K61" s="1"/>
      <c r="L61" s="1"/>
      <c r="M61" s="1"/>
    </row>
    <row r="62" spans="1:13" x14ac:dyDescent="0.25">
      <c r="D62" s="21"/>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22"/>
      <c r="C70" s="22"/>
      <c r="D70" s="23"/>
      <c r="J70" s="1"/>
      <c r="K70" s="1"/>
      <c r="L70" s="1"/>
      <c r="M70" s="1"/>
    </row>
    <row r="71" spans="2:13" x14ac:dyDescent="0.25">
      <c r="D71" s="21"/>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2019-06-11T13:49:35Z</dcterms:modified>
  <cp:category/>
  <cp:contentStatus/>
</cp:coreProperties>
</file>