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Programming in python\untitled\ACT\ACT2321\"/>
    </mc:Choice>
  </mc:AlternateContent>
  <bookViews>
    <workbookView xWindow="-120" yWindow="-120" windowWidth="20730" windowHeight="11160" activeTab="1"/>
  </bookViews>
  <sheets>
    <sheet name="Crop parameters" sheetId="3" r:id="rId1"/>
    <sheet name="Energy (MJ)" sheetId="2" r:id="rId2"/>
    <sheet name="CO2eq (kg)" sheetId="1" r:id="rId3"/>
  </sheets>
  <calcPr calcId="152511" concurrentCalc="0"/>
  <webPublishing allowPng="1" targetScreenSize="1024x768" codePage="1000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1" l="1"/>
  <c r="J3" i="2"/>
  <c r="J50" i="1"/>
  <c r="J32" i="1"/>
  <c r="J6" i="2"/>
  <c r="J6" i="1"/>
  <c r="J54" i="2"/>
  <c r="J53" i="2"/>
  <c r="J54" i="1"/>
  <c r="J55" i="1"/>
  <c r="L49" i="2"/>
  <c r="L32" i="1"/>
  <c r="L50" i="1"/>
  <c r="E2" i="2"/>
  <c r="H2" i="2"/>
  <c r="D2" i="2"/>
  <c r="F2" i="2"/>
  <c r="G2" i="2"/>
  <c r="H2" i="1"/>
  <c r="D2" i="1"/>
  <c r="F2" i="1"/>
  <c r="E2" i="1"/>
  <c r="G2" i="1"/>
  <c r="J2" i="2"/>
  <c r="J2" i="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tc={9168666A-DBA0-4FBA-AF0A-FCCB183065C8}</author>
    <author>tc={04280FF5-B731-4BCA-9158-BECDCB0FCA62}</author>
    <author>tc={7A8B2478-7119-468E-A944-CF0C5DF05106}</author>
    <author>tc={C33DE9C9-6AE7-482D-8277-5DB16883D9AF}</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D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E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comments3.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tc={BDBC482D-3BB7-446D-8BDB-831BCA4B7FF3}</author>
    <author>tc={2AFB2FF8-7AFD-437F-BC89-6D79563B5185}</author>
    <author>tc={6B8A440F-765C-4E2C-ACD2-C7E16C81DFEB}</author>
    <author>tc={774B0328-F6C0-42A9-A4AB-AA49B824D7D3}</author>
    <author>tc={7E07B26E-CA23-48A3-A12B-6DA9B1E99E35}</author>
    <author>tc={67393C48-310C-4E8B-87A7-6A02EA78F1F7}</author>
    <author>tc={663D8CF0-4CFD-4F94-B3AD-E16830C73AAE}</author>
    <author>tc={0BD08DC0-6AE2-48F8-BBCF-BAB58B87B9B4}</author>
    <author>tc={0877BE86-6D42-484E-9886-B6C2FA23BBDF}</author>
    <author>tc={A7925944-D01F-4C9C-B69E-643D7D71DBB7}</author>
    <author>tc={E6BE51FA-33D4-4246-B71B-6E9B6D8B8C8E}</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tc={25BEEA18-2FB0-45C9-B9D8-E5E62F8643F3}</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D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D8"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Netherlands link for data of 2017:  https://www.cbs.nl/-/media/_pdf/2018/40/hernieuwbare-energie-webversie.pdf
</t>
        </r>
      </text>
    </comment>
    <comment ref="E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https://www.umweltbundesamt.de/themen/klima-energie/erneuerbare-energien/erneuerbare-energien-in-zahlen
</t>
        </r>
      </text>
    </comment>
    <comment ref="F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file:///C:/Users/H/Downloads/China+Renewable+Energy+Outline+2012+CN.pdf
</t>
        </r>
      </text>
    </comment>
    <comment ref="G8"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http://css.umich.edu/factsheets/us-renewable-energy-factsheet
</t>
        </r>
      </text>
    </comment>
    <comment ref="H8"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https://www.isep.or.jp/en/wp/wp-content/uploads/2019/04/JapanStatusRE20190405ISEP.pdf
</t>
        </r>
      </text>
    </comment>
    <comment ref="J1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20"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20"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J30"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L30"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D5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 ref="J5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review this again for each country
</t>
        </r>
      </text>
    </comment>
  </commentList>
</comments>
</file>

<file path=xl/sharedStrings.xml><?xml version="1.0" encoding="utf-8"?>
<sst xmlns="http://schemas.openxmlformats.org/spreadsheetml/2006/main" count="218" uniqueCount="162">
  <si>
    <t>Weight (plant/kg)</t>
  </si>
  <si>
    <t>Germination rate (plants/seeds)</t>
  </si>
  <si>
    <t>Seed weight (kg/seed)</t>
  </si>
  <si>
    <t>Energy content (KJ/kg)</t>
  </si>
  <si>
    <t>growth period (days)</t>
  </si>
  <si>
    <t>Lettuce</t>
  </si>
  <si>
    <t>Endive</t>
  </si>
  <si>
    <t>Spinach</t>
  </si>
  <si>
    <t>Bean sprouts</t>
  </si>
  <si>
    <t>Parsley</t>
  </si>
  <si>
    <t>Kale</t>
  </si>
  <si>
    <t>Basil</t>
  </si>
  <si>
    <t>Rucola</t>
  </si>
  <si>
    <t>Microgreen mix</t>
  </si>
  <si>
    <t>Mint</t>
  </si>
  <si>
    <t>Parameter Name</t>
  </si>
  <si>
    <t>Netherlands</t>
  </si>
  <si>
    <t>Germany</t>
  </si>
  <si>
    <t>China</t>
  </si>
  <si>
    <t>Japan</t>
  </si>
  <si>
    <t>Norway</t>
  </si>
  <si>
    <t>World</t>
  </si>
  <si>
    <t>North America</t>
  </si>
  <si>
    <t>Europe</t>
  </si>
  <si>
    <t>Asia</t>
  </si>
  <si>
    <t>Electricity (MJ/kWh)</t>
  </si>
  <si>
    <t>Green (renewable) electricity</t>
  </si>
  <si>
    <t>C2</t>
  </si>
  <si>
    <t>Grey (non-renewable) electricity</t>
  </si>
  <si>
    <t>C4</t>
  </si>
  <si>
    <t>Solar energy</t>
  </si>
  <si>
    <t>C6</t>
  </si>
  <si>
    <t>Wind energy</t>
  </si>
  <si>
    <t>C8</t>
  </si>
  <si>
    <t>Biomass energy</t>
  </si>
  <si>
    <t>C10</t>
  </si>
  <si>
    <t>Hydro energy</t>
  </si>
  <si>
    <t>Solar energy (%)</t>
  </si>
  <si>
    <t>Wind energy (%)</t>
  </si>
  <si>
    <t>Biomass energy (%)</t>
  </si>
  <si>
    <t>Hydro energy (%)</t>
  </si>
  <si>
    <t>Fossil fuels (MJ/l)</t>
  </si>
  <si>
    <t>Petrol</t>
  </si>
  <si>
    <t>Fo2</t>
  </si>
  <si>
    <t>Diesel</t>
  </si>
  <si>
    <t>Fo4</t>
  </si>
  <si>
    <t>Natural gas (MJ/m3)</t>
  </si>
  <si>
    <t>Fo8</t>
  </si>
  <si>
    <t>Oil</t>
  </si>
  <si>
    <t>Fo10</t>
  </si>
  <si>
    <t>Planting material (MJ/kg)</t>
  </si>
  <si>
    <t>seeds</t>
  </si>
  <si>
    <t>Fertilizer (MJ/l)</t>
  </si>
  <si>
    <t>ammonium nitrate</t>
  </si>
  <si>
    <t>Fe2</t>
  </si>
  <si>
    <t>calcium ammonium nitrate</t>
  </si>
  <si>
    <t>Fe4</t>
  </si>
  <si>
    <t>ammonium sulphate</t>
  </si>
  <si>
    <t>Fe6</t>
  </si>
  <si>
    <t>triple superphosphate</t>
  </si>
  <si>
    <t>Fe8</t>
  </si>
  <si>
    <t>single superphosphate</t>
  </si>
  <si>
    <t>Fe10</t>
  </si>
  <si>
    <t xml:space="preserve">ammonia </t>
  </si>
  <si>
    <t>Fe12</t>
  </si>
  <si>
    <t>limestone</t>
  </si>
  <si>
    <t>Fe14</t>
  </si>
  <si>
    <t>NPK 15-15-15</t>
  </si>
  <si>
    <t>Fe16</t>
  </si>
  <si>
    <t>urea</t>
  </si>
  <si>
    <t>Fe18</t>
  </si>
  <si>
    <t>cow manure</t>
  </si>
  <si>
    <t>Fe20</t>
  </si>
  <si>
    <t>phosphoric acid</t>
  </si>
  <si>
    <t>Fe22</t>
  </si>
  <si>
    <t>Mono-ammonium Phosphate</t>
  </si>
  <si>
    <t>Fe24</t>
  </si>
  <si>
    <t>average</t>
  </si>
  <si>
    <t>Pesticides (MJ/kg)</t>
  </si>
  <si>
    <t>atrazine water</t>
  </si>
  <si>
    <t>P2</t>
  </si>
  <si>
    <t>glyphosate water</t>
  </si>
  <si>
    <t>P4</t>
  </si>
  <si>
    <t>metolachlor</t>
  </si>
  <si>
    <t>P6</t>
  </si>
  <si>
    <t>herbicide</t>
  </si>
  <si>
    <t>P8</t>
  </si>
  <si>
    <t xml:space="preserve">insecticide </t>
  </si>
  <si>
    <t>P10</t>
  </si>
  <si>
    <t>Substrate (MJ/kg)</t>
  </si>
  <si>
    <t>rockwool</t>
  </si>
  <si>
    <t>S2</t>
  </si>
  <si>
    <t>perlite</t>
  </si>
  <si>
    <t>S4</t>
  </si>
  <si>
    <t>coco fiber</t>
  </si>
  <si>
    <t>S6</t>
  </si>
  <si>
    <t>hemp fiber</t>
  </si>
  <si>
    <t>S8</t>
  </si>
  <si>
    <t>peat</t>
  </si>
  <si>
    <t>S10</t>
  </si>
  <si>
    <t>peat moss</t>
  </si>
  <si>
    <t>S12</t>
  </si>
  <si>
    <t>Water (MJ/l)</t>
  </si>
  <si>
    <t>tap water</t>
  </si>
  <si>
    <t>Wa2</t>
  </si>
  <si>
    <t>Packaging (MJ/kg)</t>
  </si>
  <si>
    <t>packaging</t>
  </si>
  <si>
    <t>Pac2</t>
  </si>
  <si>
    <t>Transport (MJ/km*kg)</t>
  </si>
  <si>
    <t>Truck</t>
  </si>
  <si>
    <t>T2</t>
  </si>
  <si>
    <t>Van</t>
  </si>
  <si>
    <t>T4</t>
  </si>
  <si>
    <t>Electricity (kgCO2/kWh)</t>
  </si>
  <si>
    <t>C1</t>
  </si>
  <si>
    <t>C3</t>
  </si>
  <si>
    <t>C5</t>
  </si>
  <si>
    <t>C7</t>
  </si>
  <si>
    <t>C9</t>
  </si>
  <si>
    <t>Fossil fuels (kgCO2/l)</t>
  </si>
  <si>
    <t>Fo1</t>
  </si>
  <si>
    <t>Fo3</t>
  </si>
  <si>
    <t>Natural gas (CO2/m3)</t>
  </si>
  <si>
    <t>Fo7</t>
  </si>
  <si>
    <t>Fo9</t>
  </si>
  <si>
    <t>Planting material (kgCO2/kg)</t>
  </si>
  <si>
    <t>Fertilizer (kgCO2/kg)</t>
  </si>
  <si>
    <t>Fe1</t>
  </si>
  <si>
    <t>Fe3</t>
  </si>
  <si>
    <t>Fe5</t>
  </si>
  <si>
    <t>Fe7</t>
  </si>
  <si>
    <t>Fe9</t>
  </si>
  <si>
    <t>Fe11</t>
  </si>
  <si>
    <t>Fe13</t>
  </si>
  <si>
    <t>Fe15</t>
  </si>
  <si>
    <t>Fe17</t>
  </si>
  <si>
    <t>Fe19</t>
  </si>
  <si>
    <t>Fe21</t>
  </si>
  <si>
    <t>Mono-ammonium phosphate</t>
  </si>
  <si>
    <t>Fe23</t>
  </si>
  <si>
    <t>average concentration (kg/l)</t>
  </si>
  <si>
    <t>Pesticides (kgCO2/kg)</t>
  </si>
  <si>
    <t>P1</t>
  </si>
  <si>
    <t>P3</t>
  </si>
  <si>
    <t>P5</t>
  </si>
  <si>
    <t>P7</t>
  </si>
  <si>
    <t>P9</t>
  </si>
  <si>
    <t>Substrate (kgCO2/kg)</t>
  </si>
  <si>
    <t>S1</t>
  </si>
  <si>
    <t>S3</t>
  </si>
  <si>
    <t>S5</t>
  </si>
  <si>
    <t>S7</t>
  </si>
  <si>
    <t>S9</t>
  </si>
  <si>
    <t>S11</t>
  </si>
  <si>
    <t>Water (kgCO2/l)</t>
  </si>
  <si>
    <t>Wa1</t>
  </si>
  <si>
    <t>Packaging (kgCO2/kg)</t>
  </si>
  <si>
    <t>Pac1</t>
  </si>
  <si>
    <t>Transport by truck (kg CO2/kg*km)</t>
  </si>
  <si>
    <t>T1</t>
  </si>
  <si>
    <t>T3</t>
  </si>
  <si>
    <t>United 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</si>
</sst>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0">
    <xf numFmtId="0" fontId="0" fillId="0" borderId="0" xfId="0"/>
    <xf numFmtId="2" fontId="0" fillId="0" borderId="0" xfId="0" applyNumberFormat="1"/>
    <xf numFmtId="164" fontId="0" fillId="0" borderId="0" xfId="0" applyNumberFormat="1"/>
    <xf numFmtId="165"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1" fontId="0" fillId="0" borderId="0" xfId="0" applyNumberFormat="1"/>
    <xf numFmtId="0" fontId="2" fillId="0" borderId="0" xfId="0" applyFont="1"/>
    <xf numFmtId="2" fontId="2" fillId="0" borderId="0" xfId="0" applyNumberFormat="1" applyFon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xf numFmtId="2" fontId="0" fillId="0" borderId="0" xfId="0" applyNumberFormat="1" applyFont="1"/>
    <xf numFmtId="2" fontId="0" fillId="0" borderId="0" xfId="0" applyNumberFormat="1" applyAlignment="1">
      <alignment vertical="center"/>
    </xf>
    <xf numFmtId="2" fontId="0" fillId="0" borderId="1" xfId="0" applyNumberFormat="1" applyBorder="1" applyAlignment="1">
      <alignment horizontal="left"/>
    </xf>
    <xf numFmtId="2" fontId="0" fillId="0" borderId="6" xfId="0" applyNumberFormat="1" applyBorder="1" applyAlignment="1">
      <alignment horizontal="left"/>
    </xf>
    <xf numFmtId="2" fontId="0" fillId="0" borderId="8" xfId="0" applyNumberFormat="1" applyBorder="1" applyAlignment="1">
      <alignment horizontal="left"/>
    </xf>
    <xf numFmtId="2" fontId="0" fillId="0" borderId="9" xfId="0" applyNumberFormat="1" applyBorder="1" applyAlignment="1">
      <alignment horizontal="left"/>
    </xf>
    <xf numFmtId="2" fontId="0" fillId="0" borderId="0" xfId="0" applyNumberFormat="1" applyAlignment="1">
      <alignment horizontal="left"/>
    </xf>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Kwint, Pascal" id="{674DE3A7-D8CC-4AE3-B2BF-C3E72DDA790F}" userId="S::pascal.kwint@wur.nl::cba313c9-e06f-4725-8d92-5946f18f8ff3"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D3" dT="2019-06-03T10:00:35.15" personId="{0739BC85-F714-46E2-8EA5-B2AE2D2F45F7}" id="{28C0A1D0-E24D-4A94-B8D7-08380DAD163B}">
    <text xml:space="preserve">Ecoinvent
</text>
  </threadedComment>
  <threadedComment ref="E3" dT="2019-06-07T09:32:53.89" personId="{0739BC85-F714-46E2-8EA5-B2AE2D2F45F7}" id="{F1D6A124-94E9-4537-87FD-64C5756431CC}">
    <text xml:space="preserve">Ecoinvent
</text>
  </threadedComment>
  <threadedComment ref="F3" dT="2019-06-07T09:32:58.93" personId="{0739BC85-F714-46E2-8EA5-B2AE2D2F45F7}" id="{2A2FDC7F-6B63-4EB2-9514-8F273884490D}">
    <text xml:space="preserve">Ecoinvent
</text>
  </threadedComment>
  <threadedComment ref="G3" dT="2019-06-07T09:33:03.10" personId="{0739BC85-F714-46E2-8EA5-B2AE2D2F45F7}" id="{75A964C6-E221-4021-9BCF-E318D4CBA659}">
    <text xml:space="preserve">Ecoinvent
</text>
  </threadedComment>
  <threadedComment ref="H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E8" dT="2019-06-07T10:15:15.10" personId="{0739BC85-F714-46E2-8EA5-B2AE2D2F45F7}" id="{9168666A-DBA0-4FBA-AF0A-FCCB183065C8}">
    <text xml:space="preserve">https://www.umweltbundesamt.de/themen/klima-energie/erneuerbare-energien/erneuerbare-energien-in-zahlen
</text>
  </threadedComment>
  <threadedComment ref="F8" dT="2019-06-07T10:19:03.79" personId="{E5052E7A-0C67-404F-8462-CE35CB09CE6F}" id="{04280FF5-B731-4BCA-9158-BECDCB0FCA62}">
    <text xml:space="preserve">file:///C:/Users/H/Downloads/China+Renewable+Energy+Outline+2012+CN.pdf
</text>
  </threadedComment>
  <threadedComment ref="G8" dT="2019-06-07T10:11:04.82" personId="{0739BC85-F714-46E2-8EA5-B2AE2D2F45F7}" id="{7A8B2478-7119-468E-A944-CF0C5DF05106}">
    <text xml:space="preserve">http://css.umich.edu/factsheets/us-renewable-energy-factsheet
</text>
  </threadedComment>
  <threadedComment ref="H8" dT="2019-06-07T10:32:39.59" personId="{0739BC85-F714-46E2-8EA5-B2AE2D2F45F7}" id="{C33DE9C9-6AE7-482D-8277-5DB16883D9AF}">
    <text xml:space="preserve">https://www.isep.or.jp/en/wp/wp-content/uploads/2019/04/JapanStatusRE20190405ISEP.pdf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D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D8" dT="2019-06-07T10:37:13.90" personId="{674DE3A7-D8CC-4AE3-B2BF-C3E72DDA790F}" id="{BDBC482D-3BB7-446D-8BDB-831BCA4B7FF3}">
    <text xml:space="preserve">Netherlands link for data of 2017:  https://www.cbs.nl/-/media/_pdf/2018/40/hernieuwbare-energie-webversie.pdf
</text>
  </threadedComment>
  <threadedComment ref="E8" dT="2019-06-07T10:15:15.10" personId="{0739BC85-F714-46E2-8EA5-B2AE2D2F45F7}" id="{2AFB2FF8-7AFD-437F-BC89-6D79563B5185}">
    <text xml:space="preserve">https://www.umweltbundesamt.de/themen/klima-energie/erneuerbare-energien/erneuerbare-energien-in-zahlen
</text>
  </threadedComment>
  <threadedComment ref="F8" dT="2019-06-07T10:19:03.79" personId="{E5052E7A-0C67-404F-8462-CE35CB09CE6F}" id="{6B8A440F-765C-4E2C-ACD2-C7E16C81DFEB}">
    <text xml:space="preserve">file:///C:/Users/H/Downloads/China+Renewable+Energy+Outline+2012+CN.pdf
</text>
  </threadedComment>
  <threadedComment ref="G8" dT="2019-06-07T10:11:04.82" personId="{0739BC85-F714-46E2-8EA5-B2AE2D2F45F7}" id="{774B0328-F6C0-42A9-A4AB-AA49B824D7D3}">
    <text xml:space="preserve">http://css.umich.edu/factsheets/us-renewable-energy-factsheet
</text>
  </threadedComment>
  <threadedComment ref="H8" dT="2019-06-07T10:32:39.59" personId="{0739BC85-F714-46E2-8EA5-B2AE2D2F45F7}" id="{7E07B26E-CA23-48A3-A12B-6DA9B1E99E35}">
    <text xml:space="preserve">https://www.isep.or.jp/en/wp/wp-content/uploads/2019/04/JapanStatusRE20190405ISEP.pdf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J20" dT="2019-06-03T10:04:21.90" personId="{0739BC85-F714-46E2-8EA5-B2AE2D2F45F7}" id="{0877BE86-6D42-484E-9886-B6C2FA23BBDF}">
    <text xml:space="preserve">Agri-footprint - economic allocation
</text>
  </threadedComment>
  <threadedComment ref="J20" dT="2019-06-05T08:38:06.47" personId="{0739BC85-F714-46E2-8EA5-B2AE2D2F45F7}" id="{57B7C7E8-4019-40F7-89AF-52A0D05B246A}" parentId="{0877BE86-6D42-484E-9886-B6C2FA23BBDF}">
    <text xml:space="preserve">What concentration is used for these?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J30" dT="2019-06-03T10:04:08.52" personId="{0739BC85-F714-46E2-8EA5-B2AE2D2F45F7}" id="{E6BE51FA-33D4-4246-B71B-6E9B6D8B8C8E}">
    <text xml:space="preserve">Ecoinvent system processes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D50" dT="2019-06-03T11:37:01.93" personId="{0739BC85-F714-46E2-8EA5-B2AE2D2F45F7}" id="{7A90E5E2-2E08-4861-A6C8-2E490EE47A92}">
    <text xml:space="preserve">RIVM
</text>
  </threadedComment>
  <threadedComment ref="J50" dT="2019-06-11T09:08:06.25" personId="{0739BC85-F714-46E2-8EA5-B2AE2D2F45F7}" id="{25BEEA18-2FB0-45C9-B9D8-E5E62F8643F3}">
    <text xml:space="preserve">We need to review this again for each country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workbookViewId="0">
      <selection activeCell="C13" activeCellId="1" sqref="B2:F11 C13"/>
    </sheetView>
  </sheetViews>
  <sheetFormatPr defaultRowHeight="15" x14ac:dyDescent="0.25"/>
  <cols>
    <col min="1" max="1" width="14.85546875" customWidth="1"/>
    <col min="2" max="2" width="14.7109375" style="6" customWidth="1"/>
    <col min="3" max="3" width="26.5703125" style="6" customWidth="1"/>
    <col min="4" max="4" width="18.85546875" style="6" customWidth="1"/>
    <col min="5" max="5" width="18.5703125" style="6" customWidth="1"/>
    <col min="6" max="6" width="18.28515625" style="6" customWidth="1"/>
    <col min="7" max="7" width="18.5703125" customWidth="1"/>
  </cols>
  <sheetData>
    <row r="1" spans="1:6" x14ac:dyDescent="0.25">
      <c r="A1" s="7"/>
      <c r="B1" s="8" t="s">
        <v>0</v>
      </c>
      <c r="C1" s="8" t="s">
        <v>1</v>
      </c>
      <c r="D1" s="8" t="s">
        <v>2</v>
      </c>
      <c r="E1" s="8" t="s">
        <v>3</v>
      </c>
      <c r="F1" s="9" t="s">
        <v>4</v>
      </c>
    </row>
    <row r="2" spans="1:6" x14ac:dyDescent="0.25">
      <c r="A2" s="10" t="s">
        <v>5</v>
      </c>
      <c r="B2" s="25">
        <v>0.58630000000000004</v>
      </c>
      <c r="C2" s="25">
        <v>0.8</v>
      </c>
      <c r="D2" s="25">
        <v>1.11E-6</v>
      </c>
      <c r="E2" s="25">
        <v>620</v>
      </c>
      <c r="F2" s="26">
        <v>45</v>
      </c>
    </row>
    <row r="3" spans="1:6" x14ac:dyDescent="0.25">
      <c r="A3" s="10" t="s">
        <v>6</v>
      </c>
      <c r="B3" s="25">
        <v>0.55049999999999999</v>
      </c>
      <c r="C3" s="25">
        <v>0.7</v>
      </c>
      <c r="D3" s="25">
        <v>1.11E-6</v>
      </c>
      <c r="E3" s="25">
        <v>710</v>
      </c>
      <c r="F3" s="26">
        <v>85</v>
      </c>
    </row>
    <row r="4" spans="1:6" x14ac:dyDescent="0.25">
      <c r="A4" s="10" t="s">
        <v>7</v>
      </c>
      <c r="B4" s="25">
        <v>0.2268</v>
      </c>
      <c r="C4" s="25">
        <v>0.6</v>
      </c>
      <c r="D4" s="25">
        <v>1.3329999999999999E-5</v>
      </c>
      <c r="E4" s="25">
        <v>1080</v>
      </c>
      <c r="F4" s="26">
        <v>45</v>
      </c>
    </row>
    <row r="5" spans="1:6" x14ac:dyDescent="0.25">
      <c r="A5" s="10" t="s">
        <v>8</v>
      </c>
      <c r="B5" s="25">
        <v>2.3279999999999999E-4</v>
      </c>
      <c r="C5" s="25">
        <v>0.55000000000000004</v>
      </c>
      <c r="D5" s="25">
        <v>5.0000000000000002E-5</v>
      </c>
      <c r="E5" s="25">
        <v>970</v>
      </c>
      <c r="F5" s="26">
        <v>3.5</v>
      </c>
    </row>
    <row r="6" spans="1:6" x14ac:dyDescent="0.25">
      <c r="A6" s="10" t="s">
        <v>9</v>
      </c>
      <c r="B6" s="25">
        <v>4.5799999999999999E-3</v>
      </c>
      <c r="C6" s="25">
        <v>0.6</v>
      </c>
      <c r="D6" s="25">
        <v>1.8199999999999999E-6</v>
      </c>
      <c r="E6" s="25">
        <v>1250</v>
      </c>
      <c r="F6" s="26">
        <v>77.5</v>
      </c>
    </row>
    <row r="7" spans="1:6" x14ac:dyDescent="0.25">
      <c r="A7" s="10" t="s">
        <v>10</v>
      </c>
      <c r="B7" s="25">
        <v>4.0125000000000001E-2</v>
      </c>
      <c r="C7" s="25">
        <v>0.75</v>
      </c>
      <c r="D7" s="25">
        <v>3.6399999999999999E-6</v>
      </c>
      <c r="E7" s="25">
        <v>1930</v>
      </c>
      <c r="F7" s="26">
        <v>75</v>
      </c>
    </row>
    <row r="8" spans="1:6" x14ac:dyDescent="0.25">
      <c r="A8" s="10" t="s">
        <v>11</v>
      </c>
      <c r="B8" s="25">
        <v>9.6600000000000005E-2</v>
      </c>
      <c r="C8" s="25">
        <v>0.85</v>
      </c>
      <c r="D8" s="25">
        <v>1.5999999999999999E-6</v>
      </c>
      <c r="E8" s="25">
        <v>2000</v>
      </c>
      <c r="F8" s="26">
        <v>55</v>
      </c>
    </row>
    <row r="9" spans="1:6" x14ac:dyDescent="0.25">
      <c r="A9" s="10" t="s">
        <v>12</v>
      </c>
      <c r="B9" s="25">
        <v>6.2599999999999999E-3</v>
      </c>
      <c r="C9" s="25">
        <v>0.75</v>
      </c>
      <c r="D9" s="25">
        <v>3.3000000000000002E-7</v>
      </c>
      <c r="E9" s="25">
        <v>980</v>
      </c>
      <c r="F9" s="26">
        <v>17.5</v>
      </c>
    </row>
    <row r="10" spans="1:6" x14ac:dyDescent="0.25">
      <c r="A10" s="10" t="s">
        <v>13</v>
      </c>
      <c r="B10" s="25">
        <v>0.35449999999999998</v>
      </c>
      <c r="C10" s="25">
        <v>0.67</v>
      </c>
      <c r="D10" s="25">
        <v>8.5000000000000001E-7</v>
      </c>
      <c r="E10" s="25">
        <v>790</v>
      </c>
      <c r="F10" s="26">
        <v>12</v>
      </c>
    </row>
    <row r="11" spans="1:6" ht="15.75" thickBot="1" x14ac:dyDescent="0.3">
      <c r="A11" s="11" t="s">
        <v>14</v>
      </c>
      <c r="B11" s="27">
        <v>7.9100000000000004E-2</v>
      </c>
      <c r="C11" s="27">
        <v>0.5</v>
      </c>
      <c r="D11" s="27">
        <v>4.9999999999999998E-8</v>
      </c>
      <c r="E11" s="27">
        <v>16760</v>
      </c>
      <c r="F11" s="28">
        <v>90</v>
      </c>
    </row>
    <row r="13" spans="1:6" x14ac:dyDescent="0.25">
      <c r="C13"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tabSelected="1" topLeftCell="B1" workbookViewId="0">
      <selection activeCell="H18" sqref="H18"/>
    </sheetView>
  </sheetViews>
  <sheetFormatPr defaultRowHeight="15" x14ac:dyDescent="0.25"/>
  <cols>
    <col min="1" max="1" width="33.7109375" bestFit="1" customWidth="1"/>
    <col min="2" max="2" width="30.7109375" bestFit="1" customWidth="1"/>
    <col min="3" max="3" width="16.140625" bestFit="1" customWidth="1"/>
    <col min="4" max="4" width="12.140625" bestFit="1" customWidth="1"/>
    <col min="6" max="6" width="11.42578125" bestFit="1" customWidth="1"/>
    <col min="10" max="10" width="11.5703125" bestFit="1" customWidth="1"/>
    <col min="11" max="11" width="14" bestFit="1" customWidth="1"/>
  </cols>
  <sheetData>
    <row r="1" spans="1:14" x14ac:dyDescent="0.25">
      <c r="C1" t="s">
        <v>15</v>
      </c>
      <c r="D1" t="s">
        <v>16</v>
      </c>
      <c r="E1" t="s">
        <v>17</v>
      </c>
      <c r="F1" t="s">
        <v>18</v>
      </c>
      <c r="G1" t="s">
        <v>161</v>
      </c>
      <c r="H1" t="s">
        <v>19</v>
      </c>
      <c r="I1" t="s">
        <v>20</v>
      </c>
      <c r="J1" t="s">
        <v>21</v>
      </c>
      <c r="K1" s="18" t="s">
        <v>22</v>
      </c>
      <c r="L1" s="18" t="s">
        <v>23</v>
      </c>
      <c r="M1" s="18" t="s">
        <v>24</v>
      </c>
      <c r="N1" s="18"/>
    </row>
    <row r="2" spans="1:14" x14ac:dyDescent="0.25">
      <c r="A2" t="s">
        <v>25</v>
      </c>
      <c r="B2" t="s">
        <v>26</v>
      </c>
      <c r="C2" t="s">
        <v>27</v>
      </c>
      <c r="D2" s="1">
        <f>(D8*J4+D9*J5+D10*J6+D11*J7)/108.4</f>
        <v>0.18592870848708487</v>
      </c>
      <c r="E2" s="1">
        <f>(E8*J4+E9*J5+E10*J6+E11*J7)/100</f>
        <v>0.257896656</v>
      </c>
      <c r="F2" s="1">
        <f>(F8*J4+F9*J5+F10*J6+F11*J7)/100</f>
        <v>7.7403239999999998E-2</v>
      </c>
      <c r="G2" s="1">
        <f>(G8*J4+G9*J5+G10*J6+G11*J7)/100</f>
        <v>0.19653991200000001</v>
      </c>
      <c r="H2" s="1">
        <f>(J4*H8+J5*H9+H10*J6+H11*J7)/SUM(H8:H11)</f>
        <v>0.45990486486486493</v>
      </c>
      <c r="I2" s="1">
        <v>0.38519999999999999</v>
      </c>
      <c r="J2" s="1">
        <f>AVERAGE(D2:I2)</f>
        <v>0.26047889689199161</v>
      </c>
      <c r="K2" s="19"/>
      <c r="L2" s="19"/>
      <c r="M2" s="19"/>
      <c r="N2" s="18"/>
    </row>
    <row r="3" spans="1:14" x14ac:dyDescent="0.25">
      <c r="B3" t="s">
        <v>28</v>
      </c>
      <c r="C3" t="s">
        <v>29</v>
      </c>
      <c r="D3" s="1">
        <v>7.8840000000000003</v>
      </c>
      <c r="E3" s="1">
        <v>7.3079999999999998</v>
      </c>
      <c r="F3" s="1">
        <v>10.44</v>
      </c>
      <c r="G3" s="1">
        <v>6.1920000000000002</v>
      </c>
      <c r="H3" s="1">
        <v>9.5399999999999991</v>
      </c>
      <c r="I3" s="1">
        <v>0.38519999999999999</v>
      </c>
      <c r="J3" s="1">
        <f>AVERAGE(D3:I3)</f>
        <v>6.9581999999999988</v>
      </c>
      <c r="K3" s="19"/>
      <c r="L3" s="19"/>
      <c r="M3" s="19"/>
      <c r="N3" s="18"/>
    </row>
    <row r="4" spans="1:14" x14ac:dyDescent="0.25">
      <c r="B4" s="15" t="s">
        <v>30</v>
      </c>
      <c r="C4" s="16" t="s">
        <v>31</v>
      </c>
      <c r="D4" s="5"/>
      <c r="E4" s="1"/>
      <c r="F4" s="1"/>
      <c r="G4" s="1"/>
      <c r="H4" s="1"/>
      <c r="I4" s="1"/>
      <c r="J4" s="5">
        <v>1.008</v>
      </c>
      <c r="K4" s="20"/>
      <c r="L4" s="20"/>
      <c r="M4" s="20"/>
      <c r="N4" s="18"/>
    </row>
    <row r="5" spans="1:14" x14ac:dyDescent="0.25">
      <c r="B5" s="15" t="s">
        <v>32</v>
      </c>
      <c r="C5" s="16" t="s">
        <v>33</v>
      </c>
      <c r="D5" s="5"/>
      <c r="E5" s="1"/>
      <c r="F5" s="1"/>
      <c r="G5" s="1"/>
      <c r="H5" s="1"/>
      <c r="I5" s="1"/>
      <c r="J5" s="5">
        <v>0.18720000000000001</v>
      </c>
      <c r="K5" s="20"/>
      <c r="L5" s="20"/>
      <c r="M5" s="20"/>
      <c r="N5" s="18"/>
    </row>
    <row r="6" spans="1:14" x14ac:dyDescent="0.25">
      <c r="B6" s="15" t="s">
        <v>34</v>
      </c>
      <c r="C6" s="16" t="s">
        <v>35</v>
      </c>
      <c r="D6" s="5"/>
      <c r="E6" s="1"/>
      <c r="F6" s="1"/>
      <c r="G6" s="1"/>
      <c r="H6" s="1"/>
      <c r="I6" s="1"/>
      <c r="J6" s="5">
        <f>(0.1332+0.17064)/2</f>
        <v>0.15192</v>
      </c>
      <c r="K6" s="20"/>
      <c r="L6" s="20"/>
      <c r="M6" s="20"/>
      <c r="N6" s="18"/>
    </row>
    <row r="7" spans="1:14" x14ac:dyDescent="0.25">
      <c r="B7" s="15" t="s">
        <v>36</v>
      </c>
      <c r="C7" s="16"/>
      <c r="D7" s="5"/>
      <c r="E7" s="1"/>
      <c r="F7" s="1"/>
      <c r="G7" s="1"/>
      <c r="H7" s="1"/>
      <c r="I7" s="1"/>
      <c r="J7" s="5">
        <v>5.7599999999999998E-2</v>
      </c>
      <c r="K7" s="20"/>
      <c r="L7" s="20"/>
      <c r="M7" s="20"/>
      <c r="N7" s="18"/>
    </row>
    <row r="8" spans="1:14" x14ac:dyDescent="0.25">
      <c r="B8" s="15" t="s">
        <v>37</v>
      </c>
      <c r="C8" s="17"/>
      <c r="D8" s="1">
        <v>6.4</v>
      </c>
      <c r="E8" s="1">
        <v>11.7</v>
      </c>
      <c r="F8" s="24">
        <v>0.35</v>
      </c>
      <c r="G8" s="1">
        <v>7.14</v>
      </c>
      <c r="H8" s="1">
        <v>7</v>
      </c>
      <c r="I8" s="1"/>
      <c r="J8" s="5"/>
      <c r="K8" s="20"/>
      <c r="L8" s="20"/>
      <c r="M8" s="20"/>
      <c r="N8" s="18"/>
    </row>
    <row r="9" spans="1:14" x14ac:dyDescent="0.25">
      <c r="B9" s="15" t="s">
        <v>38</v>
      </c>
      <c r="C9" s="17"/>
      <c r="D9" s="1">
        <v>16.3</v>
      </c>
      <c r="E9" s="1">
        <v>27.7</v>
      </c>
      <c r="F9" s="1">
        <v>9.98</v>
      </c>
      <c r="G9" s="1">
        <v>21.73</v>
      </c>
      <c r="H9" s="1">
        <v>1</v>
      </c>
      <c r="I9" s="1"/>
      <c r="J9" s="5"/>
      <c r="K9" s="20"/>
      <c r="L9" s="20"/>
      <c r="M9" s="20"/>
      <c r="N9" s="18"/>
    </row>
    <row r="10" spans="1:14" x14ac:dyDescent="0.25">
      <c r="B10" s="15" t="s">
        <v>39</v>
      </c>
      <c r="C10" s="17"/>
      <c r="D10" s="1">
        <v>60.6</v>
      </c>
      <c r="E10" s="1">
        <v>56.38</v>
      </c>
      <c r="F10" s="1">
        <v>3.75</v>
      </c>
      <c r="G10" s="1">
        <v>45.51</v>
      </c>
      <c r="H10" s="1">
        <v>7</v>
      </c>
      <c r="I10" s="1"/>
      <c r="J10" s="5"/>
      <c r="K10" s="20"/>
      <c r="L10" s="20"/>
      <c r="M10" s="20"/>
      <c r="N10" s="18"/>
    </row>
    <row r="11" spans="1:14" x14ac:dyDescent="0.25">
      <c r="B11" s="15" t="s">
        <v>40</v>
      </c>
      <c r="C11" s="17"/>
      <c r="D11" s="1">
        <v>25.1</v>
      </c>
      <c r="E11" s="1">
        <v>4.26</v>
      </c>
      <c r="F11" s="1">
        <v>85.93</v>
      </c>
      <c r="G11" s="1">
        <v>25.61</v>
      </c>
      <c r="H11" s="1">
        <v>3.5</v>
      </c>
      <c r="I11" s="1"/>
      <c r="J11" s="5"/>
      <c r="K11" s="20"/>
      <c r="L11" s="20"/>
      <c r="M11" s="20"/>
      <c r="N11" s="18"/>
    </row>
    <row r="12" spans="1:14" x14ac:dyDescent="0.25">
      <c r="D12" s="1"/>
      <c r="E12" s="1"/>
      <c r="F12" s="1"/>
      <c r="G12" s="1"/>
      <c r="H12" s="1"/>
      <c r="I12" s="1"/>
      <c r="J12" s="1"/>
      <c r="K12" s="19"/>
      <c r="L12" s="19"/>
      <c r="M12" s="19"/>
      <c r="N12" s="18"/>
    </row>
    <row r="13" spans="1:14" x14ac:dyDescent="0.25">
      <c r="A13" t="s">
        <v>41</v>
      </c>
      <c r="B13" t="s">
        <v>42</v>
      </c>
      <c r="C13" t="s">
        <v>43</v>
      </c>
      <c r="D13" s="1"/>
      <c r="E13" s="1"/>
      <c r="F13" s="1"/>
      <c r="G13" s="1"/>
      <c r="H13" s="1"/>
      <c r="I13" s="1"/>
      <c r="J13" s="1">
        <v>82.275999999999996</v>
      </c>
      <c r="K13" s="19"/>
      <c r="L13" s="19"/>
      <c r="M13" s="19"/>
      <c r="N13" s="18"/>
    </row>
    <row r="14" spans="1:14" x14ac:dyDescent="0.25">
      <c r="B14" t="s">
        <v>44</v>
      </c>
      <c r="C14" t="s">
        <v>45</v>
      </c>
      <c r="D14" s="1"/>
      <c r="E14" s="1"/>
      <c r="F14" s="1"/>
      <c r="G14" s="1"/>
      <c r="H14" s="1"/>
      <c r="I14" s="1"/>
      <c r="J14" s="1">
        <v>144.43</v>
      </c>
      <c r="K14" s="19"/>
      <c r="L14" s="19"/>
      <c r="M14" s="19"/>
      <c r="N14" s="18"/>
    </row>
    <row r="15" spans="1:14" x14ac:dyDescent="0.25">
      <c r="B15" t="s">
        <v>46</v>
      </c>
      <c r="C15" t="s">
        <v>47</v>
      </c>
      <c r="D15" s="1"/>
      <c r="E15" s="1"/>
      <c r="F15" s="1"/>
      <c r="G15" s="1"/>
      <c r="H15" s="1"/>
      <c r="I15" s="1"/>
      <c r="J15" s="1">
        <v>74</v>
      </c>
      <c r="K15" s="19"/>
      <c r="L15" s="19"/>
      <c r="M15" s="19"/>
      <c r="N15" s="18"/>
    </row>
    <row r="16" spans="1:14" x14ac:dyDescent="0.25">
      <c r="B16" t="s">
        <v>48</v>
      </c>
      <c r="C16" t="s">
        <v>49</v>
      </c>
      <c r="D16" s="1"/>
      <c r="E16" s="1"/>
      <c r="F16" s="1"/>
      <c r="G16" s="1"/>
      <c r="H16" s="1"/>
      <c r="I16" s="1"/>
      <c r="J16" s="1">
        <v>97.024000000000001</v>
      </c>
      <c r="K16" s="19"/>
      <c r="L16" s="19"/>
      <c r="M16" s="19"/>
      <c r="N16" s="18"/>
    </row>
    <row r="17" spans="1:14" x14ac:dyDescent="0.25">
      <c r="D17" s="1"/>
      <c r="E17" s="1"/>
      <c r="F17" s="1"/>
      <c r="G17" s="1"/>
      <c r="H17" s="1"/>
      <c r="I17" s="1"/>
      <c r="J17" s="1"/>
      <c r="K17" s="19"/>
      <c r="L17" s="19"/>
      <c r="M17" s="19"/>
      <c r="N17" s="18"/>
    </row>
    <row r="18" spans="1:14" x14ac:dyDescent="0.25">
      <c r="A18" t="s">
        <v>50</v>
      </c>
      <c r="B18" t="s">
        <v>51</v>
      </c>
      <c r="D18" s="1"/>
      <c r="E18" s="1"/>
      <c r="F18" s="1"/>
      <c r="G18" s="1"/>
      <c r="H18" s="1"/>
      <c r="I18" s="1"/>
      <c r="J18" s="1">
        <v>37.700000000000003</v>
      </c>
      <c r="K18" s="19"/>
      <c r="L18" s="19"/>
      <c r="M18" s="19"/>
      <c r="N18" s="18"/>
    </row>
    <row r="19" spans="1:14" x14ac:dyDescent="0.25">
      <c r="D19" s="1"/>
      <c r="E19" s="1"/>
      <c r="F19" s="1"/>
      <c r="G19" s="1"/>
      <c r="H19" s="1"/>
      <c r="I19" s="1"/>
      <c r="J19" s="1"/>
      <c r="K19" s="19"/>
      <c r="L19" s="19"/>
      <c r="M19" s="19"/>
      <c r="N19" s="18"/>
    </row>
    <row r="20" spans="1:14" x14ac:dyDescent="0.25">
      <c r="A20" t="s">
        <v>52</v>
      </c>
      <c r="B20" s="4" t="s">
        <v>53</v>
      </c>
      <c r="C20" s="4" t="s">
        <v>54</v>
      </c>
      <c r="D20" s="5"/>
      <c r="E20" s="1"/>
      <c r="F20" s="1"/>
      <c r="G20" s="1"/>
      <c r="H20" s="1"/>
      <c r="I20" s="1"/>
      <c r="J20" s="22">
        <v>14.5</v>
      </c>
      <c r="K20" s="20"/>
      <c r="L20" s="20">
        <v>14.5</v>
      </c>
      <c r="M20" s="19"/>
      <c r="N20" s="18"/>
    </row>
    <row r="21" spans="1:14" x14ac:dyDescent="0.25">
      <c r="B21" s="4" t="s">
        <v>55</v>
      </c>
      <c r="C21" s="4" t="s">
        <v>56</v>
      </c>
      <c r="D21" s="5"/>
      <c r="E21" s="1"/>
      <c r="F21" s="1"/>
      <c r="G21" s="1"/>
      <c r="H21" s="1"/>
      <c r="I21" s="1"/>
      <c r="J21" s="22">
        <v>11</v>
      </c>
      <c r="K21" s="20"/>
      <c r="L21" s="20">
        <v>11</v>
      </c>
      <c r="M21" s="19"/>
      <c r="N21" s="18"/>
    </row>
    <row r="22" spans="1:14" x14ac:dyDescent="0.25">
      <c r="B22" s="4" t="s">
        <v>57</v>
      </c>
      <c r="C22" s="4" t="s">
        <v>58</v>
      </c>
      <c r="D22" s="5"/>
      <c r="E22" s="1"/>
      <c r="F22" s="1"/>
      <c r="G22" s="1"/>
      <c r="H22" s="1"/>
      <c r="I22" s="1"/>
      <c r="J22" s="22">
        <v>15.6</v>
      </c>
      <c r="K22" s="20"/>
      <c r="L22" s="20">
        <v>15.6</v>
      </c>
      <c r="M22" s="19"/>
      <c r="N22" s="18"/>
    </row>
    <row r="23" spans="1:14" x14ac:dyDescent="0.25">
      <c r="B23" s="4" t="s">
        <v>59</v>
      </c>
      <c r="C23" s="4" t="s">
        <v>60</v>
      </c>
      <c r="D23" s="5"/>
      <c r="E23" s="1"/>
      <c r="F23" s="1"/>
      <c r="G23" s="1"/>
      <c r="H23" s="1"/>
      <c r="I23" s="1"/>
      <c r="J23" s="22">
        <v>13.7</v>
      </c>
      <c r="K23" s="20"/>
      <c r="L23" s="20">
        <v>13.7</v>
      </c>
      <c r="M23" s="19"/>
      <c r="N23" s="18"/>
    </row>
    <row r="24" spans="1:14" x14ac:dyDescent="0.25">
      <c r="B24" s="4" t="s">
        <v>61</v>
      </c>
      <c r="C24" s="4" t="s">
        <v>62</v>
      </c>
      <c r="D24" s="5"/>
      <c r="E24" s="1"/>
      <c r="F24" s="1"/>
      <c r="G24" s="1"/>
      <c r="H24" s="1"/>
      <c r="I24" s="1"/>
      <c r="J24" s="22">
        <v>5.54</v>
      </c>
      <c r="K24" s="20"/>
      <c r="L24" s="20">
        <v>5.54</v>
      </c>
      <c r="M24" s="19"/>
      <c r="N24" s="18"/>
    </row>
    <row r="25" spans="1:14" x14ac:dyDescent="0.25">
      <c r="B25" s="4" t="s">
        <v>63</v>
      </c>
      <c r="C25" s="4" t="s">
        <v>64</v>
      </c>
      <c r="D25" s="5"/>
      <c r="E25" s="1"/>
      <c r="F25" s="1"/>
      <c r="G25" s="1"/>
      <c r="H25" s="1"/>
      <c r="I25" s="1"/>
      <c r="J25" s="22">
        <v>34</v>
      </c>
      <c r="K25" s="20"/>
      <c r="L25" s="20">
        <v>34</v>
      </c>
      <c r="M25" s="19"/>
      <c r="N25" s="18"/>
    </row>
    <row r="26" spans="1:14" x14ac:dyDescent="0.25">
      <c r="B26" s="4" t="s">
        <v>65</v>
      </c>
      <c r="C26" s="4" t="s">
        <v>66</v>
      </c>
      <c r="D26" s="5"/>
      <c r="E26" s="1"/>
      <c r="F26" s="1"/>
      <c r="G26" s="1"/>
      <c r="H26" s="1"/>
      <c r="I26" s="1"/>
      <c r="J26" s="22">
        <v>8.7599999999999997E-2</v>
      </c>
      <c r="K26" s="20"/>
      <c r="L26" s="20">
        <v>8.7599999999999997E-2</v>
      </c>
      <c r="M26" s="19"/>
      <c r="N26" s="18"/>
    </row>
    <row r="27" spans="1:14" x14ac:dyDescent="0.25">
      <c r="B27" s="4" t="s">
        <v>67</v>
      </c>
      <c r="C27" s="4" t="s">
        <v>68</v>
      </c>
      <c r="D27" s="5"/>
      <c r="E27" s="1"/>
      <c r="F27" s="1"/>
      <c r="G27" s="1"/>
      <c r="H27" s="1"/>
      <c r="I27" s="1"/>
      <c r="J27" s="22">
        <v>12</v>
      </c>
      <c r="K27" s="20"/>
      <c r="L27" s="20">
        <v>12</v>
      </c>
      <c r="M27" s="19"/>
      <c r="N27" s="18"/>
    </row>
    <row r="28" spans="1:14" x14ac:dyDescent="0.25">
      <c r="B28" s="4" t="s">
        <v>69</v>
      </c>
      <c r="C28" s="4" t="s">
        <v>70</v>
      </c>
      <c r="D28" s="5"/>
      <c r="E28" s="1"/>
      <c r="F28" s="1"/>
      <c r="G28" s="1"/>
      <c r="H28" s="1"/>
      <c r="I28" s="1"/>
      <c r="J28" s="22">
        <v>24.3</v>
      </c>
      <c r="K28" s="20"/>
      <c r="L28" s="20">
        <v>24.3</v>
      </c>
      <c r="M28" s="19"/>
      <c r="N28" s="18"/>
    </row>
    <row r="29" spans="1:14" x14ac:dyDescent="0.25">
      <c r="B29" s="4" t="s">
        <v>71</v>
      </c>
      <c r="C29" s="4" t="s">
        <v>72</v>
      </c>
      <c r="D29" s="5"/>
      <c r="E29" s="1"/>
      <c r="F29" s="1"/>
      <c r="G29" s="1"/>
      <c r="H29" s="1"/>
      <c r="I29" s="1"/>
      <c r="J29" s="22">
        <v>1.6739999999999999</v>
      </c>
      <c r="K29" s="20"/>
      <c r="L29" s="20">
        <v>1.6739999999999999</v>
      </c>
      <c r="M29" s="19"/>
      <c r="N29" s="18"/>
    </row>
    <row r="30" spans="1:14" x14ac:dyDescent="0.25">
      <c r="B30" s="4" t="s">
        <v>73</v>
      </c>
      <c r="C30" s="4" t="s">
        <v>74</v>
      </c>
      <c r="D30" s="5"/>
      <c r="E30" s="1"/>
      <c r="F30" s="1"/>
      <c r="G30" s="1"/>
      <c r="H30" s="1"/>
      <c r="I30" s="1"/>
      <c r="J30" s="22">
        <v>11.9</v>
      </c>
      <c r="K30" s="20"/>
      <c r="L30" s="20">
        <v>11.9</v>
      </c>
      <c r="M30" s="19"/>
      <c r="N30" s="18"/>
    </row>
    <row r="31" spans="1:14" x14ac:dyDescent="0.25">
      <c r="B31" s="4" t="s">
        <v>75</v>
      </c>
      <c r="C31" s="4" t="s">
        <v>76</v>
      </c>
      <c r="D31" s="5"/>
      <c r="E31" s="1"/>
      <c r="F31" s="1"/>
      <c r="G31" s="1"/>
      <c r="H31" s="1"/>
      <c r="I31" s="1"/>
      <c r="J31" s="1">
        <v>8.7599999999999997E-2</v>
      </c>
      <c r="K31" s="20"/>
      <c r="L31" s="20"/>
      <c r="M31" s="19"/>
      <c r="N31" s="18"/>
    </row>
    <row r="32" spans="1:14" x14ac:dyDescent="0.25">
      <c r="B32" t="s">
        <v>77</v>
      </c>
      <c r="D32" s="1"/>
      <c r="E32" s="1"/>
      <c r="F32" s="1"/>
      <c r="G32" s="1"/>
      <c r="H32" s="1"/>
      <c r="I32" s="1"/>
      <c r="J32" s="1"/>
      <c r="K32" s="19"/>
      <c r="L32" s="19"/>
      <c r="M32" s="19"/>
      <c r="N32" s="18"/>
    </row>
    <row r="33" spans="1:14" x14ac:dyDescent="0.25">
      <c r="D33" s="1"/>
      <c r="E33" s="1"/>
      <c r="F33" s="1"/>
      <c r="G33" s="1"/>
      <c r="H33" s="1"/>
      <c r="I33" s="1"/>
      <c r="J33" s="1"/>
      <c r="K33" s="19"/>
      <c r="L33" s="19"/>
      <c r="M33" s="19"/>
      <c r="N33" s="18"/>
    </row>
    <row r="34" spans="1:14" x14ac:dyDescent="0.25">
      <c r="A34" t="s">
        <v>78</v>
      </c>
      <c r="B34" s="4" t="s">
        <v>79</v>
      </c>
      <c r="C34" s="4" t="s">
        <v>80</v>
      </c>
      <c r="D34" s="5"/>
      <c r="E34" s="1"/>
      <c r="F34" s="1"/>
      <c r="G34" s="1"/>
      <c r="H34" s="1"/>
      <c r="I34" s="1"/>
      <c r="J34" s="23">
        <v>160</v>
      </c>
      <c r="K34" s="20"/>
      <c r="L34" s="20"/>
      <c r="M34" s="20"/>
      <c r="N34" s="18"/>
    </row>
    <row r="35" spans="1:14" x14ac:dyDescent="0.25">
      <c r="B35" s="4" t="s">
        <v>81</v>
      </c>
      <c r="C35" s="4" t="s">
        <v>82</v>
      </c>
      <c r="D35" s="5"/>
      <c r="E35" s="1"/>
      <c r="F35" s="1"/>
      <c r="G35" s="1"/>
      <c r="H35" s="1"/>
      <c r="I35" s="1"/>
      <c r="J35" s="23">
        <v>324</v>
      </c>
      <c r="K35" s="20"/>
      <c r="L35" s="20"/>
      <c r="M35" s="20"/>
      <c r="N35" s="18"/>
    </row>
    <row r="36" spans="1:14" x14ac:dyDescent="0.25">
      <c r="B36" s="4" t="s">
        <v>83</v>
      </c>
      <c r="C36" s="4" t="s">
        <v>84</v>
      </c>
      <c r="D36" s="5"/>
      <c r="E36" s="1"/>
      <c r="F36" s="1"/>
      <c r="G36" s="1"/>
      <c r="H36" s="1"/>
      <c r="I36" s="1"/>
      <c r="J36" s="23">
        <v>284</v>
      </c>
      <c r="K36" s="20"/>
      <c r="L36" s="20"/>
      <c r="M36" s="20"/>
      <c r="N36" s="18"/>
    </row>
    <row r="37" spans="1:14" x14ac:dyDescent="0.25">
      <c r="B37" s="4" t="s">
        <v>85</v>
      </c>
      <c r="C37" s="4" t="s">
        <v>86</v>
      </c>
      <c r="D37" s="5"/>
      <c r="E37" s="1"/>
      <c r="F37" s="1"/>
      <c r="G37" s="1"/>
      <c r="H37" s="1"/>
      <c r="I37" s="1"/>
      <c r="J37" s="23">
        <v>210</v>
      </c>
      <c r="K37" s="20"/>
      <c r="L37" s="20"/>
      <c r="M37" s="20"/>
      <c r="N37" s="18"/>
    </row>
    <row r="38" spans="1:14" x14ac:dyDescent="0.25">
      <c r="B38" s="4" t="s">
        <v>87</v>
      </c>
      <c r="C38" s="4" t="s">
        <v>88</v>
      </c>
      <c r="D38" s="5"/>
      <c r="E38" s="1"/>
      <c r="F38" s="1"/>
      <c r="G38" s="1"/>
      <c r="H38" s="1"/>
      <c r="I38" s="1"/>
      <c r="J38" s="23">
        <v>156</v>
      </c>
      <c r="K38" s="20"/>
      <c r="L38" s="20"/>
      <c r="M38" s="20"/>
      <c r="N38" s="18"/>
    </row>
    <row r="39" spans="1:14" x14ac:dyDescent="0.25">
      <c r="B39" t="s">
        <v>77</v>
      </c>
      <c r="D39" s="1"/>
      <c r="E39" s="1"/>
      <c r="F39" s="1"/>
      <c r="G39" s="1"/>
      <c r="H39" s="1"/>
      <c r="I39" s="1"/>
      <c r="J39" s="1">
        <v>264.5</v>
      </c>
      <c r="K39" s="19">
        <v>250</v>
      </c>
      <c r="L39" s="19"/>
      <c r="M39" s="19"/>
      <c r="N39" s="18"/>
    </row>
    <row r="40" spans="1:14" x14ac:dyDescent="0.25">
      <c r="D40" s="1"/>
      <c r="E40" s="1"/>
      <c r="F40" s="1"/>
      <c r="G40" s="1"/>
      <c r="H40" s="1"/>
      <c r="I40" s="1"/>
      <c r="J40" s="1"/>
      <c r="K40" s="19"/>
      <c r="L40" s="19"/>
      <c r="M40" s="19"/>
      <c r="N40" s="18"/>
    </row>
    <row r="41" spans="1:14" x14ac:dyDescent="0.25">
      <c r="A41" t="s">
        <v>89</v>
      </c>
      <c r="B41" s="4" t="s">
        <v>90</v>
      </c>
      <c r="C41" s="4" t="s">
        <v>91</v>
      </c>
      <c r="D41" s="5"/>
      <c r="E41" s="1"/>
      <c r="F41" s="1"/>
      <c r="G41" s="1"/>
      <c r="H41" s="1"/>
      <c r="I41" s="1"/>
      <c r="J41" s="23">
        <v>16.2</v>
      </c>
      <c r="K41" s="20"/>
      <c r="L41" s="20"/>
      <c r="M41" s="20"/>
      <c r="N41" s="18"/>
    </row>
    <row r="42" spans="1:14" x14ac:dyDescent="0.25">
      <c r="B42" s="4" t="s">
        <v>92</v>
      </c>
      <c r="C42" s="4" t="s">
        <v>93</v>
      </c>
      <c r="D42" s="5"/>
      <c r="E42" s="1"/>
      <c r="F42" s="1"/>
      <c r="G42" s="1"/>
      <c r="H42" s="1"/>
      <c r="I42" s="1"/>
      <c r="J42" s="23">
        <v>13.4</v>
      </c>
      <c r="K42" s="20"/>
      <c r="L42" s="20"/>
      <c r="M42" s="20"/>
      <c r="N42" s="18"/>
    </row>
    <row r="43" spans="1:14" x14ac:dyDescent="0.25">
      <c r="B43" s="4" t="s">
        <v>94</v>
      </c>
      <c r="C43" s="4" t="s">
        <v>95</v>
      </c>
      <c r="D43" s="5"/>
      <c r="E43" s="1"/>
      <c r="F43" s="1"/>
      <c r="G43" s="1"/>
      <c r="H43" s="1"/>
      <c r="I43" s="1"/>
      <c r="J43" s="23">
        <v>6.7</v>
      </c>
      <c r="K43" s="20"/>
      <c r="L43" s="20"/>
      <c r="M43" s="20"/>
      <c r="N43" s="18"/>
    </row>
    <row r="44" spans="1:14" x14ac:dyDescent="0.25">
      <c r="B44" s="4" t="s">
        <v>96</v>
      </c>
      <c r="C44" s="4" t="s">
        <v>97</v>
      </c>
      <c r="D44" s="5"/>
      <c r="E44" s="1"/>
      <c r="F44" s="1"/>
      <c r="G44" s="1"/>
      <c r="H44" s="1"/>
      <c r="I44" s="1"/>
      <c r="J44" s="23">
        <v>5</v>
      </c>
      <c r="K44" s="20"/>
      <c r="L44" s="20"/>
      <c r="M44" s="20"/>
      <c r="N44" s="18"/>
    </row>
    <row r="45" spans="1:14" x14ac:dyDescent="0.25">
      <c r="B45" s="4" t="s">
        <v>98</v>
      </c>
      <c r="C45" s="4" t="s">
        <v>99</v>
      </c>
      <c r="D45" s="5"/>
      <c r="E45" s="1"/>
      <c r="F45" s="1"/>
      <c r="G45" s="1"/>
      <c r="H45" s="1"/>
      <c r="I45" s="1"/>
      <c r="J45" s="23">
        <v>9.1999999999999993</v>
      </c>
      <c r="K45" s="20"/>
      <c r="L45" s="20"/>
      <c r="M45" s="20"/>
      <c r="N45" s="18"/>
    </row>
    <row r="46" spans="1:14" x14ac:dyDescent="0.25">
      <c r="B46" s="4" t="s">
        <v>100</v>
      </c>
      <c r="C46" s="4" t="s">
        <v>101</v>
      </c>
      <c r="D46" s="5"/>
      <c r="E46" s="1"/>
      <c r="F46" s="1"/>
      <c r="G46" s="1"/>
      <c r="H46" s="1"/>
      <c r="I46" s="1"/>
      <c r="J46" s="23">
        <v>1.849</v>
      </c>
      <c r="K46" s="20"/>
      <c r="L46" s="20"/>
      <c r="M46" s="20"/>
      <c r="N46" s="18"/>
    </row>
    <row r="47" spans="1:14" x14ac:dyDescent="0.25">
      <c r="B47" t="s">
        <v>77</v>
      </c>
      <c r="D47" s="1"/>
      <c r="E47" s="1"/>
      <c r="F47" s="1"/>
      <c r="G47" s="1"/>
      <c r="H47" s="1"/>
      <c r="I47" s="1"/>
      <c r="J47" s="1"/>
      <c r="K47" s="19"/>
      <c r="L47" s="19"/>
      <c r="M47" s="19"/>
      <c r="N47" s="18"/>
    </row>
    <row r="48" spans="1:14" x14ac:dyDescent="0.25">
      <c r="D48" s="1"/>
      <c r="E48" s="1"/>
      <c r="F48" s="1"/>
      <c r="G48" s="1"/>
      <c r="H48" s="1"/>
      <c r="I48" s="1"/>
      <c r="J48" s="1"/>
      <c r="K48" s="19"/>
      <c r="L48" s="19"/>
      <c r="M48" s="19"/>
      <c r="N48" s="18"/>
    </row>
    <row r="49" spans="1:14" x14ac:dyDescent="0.25">
      <c r="A49" t="s">
        <v>102</v>
      </c>
      <c r="B49" t="s">
        <v>103</v>
      </c>
      <c r="C49" t="s">
        <v>104</v>
      </c>
      <c r="D49" s="1">
        <v>1.0410000000000001E-2</v>
      </c>
      <c r="E49" s="1"/>
      <c r="F49" s="1"/>
      <c r="G49" s="1"/>
      <c r="H49" s="1"/>
      <c r="I49" s="1"/>
      <c r="J49" s="1">
        <v>0.01</v>
      </c>
      <c r="K49" s="19"/>
      <c r="L49" s="19">
        <f>0.007</f>
        <v>7.0000000000000001E-3</v>
      </c>
      <c r="M49" s="19"/>
      <c r="N49" s="18"/>
    </row>
    <row r="50" spans="1:14" x14ac:dyDescent="0.25">
      <c r="D50" s="1"/>
      <c r="E50" s="1"/>
      <c r="F50" s="1"/>
      <c r="G50" s="1"/>
      <c r="H50" s="1"/>
      <c r="I50" s="1"/>
      <c r="J50" s="1"/>
      <c r="K50" s="19"/>
      <c r="L50" s="19"/>
      <c r="M50" s="19"/>
      <c r="N50" s="18"/>
    </row>
    <row r="51" spans="1:14" x14ac:dyDescent="0.25">
      <c r="A51" t="s">
        <v>105</v>
      </c>
      <c r="B51" t="s">
        <v>106</v>
      </c>
      <c r="C51" t="s">
        <v>107</v>
      </c>
      <c r="D51" s="1"/>
      <c r="E51" s="1"/>
      <c r="F51" s="1"/>
      <c r="G51" s="21">
        <v>5.54</v>
      </c>
      <c r="H51" s="1"/>
      <c r="I51" s="1"/>
      <c r="J51" s="1">
        <v>5.54</v>
      </c>
      <c r="K51" s="19">
        <v>5.54</v>
      </c>
      <c r="L51" s="19"/>
      <c r="M51" s="19"/>
      <c r="N51" s="18"/>
    </row>
    <row r="52" spans="1:14" x14ac:dyDescent="0.25">
      <c r="D52" s="1"/>
      <c r="E52" s="1"/>
      <c r="F52" s="1"/>
      <c r="G52" s="1"/>
      <c r="H52" s="1"/>
      <c r="I52" s="1"/>
      <c r="J52" s="1"/>
      <c r="K52" s="19"/>
      <c r="L52" s="19"/>
      <c r="M52" s="19"/>
      <c r="N52" s="18"/>
    </row>
    <row r="53" spans="1:14" x14ac:dyDescent="0.25">
      <c r="A53" t="s">
        <v>108</v>
      </c>
      <c r="B53" t="s">
        <v>109</v>
      </c>
      <c r="C53" t="s">
        <v>110</v>
      </c>
      <c r="D53" s="1"/>
      <c r="E53" s="1"/>
      <c r="F53" s="1"/>
      <c r="G53" s="1"/>
      <c r="H53" s="1"/>
      <c r="I53" s="1"/>
      <c r="J53" s="1">
        <f>2.328/1000</f>
        <v>2.3279999999999998E-3</v>
      </c>
      <c r="K53" s="19"/>
      <c r="L53" s="19"/>
      <c r="M53" s="19"/>
      <c r="N53" s="18"/>
    </row>
    <row r="54" spans="1:14" x14ac:dyDescent="0.25">
      <c r="B54" t="s">
        <v>111</v>
      </c>
      <c r="C54" t="s">
        <v>112</v>
      </c>
      <c r="D54" s="1"/>
      <c r="E54" s="1"/>
      <c r="F54" s="1"/>
      <c r="G54" s="1"/>
      <c r="H54" s="1"/>
      <c r="I54" s="1"/>
      <c r="J54" s="1">
        <f>28.1/1000</f>
        <v>2.81E-2</v>
      </c>
      <c r="K54" s="19"/>
      <c r="L54" s="19"/>
      <c r="M54" s="19"/>
      <c r="N54" s="18"/>
    </row>
    <row r="55" spans="1:14" x14ac:dyDescent="0.25">
      <c r="D55" s="1"/>
      <c r="J55" s="3"/>
      <c r="K55" s="19"/>
      <c r="L55" s="19"/>
      <c r="M55" s="19"/>
      <c r="N55" s="18"/>
    </row>
    <row r="56" spans="1:14" x14ac:dyDescent="0.25">
      <c r="D56" s="1"/>
      <c r="J56" s="1"/>
      <c r="K56" s="19"/>
      <c r="L56" s="19"/>
      <c r="M56" s="19"/>
      <c r="N56" s="18"/>
    </row>
    <row r="57" spans="1:14" x14ac:dyDescent="0.25">
      <c r="D57" s="1"/>
      <c r="J57" s="1"/>
      <c r="K57" s="19"/>
      <c r="L57" s="19"/>
      <c r="M57" s="19"/>
      <c r="N57" s="18"/>
    </row>
    <row r="58" spans="1:14" x14ac:dyDescent="0.25">
      <c r="D58" s="1"/>
      <c r="J58" s="1"/>
      <c r="K58" s="19"/>
      <c r="L58" s="19"/>
      <c r="M58" s="19"/>
      <c r="N58" s="18"/>
    </row>
    <row r="59" spans="1:14" x14ac:dyDescent="0.25">
      <c r="D59" s="1"/>
      <c r="J59" s="1"/>
      <c r="K59" s="19"/>
      <c r="L59" s="19"/>
      <c r="M59" s="19"/>
      <c r="N59" s="18"/>
    </row>
    <row r="60" spans="1:14" x14ac:dyDescent="0.25">
      <c r="D60" s="1"/>
      <c r="J60" s="1"/>
      <c r="K60" s="19"/>
      <c r="L60" s="19"/>
      <c r="M60" s="19"/>
      <c r="N60" s="18"/>
    </row>
    <row r="61" spans="1:14" x14ac:dyDescent="0.25">
      <c r="D61" s="1"/>
      <c r="J61" s="1"/>
      <c r="K61" s="19"/>
      <c r="L61" s="19"/>
      <c r="M61" s="19"/>
      <c r="N61" s="18"/>
    </row>
    <row r="62" spans="1:14" x14ac:dyDescent="0.25">
      <c r="D62" s="2"/>
      <c r="J62" s="1"/>
      <c r="K62" s="19"/>
      <c r="L62" s="19"/>
      <c r="M62" s="19"/>
      <c r="N62" s="18"/>
    </row>
    <row r="63" spans="1:14" x14ac:dyDescent="0.25">
      <c r="D63" s="1"/>
      <c r="J63" s="1"/>
      <c r="K63" s="1"/>
      <c r="L63" s="1"/>
      <c r="M63" s="1"/>
    </row>
    <row r="64" spans="1:14" x14ac:dyDescent="0.25">
      <c r="D64" s="1"/>
      <c r="J64" s="1"/>
      <c r="K64" s="1"/>
      <c r="L64" s="1"/>
      <c r="M64" s="1"/>
    </row>
    <row r="65" spans="4:13" x14ac:dyDescent="0.25">
      <c r="D65" s="1"/>
      <c r="J65" s="1"/>
      <c r="K65" s="1"/>
      <c r="L65" s="1"/>
      <c r="M65" s="1"/>
    </row>
    <row r="66" spans="4:13" x14ac:dyDescent="0.25">
      <c r="D66" s="1"/>
      <c r="J66" s="1"/>
      <c r="K66" s="1"/>
      <c r="L66" s="1"/>
      <c r="M66" s="1"/>
    </row>
    <row r="67" spans="4:13" x14ac:dyDescent="0.25">
      <c r="D67" s="1"/>
      <c r="J67" s="1"/>
      <c r="K67" s="1"/>
      <c r="L67" s="1"/>
      <c r="M67" s="1"/>
    </row>
    <row r="68" spans="4:13" x14ac:dyDescent="0.25">
      <c r="D68" s="1"/>
      <c r="J68" s="1"/>
      <c r="K68" s="1"/>
      <c r="L68" s="1"/>
      <c r="M68" s="1"/>
    </row>
    <row r="69" spans="4:13" x14ac:dyDescent="0.25">
      <c r="D69" s="1"/>
      <c r="J69" s="1"/>
      <c r="K69" s="1"/>
      <c r="L69" s="1"/>
      <c r="M6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4"/>
  <sheetViews>
    <sheetView topLeftCell="A23" workbookViewId="0">
      <selection activeCell="E51" sqref="E51"/>
    </sheetView>
  </sheetViews>
  <sheetFormatPr defaultColWidth="8.85546875" defaultRowHeight="15" x14ac:dyDescent="0.25"/>
  <cols>
    <col min="1" max="1" width="33.7109375" bestFit="1" customWidth="1"/>
    <col min="2" max="2" width="30.7109375" bestFit="1" customWidth="1"/>
    <col min="3" max="3" width="16.140625" bestFit="1" customWidth="1"/>
    <col min="4" max="4" width="12.140625" bestFit="1" customWidth="1"/>
    <col min="10" max="10" width="11.5703125" bestFit="1" customWidth="1"/>
    <col min="11" max="11" width="14" bestFit="1" customWidth="1"/>
  </cols>
  <sheetData>
    <row r="1" spans="1:13" x14ac:dyDescent="0.25">
      <c r="C1" t="s">
        <v>15</v>
      </c>
      <c r="D1" t="s">
        <v>16</v>
      </c>
      <c r="E1" t="s">
        <v>17</v>
      </c>
      <c r="F1" t="s">
        <v>18</v>
      </c>
      <c r="G1" t="s">
        <v>161</v>
      </c>
      <c r="H1" t="s">
        <v>19</v>
      </c>
      <c r="I1" t="s">
        <v>20</v>
      </c>
      <c r="J1" t="s">
        <v>21</v>
      </c>
      <c r="K1" s="18" t="s">
        <v>22</v>
      </c>
      <c r="L1" s="18" t="s">
        <v>23</v>
      </c>
      <c r="M1" s="18" t="s">
        <v>24</v>
      </c>
    </row>
    <row r="2" spans="1:13" x14ac:dyDescent="0.25">
      <c r="A2" t="s">
        <v>113</v>
      </c>
      <c r="B2" t="s">
        <v>26</v>
      </c>
      <c r="C2" t="s">
        <v>114</v>
      </c>
      <c r="D2" s="1">
        <f>(D8*J4+D9*J5+D10*J6+D11*J7)/108.4</f>
        <v>8.6709852398523982E-2</v>
      </c>
      <c r="E2" s="1">
        <f>(E8*J4+E9*J5+E10*J6+E11*J7)/100</f>
        <v>9.2255004000000002E-2</v>
      </c>
      <c r="F2" s="1">
        <f>(F8*J4+F9*J5+F10*J6+F11*J7)/100</f>
        <v>1.3614858000000001E-2</v>
      </c>
      <c r="G2" s="1">
        <f>(G8*J4+G9*J5+G10*J6+G11*J7)/100</f>
        <v>7.4350278000000006E-2</v>
      </c>
      <c r="H2" s="1">
        <f>(J4*H8+J5*H9+H10*J6+H11*J7)/SUM(H8:H11)</f>
        <v>8.3014054054054057E-2</v>
      </c>
      <c r="I2" s="1">
        <v>3.1427999999999998E-2</v>
      </c>
      <c r="J2" s="1">
        <f>AVERAGE(D2:I2)</f>
        <v>6.3562007742096346E-2</v>
      </c>
      <c r="K2" s="19">
        <v>2E-3</v>
      </c>
      <c r="L2" s="19">
        <v>8.0000000000000002E-3</v>
      </c>
      <c r="M2" s="19"/>
    </row>
    <row r="3" spans="1:13" x14ac:dyDescent="0.25">
      <c r="B3" t="s">
        <v>28</v>
      </c>
      <c r="C3" t="s">
        <v>115</v>
      </c>
      <c r="D3" s="1">
        <v>0.53639999999999999</v>
      </c>
      <c r="E3" s="1">
        <v>0.61919999999999997</v>
      </c>
      <c r="F3" s="1">
        <v>1.1879999999999999</v>
      </c>
      <c r="G3" s="1">
        <v>0.47520000000000001</v>
      </c>
      <c r="H3" s="1">
        <v>0.71640000000000004</v>
      </c>
      <c r="I3" s="1">
        <v>3.1427999999999998E-2</v>
      </c>
      <c r="J3" s="1">
        <f>AVERAGE(D3:I3)</f>
        <v>0.59443800000000002</v>
      </c>
      <c r="K3" s="19">
        <v>0.57150000000000001</v>
      </c>
      <c r="L3" s="19">
        <v>0.58150000000000002</v>
      </c>
      <c r="M3" s="19">
        <v>0.47</v>
      </c>
    </row>
    <row r="4" spans="1:13" x14ac:dyDescent="0.25">
      <c r="B4" t="s">
        <v>30</v>
      </c>
      <c r="C4" s="18" t="s">
        <v>116</v>
      </c>
      <c r="D4" s="1"/>
      <c r="E4" s="1"/>
      <c r="F4" s="1"/>
      <c r="G4" s="1"/>
      <c r="H4" s="1"/>
      <c r="I4" s="1"/>
      <c r="J4" s="1">
        <v>7.3440000000000005E-2</v>
      </c>
      <c r="K4" s="19"/>
      <c r="L4" s="19"/>
      <c r="M4" s="19"/>
    </row>
    <row r="5" spans="1:13" x14ac:dyDescent="0.25">
      <c r="B5" t="s">
        <v>32</v>
      </c>
      <c r="C5" s="18" t="s">
        <v>117</v>
      </c>
      <c r="D5" s="1"/>
      <c r="E5" s="1"/>
      <c r="F5" s="1"/>
      <c r="G5" s="1"/>
      <c r="H5" s="1"/>
      <c r="I5" s="1"/>
      <c r="J5" s="1">
        <v>1.6199999999999999E-2</v>
      </c>
      <c r="K5" s="19"/>
      <c r="L5" s="19"/>
      <c r="M5" s="19"/>
    </row>
    <row r="6" spans="1:13" x14ac:dyDescent="0.25">
      <c r="B6" t="s">
        <v>34</v>
      </c>
      <c r="C6" s="18" t="s">
        <v>118</v>
      </c>
      <c r="D6" s="1"/>
      <c r="E6" s="1"/>
      <c r="F6" s="1"/>
      <c r="G6" s="1"/>
      <c r="H6" s="1"/>
      <c r="I6" s="1"/>
      <c r="J6" s="1">
        <f>(0.1332+0.14652)/2</f>
        <v>0.13986000000000001</v>
      </c>
      <c r="K6" s="19"/>
      <c r="L6" s="19"/>
      <c r="M6" s="19"/>
    </row>
    <row r="7" spans="1:13" x14ac:dyDescent="0.25">
      <c r="B7" t="s">
        <v>36</v>
      </c>
      <c r="C7" s="18"/>
      <c r="D7" s="1"/>
      <c r="E7" s="1"/>
      <c r="F7" s="1"/>
      <c r="G7" s="1"/>
      <c r="H7" s="1"/>
      <c r="I7" s="1"/>
      <c r="J7" s="1">
        <v>7.5599999999999999E-3</v>
      </c>
      <c r="K7" s="19"/>
      <c r="L7" s="19"/>
      <c r="M7" s="19"/>
    </row>
    <row r="8" spans="1:13" x14ac:dyDescent="0.25">
      <c r="B8" t="s">
        <v>37</v>
      </c>
      <c r="C8" s="18"/>
      <c r="D8" s="1">
        <v>6.4</v>
      </c>
      <c r="E8" s="1">
        <v>11.7</v>
      </c>
      <c r="F8" s="24">
        <v>0.35</v>
      </c>
      <c r="G8" s="1">
        <v>7.14</v>
      </c>
      <c r="H8" s="1">
        <v>7</v>
      </c>
      <c r="I8" s="1"/>
      <c r="J8" s="1"/>
      <c r="K8" s="19"/>
      <c r="L8" s="19"/>
      <c r="M8" s="19"/>
    </row>
    <row r="9" spans="1:13" x14ac:dyDescent="0.25">
      <c r="B9" t="s">
        <v>38</v>
      </c>
      <c r="C9" s="18"/>
      <c r="D9" s="1">
        <v>16.3</v>
      </c>
      <c r="E9" s="1">
        <v>27.7</v>
      </c>
      <c r="F9" s="1">
        <v>9.98</v>
      </c>
      <c r="G9" s="1">
        <v>21.73</v>
      </c>
      <c r="H9" s="1">
        <v>1</v>
      </c>
      <c r="I9" s="1"/>
      <c r="J9" s="1"/>
      <c r="K9" s="19"/>
      <c r="L9" s="19"/>
      <c r="M9" s="19"/>
    </row>
    <row r="10" spans="1:13" x14ac:dyDescent="0.25">
      <c r="B10" t="s">
        <v>39</v>
      </c>
      <c r="C10" s="18"/>
      <c r="D10" s="1">
        <v>60.6</v>
      </c>
      <c r="E10" s="1">
        <v>56.38</v>
      </c>
      <c r="F10" s="1">
        <v>3.75</v>
      </c>
      <c r="G10" s="1">
        <v>45.51</v>
      </c>
      <c r="H10" s="1">
        <v>7</v>
      </c>
      <c r="I10" s="1"/>
      <c r="J10" s="1"/>
      <c r="K10" s="19"/>
      <c r="L10" s="19"/>
      <c r="M10" s="19"/>
    </row>
    <row r="11" spans="1:13" x14ac:dyDescent="0.25">
      <c r="B11" t="s">
        <v>40</v>
      </c>
      <c r="C11" s="18"/>
      <c r="D11" s="1">
        <v>25.1</v>
      </c>
      <c r="E11" s="1">
        <v>4.26</v>
      </c>
      <c r="F11" s="1">
        <v>85.93</v>
      </c>
      <c r="G11" s="1">
        <v>25.61</v>
      </c>
      <c r="H11" s="1">
        <v>3.5</v>
      </c>
      <c r="I11" s="1"/>
      <c r="J11" s="1"/>
      <c r="K11" s="19"/>
      <c r="L11" s="19"/>
      <c r="M11" s="19"/>
    </row>
    <row r="12" spans="1:13" x14ac:dyDescent="0.25">
      <c r="D12" s="1"/>
      <c r="E12" s="1"/>
      <c r="F12" s="1"/>
      <c r="G12" s="1"/>
      <c r="H12" s="1"/>
      <c r="I12" s="1"/>
      <c r="J12" s="1"/>
      <c r="K12" s="19"/>
      <c r="L12" s="19"/>
      <c r="M12" s="19"/>
    </row>
    <row r="13" spans="1:13" x14ac:dyDescent="0.25">
      <c r="A13" t="s">
        <v>119</v>
      </c>
      <c r="B13" t="s">
        <v>42</v>
      </c>
      <c r="C13" t="s">
        <v>120</v>
      </c>
      <c r="D13" s="1"/>
      <c r="E13" s="1"/>
      <c r="F13" s="1"/>
      <c r="G13" s="1"/>
      <c r="H13" s="1"/>
      <c r="I13" s="1"/>
      <c r="J13" s="1">
        <v>3.2530000000000001</v>
      </c>
      <c r="K13" s="19"/>
      <c r="L13" s="19"/>
      <c r="M13" s="19"/>
    </row>
    <row r="14" spans="1:13" x14ac:dyDescent="0.25">
      <c r="B14" t="s">
        <v>44</v>
      </c>
      <c r="C14" t="s">
        <v>121</v>
      </c>
      <c r="D14" s="1"/>
      <c r="E14" s="1"/>
      <c r="F14" s="1"/>
      <c r="G14" s="1"/>
      <c r="H14" s="1"/>
      <c r="I14" s="1"/>
      <c r="J14" s="1">
        <v>8.1639999999999997</v>
      </c>
      <c r="K14" s="19"/>
      <c r="L14" s="19"/>
      <c r="M14" s="19"/>
    </row>
    <row r="15" spans="1:13" x14ac:dyDescent="0.25">
      <c r="B15" t="s">
        <v>122</v>
      </c>
      <c r="C15" t="s">
        <v>123</v>
      </c>
      <c r="D15" s="1"/>
      <c r="E15" s="1"/>
      <c r="F15" s="1"/>
      <c r="G15" s="1"/>
      <c r="H15" s="1"/>
      <c r="I15" s="1"/>
      <c r="J15" s="1">
        <v>3</v>
      </c>
      <c r="K15" s="19"/>
      <c r="L15" s="19"/>
      <c r="M15" s="19"/>
    </row>
    <row r="16" spans="1:13" x14ac:dyDescent="0.25">
      <c r="B16" t="s">
        <v>48</v>
      </c>
      <c r="C16" t="s">
        <v>124</v>
      </c>
      <c r="D16" s="1"/>
      <c r="E16" s="1"/>
      <c r="F16" s="1"/>
      <c r="G16" s="1"/>
      <c r="H16" s="1"/>
      <c r="I16" s="1"/>
      <c r="J16" s="1">
        <v>3.8340000000000001</v>
      </c>
      <c r="K16" s="19"/>
      <c r="L16" s="19"/>
      <c r="M16" s="19"/>
    </row>
    <row r="17" spans="1:13" x14ac:dyDescent="0.25">
      <c r="D17" s="1"/>
      <c r="E17" s="1"/>
      <c r="F17" s="1"/>
      <c r="G17" s="1"/>
      <c r="H17" s="1"/>
      <c r="I17" s="1"/>
      <c r="J17" s="1"/>
      <c r="K17" s="19"/>
      <c r="L17" s="19"/>
      <c r="M17" s="19"/>
    </row>
    <row r="18" spans="1:13" x14ac:dyDescent="0.25">
      <c r="A18" t="s">
        <v>125</v>
      </c>
      <c r="B18" t="s">
        <v>51</v>
      </c>
      <c r="D18" s="1"/>
      <c r="E18" s="1"/>
      <c r="F18" s="1"/>
      <c r="G18" s="1"/>
      <c r="H18" s="1"/>
      <c r="I18" s="1"/>
      <c r="J18" s="1">
        <v>2.37</v>
      </c>
      <c r="K18" s="19"/>
      <c r="L18" s="19"/>
      <c r="M18" s="19"/>
    </row>
    <row r="19" spans="1:13" x14ac:dyDescent="0.25">
      <c r="D19" s="1"/>
      <c r="E19" s="1"/>
      <c r="F19" s="1"/>
      <c r="G19" s="1"/>
      <c r="H19" s="1"/>
      <c r="I19" s="1"/>
      <c r="J19" s="21"/>
      <c r="K19" s="19"/>
      <c r="L19" s="19"/>
      <c r="M19" s="19"/>
    </row>
    <row r="20" spans="1:13" x14ac:dyDescent="0.25">
      <c r="A20" t="s">
        <v>126</v>
      </c>
      <c r="B20" t="s">
        <v>53</v>
      </c>
      <c r="C20" t="s">
        <v>127</v>
      </c>
      <c r="D20" s="1"/>
      <c r="E20" s="1"/>
      <c r="F20" s="1"/>
      <c r="G20" s="1"/>
      <c r="H20" s="1"/>
      <c r="I20" s="1"/>
      <c r="J20" s="21">
        <v>2.29</v>
      </c>
      <c r="K20" s="19"/>
      <c r="L20" s="19">
        <v>2.29</v>
      </c>
      <c r="M20" s="19"/>
    </row>
    <row r="21" spans="1:13" x14ac:dyDescent="0.25">
      <c r="B21" t="s">
        <v>55</v>
      </c>
      <c r="C21" t="s">
        <v>128</v>
      </c>
      <c r="D21" s="1"/>
      <c r="E21" s="1"/>
      <c r="F21" s="1"/>
      <c r="G21" s="1"/>
      <c r="H21" s="1"/>
      <c r="I21" s="1"/>
      <c r="J21" s="21">
        <v>1.74</v>
      </c>
      <c r="K21" s="19"/>
      <c r="L21" s="19">
        <v>1.74</v>
      </c>
      <c r="M21" s="19"/>
    </row>
    <row r="22" spans="1:13" x14ac:dyDescent="0.25">
      <c r="B22" t="s">
        <v>57</v>
      </c>
      <c r="C22" t="s">
        <v>129</v>
      </c>
      <c r="D22" s="1"/>
      <c r="E22" s="1"/>
      <c r="F22" s="1"/>
      <c r="G22" s="1"/>
      <c r="H22" s="1"/>
      <c r="I22" s="1"/>
      <c r="J22" s="21">
        <v>0.61199999999999999</v>
      </c>
      <c r="K22" s="19"/>
      <c r="L22" s="19">
        <v>0.61199999999999999</v>
      </c>
      <c r="M22" s="19"/>
    </row>
    <row r="23" spans="1:13" x14ac:dyDescent="0.25">
      <c r="B23" t="s">
        <v>59</v>
      </c>
      <c r="C23" t="s">
        <v>130</v>
      </c>
      <c r="D23" s="1"/>
      <c r="E23" s="1"/>
      <c r="F23" s="1"/>
      <c r="G23" s="1"/>
      <c r="H23" s="1"/>
      <c r="I23" s="1"/>
      <c r="J23" s="21">
        <v>0.55300000000000005</v>
      </c>
      <c r="K23" s="19"/>
      <c r="L23" s="19">
        <v>0.55300000000000005</v>
      </c>
      <c r="M23" s="19"/>
    </row>
    <row r="24" spans="1:13" x14ac:dyDescent="0.25">
      <c r="B24" t="s">
        <v>61</v>
      </c>
      <c r="C24" t="s">
        <v>131</v>
      </c>
      <c r="D24" s="1"/>
      <c r="E24" s="1"/>
      <c r="F24" s="1"/>
      <c r="G24" s="1"/>
      <c r="H24" s="1"/>
      <c r="I24" s="1"/>
      <c r="J24" s="21">
        <v>0.223</v>
      </c>
      <c r="K24" s="19"/>
      <c r="L24" s="19">
        <v>0.223</v>
      </c>
      <c r="M24" s="19"/>
    </row>
    <row r="25" spans="1:13" x14ac:dyDescent="0.25">
      <c r="B25" t="s">
        <v>63</v>
      </c>
      <c r="C25" t="s">
        <v>132</v>
      </c>
      <c r="D25" s="1"/>
      <c r="E25" s="1"/>
      <c r="F25" s="1"/>
      <c r="G25" s="1"/>
      <c r="H25" s="1"/>
      <c r="I25" s="1"/>
      <c r="J25" s="21">
        <v>1.75</v>
      </c>
      <c r="K25" s="19"/>
      <c r="L25" s="19">
        <v>1.75</v>
      </c>
      <c r="M25" s="19"/>
    </row>
    <row r="26" spans="1:13" x14ac:dyDescent="0.25">
      <c r="B26" t="s">
        <v>65</v>
      </c>
      <c r="C26" t="s">
        <v>133</v>
      </c>
      <c r="D26" s="1"/>
      <c r="E26" s="1"/>
      <c r="F26" s="1"/>
      <c r="G26" s="1"/>
      <c r="H26" s="1"/>
      <c r="I26" s="1"/>
      <c r="J26" s="21">
        <v>8.3099999999999997E-3</v>
      </c>
      <c r="K26" s="19"/>
      <c r="L26" s="19">
        <v>8.3099999999999997E-3</v>
      </c>
      <c r="M26" s="19"/>
    </row>
    <row r="27" spans="1:13" x14ac:dyDescent="0.25">
      <c r="B27" t="s">
        <v>67</v>
      </c>
      <c r="C27" t="s">
        <v>134</v>
      </c>
      <c r="D27" s="1"/>
      <c r="E27" s="1"/>
      <c r="F27" s="1"/>
      <c r="G27" s="1"/>
      <c r="H27" s="1"/>
      <c r="I27" s="1"/>
      <c r="J27" s="21">
        <v>0.95</v>
      </c>
      <c r="K27" s="19"/>
      <c r="L27" s="19">
        <v>0.95</v>
      </c>
      <c r="M27" s="19"/>
    </row>
    <row r="28" spans="1:13" x14ac:dyDescent="0.25">
      <c r="B28" t="s">
        <v>69</v>
      </c>
      <c r="C28" t="s">
        <v>135</v>
      </c>
      <c r="D28" s="1"/>
      <c r="E28" s="1"/>
      <c r="F28" s="1"/>
      <c r="G28" s="1"/>
      <c r="H28" s="1"/>
      <c r="I28" s="1"/>
      <c r="J28" s="21">
        <v>0.56200000000000006</v>
      </c>
      <c r="K28" s="19"/>
      <c r="L28" s="19">
        <v>0.56200000000000006</v>
      </c>
      <c r="M28" s="19"/>
    </row>
    <row r="29" spans="1:13" x14ac:dyDescent="0.25">
      <c r="B29" t="s">
        <v>71</v>
      </c>
      <c r="C29" t="s">
        <v>136</v>
      </c>
      <c r="D29" s="1"/>
      <c r="E29" s="1"/>
      <c r="F29" s="1"/>
      <c r="G29" s="1"/>
      <c r="H29" s="1"/>
      <c r="I29" s="1"/>
      <c r="J29" s="21">
        <v>1.9E-2</v>
      </c>
      <c r="K29" s="19"/>
      <c r="L29" s="19">
        <v>1.9E-2</v>
      </c>
      <c r="M29" s="19"/>
    </row>
    <row r="30" spans="1:13" x14ac:dyDescent="0.25">
      <c r="B30" t="s">
        <v>73</v>
      </c>
      <c r="C30" t="s">
        <v>137</v>
      </c>
      <c r="D30" s="1"/>
      <c r="E30" s="1"/>
      <c r="F30" s="1"/>
      <c r="G30" s="1"/>
      <c r="H30" s="1"/>
      <c r="I30" s="1"/>
      <c r="J30" s="21">
        <v>0.91700000000000004</v>
      </c>
      <c r="K30" s="19"/>
      <c r="L30" s="19">
        <v>0.91700000000000004</v>
      </c>
      <c r="M30" s="19"/>
    </row>
    <row r="31" spans="1:13" x14ac:dyDescent="0.25">
      <c r="B31" t="s">
        <v>138</v>
      </c>
      <c r="C31" t="s">
        <v>139</v>
      </c>
      <c r="D31" s="1"/>
      <c r="E31" s="1"/>
      <c r="F31" s="1"/>
      <c r="G31" s="1"/>
      <c r="H31" s="1"/>
      <c r="I31" s="1"/>
      <c r="J31" s="21"/>
      <c r="K31" s="19"/>
      <c r="L31" s="19"/>
      <c r="M31" s="19"/>
    </row>
    <row r="32" spans="1:13" x14ac:dyDescent="0.25">
      <c r="B32" t="s">
        <v>77</v>
      </c>
      <c r="D32" s="1"/>
      <c r="E32" s="1"/>
      <c r="F32" s="1"/>
      <c r="G32" s="1"/>
      <c r="H32" s="1"/>
      <c r="I32" s="1"/>
      <c r="J32" s="21">
        <f>AVERAGE(J20:J30)</f>
        <v>0.87493727272727273</v>
      </c>
      <c r="K32" s="19"/>
      <c r="L32" s="19">
        <f>AVERAGE(L20:L30)</f>
        <v>0.87493727272727273</v>
      </c>
      <c r="M32" s="19"/>
    </row>
    <row r="33" spans="1:13" x14ac:dyDescent="0.25">
      <c r="B33" t="s">
        <v>140</v>
      </c>
      <c r="D33" s="1"/>
      <c r="E33" s="1"/>
      <c r="F33" s="1"/>
      <c r="G33" s="1"/>
      <c r="H33" s="1"/>
      <c r="I33" s="1"/>
      <c r="J33" s="1"/>
      <c r="K33" s="19"/>
      <c r="L33" s="19"/>
      <c r="M33" s="19"/>
    </row>
    <row r="34" spans="1:13" x14ac:dyDescent="0.25">
      <c r="D34" s="1"/>
      <c r="E34" s="1"/>
      <c r="F34" s="1"/>
      <c r="G34" s="1"/>
      <c r="H34" s="1"/>
      <c r="I34" s="1"/>
      <c r="J34" s="1"/>
      <c r="K34" s="19"/>
      <c r="L34" s="19"/>
      <c r="M34" s="19"/>
    </row>
    <row r="35" spans="1:13" x14ac:dyDescent="0.25">
      <c r="A35" t="s">
        <v>141</v>
      </c>
      <c r="B35" t="s">
        <v>79</v>
      </c>
      <c r="C35" t="s">
        <v>142</v>
      </c>
      <c r="D35" s="1"/>
      <c r="E35" s="1"/>
      <c r="F35" s="1"/>
      <c r="G35" s="1"/>
      <c r="H35" s="1"/>
      <c r="I35" s="1"/>
      <c r="J35" s="1">
        <v>12.4</v>
      </c>
      <c r="K35" s="19"/>
      <c r="L35" s="19"/>
      <c r="M35" s="19"/>
    </row>
    <row r="36" spans="1:13" x14ac:dyDescent="0.25">
      <c r="B36" t="s">
        <v>81</v>
      </c>
      <c r="C36" t="s">
        <v>143</v>
      </c>
      <c r="D36" s="1"/>
      <c r="E36" s="1"/>
      <c r="F36" s="1"/>
      <c r="G36" s="1"/>
      <c r="H36" s="1"/>
      <c r="I36" s="1"/>
      <c r="J36" s="1">
        <v>26.7</v>
      </c>
      <c r="K36" s="19">
        <v>9.2200000000000006</v>
      </c>
      <c r="L36" s="19">
        <v>9.7899999999999991</v>
      </c>
      <c r="M36" s="19"/>
    </row>
    <row r="37" spans="1:13" x14ac:dyDescent="0.25">
      <c r="B37" t="s">
        <v>83</v>
      </c>
      <c r="C37" t="s">
        <v>144</v>
      </c>
      <c r="D37" s="1"/>
      <c r="E37" s="1"/>
      <c r="F37" s="1"/>
      <c r="G37" s="1"/>
      <c r="H37" s="1"/>
      <c r="I37" s="1"/>
      <c r="J37" s="1">
        <v>22.6</v>
      </c>
      <c r="K37" s="19"/>
      <c r="L37" s="19"/>
      <c r="M37" s="19"/>
    </row>
    <row r="38" spans="1:13" x14ac:dyDescent="0.25">
      <c r="B38" t="s">
        <v>85</v>
      </c>
      <c r="C38" t="s">
        <v>145</v>
      </c>
      <c r="D38" s="1"/>
      <c r="E38" s="1"/>
      <c r="F38" s="1"/>
      <c r="G38" s="1"/>
      <c r="H38" s="1"/>
      <c r="I38" s="1"/>
      <c r="J38" s="1">
        <v>16.7</v>
      </c>
      <c r="K38" s="19"/>
      <c r="L38" s="19"/>
      <c r="M38" s="19"/>
    </row>
    <row r="39" spans="1:13" x14ac:dyDescent="0.25">
      <c r="B39" t="s">
        <v>87</v>
      </c>
      <c r="C39" t="s">
        <v>146</v>
      </c>
      <c r="D39" s="1"/>
      <c r="E39" s="1"/>
      <c r="F39" s="1"/>
      <c r="G39" s="1"/>
      <c r="H39" s="1"/>
      <c r="I39" s="1"/>
      <c r="J39" s="1">
        <v>12.7</v>
      </c>
      <c r="K39" s="19"/>
      <c r="L39" s="19"/>
      <c r="M39" s="19"/>
    </row>
    <row r="40" spans="1:13" x14ac:dyDescent="0.25">
      <c r="B40" t="s">
        <v>77</v>
      </c>
      <c r="D40" s="1"/>
      <c r="E40" s="1"/>
      <c r="F40" s="1"/>
      <c r="G40" s="1"/>
      <c r="H40" s="1"/>
      <c r="I40" s="1"/>
      <c r="J40" s="1">
        <v>25.5</v>
      </c>
      <c r="K40" s="19"/>
      <c r="L40" s="19">
        <v>10.97</v>
      </c>
      <c r="M40" s="19">
        <v>18</v>
      </c>
    </row>
    <row r="41" spans="1:13" x14ac:dyDescent="0.25">
      <c r="D41" s="1"/>
      <c r="E41" s="1"/>
      <c r="F41" s="1"/>
      <c r="G41" s="1"/>
      <c r="H41" s="1"/>
      <c r="I41" s="1"/>
      <c r="J41" s="1"/>
      <c r="K41" s="19"/>
      <c r="L41" s="19"/>
      <c r="M41" s="19"/>
    </row>
    <row r="42" spans="1:13" x14ac:dyDescent="0.25">
      <c r="A42" t="s">
        <v>147</v>
      </c>
      <c r="B42" t="s">
        <v>90</v>
      </c>
      <c r="C42" t="s">
        <v>148</v>
      </c>
      <c r="D42" s="1"/>
      <c r="E42" s="1"/>
      <c r="F42" s="1"/>
      <c r="G42" s="1"/>
      <c r="H42" s="1"/>
      <c r="I42" s="1"/>
      <c r="J42" s="1">
        <v>1.08</v>
      </c>
      <c r="K42" s="19"/>
      <c r="L42" s="19"/>
      <c r="M42" s="19"/>
    </row>
    <row r="43" spans="1:13" x14ac:dyDescent="0.25">
      <c r="B43" t="s">
        <v>92</v>
      </c>
      <c r="C43" t="s">
        <v>149</v>
      </c>
      <c r="D43" s="1"/>
      <c r="E43" s="1"/>
      <c r="F43" s="1"/>
      <c r="G43" s="1"/>
      <c r="H43" s="1"/>
      <c r="I43" s="1"/>
      <c r="J43" s="1">
        <v>1.32</v>
      </c>
      <c r="K43" s="19"/>
      <c r="L43" s="19"/>
      <c r="M43" s="19"/>
    </row>
    <row r="44" spans="1:13" x14ac:dyDescent="0.25">
      <c r="B44" t="s">
        <v>94</v>
      </c>
      <c r="C44" t="s">
        <v>150</v>
      </c>
      <c r="D44" s="1"/>
      <c r="E44" s="1"/>
      <c r="F44" s="1"/>
      <c r="G44" s="1"/>
      <c r="H44" s="1"/>
      <c r="I44" s="1"/>
      <c r="J44" s="1">
        <v>0.33400000000000002</v>
      </c>
      <c r="K44" s="19"/>
      <c r="L44" s="19"/>
      <c r="M44" s="19"/>
    </row>
    <row r="45" spans="1:13" x14ac:dyDescent="0.25">
      <c r="B45" t="s">
        <v>96</v>
      </c>
      <c r="C45" t="s">
        <v>151</v>
      </c>
      <c r="D45" s="1"/>
      <c r="E45" s="1"/>
      <c r="F45" s="1"/>
      <c r="G45" s="1"/>
      <c r="H45" s="1"/>
      <c r="I45" s="1"/>
      <c r="J45" s="1">
        <v>-0.62</v>
      </c>
      <c r="K45" s="19"/>
      <c r="L45" s="19"/>
      <c r="M45" s="19"/>
    </row>
    <row r="46" spans="1:13" x14ac:dyDescent="0.25">
      <c r="B46" t="s">
        <v>98</v>
      </c>
      <c r="C46" t="s">
        <v>152</v>
      </c>
      <c r="D46" s="1"/>
      <c r="E46" s="1"/>
      <c r="F46" s="1"/>
      <c r="G46" s="1"/>
      <c r="H46" s="1"/>
      <c r="I46" s="1"/>
      <c r="J46" s="1">
        <v>2.2700000000000001E-2</v>
      </c>
      <c r="K46" s="19"/>
      <c r="L46" s="19"/>
      <c r="M46" s="19"/>
    </row>
    <row r="47" spans="1:13" x14ac:dyDescent="0.25">
      <c r="B47" t="s">
        <v>100</v>
      </c>
      <c r="C47" t="s">
        <v>153</v>
      </c>
      <c r="D47" s="1"/>
      <c r="E47" s="1"/>
      <c r="F47" s="1"/>
      <c r="G47" s="1"/>
      <c r="H47" s="1"/>
      <c r="I47" s="1"/>
      <c r="J47" s="1">
        <v>0.1719</v>
      </c>
      <c r="K47" s="19"/>
      <c r="L47" s="19"/>
      <c r="M47" s="19"/>
    </row>
    <row r="48" spans="1:13" x14ac:dyDescent="0.25">
      <c r="B48" t="s">
        <v>77</v>
      </c>
      <c r="D48" s="1"/>
      <c r="E48" s="1"/>
      <c r="F48" s="1"/>
      <c r="G48" s="1"/>
      <c r="H48" s="1"/>
      <c r="I48" s="1"/>
      <c r="J48" s="1"/>
      <c r="K48" s="19"/>
      <c r="L48" s="19"/>
      <c r="M48" s="19"/>
    </row>
    <row r="49" spans="1:13" x14ac:dyDescent="0.25">
      <c r="D49" s="1"/>
      <c r="E49" s="1"/>
      <c r="F49" s="1"/>
      <c r="G49" s="1"/>
      <c r="H49" s="1"/>
      <c r="I49" s="1"/>
      <c r="J49" s="1"/>
      <c r="K49" s="19"/>
      <c r="L49" s="19"/>
      <c r="M49" s="19"/>
    </row>
    <row r="50" spans="1:13" x14ac:dyDescent="0.25">
      <c r="A50" t="s">
        <v>154</v>
      </c>
      <c r="B50" t="s">
        <v>103</v>
      </c>
      <c r="C50" t="s">
        <v>155</v>
      </c>
      <c r="D50" s="1">
        <v>6.2500000000000001E-4</v>
      </c>
      <c r="E50" s="1"/>
      <c r="F50" s="1"/>
      <c r="G50" s="1"/>
      <c r="H50" s="1"/>
      <c r="I50" s="1"/>
      <c r="J50" s="21">
        <f>0.0004</f>
        <v>4.0000000000000002E-4</v>
      </c>
      <c r="K50" s="19"/>
      <c r="L50" s="19">
        <f>0.0004</f>
        <v>4.0000000000000002E-4</v>
      </c>
      <c r="M50" s="19"/>
    </row>
    <row r="51" spans="1:13" x14ac:dyDescent="0.25">
      <c r="D51" s="1"/>
      <c r="E51" s="1"/>
      <c r="F51" s="1"/>
      <c r="G51" s="1"/>
      <c r="H51" s="1"/>
      <c r="I51" s="1"/>
      <c r="J51" s="1"/>
      <c r="K51" s="19"/>
      <c r="L51" s="19"/>
      <c r="M51" s="19"/>
    </row>
    <row r="52" spans="1:13" x14ac:dyDescent="0.25">
      <c r="A52" t="s">
        <v>156</v>
      </c>
      <c r="B52" t="s">
        <v>106</v>
      </c>
      <c r="C52" t="s">
        <v>157</v>
      </c>
      <c r="D52" s="1"/>
      <c r="E52" s="1"/>
      <c r="F52" s="1"/>
      <c r="G52" s="1"/>
      <c r="H52" s="1"/>
      <c r="I52" s="1"/>
      <c r="J52" s="1">
        <v>0.28999999999999998</v>
      </c>
      <c r="K52" s="19"/>
      <c r="L52" s="19"/>
      <c r="M52" s="19"/>
    </row>
    <row r="53" spans="1:13" x14ac:dyDescent="0.25">
      <c r="D53" s="1"/>
      <c r="E53" s="1"/>
      <c r="F53" s="1"/>
      <c r="G53" s="1"/>
      <c r="H53" s="1"/>
      <c r="I53" s="1"/>
      <c r="J53" s="1"/>
      <c r="K53" s="19"/>
      <c r="L53" s="19"/>
      <c r="M53" s="19"/>
    </row>
    <row r="54" spans="1:13" x14ac:dyDescent="0.25">
      <c r="A54" t="s">
        <v>158</v>
      </c>
      <c r="B54" t="s">
        <v>109</v>
      </c>
      <c r="C54" t="s">
        <v>159</v>
      </c>
      <c r="D54" s="1"/>
      <c r="E54" s="1"/>
      <c r="F54" s="1"/>
      <c r="G54" s="1"/>
      <c r="H54" s="1"/>
      <c r="I54" s="1"/>
      <c r="J54" s="1">
        <f>0.16386667/1000</f>
        <v>1.6386666999999999E-4</v>
      </c>
      <c r="K54" s="19"/>
      <c r="L54" s="19"/>
      <c r="M54" s="19"/>
    </row>
    <row r="55" spans="1:13" x14ac:dyDescent="0.25">
      <c r="B55" t="s">
        <v>111</v>
      </c>
      <c r="C55" t="s">
        <v>160</v>
      </c>
      <c r="D55" s="1"/>
      <c r="E55" s="1"/>
      <c r="F55" s="1"/>
      <c r="G55" s="1"/>
      <c r="H55" s="1"/>
      <c r="I55" s="1"/>
      <c r="J55" s="1">
        <f>1.89/1000</f>
        <v>1.89E-3</v>
      </c>
      <c r="K55" s="19"/>
      <c r="L55" s="19"/>
      <c r="M55" s="19"/>
    </row>
    <row r="56" spans="1:13" x14ac:dyDescent="0.25">
      <c r="D56" s="1"/>
      <c r="J56" s="1"/>
      <c r="K56" s="19"/>
      <c r="L56" s="19"/>
      <c r="M56" s="19"/>
    </row>
    <row r="57" spans="1:13" x14ac:dyDescent="0.25">
      <c r="D57" s="1"/>
      <c r="J57" s="1"/>
      <c r="K57" s="19"/>
      <c r="L57" s="19"/>
      <c r="M57" s="19"/>
    </row>
    <row r="58" spans="1:13" x14ac:dyDescent="0.25">
      <c r="D58" s="1"/>
      <c r="J58" s="1"/>
      <c r="K58" s="19"/>
      <c r="L58" s="19"/>
      <c r="M58" s="19"/>
    </row>
    <row r="59" spans="1:13" x14ac:dyDescent="0.25">
      <c r="D59" s="1"/>
      <c r="J59" s="1"/>
      <c r="K59" s="19"/>
      <c r="L59" s="19"/>
      <c r="M59" s="19"/>
    </row>
    <row r="60" spans="1:13" x14ac:dyDescent="0.25">
      <c r="D60" s="1"/>
      <c r="J60" s="1"/>
      <c r="K60" s="1"/>
      <c r="L60" s="1"/>
      <c r="M60" s="1"/>
    </row>
    <row r="61" spans="1:13" x14ac:dyDescent="0.25">
      <c r="D61" s="1"/>
      <c r="J61" s="1"/>
      <c r="K61" s="1"/>
      <c r="L61" s="1"/>
      <c r="M61" s="1"/>
    </row>
    <row r="62" spans="1:13" x14ac:dyDescent="0.25">
      <c r="D62" s="12"/>
      <c r="J62" s="1"/>
      <c r="K62" s="1"/>
      <c r="L62" s="1"/>
      <c r="M62" s="1"/>
    </row>
    <row r="63" spans="1:13" x14ac:dyDescent="0.25">
      <c r="D63" s="1"/>
      <c r="J63" s="1"/>
      <c r="K63" s="1"/>
      <c r="L63" s="1"/>
      <c r="M63" s="1"/>
    </row>
    <row r="64" spans="1:13" x14ac:dyDescent="0.25">
      <c r="D64" s="1"/>
      <c r="J64" s="1"/>
      <c r="K64" s="1"/>
      <c r="L64" s="1"/>
      <c r="M64" s="1"/>
    </row>
    <row r="65" spans="2:13" x14ac:dyDescent="0.25">
      <c r="D65" s="2"/>
      <c r="J65" s="1"/>
      <c r="K65" s="1"/>
      <c r="L65" s="1"/>
      <c r="M65" s="1"/>
    </row>
    <row r="66" spans="2:13" x14ac:dyDescent="0.25">
      <c r="D66" s="1"/>
      <c r="J66" s="1"/>
      <c r="K66" s="1"/>
      <c r="L66" s="1"/>
      <c r="M66" s="1"/>
    </row>
    <row r="67" spans="2:13" x14ac:dyDescent="0.25">
      <c r="D67" s="1"/>
      <c r="J67" s="1"/>
      <c r="K67" s="1"/>
      <c r="L67" s="1"/>
      <c r="M67" s="1"/>
    </row>
    <row r="68" spans="2:13" x14ac:dyDescent="0.25">
      <c r="D68" s="1"/>
      <c r="J68" s="1"/>
      <c r="K68" s="1"/>
      <c r="L68" s="1"/>
      <c r="M68" s="1"/>
    </row>
    <row r="69" spans="2:13" x14ac:dyDescent="0.25">
      <c r="D69" s="1"/>
      <c r="J69" s="1"/>
      <c r="K69" s="1"/>
      <c r="L69" s="1"/>
      <c r="M69" s="1"/>
    </row>
    <row r="70" spans="2:13" x14ac:dyDescent="0.25">
      <c r="B70" s="13"/>
      <c r="C70" s="13"/>
      <c r="D70" s="14"/>
      <c r="J70" s="1"/>
      <c r="K70" s="1"/>
      <c r="L70" s="1"/>
      <c r="M70" s="1"/>
    </row>
    <row r="71" spans="2:13" x14ac:dyDescent="0.25">
      <c r="D71" s="12"/>
      <c r="J71" s="1"/>
      <c r="K71" s="1"/>
      <c r="L71" s="1"/>
      <c r="M71" s="1"/>
    </row>
    <row r="72" spans="2:13" x14ac:dyDescent="0.25">
      <c r="D72" s="1"/>
      <c r="J72" s="1"/>
      <c r="K72" s="1"/>
      <c r="L72" s="1"/>
      <c r="M72" s="1"/>
    </row>
    <row r="73" spans="2:13" x14ac:dyDescent="0.25">
      <c r="D73" s="1"/>
      <c r="J73" s="1"/>
      <c r="K73" s="1"/>
      <c r="L73" s="1"/>
      <c r="M73" s="1"/>
    </row>
    <row r="74" spans="2:13" x14ac:dyDescent="0.25">
      <c r="D74" s="1"/>
      <c r="J74" s="1"/>
      <c r="K74" s="1"/>
      <c r="L74" s="1"/>
      <c r="M74"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Energy (MJ)</vt:lpstr>
      <vt:lpstr>CO2eq (kg)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2019-06-13T08:19:32Z</dcterms:modified>
  <cp:category/>
  <cp:contentStatus/>
</cp:coreProperties>
</file>