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803"/>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2e4d\AC\Temp\"/>
    </mc:Choice>
  </mc:AlternateContent>
  <xr:revisionPtr revIDLastSave="0" documentId="8_{A0CB4CDC-ECE6-4778-B88D-A6F424EFBB31}" xr6:coauthVersionLast="43" xr6:coauthVersionMax="43" xr10:uidLastSave="{00000000-0000-0000-0000-000000000000}"/>
  <bookViews>
    <workbookView xWindow="240" yWindow="465" windowWidth="28560" windowHeight="16215" firstSheet="2" activeTab="2" xr2:uid="{00000000-000D-0000-FFFF-FFFF00000000}"/>
  </bookViews>
  <sheets>
    <sheet name="Crop parameters" sheetId="3" r:id="rId1"/>
    <sheet name="CO2eq (kg)" sheetId="1" r:id="rId2"/>
    <sheet name="Energy (MJ)" sheetId="2" r:id="rId3"/>
  </sheets>
  <calcPr calcId="191028" concurrentCalc="0"/>
  <webPublishing allowPng="1" targetScreenSize="1024x768" codePage="1000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5" i="2" l="1"/>
  <c r="D6" i="2"/>
  <c r="D7" i="2"/>
  <c r="D13" i="2"/>
  <c r="D14" i="2"/>
  <c r="D15" i="2"/>
  <c r="D16" i="2"/>
  <c r="D18" i="2"/>
  <c r="D20" i="2"/>
  <c r="D21" i="2"/>
  <c r="D22" i="2"/>
  <c r="D23" i="2"/>
  <c r="D24" i="2"/>
  <c r="D25" i="2"/>
  <c r="D26" i="2"/>
  <c r="D27" i="2"/>
  <c r="D28" i="2"/>
  <c r="D29" i="2"/>
  <c r="D30" i="2"/>
  <c r="D34" i="2"/>
  <c r="D35" i="2"/>
  <c r="D36" i="2"/>
  <c r="D37" i="2"/>
  <c r="D38" i="2"/>
  <c r="D39" i="2"/>
  <c r="D41" i="2"/>
  <c r="D42" i="2"/>
  <c r="D43" i="2"/>
  <c r="D44" i="2"/>
  <c r="D45" i="2"/>
  <c r="D46" i="2"/>
  <c r="D49" i="2"/>
  <c r="D51" i="2"/>
  <c r="D53" i="2"/>
  <c r="D54" i="2"/>
  <c r="D4" i="2"/>
  <c r="D5" i="1"/>
  <c r="D6" i="1"/>
  <c r="D7" i="1"/>
  <c r="D13" i="1"/>
  <c r="D14" i="1"/>
  <c r="D15" i="1"/>
  <c r="D16" i="1"/>
  <c r="D18" i="1"/>
  <c r="D20" i="1"/>
  <c r="D21" i="1"/>
  <c r="D22" i="1"/>
  <c r="D23" i="1"/>
  <c r="D24" i="1"/>
  <c r="D25" i="1"/>
  <c r="D26" i="1"/>
  <c r="D27" i="1"/>
  <c r="D28" i="1"/>
  <c r="D29" i="1"/>
  <c r="D30" i="1"/>
  <c r="D32" i="1"/>
  <c r="D35" i="1"/>
  <c r="D36" i="1"/>
  <c r="D37" i="1"/>
  <c r="D38" i="1"/>
  <c r="D39" i="1"/>
  <c r="D40" i="1"/>
  <c r="D42" i="1"/>
  <c r="D43" i="1"/>
  <c r="D44" i="1"/>
  <c r="D45" i="1"/>
  <c r="D46" i="1"/>
  <c r="D47" i="1"/>
  <c r="D50" i="1"/>
  <c r="D52" i="1"/>
  <c r="D54" i="1"/>
  <c r="D55" i="1"/>
  <c r="D4" i="1"/>
  <c r="D3" i="2"/>
  <c r="D3" i="1"/>
  <c r="J6" i="1"/>
  <c r="J6" i="2"/>
  <c r="J54" i="2"/>
  <c r="J53" i="2"/>
  <c r="J54" i="1"/>
  <c r="J55" i="1"/>
  <c r="G2" i="1" l="1"/>
  <c r="H2" i="1"/>
  <c r="I2" i="1"/>
  <c r="F2" i="1"/>
  <c r="E2" i="1"/>
  <c r="D2" i="1" s="1"/>
  <c r="F2" i="2"/>
  <c r="G2" i="2"/>
  <c r="H2" i="2"/>
  <c r="I2" i="2"/>
  <c r="E2" i="2"/>
  <c r="D2" i="2" s="1"/>
  <c r="L49" i="2"/>
  <c r="L32" i="1"/>
  <c r="L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tc={ED13EA6E-84B9-4566-9DD1-5F68795B2A3F}</author>
    <author>tc={AA2B32B5-7D1D-400A-A931-EBFBF82EF357}</author>
    <author>tc={DAFEC4E5-6F24-4648-91ED-14AA6811292D}</author>
    <author>tc={8FE4F82F-6907-41E0-ACF1-311361FEC4C7}</author>
    <author>tc={F0E4EA42-2698-47D0-A222-D1E83A6DAA7D}</author>
    <author>tc={D21AF469-E910-4274-AF0D-7D27B238D9E7}</author>
    <author>tc={DEC464CC-8A70-4C86-9116-9C8B145BBB1E}</author>
    <author>tc={3C953827-5C2D-4742-A6F6-150B1C1BC74D}</author>
    <author>tc={5667D7E8-CE45-48EB-8BEF-B2A681E2E308}</author>
    <author>tc={3D18DAF9-FA04-48E1-A8CB-5C5ED8180794}</author>
    <author>tc={81A05FB6-F8D5-4215-B674-8F1D2351605B}</author>
    <author>tc={6CB3C0DC-854E-4A55-8539-9AD9B39ABB67}</author>
    <author>tc={EE065DF9-E183-4DC0-B823-54EEB2A83055}</author>
    <author>tc={2CE7C953-E49E-4A79-B418-53F8AD2A6AFA}</author>
    <author>tc={063C0FF8-3329-4679-9464-4142E1509E8B}</author>
    <author>tc={382198E1-719A-47EB-9BBD-AEA3E9643F05}</author>
    <author>tc={5DAD9E96-B1AC-40EC-A343-549D1C86441C}</author>
    <author>tc={DE7DAB9C-E072-4C08-A524-CC36ABE006DC}</author>
    <author>tc={7E9BDE2F-7436-4F06-AA05-76C0B6EF0151}</author>
    <author>tc={746EE960-3E3F-4E97-B83D-3F630DD80F97}</author>
    <author>tc={F5C2A7A9-655F-44C8-BA17-5A544641CD31}</author>
    <author>tc={38735AFA-08BE-46E7-8B5D-A6F6E71F9349}</author>
    <author>tc={0F9B3DFA-8ADC-4989-99B0-30B95C57E01E}</author>
    <author>tc={DA3C5C15-680E-484C-AC79-F93CD00D3328}</author>
    <author>tc={E9E75DD3-E97D-42D3-83E8-E1069EC265E8}</author>
    <author>tc={F31CB36E-DFFF-4430-8925-364B1248F789}</author>
    <author>tc={032348BB-264C-4C04-A358-C90BDB0F2CBB}</author>
    <author>tc={34BA0857-7630-410F-ADEB-7CDE29F6F4E4}</author>
    <author>tc={2674CD71-C273-4501-8B80-5BDF411CCD11}</author>
    <author>tc={23E3E1DE-1D30-401A-95D1-C8555D81F6BF}</author>
    <author>tc={B619E217-C26E-484F-96C6-1045106C5109}</author>
    <author>tc={54D768C3-619F-4830-A4DF-B4A28BE5731C}</author>
    <author>tc={3CBB2313-6869-4ADB-8678-F0A56C53B204}</author>
  </authors>
  <commentList>
    <comment ref="F1" authorId="0" shapeId="0" xr:uid="{ED13EA6E-84B9-4566-9DD1-5F68795B2A3F}">
      <text>
        <t xml:space="preserve">[Threaded comment]
Your version of Excel allows you to read this threaded comment; however, any edits to it will get removed if the file is opened in a newer version of Excel. Learn more: https://go.microsoft.com/fwlink/?linkid=870924
Comment:
    This is the time needed from seeds to maturity, but in the vertical farming, may be start to harvest before they are maturity (such as, microgreen mix), thus we decided to write 12 days for microgreen mix
</t>
      </text>
    </comment>
    <comment ref="B2" authorId="1" shapeId="0" xr:uid="{AA2B32B5-7D1D-400A-A931-EBFBF82EF357}">
      <text>
        <t xml:space="preserve">[Threaded comment]
Your version of Excel allows you to read this threaded comment; however, any edits to it will get removed if the file is opened in a newer version of Excel. Learn more: https://go.microsoft.com/fwlink/?linkid=870924
Comment:
    http://www.foodstandards.gov.au/science/monitoringnutrients/ausnut/foodmeasures/Pages/-Fruits-and-vegetable-measures-program---data-table.aspx
</t>
      </text>
    </comment>
    <comment ref="C2" authorId="2" shapeId="0" xr:uid="{DAFEC4E5-6F24-4648-91ED-14AA6811292D}">
      <text>
        <t xml:space="preserve">[Threaded comment]
Your version of Excel allows you to read this threaded comment; however, any edits to it will get removed if the file is opened in a newer version of Excel. Learn more: https://go.microsoft.com/fwlink/?linkid=870924
Comment:
    http://www.growgreatvegetables.com/plantinggrowing/germination/
</t>
      </text>
    </comment>
    <comment ref="D2" authorId="3" shapeId="0" xr:uid="{8FE4F82F-6907-41E0-ACF1-311361FEC4C7}">
      <text>
        <t xml:space="preserve">[Threaded comment]
Your version of Excel allows you to read this threaded comment; however, any edits to it will get removed if the file is opened in a newer version of Excel. Learn more: https://go.microsoft.com/fwlink/?linkid=870924
Comment:
    https://greenharvest.com.au/SeedOrganic/SeedsPerGram.html
</t>
      </text>
    </comment>
    <comment ref="E2" authorId="4" shapeId="0" xr:uid="{F0E4EA42-2698-47D0-A222-D1E83A6DAA7D}">
      <text>
        <t xml:space="preserve">[Threaded comment]
Your version of Excel allows you to read this threaded comment; however, any edits to it will get removed if the file is opened in a newer version of Excel. Learn more: https://go.microsoft.com/fwlink/?linkid=870924
Comment:
    https://nevo-online.rivm.nl/ProductenDetailsGetabt.aspx?zoekstring=&amp;tabid=1
</t>
      </text>
    </comment>
    <comment ref="F2" authorId="5" shapeId="0" xr:uid="{D21AF469-E910-4274-AF0D-7D27B238D9E7}">
      <text>
        <t xml:space="preserve">[Threaded comment]
Your version of Excel allows you to read this threaded comment; however, any edits to it will get removed if the file is opened in a newer version of Excel. Learn more: https://go.microsoft.com/fwlink/?linkid=870924
Comment:
    http://www.webgrower.com/regional/pdf/ND_Veg-Maturity-Dates_h912.pdf
</t>
      </text>
    </comment>
    <comment ref="B3" authorId="6" shapeId="0" xr:uid="{DEC464CC-8A70-4C86-9116-9C8B145BBB1E}">
      <text>
        <t xml:space="preserve">[Threaded comment]
Your version of Excel allows you to read this threaded comment; however, any edits to it will get removed if the file is opened in a newer version of Excel. Learn more: https://go.microsoft.com/fwlink/?linkid=870924
Comment:
    https://www.agriculturejournals.cz/publicFiles/00115.pdf
</t>
      </text>
    </comment>
    <comment ref="F3" authorId="7" shapeId="0" xr:uid="{3C953827-5C2D-4742-A6F6-150B1C1BC74D}">
      <text>
        <t xml:space="preserve">[Threaded comment]
Your version of Excel allows you to read this threaded comment; however, any edits to it will get removed if the file is opened in a newer version of Excel. Learn more: https://go.microsoft.com/fwlink/?linkid=870924
Comment:
    https://medcraveonline.com/APAR/APAR-05-00173.pdf
</t>
      </text>
    </comment>
    <comment ref="B4" authorId="8" shapeId="0" xr:uid="{5667D7E8-CE45-48EB-8BEF-B2A681E2E308}">
      <text>
        <t xml:space="preserve">[Threaded comment]
Your version of Excel allows you to read this threaded comment; however, any edits to it will get removed if the file is opened in a newer version of Excel. Learn more: https://go.microsoft.com/fwlink/?linkid=870924
Comment:
    http://sustainable-farming.rutgers.edu/wp-content/uploads/2017/12/urbanfringe-v07n01.pdf
</t>
      </text>
    </comment>
    <comment ref="B5" authorId="9" shapeId="0" xr:uid="{3D18DAF9-FA04-48E1-A8CB-5C5ED8180794}">
      <text>
        <t xml:space="preserve">[Threaded comment]
Your version of Excel allows you to read this threaded comment; however, any edits to it will get removed if the file is opened in a newer version of Excel. Learn more: https://go.microsoft.com/fwlink/?linkid=870924
Comment:
    https://www-sciencedirect-com.ezproxy.library.wur.nl/science/article/pii/S030442381830894X
</t>
      </text>
    </comment>
    <comment ref="C5" authorId="10" shapeId="0" xr:uid="{81A05FB6-F8D5-4215-B674-8F1D2351605B}">
      <text>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text>
    </comment>
    <comment ref="D5" authorId="11" shapeId="0" xr:uid="{6CB3C0DC-854E-4A55-8539-9AD9B39ABB67}">
      <text>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text>
    </comment>
    <comment ref="F5" authorId="12" shapeId="0" xr:uid="{EE065DF9-E183-4DC0-B823-54EEB2A83055}">
      <text>
        <t xml:space="preserve">[Threaded comment]
Your version of Excel allows you to read this threaded comment; however, any edits to it will get removed if the file is opened in a newer version of Excel. Learn more: https://go.microsoft.com/fwlink/?linkid=870924
Comment:
    https://sproutpeople.org/growing-mung-bean-sprouts/
</t>
      </text>
    </comment>
    <comment ref="B6" authorId="13" shapeId="0" xr:uid="{2CE7C953-E49E-4A79-B418-53F8AD2A6AFA}">
      <text>
        <t xml:space="preserve">[Threaded comment]
Your version of Excel allows you to read this threaded comment; however, any edits to it will get removed if the file is opened in a newer version of Excel. Learn more: https://go.microsoft.com/fwlink/?linkid=870924
Comment:
    https://www.goodfood.com.au/recipes/brain-food-if-a-recipe-calls-for-a-bunch-of-herbs-exactly-how-much-is-a-bunch-20151102-gkjdjj
</t>
      </text>
    </comment>
    <comment ref="B7" authorId="14" shapeId="0" xr:uid="{063C0FF8-3329-4679-9464-4142E1509E8B}">
      <text>
        <t xml:space="preserve">[Threaded comment]
Your version of Excel allows you to read this threaded comment; however, any edits to it will get removed if the file is opened in a newer version of Excel. Learn more: https://go.microsoft.com/fwlink/?linkid=870924
Comment:
    https://onlinelibrary-wiley-com.ezproxy.library.wur.nl/doi/full/10.1111/jwas.12471
</t>
      </text>
    </comment>
    <comment ref="F7" authorId="15" shapeId="0" xr:uid="{382198E1-719A-47EB-9BBD-AEA3E9643F05}">
      <text>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https://harvesttotable.com/how_to_grow_kale/
</t>
      </text>
    </comment>
    <comment ref="B8" authorId="16" shapeId="0" xr:uid="{5DAD9E96-B1AC-40EC-A343-549D1C86441C}">
      <text>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https://www.sciencedirect.com/science/article/pii/S0570178316300288
</t>
      </text>
    </comment>
    <comment ref="C8" authorId="17" shapeId="0" xr:uid="{DE7DAB9C-E072-4C08-A524-CC36ABE006DC}">
      <text>
        <t xml:space="preserve">[Threaded comment]
Your version of Excel allows you to read this threaded comment; however, any edits to it will get removed if the file is opened in a newer version of Excel. Learn more: https://go.microsoft.com/fwlink/?linkid=870924
Comment:
    https://www.nda.agric.za/docs/Brochures/ProGuiBasil.pdf
</t>
      </text>
    </comment>
    <comment ref="F8" authorId="18" shapeId="0" xr:uid="{7E9BDE2F-7436-4F06-AA05-76C0B6EF0151}">
      <text>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https://harvesttotable.com/how_to_grow_basil/
</t>
      </text>
    </comment>
    <comment ref="B9" authorId="19" shapeId="0" xr:uid="{746EE960-3E3F-4E97-B83D-3F630DD80F97}">
      <text>
        <t xml:space="preserve">[Threaded comment]
Your version of Excel allows you to read this threaded comment; however, any edits to it will get removed if the file is opened in a newer version of Excel. Learn more: https://go.microsoft.com/fwlink/?linkid=870924
Comment:
    http://www.hortorumcultus.actapol.net/pub/8_4_23.pdf
</t>
      </text>
    </comment>
    <comment ref="C9" authorId="20" shapeId="0" xr:uid="{F5C2A7A9-655F-44C8-BA17-5A544641CD31}">
      <text>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https://www.westcoastseeds.com/blogs/how-to-grow/how-to-grow-arugula
</t>
      </text>
    </comment>
    <comment ref="D9" authorId="21" shapeId="0" xr:uid="{38735AFA-08BE-46E7-8B5D-A6F6E71F9349}">
      <text>
        <t xml:space="preserve">[Threaded comment]
Your version of Excel allows you to read this threaded comment; however, any edits to it will get removed if the file is opened in a newer version of Excel. Learn more: https://go.microsoft.com/fwlink/?linkid=870924
Comment:
    https://www.growitalian.com/arugula-rucola-selvatica-wild-arugula-115-5/
</t>
      </text>
    </comment>
    <comment ref="F9" authorId="22" shapeId="0" xr:uid="{0F9B3DFA-8ADC-4989-99B0-30B95C57E01E}">
      <text>
        <t xml:space="preserve">[Threaded comment]
Your version of Excel allows you to read this threaded comment; however, any edits to it will get removed if the file is opened in a newer version of Excel. Learn more: https://go.microsoft.com/fwlink/?linkid=870924
Comment:
    https://veggieharvest.com/vegetables/arugula.html
</t>
      </text>
    </comment>
    <comment ref="A10" authorId="23" shapeId="0" xr:uid="{DA3C5C15-680E-484C-AC79-F93CD00D3328}">
      <text>
        <t xml:space="preserve">[Threaded comment]
Your version of Excel allows you to read this threaded comment; however, any edits to it will get removed if the file is opened in a newer version of Excel. Learn more: https://go.microsoft.com/fwlink/?linkid=870924
Comment:
    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
      </text>
    </comment>
    <comment ref="B10" authorId="24" shapeId="0" xr:uid="{E9E75DD3-E97D-42D3-83E8-E1069EC265E8}">
      <text>
        <t xml:space="preserve">[Threaded comment]
Your version of Excel allows you to read this threaded comment; however, any edits to it will get removed if the file is opened in a newer version of Excel. Learn more: https://go.microsoft.com/fwlink/?linkid=870924
Comment:
    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
      </text>
    </comment>
    <comment ref="C10" authorId="25" shapeId="0" xr:uid="{F31CB36E-DFFF-4430-8925-364B1248F789}">
      <text>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https://www.westcoastseeds.com/blogs/how-to-grow/grow-chives
</t>
      </text>
    </comment>
    <comment ref="D10" authorId="26" shapeId="0" xr:uid="{032348BB-264C-4C04-A358-C90BDB0F2CBB}">
      <text>
        <t xml:space="preserve">[Threaded comment]
Your version of Excel allows you to read this threaded comment; however, any edits to it will get removed if the file is opened in a newer version of Excel. Learn more: https://go.microsoft.com/fwlink/?linkid=870924
Comment:
    Common microgreens: https://draxe.com/microgreens/
Seed weights: https://greenharvest.com.au/SeedOrganic/SeedsPerGram.html
</t>
      </text>
    </comment>
    <comment ref="E10" authorId="27" shapeId="0" xr:uid="{34BA0857-7630-410F-ADEB-7CDE29F6F4E4}">
      <text>
        <t xml:space="preserve">[Threaded comment]
Your version of Excel allows you to read this threaded comment; however, any edits to it will get removed if the file is opened in a newer version of Excel. Learn more: https://go.microsoft.com/fwlink/?linkid=870924
Comment:
    http://www.wsbentley.co.uk/explore-more/chefs-microgreens/
</t>
      </text>
    </comment>
    <comment ref="F10" authorId="28" shapeId="0" xr:uid="{2674CD71-C273-4501-8B80-5BDF411CCD11}">
      <text>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https://harvesttotable.com/how_to_grow_chives/
https://harvesttotable.com/how_to_grow_celery/
https://harvesttotable.com/how_to_grow_cress/
</t>
      </text>
    </comment>
    <comment ref="B11" authorId="29" shapeId="0" xr:uid="{23E3E1DE-1D30-401A-95D1-C8555D81F6BF}">
      <text>
        <t xml:space="preserve">[Threaded comment]
Your version of Excel allows you to read this threaded comment; however, any edits to it will get removed if the file is opened in a newer version of Excel. Learn more: https://go.microsoft.com/fwlink/?linkid=870924
Comment:
    file:///C:/Users/H/Downloads/Spearmint.pdf
</t>
      </text>
    </comment>
    <comment ref="C11" authorId="30" shapeId="0" xr:uid="{B619E217-C26E-484F-96C6-1045106C5109}">
      <text>
        <t xml:space="preserve">[Threaded comment]
Your version of Excel allows you to read this threaded comment; however, any edits to it will get removed if the file is opened in a newer version of Excel. Learn more: https://go.microsoft.com/fwlink/?linkid=870924
Comment:
    http://www.academicjournals.org/app/webroot/article/article1380714927_Liopa-Tsakalidis%20et%20al.pdf
</t>
      </text>
    </comment>
    <comment ref="D11" authorId="31" shapeId="0" xr:uid="{54D768C3-619F-4830-A4DF-B4A28BE5731C}">
      <text>
        <t xml:space="preserve">[Threaded comment]
Your version of Excel allows you to read this threaded comment; however, any edits to it will get removed if the file is opened in a newer version of Excel. Learn more: https://go.microsoft.com/fwlink/?linkid=870924
Comment:
    http://herbgardening.com/growingmint.htm
</t>
      </text>
    </comment>
    <comment ref="F11" authorId="32" shapeId="0" xr:uid="{3CBB2313-6869-4ADB-8678-F0A56C53B204}">
      <text>
        <t xml:space="preserve">[Threaded comment]
Your version of Excel allows you to read this threaded comment; however, any edits to it will get removed if the file is opened in a newer version of Excel. Learn more: https://go.microsoft.com/fwlink/?linkid=870924
Comment:
    https://homeguides.sfgate.com/long-mint-need-grow-70659.html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tc={53C940E0-2140-41F9-A6DF-6EA835ABEC64}</author>
    <author>tc={F8E5DC3C-6251-4EB4-8D84-9AAD62A6919A}</author>
    <author>tc={F049A3EB-816D-4F33-9493-D7CA7D0BC6D1}</author>
    <author>tc={14D3C766-2560-494A-97DB-D6CC08AA48F4}</author>
    <author>tc={9A67475F-7AFB-4218-BE16-67F64059BF09}</author>
    <author>tc={11C788DB-B1E6-4564-A49D-EF89ED2E9A6F}</author>
    <author>tc={67393C48-310C-4E8B-87A7-6A02EA78F1F7}</author>
    <author>tc={663D8CF0-4CFD-4F94-B3AD-E16830C73AAE}</author>
    <author>tc={0BD08DC0-6AE2-48F8-BBCF-BAB58B87B9B4}</author>
    <author>tc={A7925944-D01F-4C9C-B69E-643D7D71DBB7}</author>
    <author>tc={E0F305EA-C278-435F-9FD8-E37E53F129BA}</author>
    <author>tc={E98DA1EC-7D2D-417B-8BDC-16BE9804AC5D}</author>
    <author>tc={AD26B5D4-D252-4749-8261-86FA21A3D1E2}</author>
    <author>tc={E5B41D43-DFB0-4609-8666-707809BF1FA0}</author>
    <author>tc={BF29E2A2-F230-4081-BB0A-3EEB1266FFB6}</author>
    <author>tc={AF7E6B3F-84B4-4E74-8499-B9DD1A8DCCB5}</author>
    <author>tc={A431C984-8612-4A74-82AA-B5C05F1E8636}</author>
    <author>tc={99E981B9-97EB-4BF1-93ED-293BFE8A4BF4}</author>
    <author>tc={79E25465-3D46-40B7-B8A8-18DD9D6306B0}</author>
    <author>tc={7A90E5E2-2E08-4861-A6C8-2E490EE47A92}</author>
  </authors>
  <commentList>
    <comment ref="A2" authorId="0" shapeId="0" xr:uid="{53C940E0-2140-41F9-A6DF-6EA835ABEC64}">
      <text>
        <t xml:space="preserve">[Threaded comment]
Your version of Excel allows you to read this threaded comment; however, any edits to it will get removed if the file is opened in a newer version of Excel. Learn more: https://go.microsoft.com/fwlink/?linkid=870924
Comment:
    We need to find the most interesting countries for this because here there is a wide variety
</t>
      </text>
    </comment>
    <comment ref="K2" authorId="1" shapeId="0" xr:uid="{F8E5DC3C-6251-4EB4-8D84-9AAD62A6919A}">
      <text>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For green only hydro included atm!
</t>
      </text>
    </comment>
    <comment ref="L2" authorId="2" shapeId="0" xr:uid="{F049A3EB-816D-4F33-9493-D7CA7D0BC6D1}">
      <text>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text>
    </comment>
    <comment ref="E3" authorId="3" shapeId="0" xr:uid="{14D3C766-2560-494A-97DB-D6CC08AA48F4}">
      <text>
        <t xml:space="preserve">[Threaded comment]
Your version of Excel allows you to read this threaded comment; however, any edits to it will get removed if the file is opened in a newer version of Excel. Learn more: https://go.microsoft.com/fwlink/?linkid=870924
Comment:
    Ecoinvent
</t>
      </text>
    </comment>
    <comment ref="M3" authorId="4" shapeId="0" xr:uid="{9A67475F-7AFB-4218-BE16-67F64059BF09}">
      <text>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text>
    </comment>
    <comment ref="J4" authorId="5" shapeId="0" xr:uid="{11C788DB-B1E6-4564-A49D-EF89ED2E9A6F}">
      <text>
        <t xml:space="preserve">[Threaded comment]
Your version of Excel allows you to read this threaded comment; however, any edits to it will get removed if the file is opened in a newer version of Excel. Learn more: https://go.microsoft.com/fwlink/?linkid=870924
Comment:
    Ecoinvent
</t>
      </text>
    </comment>
    <comment ref="J13" authorId="6" shapeId="0" xr:uid="{67393C48-310C-4E8B-87A7-6A02EA78F1F7}">
      <text>
        <t xml:space="preserve">[Threaded comment]
Your version of Excel allows you to read this threaded comment; however, any edits to it will get removed if the file is opened in a newer version of Excel. Learn more: https://go.microsoft.com/fwlink/?linkid=870924
Comment:
    Ecoinvent 3
</t>
      </text>
    </comment>
    <comment ref="J15" authorId="7" shapeId="0" xr:uid="{663D8CF0-4CFD-4F94-B3AD-E16830C73AAE}">
      <text>
        <t xml:space="preserve">[Threaded comment]
Your version of Excel allows you to read this threaded comment; however, any edits to it will get removed if the file is opened in a newer version of Excel. Learn more: https://go.microsoft.com/fwlink/?linkid=870924
Comment:
    AGRIBALYSE (Adapted from Ecoinvent 2.2)
</t>
      </text>
    </comment>
    <comment ref="J18" authorId="8" shapeId="0" xr:uid="{0BD08DC0-6AE2-48F8-BBCF-BAB58B87B9B4}">
      <text>
        <t xml:space="preserve">[Threaded comment]
Your version of Excel allows you to read this threaded comment; however, any edits to it will get removed if the file is opened in a newer version of Excel. Learn more: https://go.microsoft.com/fwlink/?linkid=870924
Comment:
    Ecoinvent v3
</t>
      </text>
    </comment>
    <comment ref="L20" authorId="9" shapeId="0" xr:uid="{A7925944-D01F-4C9C-B69E-643D7D71DBB7}">
      <text>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text>
    </comment>
    <comment ref="L30" authorId="10" shapeId="0" xr:uid="{E0F305EA-C278-435F-9FD8-E37E53F129BA}">
      <text>
        <t xml:space="preserve">[Threaded comment]
Your version of Excel allows you to read this threaded comment; however, any edits to it will get removed if the file is opened in a newer version of Excel. Learn more: https://go.microsoft.com/fwlink/?linkid=870924
Comment:
    Ecoinvent system processes
</t>
      </text>
    </comment>
    <comment ref="K36" authorId="11" shapeId="0" xr:uid="{E98DA1EC-7D2D-417B-8BDC-16BE9804AC5D}">
      <text>
        <t xml:space="preserve">[Threaded comment]
Your version of Excel allows you to read this threaded comment; however, any edits to it will get removed if the file is opened in a newer version of Excel. Learn more: https://go.microsoft.com/fwlink/?linkid=870924
Comment:
    https://dspace.library.uu.nl/handle/1874/335731
</t>
      </text>
    </comment>
    <comment ref="L36" authorId="12" shapeId="0" xr:uid="{AD26B5D4-D252-4749-8261-86FA21A3D1E2}">
      <text>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text>
    </comment>
    <comment ref="J40" authorId="13" shapeId="0" xr:uid="{E5B41D43-DFB0-4609-8666-707809BF1FA0}">
      <text>
        <t xml:space="preserve">[Threaded comment]
Your version of Excel allows you to read this threaded comment; however, any edits to it will get removed if the file is opened in a newer version of Excel. Learn more: https://go.microsoft.com/fwlink/?linkid=870924
Comment:
    http://www.fao.org/3/a-i8276e.pdf
</t>
      </text>
    </comment>
    <comment ref="L40" authorId="14" shapeId="0" xr:uid="{BF29E2A2-F230-4081-BB0A-3EEB1266FFB6}">
      <text>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text>
    </comment>
    <comment ref="M40" authorId="15" shapeId="0" xr:uid="{AF7E6B3F-84B4-4E74-8499-B9DD1A8DCCB5}">
      <text>
        <t xml:space="preserve">[Threaded comment]
Your version of Excel allows you to read this threaded comment; however, any edits to it will get removed if the file is opened in a newer version of Excel. Learn more: https://go.microsoft.com/fwlink/?linkid=870924
Comment:
    https://www.biogeosciences.net/10/7897/2013/bg-10-7897-2013.pdf
</t>
      </text>
    </comment>
    <comment ref="J42" authorId="16" shapeId="0" xr:uid="{A431C984-8612-4A74-82AA-B5C05F1E8636}">
      <text>
        <t xml:space="preserve">[Threaded comment]
Your version of Excel allows you to read this threaded comment; however, any edits to it will get removed if the file is opened in a newer version of Excel. Learn more: https://go.microsoft.com/fwlink/?linkid=870924
Comment:
    Ecoinvest
</t>
      </text>
    </comment>
    <comment ref="J44" authorId="17" shapeId="0" xr:uid="{99E981B9-97EB-4BF1-93ED-293BFE8A4BF4}">
      <text>
        <t xml:space="preserve">[Threaded comment]
Your version of Excel allows you to read this threaded comment; however, any edits to it will get removed if the file is opened in a newer version of Excel. Learn more: https://go.microsoft.com/fwlink/?linkid=870924
Comment:
    AGRIBALYSE
</t>
      </text>
    </comment>
    <comment ref="J46" authorId="18" shapeId="0" xr:uid="{79E25465-3D46-40B7-B8A8-18DD9D6306B0}">
      <text>
        <t xml:space="preserve">[Threaded comment]
Your version of Excel allows you to read this threaded comment; however, any edits to it will get removed if the file is opened in a newer version of Excel. Learn more: https://go.microsoft.com/fwlink/?linkid=870924
Comment:
    Ecoinvent 3
</t>
      </text>
    </comment>
    <comment ref="E50" authorId="19" shapeId="0" xr:uid="{7A90E5E2-2E08-4861-A6C8-2E490EE47A92}">
      <text>
        <t xml:space="preserve">[Threaded comment]
Your version of Excel allows you to read this threaded comment; however, any edits to it will get removed if the file is opened in a newer version of Excel. Learn more: https://go.microsoft.com/fwlink/?linkid=870924
Comment:
    RIVM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tc={28C0A1D0-E24D-4A94-B8D7-08380DAD163B}</author>
    <author>tc={F1D6A124-94E9-4537-87FD-64C5756431CC}</author>
    <author>tc={2A2FDC7F-6B63-4EB2-9514-8F273884490D}</author>
    <author>tc={75A964C6-E221-4021-9BCF-E318D4CBA659}</author>
    <author>tc={DB213962-8976-483B-B4B5-B4CD76A55796}</author>
    <author>tc={88B16166-346E-4A39-90D1-67B1D7130E04}</author>
    <author>tc={4894AC73-6F3C-482C-BF3B-EF91AD8418D6}</author>
    <author>tc={BFF5F8B5-9FA9-47FB-B65E-682B51E753EF}</author>
    <author>tc={91C7F82C-9A9F-4C87-A739-6A581FAAD543}</author>
    <author>tc={27297E8D-321A-49D8-9262-B18D44E94748}</author>
    <author>tc={48EF0565-F5AA-4859-B328-8E1C327C14E9}</author>
    <author>tc={1B93F73B-A64C-41F2-9E79-1347DA5958C3}</author>
    <author>tc={EB5AF55A-D36E-4291-B324-6215D9703071}</author>
  </authors>
  <commentList>
    <comment ref="E3" authorId="0" shapeId="0" xr:uid="{28C0A1D0-E24D-4A94-B8D7-08380DAD163B}">
      <text>
        <t xml:space="preserve">[Threaded comment]
Your version of Excel allows you to read this threaded comment; however, any edits to it will get removed if the file is opened in a newer version of Excel. Learn more: https://go.microsoft.com/fwlink/?linkid=870924
Comment:
    Ecoinvent
</t>
      </text>
    </comment>
    <comment ref="F3" authorId="1" shapeId="0" xr:uid="{F1D6A124-94E9-4537-87FD-64C5756431CC}">
      <text>
        <t xml:space="preserve">[Threaded comment]
Your version of Excel allows you to read this threaded comment; however, any edits to it will get removed if the file is opened in a newer version of Excel. Learn more: https://go.microsoft.com/fwlink/?linkid=870924
Comment:
    Ecoinvent
</t>
      </text>
    </comment>
    <comment ref="G3" authorId="2" shapeId="0" xr:uid="{2A2FDC7F-6B63-4EB2-9514-8F273884490D}">
      <text>
        <t xml:space="preserve">[Threaded comment]
Your version of Excel allows you to read this threaded comment; however, any edits to it will get removed if the file is opened in a newer version of Excel. Learn more: https://go.microsoft.com/fwlink/?linkid=870924
Comment:
    Ecoinvent
</t>
      </text>
    </comment>
    <comment ref="H3" authorId="3" shapeId="0" xr:uid="{75A964C6-E221-4021-9BCF-E318D4CBA659}">
      <text>
        <t xml:space="preserve">[Threaded comment]
Your version of Excel allows you to read this threaded comment; however, any edits to it will get removed if the file is opened in a newer version of Excel. Learn more: https://go.microsoft.com/fwlink/?linkid=870924
Comment:
    Ecoinvent
</t>
      </text>
    </comment>
    <comment ref="I3" authorId="4" shapeId="0" xr:uid="{DB213962-8976-483B-B4B5-B4CD76A55796}">
      <text>
        <t xml:space="preserve">[Threaded comment]
Your version of Excel allows you to read this threaded comment; however, any edits to it will get removed if the file is opened in a newer version of Excel. Learn more: https://go.microsoft.com/fwlink/?linkid=870924
Comment:
    Ecoinvent
</t>
      </text>
    </comment>
    <comment ref="J4" authorId="5" shapeId="0" xr:uid="{88B16166-346E-4A39-90D1-67B1D7130E04}">
      <text>
        <t xml:space="preserve">[Threaded comment]
Your version of Excel allows you to read this threaded comment; however, any edits to it will get removed if the file is opened in a newer version of Excel. Learn more: https://go.microsoft.com/fwlink/?linkid=870924
Comment:
    Ecoinvent
</t>
      </text>
    </comment>
    <comment ref="J13" authorId="6" shapeId="0" xr:uid="{4894AC73-6F3C-482C-BF3B-EF91AD8418D6}">
      <text>
        <t xml:space="preserve">[Threaded comment]
Your version of Excel allows you to read this threaded comment; however, any edits to it will get removed if the file is opened in a newer version of Excel. Learn more: https://go.microsoft.com/fwlink/?linkid=870924
Comment:
    http://www.world-nuclear.org/information-library/facts-and-figures/heat-values-of-various-fuels.aspx
</t>
      </text>
    </comment>
    <comment ref="J18" authorId="7" shapeId="0" xr:uid="{BFF5F8B5-9FA9-47FB-B65E-682B51E753EF}">
      <text>
        <t xml:space="preserve">[Threaded comment]
Your version of Excel allows you to read this threaded comment; however, any edits to it will get removed if the file is opened in a newer version of Excel. Learn more: https://go.microsoft.com/fwlink/?linkid=870924
Comment:
    Ecoinvent V3
</t>
      </text>
    </comment>
    <comment ref="J39" authorId="8" shapeId="0" xr:uid="{91C7F82C-9A9F-4C87-A739-6A581FAAD543}">
      <text>
        <t xml:space="preserve">[Threaded comment]
Your version of Excel allows you to read this threaded comment; however, any edits to it will get removed if the file is opened in a newer version of Excel. Learn more: https://go.microsoft.com/fwlink/?linkid=870924
Comment:
    https://dspace.lib.cranfield.ac.uk/bitstream/handle/1826/3913/Estimation_of_the_greenhouse_gas_emissions_from_agricultural_pesticide_manufacture_and_use-2009.pdf;jsessionid=F7CBF742766A89A35DC6BC258D016501?sequence=1
</t>
      </text>
    </comment>
    <comment ref="K39" authorId="9" shapeId="0" xr:uid="{27297E8D-321A-49D8-9262-B18D44E94748}">
      <text>
        <t xml:space="preserve">[Threaded comment]
Your version of Excel allows you to read this threaded comment; however, any edits to it will get removed if the file is opened in a newer version of Excel. Learn more: https://go.microsoft.com/fwlink/?linkid=870924
Comment:
    https://books.google.nl/books?id=9kv5ZvX2qfUC&amp;pg=PA355&amp;lpg=PA355&amp;dq=pesticides+in+MJ+kg+in+america&amp;source=bl&amp;ots=KKoY-TYK_V&amp;sig=ACfU3U0lBflL2mkbLtwvxIkOYkX6fdLrug&amp;hl=en&amp;sa=X&amp;ved=2ahUKEwi30cflxtLiAhUDLlAKHaorAisQ6AEwAnoECAYQAQ#v=onepage&amp;q=pesticides%20in%20MJ%20kg%20in%20america&amp;f=false
</t>
      </text>
    </comment>
    <comment ref="J41" authorId="10" shapeId="0" xr:uid="{48EF0565-F5AA-4859-B328-8E1C327C14E9}">
      <text>
        <t xml:space="preserve">[Threaded comment]
Your version of Excel allows you to read this threaded comment; however, any edits to it will get removed if the file is opened in a newer version of Excel. Learn more: https://go.microsoft.com/fwlink/?linkid=870924
Comment:
    Ecoinvent system processes
</t>
      </text>
    </comment>
    <comment ref="J43" authorId="11" shapeId="0" xr:uid="{1B93F73B-A64C-41F2-9E79-1347DA5958C3}">
      <text>
        <t xml:space="preserve">[Threaded comment]
Your version of Excel allows you to read this threaded comment; however, any edits to it will get removed if the file is opened in a newer version of Excel. Learn more: https://go.microsoft.com/fwlink/?linkid=870924
Comment:
    AGRIBALYSE
</t>
      </text>
    </comment>
    <comment ref="J45" authorId="12" shapeId="0" xr:uid="{EB5AF55A-D36E-4291-B324-6215D9703071}">
      <text>
        <t xml:space="preserve">[Threaded comment]
Your version of Excel allows you to read this threaded comment; however, any edits to it will get removed if the file is opened in a newer version of Excel. Learn more: https://go.microsoft.com/fwlink/?linkid=870924
Comment:
    Ecoinvent 3
</t>
      </text>
    </comment>
  </commentList>
</comments>
</file>

<file path=xl/sharedStrings.xml><?xml version="1.0" encoding="utf-8"?>
<sst xmlns="http://schemas.openxmlformats.org/spreadsheetml/2006/main" count="240" uniqueCount="182">
  <si>
    <t>Weight (plant/kg)</t>
  </si>
  <si>
    <t>Germination rate (plants/seeds)</t>
  </si>
  <si>
    <t>Seed weight (kg/seed)</t>
  </si>
  <si>
    <t>Energy content (KJ/kg)</t>
  </si>
  <si>
    <t>growth period (days)</t>
  </si>
  <si>
    <t>Lettuce</t>
  </si>
  <si>
    <t>0.5863</t>
  </si>
  <si>
    <t>0.00000111</t>
  </si>
  <si>
    <t>Endive</t>
  </si>
  <si>
    <t>0.5505</t>
  </si>
  <si>
    <t>Spinach</t>
  </si>
  <si>
    <t>0.2268</t>
  </si>
  <si>
    <t>0.00001333</t>
  </si>
  <si>
    <t>Bean sprouts</t>
  </si>
  <si>
    <t>0.0002328</t>
  </si>
  <si>
    <t>0.00005000</t>
  </si>
  <si>
    <t>3.5</t>
  </si>
  <si>
    <t>Parsley</t>
  </si>
  <si>
    <t>0.00458</t>
  </si>
  <si>
    <t>0.00000182</t>
  </si>
  <si>
    <t>77.5</t>
  </si>
  <si>
    <t>Kale</t>
  </si>
  <si>
    <t>0.040125</t>
  </si>
  <si>
    <t>0.00000364</t>
  </si>
  <si>
    <t>Basil</t>
  </si>
  <si>
    <t>0.0966</t>
  </si>
  <si>
    <t>0.00000160</t>
  </si>
  <si>
    <t>Rucola</t>
  </si>
  <si>
    <t>0.00626</t>
  </si>
  <si>
    <t>0.00000033</t>
  </si>
  <si>
    <t>17.5</t>
  </si>
  <si>
    <t>Microgreen mix</t>
  </si>
  <si>
    <t>0.3545</t>
  </si>
  <si>
    <t>0.00000085</t>
  </si>
  <si>
    <t>Mint</t>
  </si>
  <si>
    <t>0.0791</t>
  </si>
  <si>
    <t>0.00000005</t>
  </si>
  <si>
    <t>Parameter Name</t>
  </si>
  <si>
    <t>Average</t>
  </si>
  <si>
    <t>Netherlands</t>
  </si>
  <si>
    <t>Germany</t>
  </si>
  <si>
    <t>China</t>
  </si>
  <si>
    <t>US</t>
  </si>
  <si>
    <t>Japan</t>
  </si>
  <si>
    <t>World</t>
  </si>
  <si>
    <t>North America</t>
  </si>
  <si>
    <t>Europe</t>
  </si>
  <si>
    <t>Asia</t>
  </si>
  <si>
    <t>Electricity (kgCO2/kWh)</t>
  </si>
  <si>
    <t>Green (renewable) electricity</t>
  </si>
  <si>
    <t>C1</t>
  </si>
  <si>
    <t>Grey (non-renewable) electricity</t>
  </si>
  <si>
    <t>C3</t>
  </si>
  <si>
    <t>Solar energy</t>
  </si>
  <si>
    <t>C5</t>
  </si>
  <si>
    <t>Wind energy</t>
  </si>
  <si>
    <t>C7</t>
  </si>
  <si>
    <t>Biomass energy</t>
  </si>
  <si>
    <t>C9</t>
  </si>
  <si>
    <t>Hydro energy</t>
  </si>
  <si>
    <t>Solar energy (%)</t>
  </si>
  <si>
    <t>Wind energy (%)</t>
  </si>
  <si>
    <t>Biomass energy (%)</t>
  </si>
  <si>
    <t>Hydro energy (%)</t>
  </si>
  <si>
    <t>Fossil fuels (kgCO2/l)</t>
  </si>
  <si>
    <t>Petrol</t>
  </si>
  <si>
    <t>Fo1</t>
  </si>
  <si>
    <t>Diesel</t>
  </si>
  <si>
    <t>Fo3</t>
  </si>
  <si>
    <t>Natural gas</t>
  </si>
  <si>
    <t>Fo7</t>
  </si>
  <si>
    <t>Oil</t>
  </si>
  <si>
    <t>Fo9</t>
  </si>
  <si>
    <t>Planting material (kgCO2/kg)</t>
  </si>
  <si>
    <t>seeds</t>
  </si>
  <si>
    <t>Fertilizer (kgCO2/kg)</t>
  </si>
  <si>
    <t>ammonium nitrate</t>
  </si>
  <si>
    <t>Fe1</t>
  </si>
  <si>
    <t>calcium ammonium nitrate</t>
  </si>
  <si>
    <t>Fe3</t>
  </si>
  <si>
    <t>ammonium sulphate</t>
  </si>
  <si>
    <t>Fe5</t>
  </si>
  <si>
    <t>triple superphosphate</t>
  </si>
  <si>
    <t>Fe7</t>
  </si>
  <si>
    <t>single superphosphate</t>
  </si>
  <si>
    <t>Fe9</t>
  </si>
  <si>
    <t xml:space="preserve">ammonia </t>
  </si>
  <si>
    <t>Fe11</t>
  </si>
  <si>
    <t>limestone</t>
  </si>
  <si>
    <t>Fe13</t>
  </si>
  <si>
    <t>NPK 15-15-15</t>
  </si>
  <si>
    <t>Fe15</t>
  </si>
  <si>
    <t>urea</t>
  </si>
  <si>
    <t>Fe17</t>
  </si>
  <si>
    <t>cow manure</t>
  </si>
  <si>
    <t>Fe19</t>
  </si>
  <si>
    <t>phosphoric acid</t>
  </si>
  <si>
    <t>Fe21</t>
  </si>
  <si>
    <t>Mono-ammonium phosphate</t>
  </si>
  <si>
    <t>Fe23</t>
  </si>
  <si>
    <t>average</t>
  </si>
  <si>
    <t>average concentration (kg/l)</t>
  </si>
  <si>
    <t>Pesticides (kgCO2/kg)</t>
  </si>
  <si>
    <t>atrazine water</t>
  </si>
  <si>
    <t>P1</t>
  </si>
  <si>
    <t>glyphosate water</t>
  </si>
  <si>
    <t>P3</t>
  </si>
  <si>
    <t>metolachlor</t>
  </si>
  <si>
    <t>P5</t>
  </si>
  <si>
    <t>herbicide</t>
  </si>
  <si>
    <t>P7</t>
  </si>
  <si>
    <t xml:space="preserve">insecticide </t>
  </si>
  <si>
    <t>P9</t>
  </si>
  <si>
    <t>Substrate (kgCO2/kg)</t>
  </si>
  <si>
    <t>rockwool</t>
  </si>
  <si>
    <t>S1</t>
  </si>
  <si>
    <t>perlite</t>
  </si>
  <si>
    <t>S3</t>
  </si>
  <si>
    <t>coco fiber</t>
  </si>
  <si>
    <t>S5</t>
  </si>
  <si>
    <t>hemp fiber</t>
  </si>
  <si>
    <t>S7</t>
  </si>
  <si>
    <t>peat</t>
  </si>
  <si>
    <t>S9</t>
  </si>
  <si>
    <t>peat moss</t>
  </si>
  <si>
    <t>S11</t>
  </si>
  <si>
    <t>Water (kgCO2/l)</t>
  </si>
  <si>
    <t>tap water</t>
  </si>
  <si>
    <t>Wa1</t>
  </si>
  <si>
    <t>Packaging (kgCO2/kg)</t>
  </si>
  <si>
    <t>packaging</t>
  </si>
  <si>
    <t>Transport by truck (kg CO2/kg*km)</t>
  </si>
  <si>
    <t>Truck</t>
  </si>
  <si>
    <t>T1</t>
  </si>
  <si>
    <t>Van</t>
  </si>
  <si>
    <t>T3</t>
  </si>
  <si>
    <t>Electricity (MJ/kWh)</t>
  </si>
  <si>
    <t>C2</t>
  </si>
  <si>
    <t>C4</t>
  </si>
  <si>
    <t>C6</t>
  </si>
  <si>
    <t>C8</t>
  </si>
  <si>
    <t>C10</t>
  </si>
  <si>
    <t>Fossil fuels (MJ/l)</t>
  </si>
  <si>
    <t>Fo2</t>
  </si>
  <si>
    <t>Fo4</t>
  </si>
  <si>
    <t>Fo8</t>
  </si>
  <si>
    <t>Fo10</t>
  </si>
  <si>
    <t>Planting material (MJ/kg)</t>
  </si>
  <si>
    <t>Fertilizer (MJ/l)</t>
  </si>
  <si>
    <t>Fe2</t>
  </si>
  <si>
    <t>Fe4</t>
  </si>
  <si>
    <t>Fe6</t>
  </si>
  <si>
    <t>Fe8</t>
  </si>
  <si>
    <t>Fe10</t>
  </si>
  <si>
    <t>Fe12</t>
  </si>
  <si>
    <t>Fe14</t>
  </si>
  <si>
    <t>Fe16</t>
  </si>
  <si>
    <t>Fe18</t>
  </si>
  <si>
    <t>Fe20</t>
  </si>
  <si>
    <t>Fe22</t>
  </si>
  <si>
    <t>Mono-ammonium Phosphate</t>
  </si>
  <si>
    <t>Fe24</t>
  </si>
  <si>
    <t>Pesticides (MJ/kg)</t>
  </si>
  <si>
    <t>P2</t>
  </si>
  <si>
    <t>P4</t>
  </si>
  <si>
    <t>P6</t>
  </si>
  <si>
    <t>P8</t>
  </si>
  <si>
    <t>P10</t>
  </si>
  <si>
    <t>Substrate (MJ/kg)</t>
  </si>
  <si>
    <t>S2</t>
  </si>
  <si>
    <t>S4</t>
  </si>
  <si>
    <t>S6</t>
  </si>
  <si>
    <t>S8</t>
  </si>
  <si>
    <t>S10</t>
  </si>
  <si>
    <t>S12</t>
  </si>
  <si>
    <t>Water (MJ/l)</t>
  </si>
  <si>
    <t>Wa2</t>
  </si>
  <si>
    <t>Packaging (MJ/kg)</t>
  </si>
  <si>
    <t>Pac2</t>
  </si>
  <si>
    <t>Transport (MJ/km*kg)</t>
  </si>
  <si>
    <t>T2</t>
  </si>
  <si>
    <t>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</si>
</sst>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0"/>
    <numFmt numFmtId="166" formatCode="0.0000"/>
    <numFmt numFmtId="167" formatCode="0.000000"/>
    <numFmt numFmtId="168" formatCode="0.00000000"/>
    <numFmt numFmtId="170" formatCode="0.000000000"/>
  </numFmts>
  <fonts count="3">
    <font>
      <sz val="11"/>
      <color theme="1"/>
      <name val="Calibri"/>
      <family val="2"/>
      <scheme val="minor"/>
    </font>
    <font>
      <i/>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D9E1F2"/>
        <bgColor indexed="64"/>
      </patternFill>
    </fill>
    <fill>
      <patternFill patternType="solid">
        <fgColor rgb="FFF2F2F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35">
    <xf numFmtId="0" fontId="0" fillId="0" borderId="0" xfId="0"/>
    <xf numFmtId="2"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1" fillId="0" borderId="0" xfId="0" applyFont="1"/>
    <xf numFmtId="2" fontId="1" fillId="0" borderId="0" xfId="0" applyNumberFormat="1" applyFont="1"/>
    <xf numFmtId="0" fontId="0" fillId="0" borderId="0" xfId="0" applyAlignment="1">
      <alignment horizontal="left"/>
    </xf>
    <xf numFmtId="0" fontId="0" fillId="0" borderId="1" xfId="0" applyBorder="1" applyAlignment="1">
      <alignment horizontal="left"/>
    </xf>
    <xf numFmtId="0" fontId="0" fillId="0" borderId="6" xfId="0" applyBorder="1" applyAlignment="1">
      <alignment horizontal="left"/>
    </xf>
    <xf numFmtId="0" fontId="0" fillId="0" borderId="8" xfId="0" applyBorder="1" applyAlignment="1">
      <alignment horizontal="left"/>
    </xf>
    <xf numFmtId="168" fontId="0" fillId="0" borderId="8" xfId="0" applyNumberFormat="1" applyBorder="1" applyAlignment="1">
      <alignment horizontal="left"/>
    </xf>
    <xf numFmtId="0" fontId="0" fillId="0" borderId="9" xfId="0" applyBorder="1" applyAlignment="1">
      <alignment horizontal="left"/>
    </xf>
    <xf numFmtId="0" fontId="0" fillId="2" borderId="2" xfId="0" applyFill="1" applyBorder="1"/>
    <xf numFmtId="0" fontId="0" fillId="2" borderId="3" xfId="0" applyFill="1" applyBorder="1" applyAlignment="1">
      <alignment horizontal="left"/>
    </xf>
    <xf numFmtId="0" fontId="0" fillId="2" borderId="4" xfId="0" applyFill="1" applyBorder="1" applyAlignment="1">
      <alignment horizontal="left"/>
    </xf>
    <xf numFmtId="0" fontId="0" fillId="2" borderId="5" xfId="0" applyFill="1" applyBorder="1"/>
    <xf numFmtId="0" fontId="0" fillId="2" borderId="7" xfId="0" applyFill="1" applyBorder="1"/>
    <xf numFmtId="0" fontId="0" fillId="0" borderId="1" xfId="0" applyNumberFormat="1" applyBorder="1" applyAlignment="1">
      <alignment horizontal="left"/>
    </xf>
    <xf numFmtId="0" fontId="0" fillId="0" borderId="8" xfId="0" applyNumberFormat="1" applyBorder="1" applyAlignment="1">
      <alignment horizontal="left"/>
    </xf>
    <xf numFmtId="1" fontId="0" fillId="0" borderId="0" xfId="0" applyNumberFormat="1"/>
    <xf numFmtId="0" fontId="2" fillId="0" borderId="0" xfId="0" applyFont="1"/>
    <xf numFmtId="2" fontId="2" fillId="0" borderId="0" xfId="0" applyNumberFormat="1" applyFont="1"/>
    <xf numFmtId="170" fontId="0" fillId="0" borderId="0" xfId="0" applyNumberFormat="1"/>
    <xf numFmtId="0" fontId="0" fillId="0" borderId="0" xfId="0" applyFont="1"/>
    <xf numFmtId="0" fontId="0" fillId="3" borderId="0" xfId="0" applyFont="1" applyFill="1"/>
    <xf numFmtId="0" fontId="1" fillId="3" borderId="0" xfId="0" applyFont="1" applyFill="1"/>
    <xf numFmtId="0" fontId="0" fillId="3" borderId="0" xfId="0" applyFill="1"/>
    <xf numFmtId="2" fontId="0" fillId="3" borderId="0" xfId="0" applyNumberFormat="1" applyFill="1"/>
    <xf numFmtId="164" fontId="0" fillId="3" borderId="0" xfId="0" applyNumberFormat="1" applyFill="1"/>
    <xf numFmtId="166" fontId="0" fillId="3" borderId="0" xfId="0" applyNumberFormat="1" applyFill="1"/>
    <xf numFmtId="2" fontId="1" fillId="3" borderId="0" xfId="0" applyNumberFormat="1" applyFont="1" applyFill="1"/>
    <xf numFmtId="2" fontId="0" fillId="0" borderId="0" xfId="0" applyNumberFormat="1" applyFill="1"/>
    <xf numFmtId="2" fontId="0" fillId="0" borderId="0" xfId="0" applyNumberFormat="1" applyFont="1" applyFill="1"/>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Yang, Huang" id="{E5052E7A-0C67-404F-8462-CE35CB09CE6F}" userId="S::huang.yang@wur.nl::0fb7ffbb-692a-4354-bbc1-09a095c92dc5" providerId="AD"/>
  <person displayName="Pambudi, Akbar" id="{CD7EE5D6-EF8C-4B7B-BBFC-E29A1FA35150}" userId="S::akbar.pambudi@wur.nl::702234c6-f47e-4891-967f-c738c7a8120d" providerId="AD"/>
  <person displayName="Schuetz, Lilli" id="{0739BC85-F714-46E2-8EA5-B2AE2D2F45F7}" userId="S::lilli.schuetz@wur.nl::8bc00522-afbd-4476-ac04-71f2d6d4b5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6-05T07:30:01.99" personId="{E5052E7A-0C67-404F-8462-CE35CB09CE6F}" id="{ED13EA6E-84B9-4566-9DD1-5F68795B2A3F}">
    <text xml:space="preserve">This is the time needed from seeds to maturity, but in the vertical farming, may be start to harvest before they are maturity (such as, microgreen mix), thus we decided to write 12 days for microgreen mix
</text>
  </threadedComment>
  <threadedComment ref="B2" dT="2019-06-03T14:31:50.35" personId="{E5052E7A-0C67-404F-8462-CE35CB09CE6F}" id="{AA2B32B5-7D1D-400A-A931-EBFBF82EF357}">
    <text xml:space="preserve">http://www.foodstandards.gov.au/science/monitoringnutrients/ausnut/foodmeasures/Pages/-Fruits-and-vegetable-measures-program---data-table.aspx
</text>
  </threadedComment>
  <threadedComment ref="C2" dT="2019-06-03T13:43:06.86" personId="{E5052E7A-0C67-404F-8462-CE35CB09CE6F}" id="{DAFEC4E5-6F24-4648-91ED-14AA6811292D}">
    <text xml:space="preserve">http://www.growgreatvegetables.com/plantinggrowing/germination/
</text>
  </threadedComment>
  <threadedComment ref="D2" dT="2019-06-03T13:28:06.59" personId="{E5052E7A-0C67-404F-8462-CE35CB09CE6F}" id="{8FE4F82F-6907-41E0-ACF1-311361FEC4C7}">
    <text xml:space="preserve">https://greenharvest.com.au/SeedOrganic/SeedsPerGram.html
</text>
  </threadedComment>
  <threadedComment ref="E2" dT="2019-06-03T13:38:06.55" personId="{0739BC85-F714-46E2-8EA5-B2AE2D2F45F7}" id="{F0E4EA42-2698-47D0-A222-D1E83A6DAA7D}">
    <text xml:space="preserve">https://nevo-online.rivm.nl/ProductenDetailsGetabt.aspx?zoekstring=&amp;tabid=1
</text>
  </threadedComment>
  <threadedComment ref="F2" dT="2019-06-05T06:42:19.38" personId="{E5052E7A-0C67-404F-8462-CE35CB09CE6F}" id="{D21AF469-E910-4274-AF0D-7D27B238D9E7}">
    <text xml:space="preserve">http://www.webgrower.com/regional/pdf/ND_Veg-Maturity-Dates_h912.pdf
</text>
  </threadedComment>
  <threadedComment ref="B3" dT="2019-06-03T14:25:48.13" personId="{E5052E7A-0C67-404F-8462-CE35CB09CE6F}" id="{DEC464CC-8A70-4C86-9116-9C8B145BBB1E}">
    <text xml:space="preserve">https://www.agriculturejournals.cz/publicFiles/00115.pdf
</text>
  </threadedComment>
  <threadedComment ref="F3" dT="2019-06-05T07:12:11.78" personId="{E5052E7A-0C67-404F-8462-CE35CB09CE6F}" id="{3C953827-5C2D-4742-A6F6-150B1C1BC74D}">
    <text xml:space="preserve">https://medcraveonline.com/APAR/APAR-05-00173.pdf
</text>
  </threadedComment>
  <threadedComment ref="B4" dT="2019-06-04T13:08:36.28" personId="{E5052E7A-0C67-404F-8462-CE35CB09CE6F}" id="{5667D7E8-CE45-48EB-8BEF-B2A681E2E308}">
    <text xml:space="preserve">http://sustainable-farming.rutgers.edu/wp-content/uploads/2017/12/urbanfringe-v07n01.pdf
</text>
  </threadedComment>
  <threadedComment ref="B5" dT="2019-06-04T13:27:41.50" personId="{E5052E7A-0C67-404F-8462-CE35CB09CE6F}" id="{3D18DAF9-FA04-48E1-A8CB-5C5ED8180794}">
    <text xml:space="preserve">https://www-sciencedirect-com.ezproxy.library.wur.nl/science/article/pii/S030442381830894X
</text>
  </threadedComment>
  <threadedComment ref="C5" dT="2019-06-03T13:43:44.84" personId="{E5052E7A-0C67-404F-8462-CE35CB09CE6F}" id="{81A05FB6-F8D5-4215-B674-8F1D2351605B}">
    <text xml:space="preserve">https://www.daff.gov.za/docs/Brochures/MbeanpGUDELINS.pdf
</text>
  </threadedComment>
  <threadedComment ref="D5" dT="2019-06-03T13:29:43.93" personId="{E5052E7A-0C67-404F-8462-CE35CB09CE6F}" id="{6CB3C0DC-854E-4A55-8539-9AD9B39ABB67}">
    <text xml:space="preserve">https://www.daff.gov.za/docs/Brochures/MbeanpGUDELINS.pdf
</text>
  </threadedComment>
  <threadedComment ref="F5" dT="2019-06-05T06:52:59.59" personId="{E5052E7A-0C67-404F-8462-CE35CB09CE6F}" id="{EE065DF9-E183-4DC0-B823-54EEB2A83055}">
    <text xml:space="preserve">https://sproutpeople.org/growing-mung-bean-sprouts/
</text>
  </threadedComment>
  <threadedComment ref="B6" dT="2019-06-04T12:31:58.42" personId="{E5052E7A-0C67-404F-8462-CE35CB09CE6F}" id="{2CE7C953-E49E-4A79-B418-53F8AD2A6AFA}">
    <text xml:space="preserve">https://www.goodfood.com.au/recipes/brain-food-if-a-recipe-calls-for-a-bunch-of-herbs-exactly-how-much-is-a-bunch-20151102-gkjdjj
</text>
  </threadedComment>
  <threadedComment ref="B7" dT="2019-06-04T13:43:42.42" personId="{E5052E7A-0C67-404F-8462-CE35CB09CE6F}" id="{063C0FF8-3329-4679-9464-4142E1509E8B}">
    <text xml:space="preserve">https://onlinelibrary-wiley-com.ezproxy.library.wur.nl/doi/full/10.1111/jwas.12471
</text>
  </threadedComment>
  <threadedComment ref="F7" dT="2019-06-05T06:58:17.00" personId="{E5052E7A-0C67-404F-8462-CE35CB09CE6F}" id="{382198E1-719A-47EB-9BBD-AEA3E9643F05}">
    <text xml:space="preserve">https://harvesttotable.com/how_to_grow_kale/
</text>
  </threadedComment>
  <threadedComment ref="B8" dT="2019-06-04T12:57:05.19" personId="{E5052E7A-0C67-404F-8462-CE35CB09CE6F}" id="{5DAD9E96-B1AC-40EC-A343-549D1C86441C}">
    <text xml:space="preserve">https://www.sciencedirect.com/science/article/pii/S0570178316300288
</text>
  </threadedComment>
  <threadedComment ref="C8" dT="2019-06-03T13:45:22.22" personId="{E5052E7A-0C67-404F-8462-CE35CB09CE6F}" id="{DE7DAB9C-E072-4C08-A524-CC36ABE006DC}">
    <text xml:space="preserve">https://www.nda.agric.za/docs/Brochures/ProGuiBasil.pdf
</text>
  </threadedComment>
  <threadedComment ref="F8" dT="2019-06-05T07:01:51.93" personId="{E5052E7A-0C67-404F-8462-CE35CB09CE6F}" id="{7E9BDE2F-7436-4F06-AA05-76C0B6EF0151}">
    <text xml:space="preserve">https://harvesttotable.com/how_to_grow_basil/
</text>
  </threadedComment>
  <threadedComment ref="B9" dT="2019-06-04T13:17:48.47" personId="{E5052E7A-0C67-404F-8462-CE35CB09CE6F}" id="{746EE960-3E3F-4E97-B83D-3F630DD80F97}">
    <text xml:space="preserve">http://www.hortorumcultus.actapol.net/pub/8_4_23.pdf
</text>
  </threadedComment>
  <threadedComment ref="C9" dT="2019-06-03T13:52:44.33" personId="{E5052E7A-0C67-404F-8462-CE35CB09CE6F}" id="{F5C2A7A9-655F-44C8-BA17-5A544641CD31}">
    <text xml:space="preserve">https://www.westcoastseeds.com/blogs/how-to-grow/how-to-grow-arugula
</text>
  </threadedComment>
  <threadedComment ref="D9" dT="2019-06-03T13:26:00.01" personId="{E5052E7A-0C67-404F-8462-CE35CB09CE6F}" id="{38735AFA-08BE-46E7-8B5D-A6F6E71F9349}">
    <text xml:space="preserve">https://www.growitalian.com/arugula-rucola-selvatica-wild-arugula-115-5/
</text>
  </threadedComment>
  <threadedComment ref="F9" dT="2019-06-05T07:04:29.53" personId="{E5052E7A-0C67-404F-8462-CE35CB09CE6F}" id="{0F9B3DFA-8ADC-4989-99B0-30B95C57E01E}">
    <text xml:space="preserve">https://veggieharvest.com/vegetables/arugula.html
</text>
  </threadedComment>
  <threadedComment ref="A10" dT="2019-06-03T13:51:05.90" personId="{E5052E7A-0C67-404F-8462-CE35CB09CE6F}" id="{DA3C5C15-680E-484C-AC79-F93CD00D3328}">
    <text xml:space="preserve">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ext>
  </threadedComment>
  <threadedComment ref="B10" dT="2019-06-04T14:10:58.98" personId="{E5052E7A-0C67-404F-8462-CE35CB09CE6F}" id="{E9E75DD3-E97D-42D3-83E8-E1069EC265E8}">
    <text xml:space="preserve">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ext>
  </threadedComment>
  <threadedComment ref="C10" dT="2019-06-03T14:13:28.77" personId="{E5052E7A-0C67-404F-8462-CE35CB09CE6F}" id="{F31CB36E-DFFF-4430-8925-364B1248F789}">
    <text xml:space="preserve">https://www.westcoastseeds.com/blogs/how-to-grow/grow-chives
</text>
  </threadedComment>
  <threadedComment ref="D10" dT="2019-06-03T13:27:58.37" personId="{0739BC85-F714-46E2-8EA5-B2AE2D2F45F7}" id="{032348BB-264C-4C04-A358-C90BDB0F2CBB}">
    <text xml:space="preserve">Common microgreens: https://draxe.com/microgreens/
Seed weights: https://greenharvest.com.au/SeedOrganic/SeedsPerGram.html
</text>
  </threadedComment>
  <threadedComment ref="E10" dT="2019-06-03T13:42:32.58" personId="{0739BC85-F714-46E2-8EA5-B2AE2D2F45F7}" id="{34BA0857-7630-410F-ADEB-7CDE29F6F4E4}">
    <text xml:space="preserve">http://www.wsbentley.co.uk/explore-more/chefs-microgreens/
</text>
  </threadedComment>
  <threadedComment ref="F10" dT="2019-06-05T07:19:32.87" personId="{E5052E7A-0C67-404F-8462-CE35CB09CE6F}" id="{2674CD71-C273-4501-8B80-5BDF411CCD11}">
    <text xml:space="preserve">https://harvesttotable.com/how_to_grow_chives/
https://harvesttotable.com/how_to_grow_celery/
https://harvesttotable.com/how_to_grow_cress/
</text>
  </threadedComment>
  <threadedComment ref="B11" dT="2019-06-05T07:45:26.89" personId="{E5052E7A-0C67-404F-8462-CE35CB09CE6F}" id="{23E3E1DE-1D30-401A-95D1-C8555D81F6BF}">
    <text xml:space="preserve">file:///C:/Users/H/Downloads/Spearmint.pdf
</text>
  </threadedComment>
  <threadedComment ref="C11" dT="2019-06-05T08:06:58.56" personId="{E5052E7A-0C67-404F-8462-CE35CB09CE6F}" id="{B619E217-C26E-484F-96C6-1045106C5109}">
    <text xml:space="preserve">http://www.academicjournals.org/app/webroot/article/article1380714927_Liopa-Tsakalidis%20et%20al.pdf
</text>
  </threadedComment>
  <threadedComment ref="D11" dT="2019-06-05T07:34:30.39" personId="{E5052E7A-0C67-404F-8462-CE35CB09CE6F}" id="{54D768C3-619F-4830-A4DF-B4A28BE5731C}">
    <text xml:space="preserve">http://herbgardening.com/growingmint.htm
</text>
  </threadedComment>
  <threadedComment ref="F11" dT="2019-06-05T07:31:12.54" personId="{E5052E7A-0C67-404F-8462-CE35CB09CE6F}" id="{3CBB2313-6869-4ADB-8678-F0A56C53B204}">
    <text xml:space="preserve">https://homeguides.sfgate.com/long-mint-need-grow-70659.html
</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19-06-06T13:08:32.77" personId="{0739BC85-F714-46E2-8EA5-B2AE2D2F45F7}" id="{53C940E0-2140-41F9-A6DF-6EA835ABEC64}">
    <text xml:space="preserve">We need to find the most interesting countries for this because here there is a wide variety
</text>
  </threadedComment>
  <threadedComment ref="K2" dT="2019-06-04T13:30:08.91" personId="{0739BC85-F714-46E2-8EA5-B2AE2D2F45F7}" id="{F8E5DC3C-6251-4EB4-8D84-9AAD62A6919A}">
    <text xml:space="preserve">http://ira.lib.polyu.edu.hk/bitstream/10397/36019/1/Hong_Jingke_2015.pdf
For green only hydro included atm!
</text>
  </threadedComment>
  <threadedComment ref="L2" dT="2019-06-04T13:18:09.38" personId="{0739BC85-F714-46E2-8EA5-B2AE2D2F45F7}" id="{F049A3EB-816D-4F33-9493-D7CA7D0BC6D1}">
    <text xml:space="preserve">http://ira.lib.polyu.edu.hk/bitstream/10397/36019/1/Hong_Jingke_2015.pdf
</text>
  </threadedComment>
  <threadedComment ref="E3" dT="2019-06-07T09:42:40.57" personId="{0739BC85-F714-46E2-8EA5-B2AE2D2F45F7}" id="{14D3C766-2560-494A-97DB-D6CC08AA48F4}">
    <text xml:space="preserve">Ecoinvent
</text>
  </threadedComment>
  <threadedComment ref="M3" dT="2019-06-04T13:32:34.69" personId="{0739BC85-F714-46E2-8EA5-B2AE2D2F45F7}" id="{9A67475F-7AFB-4218-BE16-67F64059BF09}">
    <text xml:space="preserve">http://ira.lib.polyu.edu.hk/bitstream/10397/36019/1/Hong_Jingke_2015.pdf
</text>
  </threadedComment>
  <threadedComment ref="J4" dT="2019-06-07T09:42:32.59" personId="{0739BC85-F714-46E2-8EA5-B2AE2D2F45F7}" id="{11C788DB-B1E6-4564-A49D-EF89ED2E9A6F}">
    <text xml:space="preserve">Ecoinvent
</text>
  </threadedComment>
  <threadedComment ref="J13" dT="2019-06-03T09:57:35.71" personId="{0739BC85-F714-46E2-8EA5-B2AE2D2F45F7}" id="{67393C48-310C-4E8B-87A7-6A02EA78F1F7}">
    <text xml:space="preserve">Ecoinvent 3
</text>
  </threadedComment>
  <threadedComment ref="J15" dT="2019-06-03T09:57:49.85" personId="{0739BC85-F714-46E2-8EA5-B2AE2D2F45F7}" id="{663D8CF0-4CFD-4F94-B3AD-E16830C73AAE}">
    <text xml:space="preserve">AGRIBALYSE (Adapted from Ecoinvent 2.2)
</text>
  </threadedComment>
  <threadedComment ref="J18" dT="2019-06-03T11:58:12.29" personId="{0739BC85-F714-46E2-8EA5-B2AE2D2F45F7}" id="{0BD08DC0-6AE2-48F8-BBCF-BAB58B87B9B4}">
    <text xml:space="preserve">Ecoinvent v3
</text>
  </threadedComment>
  <threadedComment ref="L20" dT="2019-06-03T10:04:21.90" personId="{0739BC85-F714-46E2-8EA5-B2AE2D2F45F7}" id="{A7925944-D01F-4C9C-B69E-643D7D71DBB7}">
    <text xml:space="preserve">Agri-footprint - economic allocation
</text>
  </threadedComment>
  <threadedComment ref="L20" dT="2019-06-05T08:38:06.47" personId="{0739BC85-F714-46E2-8EA5-B2AE2D2F45F7}" id="{CEBE717C-BA93-4B78-8732-D2E6B3F3561B}" parentId="{A7925944-D01F-4C9C-B69E-643D7D71DBB7}">
    <text xml:space="preserve">What concentration is used for these?
</text>
  </threadedComment>
  <threadedComment ref="L30" dT="2019-06-03T10:04:08.52" personId="{0739BC85-F714-46E2-8EA5-B2AE2D2F45F7}" id="{E0F305EA-C278-435F-9FD8-E37E53F129BA}">
    <text xml:space="preserve">Ecoinvent system processes
</text>
  </threadedComment>
  <threadedComment ref="K36" dT="2019-06-05T13:24:29.45" personId="{CD7EE5D6-EF8C-4B7B-BBFC-E29A1FA35150}" id="{E98DA1EC-7D2D-417B-8BDC-16BE9804AC5D}">
    <text xml:space="preserve">https://dspace.library.uu.nl/handle/1874/335731
</text>
  </threadedComment>
  <threadedComment ref="L36" dT="2019-06-04T14:07:26.42" personId="{CD7EE5D6-EF8C-4B7B-BBFC-E29A1FA35150}" id="{AD26B5D4-D252-4749-8261-86FA21A3D1E2}">
    <text xml:space="preserve">https://www.iscc-system.org/wp-content/uploads/2017/02/ISCC_205_GHG_Emissions_3.0.pdf
</text>
  </threadedComment>
  <threadedComment ref="J40" dT="2019-06-04T14:09:26.70" personId="{CD7EE5D6-EF8C-4B7B-BBFC-E29A1FA35150}" id="{E5B41D43-DFB0-4609-8666-707809BF1FA0}">
    <text xml:space="preserve">http://www.fao.org/3/a-i8276e.pdf
</text>
  </threadedComment>
  <threadedComment ref="L40" dT="2019-06-04T14:07:05.56" personId="{CD7EE5D6-EF8C-4B7B-BBFC-E29A1FA35150}" id="{BF29E2A2-F230-4081-BB0A-3EEB1266FFB6}">
    <text xml:space="preserve">https://www.iscc-system.org/wp-content/uploads/2017/02/ISCC_205_GHG_Emissions_3.0.pdf
</text>
  </threadedComment>
  <threadedComment ref="M40" dT="2019-06-04T14:06:08.61" personId="{CD7EE5D6-EF8C-4B7B-BBFC-E29A1FA35150}" id="{AF7E6B3F-84B4-4E74-8499-B9DD1A8DCCB5}">
    <text xml:space="preserve">https://www.biogeosciences.net/10/7897/2013/bg-10-7897-2013.pdf
</text>
  </threadedComment>
  <threadedComment ref="J42" dT="2019-06-03T11:35:31.23" personId="{0739BC85-F714-46E2-8EA5-B2AE2D2F45F7}" id="{A431C984-8612-4A74-82AA-B5C05F1E8636}">
    <text xml:space="preserve">Ecoinvest
</text>
  </threadedComment>
  <threadedComment ref="J44" dT="2019-06-03T11:35:45.26" personId="{0739BC85-F714-46E2-8EA5-B2AE2D2F45F7}" id="{99E981B9-97EB-4BF1-93ED-293BFE8A4BF4}">
    <text xml:space="preserve">AGRIBALYSE
</text>
  </threadedComment>
  <threadedComment ref="J46" dT="2019-06-03T11:35:53.49" personId="{0739BC85-F714-46E2-8EA5-B2AE2D2F45F7}" id="{79E25465-3D46-40B7-B8A8-18DD9D6306B0}">
    <text xml:space="preserve">Ecoinvent 3
</text>
  </threadedComment>
  <threadedComment ref="E50" dT="2019-06-03T11:37:01.93" personId="{0739BC85-F714-46E2-8EA5-B2AE2D2F45F7}" id="{7A90E5E2-2E08-4861-A6C8-2E490EE47A92}">
    <text xml:space="preserve">RIVM
</text>
  </threadedComment>
</ThreadedComments>
</file>

<file path=xl/threadedComments/threadedComment3.xml><?xml version="1.0" encoding="utf-8"?>
<ThreadedComments xmlns="http://schemas.microsoft.com/office/spreadsheetml/2018/threadedcomments" xmlns:x="http://schemas.openxmlformats.org/spreadsheetml/2006/main">
  <threadedComment ref="E3" dT="2019-06-03T10:00:35.15" personId="{0739BC85-F714-46E2-8EA5-B2AE2D2F45F7}" id="{28C0A1D0-E24D-4A94-B8D7-08380DAD163B}">
    <text xml:space="preserve">Ecoinvent
</text>
  </threadedComment>
  <threadedComment ref="F3" dT="2019-06-07T09:32:53.89" personId="{0739BC85-F714-46E2-8EA5-B2AE2D2F45F7}" id="{F1D6A124-94E9-4537-87FD-64C5756431CC}">
    <text xml:space="preserve">Ecoinvent
</text>
  </threadedComment>
  <threadedComment ref="G3" dT="2019-06-07T09:32:58.93" personId="{0739BC85-F714-46E2-8EA5-B2AE2D2F45F7}" id="{2A2FDC7F-6B63-4EB2-9514-8F273884490D}">
    <text xml:space="preserve">Ecoinvent
</text>
  </threadedComment>
  <threadedComment ref="H3" dT="2019-06-07T09:33:03.10" personId="{0739BC85-F714-46E2-8EA5-B2AE2D2F45F7}" id="{75A964C6-E221-4021-9BCF-E318D4CBA659}">
    <text xml:space="preserve">Ecoinvent
</text>
  </threadedComment>
  <threadedComment ref="I3" dT="2019-06-07T09:33:07.57" personId="{0739BC85-F714-46E2-8EA5-B2AE2D2F45F7}" id="{DB213962-8976-483B-B4B5-B4CD76A55796}">
    <text xml:space="preserve">Ecoinvent
</text>
  </threadedComment>
  <threadedComment ref="J4" dT="2019-06-03T10:00:11.09" personId="{0739BC85-F714-46E2-8EA5-B2AE2D2F45F7}" id="{88B16166-346E-4A39-90D1-67B1D7130E04}">
    <text xml:space="preserve">Ecoinvent
</text>
  </threadedComment>
  <threadedComment ref="J13" dT="2019-06-03T10:01:00.28" personId="{0739BC85-F714-46E2-8EA5-B2AE2D2F45F7}" id="{4894AC73-6F3C-482C-BF3B-EF91AD8418D6}">
    <text xml:space="preserve">http://www.world-nuclear.org/information-library/facts-and-figures/heat-values-of-various-fuels.aspx
</text>
  </threadedComment>
  <threadedComment ref="J18" dT="2019-06-03T11:55:08.31" personId="{0739BC85-F714-46E2-8EA5-B2AE2D2F45F7}" id="{BFF5F8B5-9FA9-47FB-B65E-682B51E753EF}">
    <text xml:space="preserve">Ecoinvent V3
</text>
  </threadedComment>
  <threadedComment ref="J39" dT="2019-06-04T14:12:42.84" personId="{CD7EE5D6-EF8C-4B7B-BBFC-E29A1FA35150}" id="{91C7F82C-9A9F-4C87-A739-6A581FAAD543}">
    <text xml:space="preserve">https://dspace.lib.cranfield.ac.uk/bitstream/handle/1826/3913/Estimation_of_the_greenhouse_gas_emissions_from_agricultural_pesticide_manufacture_and_use-2009.pdf;jsessionid=F7CBF742766A89A35DC6BC258D016501?sequence=1
</text>
  </threadedComment>
  <threadedComment ref="K39" dT="2019-06-05T14:36:10.60" personId="{CD7EE5D6-EF8C-4B7B-BBFC-E29A1FA35150}" id="{27297E8D-321A-49D8-9262-B18D44E94748}">
    <text xml:space="preserve">https://books.google.nl/books?id=9kv5ZvX2qfUC&amp;pg=PA355&amp;lpg=PA355&amp;dq=pesticides+in+MJ+kg+in+america&amp;source=bl&amp;ots=KKoY-TYK_V&amp;sig=ACfU3U0lBflL2mkbLtwvxIkOYkX6fdLrug&amp;hl=en&amp;sa=X&amp;ved=2ahUKEwi30cflxtLiAhUDLlAKHaorAisQ6AEwAnoECAYQAQ#v=onepage&amp;q=pesticides%20in%20MJ%20kg%20in%20america&amp;f=false
</text>
  </threadedComment>
  <threadedComment ref="J41" dT="2019-06-03T11:42:16.59" personId="{0739BC85-F714-46E2-8EA5-B2AE2D2F45F7}" id="{48EF0565-F5AA-4859-B328-8E1C327C14E9}">
    <text xml:space="preserve">Ecoinvent system processes
</text>
  </threadedComment>
  <threadedComment ref="J43" dT="2019-06-03T11:42:25.84" personId="{0739BC85-F714-46E2-8EA5-B2AE2D2F45F7}" id="{1B93F73B-A64C-41F2-9E79-1347DA5958C3}">
    <text xml:space="preserve">AGRIBALYSE
</text>
  </threadedComment>
  <threadedComment ref="J45" dT="2019-06-03T11:42:34.73" personId="{0739BC85-F714-46E2-8EA5-B2AE2D2F45F7}" id="{EB5AF55A-D36E-4291-B324-6215D9703071}">
    <text xml:space="preserve">Ecoinvent 3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4F14D-B9C3-485A-B148-17C5978D96E7}">
  <dimension ref="A1:F11"/>
  <sheetViews>
    <sheetView workbookViewId="0">
      <selection activeCell="D13" sqref="D13"/>
    </sheetView>
  </sheetViews>
  <sheetFormatPr defaultRowHeight="15"/>
  <cols>
    <col min="1" max="1" width="14.85546875" customWidth="1"/>
    <col min="2" max="2" width="14.7109375" style="8" customWidth="1"/>
    <col min="3" max="3" width="26.5703125" style="8" customWidth="1"/>
    <col min="4" max="4" width="18.85546875" style="8" customWidth="1"/>
    <col min="5" max="5" width="18.5703125" style="8" customWidth="1"/>
    <col min="6" max="6" width="18.28515625" style="8" customWidth="1"/>
    <col min="7" max="7" width="18.5703125" customWidth="1"/>
  </cols>
  <sheetData>
    <row r="1" spans="1:6">
      <c r="A1" s="14"/>
      <c r="B1" s="15" t="s">
        <v>0</v>
      </c>
      <c r="C1" s="15" t="s">
        <v>1</v>
      </c>
      <c r="D1" s="15" t="s">
        <v>2</v>
      </c>
      <c r="E1" s="15" t="s">
        <v>3</v>
      </c>
      <c r="F1" s="16" t="s">
        <v>4</v>
      </c>
    </row>
    <row r="2" spans="1:6">
      <c r="A2" s="17" t="s">
        <v>5</v>
      </c>
      <c r="B2" s="9" t="s">
        <v>6</v>
      </c>
      <c r="C2" s="19">
        <v>0.8</v>
      </c>
      <c r="D2" s="9" t="s">
        <v>7</v>
      </c>
      <c r="E2" s="9">
        <v>620</v>
      </c>
      <c r="F2" s="10">
        <v>45</v>
      </c>
    </row>
    <row r="3" spans="1:6">
      <c r="A3" s="17" t="s">
        <v>8</v>
      </c>
      <c r="B3" s="9" t="s">
        <v>9</v>
      </c>
      <c r="C3" s="19">
        <v>0.7</v>
      </c>
      <c r="D3" s="9" t="s">
        <v>7</v>
      </c>
      <c r="E3" s="9">
        <v>710</v>
      </c>
      <c r="F3" s="10">
        <v>85</v>
      </c>
    </row>
    <row r="4" spans="1:6">
      <c r="A4" s="17" t="s">
        <v>10</v>
      </c>
      <c r="B4" s="9" t="s">
        <v>11</v>
      </c>
      <c r="C4" s="19">
        <v>0.6</v>
      </c>
      <c r="D4" s="9" t="s">
        <v>12</v>
      </c>
      <c r="E4" s="9">
        <v>1080</v>
      </c>
      <c r="F4" s="10">
        <v>45</v>
      </c>
    </row>
    <row r="5" spans="1:6">
      <c r="A5" s="17" t="s">
        <v>13</v>
      </c>
      <c r="B5" s="9" t="s">
        <v>14</v>
      </c>
      <c r="C5" s="19">
        <v>0.55000000000000004</v>
      </c>
      <c r="D5" s="9" t="s">
        <v>15</v>
      </c>
      <c r="E5" s="9">
        <v>970</v>
      </c>
      <c r="F5" s="10" t="s">
        <v>16</v>
      </c>
    </row>
    <row r="6" spans="1:6">
      <c r="A6" s="17" t="s">
        <v>17</v>
      </c>
      <c r="B6" s="9" t="s">
        <v>18</v>
      </c>
      <c r="C6" s="19">
        <v>0.6</v>
      </c>
      <c r="D6" s="9" t="s">
        <v>19</v>
      </c>
      <c r="E6" s="9">
        <v>1250</v>
      </c>
      <c r="F6" s="10" t="s">
        <v>20</v>
      </c>
    </row>
    <row r="7" spans="1:6">
      <c r="A7" s="17" t="s">
        <v>21</v>
      </c>
      <c r="B7" s="9" t="s">
        <v>22</v>
      </c>
      <c r="C7" s="19">
        <v>0.75</v>
      </c>
      <c r="D7" s="9" t="s">
        <v>23</v>
      </c>
      <c r="E7" s="9">
        <v>1930</v>
      </c>
      <c r="F7" s="10">
        <v>75</v>
      </c>
    </row>
    <row r="8" spans="1:6">
      <c r="A8" s="17" t="s">
        <v>24</v>
      </c>
      <c r="B8" s="9" t="s">
        <v>25</v>
      </c>
      <c r="C8" s="19">
        <v>0.85</v>
      </c>
      <c r="D8" s="9" t="s">
        <v>26</v>
      </c>
      <c r="E8" s="9">
        <v>2000</v>
      </c>
      <c r="F8" s="10">
        <v>55</v>
      </c>
    </row>
    <row r="9" spans="1:6">
      <c r="A9" s="17" t="s">
        <v>27</v>
      </c>
      <c r="B9" s="9" t="s">
        <v>28</v>
      </c>
      <c r="C9" s="19">
        <v>0.75</v>
      </c>
      <c r="D9" s="9" t="s">
        <v>29</v>
      </c>
      <c r="E9" s="9">
        <v>980</v>
      </c>
      <c r="F9" s="10" t="s">
        <v>30</v>
      </c>
    </row>
    <row r="10" spans="1:6">
      <c r="A10" s="17" t="s">
        <v>31</v>
      </c>
      <c r="B10" s="9" t="s">
        <v>32</v>
      </c>
      <c r="C10" s="19">
        <v>0.67</v>
      </c>
      <c r="D10" s="9" t="s">
        <v>33</v>
      </c>
      <c r="E10" s="9">
        <v>790</v>
      </c>
      <c r="F10" s="10">
        <v>12</v>
      </c>
    </row>
    <row r="11" spans="1:6" ht="15.75" thickBot="1">
      <c r="A11" s="18" t="s">
        <v>34</v>
      </c>
      <c r="B11" s="11" t="s">
        <v>35</v>
      </c>
      <c r="C11" s="20">
        <v>0.5</v>
      </c>
      <c r="D11" s="12" t="s">
        <v>36</v>
      </c>
      <c r="E11" s="11">
        <v>16760</v>
      </c>
      <c r="F11" s="13">
        <v>90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4"/>
  <sheetViews>
    <sheetView topLeftCell="B1" workbookViewId="0">
      <selection activeCell="F10" sqref="F10"/>
    </sheetView>
  </sheetViews>
  <sheetFormatPr defaultColWidth="8.85546875" defaultRowHeight="15"/>
  <cols>
    <col min="1" max="1" width="33.7109375" bestFit="1" customWidth="1"/>
    <col min="2" max="2" width="39.42578125" customWidth="1"/>
    <col min="3" max="3" width="16.140625" bestFit="1" customWidth="1"/>
    <col min="4" max="4" width="16.140625" customWidth="1"/>
    <col min="5" max="5" width="12.140625" bestFit="1" customWidth="1"/>
    <col min="10" max="10" width="11.7109375" bestFit="1" customWidth="1"/>
    <col min="11" max="11" width="14" bestFit="1" customWidth="1"/>
    <col min="12" max="17" width="9.140625"/>
  </cols>
  <sheetData>
    <row r="1" spans="1:13">
      <c r="C1" t="s">
        <v>37</v>
      </c>
      <c r="D1" t="s">
        <v>38</v>
      </c>
      <c r="E1" t="s">
        <v>39</v>
      </c>
      <c r="F1" t="s">
        <v>40</v>
      </c>
      <c r="G1" t="s">
        <v>41</v>
      </c>
      <c r="H1" t="s">
        <v>42</v>
      </c>
      <c r="I1" t="s">
        <v>43</v>
      </c>
      <c r="J1" t="s">
        <v>44</v>
      </c>
      <c r="K1" s="28" t="s">
        <v>45</v>
      </c>
      <c r="L1" s="28" t="s">
        <v>46</v>
      </c>
      <c r="M1" s="28" t="s">
        <v>47</v>
      </c>
    </row>
    <row r="2" spans="1:13">
      <c r="A2" t="s">
        <v>48</v>
      </c>
      <c r="B2" t="s">
        <v>49</v>
      </c>
      <c r="C2" t="s">
        <v>50</v>
      </c>
      <c r="D2" s="1">
        <f>AVERAGE(E2:I2)</f>
        <v>5.9264999999999998E-2</v>
      </c>
      <c r="E2" s="1">
        <f>AVERAGE(J4:J7)</f>
        <v>5.9265000000000005E-2</v>
      </c>
      <c r="F2" s="1">
        <f>AVERAGE($J4:$J7)</f>
        <v>5.9265000000000005E-2</v>
      </c>
      <c r="G2" s="1">
        <f>AVERAGE($J4:$J7)</f>
        <v>5.9265000000000005E-2</v>
      </c>
      <c r="H2" s="1">
        <f>AVERAGE($J4:$J7)</f>
        <v>5.9265000000000005E-2</v>
      </c>
      <c r="I2" s="1">
        <f>AVERAGE($J4:$J7)</f>
        <v>5.9265000000000005E-2</v>
      </c>
      <c r="J2" s="1"/>
      <c r="K2" s="30">
        <v>2E-3</v>
      </c>
      <c r="L2" s="29">
        <v>8.0000000000000002E-3</v>
      </c>
      <c r="M2" s="29"/>
    </row>
    <row r="3" spans="1:13">
      <c r="B3" t="s">
        <v>51</v>
      </c>
      <c r="C3" t="s">
        <v>52</v>
      </c>
      <c r="D3" s="1">
        <f>AVERAGE(E3:I3)</f>
        <v>0.70704</v>
      </c>
      <c r="E3" s="1">
        <v>0.53639999999999999</v>
      </c>
      <c r="F3">
        <v>0.61919999999999997</v>
      </c>
      <c r="G3">
        <v>1.1879999999999999</v>
      </c>
      <c r="H3">
        <v>0.47520000000000001</v>
      </c>
      <c r="I3">
        <v>0.71640000000000004</v>
      </c>
      <c r="J3" s="1"/>
      <c r="K3" s="29">
        <v>0.57150000000000001</v>
      </c>
      <c r="L3" s="29">
        <v>0.58150000000000002</v>
      </c>
      <c r="M3" s="29">
        <v>0.47</v>
      </c>
    </row>
    <row r="4" spans="1:13">
      <c r="B4" t="s">
        <v>53</v>
      </c>
      <c r="C4" s="28" t="s">
        <v>54</v>
      </c>
      <c r="D4" s="33">
        <f>AVERAGE(E4:M4)</f>
        <v>7.3440000000000005E-2</v>
      </c>
      <c r="E4" s="1"/>
      <c r="J4" s="1">
        <v>7.3440000000000005E-2</v>
      </c>
      <c r="K4" s="29"/>
      <c r="L4" s="29"/>
      <c r="M4" s="29"/>
    </row>
    <row r="5" spans="1:13">
      <c r="B5" t="s">
        <v>55</v>
      </c>
      <c r="C5" s="28" t="s">
        <v>56</v>
      </c>
      <c r="D5" s="33">
        <f t="shared" ref="D5:D55" si="0">AVERAGE(E5:M5)</f>
        <v>1.6199999999999999E-2</v>
      </c>
      <c r="E5" s="1"/>
      <c r="J5" s="1">
        <v>1.6199999999999999E-2</v>
      </c>
      <c r="K5" s="29"/>
      <c r="L5" s="29"/>
      <c r="M5" s="29"/>
    </row>
    <row r="6" spans="1:13">
      <c r="B6" t="s">
        <v>57</v>
      </c>
      <c r="C6" s="28" t="s">
        <v>58</v>
      </c>
      <c r="D6" s="33">
        <f t="shared" si="0"/>
        <v>0.13986000000000001</v>
      </c>
      <c r="E6" s="1"/>
      <c r="J6" s="1">
        <f>(0.1332+0.14652)/2</f>
        <v>0.13986000000000001</v>
      </c>
      <c r="K6" s="29"/>
      <c r="L6" s="29"/>
      <c r="M6" s="29"/>
    </row>
    <row r="7" spans="1:13">
      <c r="B7" t="s">
        <v>59</v>
      </c>
      <c r="C7" s="28"/>
      <c r="D7" s="33">
        <f t="shared" si="0"/>
        <v>7.5599999999999999E-3</v>
      </c>
      <c r="E7" s="1"/>
      <c r="J7" s="1">
        <v>7.5599999999999999E-3</v>
      </c>
      <c r="K7" s="29"/>
      <c r="L7" s="29"/>
      <c r="M7" s="29"/>
    </row>
    <row r="8" spans="1:13">
      <c r="B8" t="s">
        <v>60</v>
      </c>
      <c r="C8" s="28"/>
      <c r="D8" s="33"/>
      <c r="E8" s="1"/>
      <c r="J8" s="1"/>
      <c r="K8" s="29"/>
      <c r="L8" s="29"/>
      <c r="M8" s="29"/>
    </row>
    <row r="9" spans="1:13">
      <c r="B9" t="s">
        <v>61</v>
      </c>
      <c r="C9" s="28"/>
      <c r="D9" s="33"/>
      <c r="E9" s="1"/>
      <c r="J9" s="1"/>
      <c r="K9" s="29"/>
      <c r="L9" s="29"/>
      <c r="M9" s="29"/>
    </row>
    <row r="10" spans="1:13">
      <c r="B10" t="s">
        <v>62</v>
      </c>
      <c r="C10" s="28"/>
      <c r="D10" s="33"/>
      <c r="E10" s="1"/>
      <c r="J10" s="1"/>
      <c r="K10" s="29"/>
      <c r="L10" s="29"/>
      <c r="M10" s="29"/>
    </row>
    <row r="11" spans="1:13">
      <c r="B11" t="s">
        <v>63</v>
      </c>
      <c r="C11" s="28"/>
      <c r="D11" s="33"/>
      <c r="E11" s="1"/>
      <c r="J11" s="1"/>
      <c r="K11" s="29"/>
      <c r="L11" s="29"/>
      <c r="M11" s="29"/>
    </row>
    <row r="12" spans="1:13">
      <c r="D12" s="33"/>
      <c r="E12" s="1"/>
      <c r="J12" s="1"/>
      <c r="K12" s="29"/>
      <c r="L12" s="29"/>
      <c r="M12" s="29"/>
    </row>
    <row r="13" spans="1:13">
      <c r="A13" t="s">
        <v>64</v>
      </c>
      <c r="B13" t="s">
        <v>65</v>
      </c>
      <c r="C13" t="s">
        <v>66</v>
      </c>
      <c r="D13" s="33">
        <f t="shared" si="0"/>
        <v>3.2530000000000001</v>
      </c>
      <c r="E13" s="1"/>
      <c r="J13" s="1">
        <v>3.2530000000000001</v>
      </c>
      <c r="K13" s="29"/>
      <c r="L13" s="29"/>
      <c r="M13" s="29"/>
    </row>
    <row r="14" spans="1:13">
      <c r="B14" t="s">
        <v>67</v>
      </c>
      <c r="C14" t="s">
        <v>68</v>
      </c>
      <c r="D14" s="33">
        <f t="shared" si="0"/>
        <v>8.1639999999999997</v>
      </c>
      <c r="E14" s="1"/>
      <c r="J14" s="1">
        <v>8.1639999999999997</v>
      </c>
      <c r="K14" s="29"/>
      <c r="L14" s="29"/>
      <c r="M14" s="29"/>
    </row>
    <row r="15" spans="1:13">
      <c r="B15" t="s">
        <v>69</v>
      </c>
      <c r="C15" t="s">
        <v>70</v>
      </c>
      <c r="D15" s="33">
        <f t="shared" si="0"/>
        <v>3.0000000000000001E-3</v>
      </c>
      <c r="E15" s="1"/>
      <c r="J15" s="1">
        <v>3.0000000000000001E-3</v>
      </c>
      <c r="K15" s="29"/>
      <c r="L15" s="29"/>
      <c r="M15" s="29"/>
    </row>
    <row r="16" spans="1:13">
      <c r="B16" t="s">
        <v>71</v>
      </c>
      <c r="C16" t="s">
        <v>72</v>
      </c>
      <c r="D16" s="33">
        <f t="shared" si="0"/>
        <v>3.8340000000000001</v>
      </c>
      <c r="E16" s="1"/>
      <c r="J16" s="1">
        <v>3.8340000000000001</v>
      </c>
      <c r="K16" s="29"/>
      <c r="L16" s="29"/>
      <c r="M16" s="29"/>
    </row>
    <row r="17" spans="1:13">
      <c r="D17" s="33"/>
      <c r="E17" s="1"/>
      <c r="J17" s="1"/>
      <c r="K17" s="29"/>
      <c r="L17" s="29"/>
      <c r="M17" s="29"/>
    </row>
    <row r="18" spans="1:13">
      <c r="A18" t="s">
        <v>73</v>
      </c>
      <c r="B18" t="s">
        <v>74</v>
      </c>
      <c r="D18" s="33">
        <f t="shared" si="0"/>
        <v>2.37</v>
      </c>
      <c r="E18" s="1"/>
      <c r="J18" s="1">
        <v>2.37</v>
      </c>
      <c r="K18" s="29"/>
      <c r="L18" s="29"/>
      <c r="M18" s="29"/>
    </row>
    <row r="19" spans="1:13">
      <c r="D19" s="33"/>
      <c r="E19" s="1"/>
      <c r="J19" s="1"/>
      <c r="K19" s="29"/>
      <c r="L19" s="29"/>
      <c r="M19" s="29"/>
    </row>
    <row r="20" spans="1:13">
      <c r="A20" t="s">
        <v>75</v>
      </c>
      <c r="B20" t="s">
        <v>76</v>
      </c>
      <c r="C20" t="s">
        <v>77</v>
      </c>
      <c r="D20" s="33">
        <f t="shared" si="0"/>
        <v>2.29</v>
      </c>
      <c r="E20" s="1"/>
      <c r="J20" s="1"/>
      <c r="K20" s="29"/>
      <c r="L20" s="29">
        <v>2.29</v>
      </c>
      <c r="M20" s="29"/>
    </row>
    <row r="21" spans="1:13">
      <c r="B21" t="s">
        <v>78</v>
      </c>
      <c r="C21" t="s">
        <v>79</v>
      </c>
      <c r="D21" s="33">
        <f t="shared" si="0"/>
        <v>1.74</v>
      </c>
      <c r="E21" s="1"/>
      <c r="J21" s="1"/>
      <c r="K21" s="29"/>
      <c r="L21" s="29">
        <v>1.74</v>
      </c>
      <c r="M21" s="29"/>
    </row>
    <row r="22" spans="1:13">
      <c r="B22" t="s">
        <v>80</v>
      </c>
      <c r="C22" t="s">
        <v>81</v>
      </c>
      <c r="D22" s="33">
        <f t="shared" si="0"/>
        <v>0.61199999999999999</v>
      </c>
      <c r="E22" s="1"/>
      <c r="J22" s="1"/>
      <c r="K22" s="29"/>
      <c r="L22" s="29">
        <v>0.61199999999999999</v>
      </c>
      <c r="M22" s="29"/>
    </row>
    <row r="23" spans="1:13">
      <c r="B23" t="s">
        <v>82</v>
      </c>
      <c r="C23" t="s">
        <v>83</v>
      </c>
      <c r="D23" s="33">
        <f t="shared" si="0"/>
        <v>0.55300000000000005</v>
      </c>
      <c r="E23" s="1"/>
      <c r="J23" s="1"/>
      <c r="K23" s="29"/>
      <c r="L23" s="29">
        <v>0.55300000000000005</v>
      </c>
      <c r="M23" s="29"/>
    </row>
    <row r="24" spans="1:13">
      <c r="B24" t="s">
        <v>84</v>
      </c>
      <c r="C24" t="s">
        <v>85</v>
      </c>
      <c r="D24" s="33">
        <f t="shared" si="0"/>
        <v>0.223</v>
      </c>
      <c r="E24" s="1"/>
      <c r="J24" s="1"/>
      <c r="K24" s="29"/>
      <c r="L24" s="29">
        <v>0.223</v>
      </c>
      <c r="M24" s="29"/>
    </row>
    <row r="25" spans="1:13">
      <c r="B25" t="s">
        <v>86</v>
      </c>
      <c r="C25" t="s">
        <v>87</v>
      </c>
      <c r="D25" s="33">
        <f t="shared" si="0"/>
        <v>1.75</v>
      </c>
      <c r="E25" s="1"/>
      <c r="J25" s="1"/>
      <c r="K25" s="29"/>
      <c r="L25" s="29">
        <v>1.75</v>
      </c>
      <c r="M25" s="29"/>
    </row>
    <row r="26" spans="1:13">
      <c r="B26" t="s">
        <v>88</v>
      </c>
      <c r="C26" t="s">
        <v>89</v>
      </c>
      <c r="D26" s="33">
        <f t="shared" si="0"/>
        <v>8.3099999999999997E-3</v>
      </c>
      <c r="E26" s="1"/>
      <c r="J26" s="1"/>
      <c r="K26" s="29"/>
      <c r="L26" s="29">
        <v>8.3099999999999997E-3</v>
      </c>
      <c r="M26" s="29"/>
    </row>
    <row r="27" spans="1:13">
      <c r="B27" t="s">
        <v>90</v>
      </c>
      <c r="C27" t="s">
        <v>91</v>
      </c>
      <c r="D27" s="33">
        <f t="shared" si="0"/>
        <v>0.95</v>
      </c>
      <c r="E27" s="1"/>
      <c r="J27" s="1"/>
      <c r="K27" s="29"/>
      <c r="L27" s="29">
        <v>0.95</v>
      </c>
      <c r="M27" s="29"/>
    </row>
    <row r="28" spans="1:13">
      <c r="B28" t="s">
        <v>92</v>
      </c>
      <c r="C28" t="s">
        <v>93</v>
      </c>
      <c r="D28" s="33">
        <f t="shared" si="0"/>
        <v>0.56200000000000006</v>
      </c>
      <c r="E28" s="1"/>
      <c r="J28" s="1"/>
      <c r="K28" s="29"/>
      <c r="L28" s="29">
        <v>0.56200000000000006</v>
      </c>
      <c r="M28" s="29"/>
    </row>
    <row r="29" spans="1:13">
      <c r="B29" t="s">
        <v>94</v>
      </c>
      <c r="C29" t="s">
        <v>95</v>
      </c>
      <c r="D29" s="33">
        <f t="shared" si="0"/>
        <v>1.9E-2</v>
      </c>
      <c r="E29" s="1"/>
      <c r="J29" s="1"/>
      <c r="K29" s="29"/>
      <c r="L29" s="29">
        <v>1.9E-2</v>
      </c>
      <c r="M29" s="29"/>
    </row>
    <row r="30" spans="1:13">
      <c r="B30" t="s">
        <v>96</v>
      </c>
      <c r="C30" t="s">
        <v>97</v>
      </c>
      <c r="D30" s="33">
        <f t="shared" si="0"/>
        <v>0.91700000000000004</v>
      </c>
      <c r="E30" s="1"/>
      <c r="J30" s="1"/>
      <c r="K30" s="29"/>
      <c r="L30" s="29">
        <v>0.91700000000000004</v>
      </c>
      <c r="M30" s="29"/>
    </row>
    <row r="31" spans="1:13">
      <c r="B31" t="s">
        <v>98</v>
      </c>
      <c r="C31" t="s">
        <v>99</v>
      </c>
      <c r="D31" s="33"/>
      <c r="E31" s="1"/>
      <c r="J31" s="1"/>
      <c r="K31" s="29"/>
      <c r="L31" s="29"/>
      <c r="M31" s="29"/>
    </row>
    <row r="32" spans="1:13">
      <c r="B32" t="s">
        <v>100</v>
      </c>
      <c r="D32" s="33">
        <f t="shared" si="0"/>
        <v>0.87493727272727273</v>
      </c>
      <c r="E32" s="1"/>
      <c r="K32" s="29"/>
      <c r="L32" s="29">
        <f>AVERAGE(L20:L30)</f>
        <v>0.87493727272727273</v>
      </c>
      <c r="M32" s="29"/>
    </row>
    <row r="33" spans="1:13">
      <c r="B33" t="s">
        <v>101</v>
      </c>
      <c r="D33" s="33"/>
      <c r="E33" s="1"/>
      <c r="K33" s="29"/>
      <c r="L33" s="29"/>
      <c r="M33" s="29"/>
    </row>
    <row r="34" spans="1:13">
      <c r="D34" s="33"/>
      <c r="E34" s="1"/>
      <c r="J34" s="1"/>
      <c r="K34" s="29"/>
      <c r="L34" s="29"/>
      <c r="M34" s="29"/>
    </row>
    <row r="35" spans="1:13">
      <c r="A35" t="s">
        <v>102</v>
      </c>
      <c r="B35" t="s">
        <v>103</v>
      </c>
      <c r="C35" t="s">
        <v>104</v>
      </c>
      <c r="D35" s="33">
        <f t="shared" si="0"/>
        <v>12.4</v>
      </c>
      <c r="E35" s="1"/>
      <c r="J35" s="1">
        <v>12.4</v>
      </c>
      <c r="K35" s="29"/>
      <c r="L35" s="29"/>
      <c r="M35" s="29"/>
    </row>
    <row r="36" spans="1:13">
      <c r="B36" t="s">
        <v>105</v>
      </c>
      <c r="C36" t="s">
        <v>106</v>
      </c>
      <c r="D36" s="33">
        <f t="shared" si="0"/>
        <v>15.236666666666666</v>
      </c>
      <c r="E36" s="1"/>
      <c r="J36" s="1">
        <v>26.7</v>
      </c>
      <c r="K36" s="29">
        <v>9.2200000000000006</v>
      </c>
      <c r="L36" s="29">
        <v>9.7899999999999991</v>
      </c>
      <c r="M36" s="29"/>
    </row>
    <row r="37" spans="1:13">
      <c r="B37" t="s">
        <v>107</v>
      </c>
      <c r="C37" t="s">
        <v>108</v>
      </c>
      <c r="D37" s="33">
        <f t="shared" si="0"/>
        <v>22.6</v>
      </c>
      <c r="E37" s="1"/>
      <c r="J37" s="1">
        <v>22.6</v>
      </c>
      <c r="K37" s="29"/>
      <c r="L37" s="29"/>
      <c r="M37" s="29"/>
    </row>
    <row r="38" spans="1:13">
      <c r="B38" t="s">
        <v>109</v>
      </c>
      <c r="C38" t="s">
        <v>110</v>
      </c>
      <c r="D38" s="33">
        <f t="shared" si="0"/>
        <v>16.7</v>
      </c>
      <c r="E38" s="1"/>
      <c r="J38" s="1">
        <v>16.7</v>
      </c>
      <c r="K38" s="29"/>
      <c r="L38" s="29"/>
      <c r="M38" s="29"/>
    </row>
    <row r="39" spans="1:13">
      <c r="B39" t="s">
        <v>111</v>
      </c>
      <c r="C39" t="s">
        <v>112</v>
      </c>
      <c r="D39" s="33">
        <f t="shared" si="0"/>
        <v>12.7</v>
      </c>
      <c r="E39" s="1"/>
      <c r="J39" s="1">
        <v>12.7</v>
      </c>
      <c r="K39" s="29"/>
      <c r="L39" s="28"/>
      <c r="M39" s="29"/>
    </row>
    <row r="40" spans="1:13">
      <c r="B40" t="s">
        <v>100</v>
      </c>
      <c r="D40" s="33">
        <f t="shared" si="0"/>
        <v>18.156666666666666</v>
      </c>
      <c r="E40" s="1"/>
      <c r="J40">
        <v>25.5</v>
      </c>
      <c r="K40" s="29"/>
      <c r="L40" s="28">
        <v>10.97</v>
      </c>
      <c r="M40" s="28">
        <v>18</v>
      </c>
    </row>
    <row r="41" spans="1:13">
      <c r="D41" s="33"/>
      <c r="E41" s="1"/>
      <c r="K41" s="29"/>
      <c r="L41" s="29"/>
      <c r="M41" s="29"/>
    </row>
    <row r="42" spans="1:13">
      <c r="A42" t="s">
        <v>113</v>
      </c>
      <c r="B42" t="s">
        <v>114</v>
      </c>
      <c r="C42" t="s">
        <v>115</v>
      </c>
      <c r="D42" s="33">
        <f t="shared" si="0"/>
        <v>1.08</v>
      </c>
      <c r="E42" s="1"/>
      <c r="J42" s="1">
        <v>1.08</v>
      </c>
      <c r="K42" s="29"/>
      <c r="L42" s="29"/>
      <c r="M42" s="29"/>
    </row>
    <row r="43" spans="1:13">
      <c r="B43" t="s">
        <v>116</v>
      </c>
      <c r="C43" t="s">
        <v>117</v>
      </c>
      <c r="D43" s="33">
        <f t="shared" si="0"/>
        <v>1.32</v>
      </c>
      <c r="E43" s="1"/>
      <c r="J43" s="1">
        <v>1.32</v>
      </c>
      <c r="K43" s="29"/>
      <c r="L43" s="29"/>
      <c r="M43" s="29"/>
    </row>
    <row r="44" spans="1:13">
      <c r="B44" t="s">
        <v>118</v>
      </c>
      <c r="C44" t="s">
        <v>119</v>
      </c>
      <c r="D44" s="33">
        <f t="shared" si="0"/>
        <v>0.33400000000000002</v>
      </c>
      <c r="E44" s="1"/>
      <c r="J44" s="1">
        <v>0.33400000000000002</v>
      </c>
      <c r="K44" s="29"/>
      <c r="L44" s="29"/>
      <c r="M44" s="29"/>
    </row>
    <row r="45" spans="1:13">
      <c r="B45" t="s">
        <v>120</v>
      </c>
      <c r="C45" t="s">
        <v>121</v>
      </c>
      <c r="D45" s="33">
        <f t="shared" si="0"/>
        <v>-0.62</v>
      </c>
      <c r="E45" s="1"/>
      <c r="J45" s="1">
        <v>-0.62</v>
      </c>
      <c r="K45" s="29"/>
      <c r="L45" s="29"/>
      <c r="M45" s="29"/>
    </row>
    <row r="46" spans="1:13">
      <c r="B46" t="s">
        <v>122</v>
      </c>
      <c r="C46" t="s">
        <v>123</v>
      </c>
      <c r="D46" s="33">
        <f t="shared" si="0"/>
        <v>2.2700000000000001E-2</v>
      </c>
      <c r="E46" s="1"/>
      <c r="J46" s="1">
        <v>2.2700000000000001E-2</v>
      </c>
      <c r="K46" s="29"/>
      <c r="L46" s="29"/>
      <c r="M46" s="29"/>
    </row>
    <row r="47" spans="1:13">
      <c r="B47" t="s">
        <v>124</v>
      </c>
      <c r="C47" t="s">
        <v>125</v>
      </c>
      <c r="D47" s="33">
        <f t="shared" si="0"/>
        <v>0.1719</v>
      </c>
      <c r="E47" s="1"/>
      <c r="J47" s="1">
        <v>0.1719</v>
      </c>
      <c r="K47" s="29"/>
      <c r="L47" s="29"/>
      <c r="M47" s="29"/>
    </row>
    <row r="48" spans="1:13">
      <c r="B48" t="s">
        <v>100</v>
      </c>
      <c r="D48" s="33"/>
      <c r="E48" s="1"/>
      <c r="J48" s="1"/>
      <c r="K48" s="29"/>
      <c r="L48" s="29"/>
      <c r="M48" s="29"/>
    </row>
    <row r="49" spans="1:13">
      <c r="D49" s="33"/>
      <c r="E49" s="1"/>
      <c r="J49" s="1"/>
      <c r="K49" s="29"/>
      <c r="L49" s="29"/>
      <c r="M49" s="29"/>
    </row>
    <row r="50" spans="1:13">
      <c r="A50" t="s">
        <v>126</v>
      </c>
      <c r="B50" t="s">
        <v>127</v>
      </c>
      <c r="C50" t="s">
        <v>128</v>
      </c>
      <c r="D50" s="33">
        <f t="shared" si="0"/>
        <v>5.1250000000000004E-4</v>
      </c>
      <c r="E50" s="5">
        <v>6.2500000000000001E-4</v>
      </c>
      <c r="J50" s="5"/>
      <c r="K50" s="29"/>
      <c r="L50" s="31">
        <f>0.0004</f>
        <v>4.0000000000000002E-4</v>
      </c>
      <c r="M50" s="31"/>
    </row>
    <row r="51" spans="1:13">
      <c r="D51" s="33"/>
      <c r="E51" s="4"/>
      <c r="J51" s="1"/>
      <c r="K51" s="29"/>
      <c r="L51" s="31"/>
      <c r="M51" s="31"/>
    </row>
    <row r="52" spans="1:13">
      <c r="A52" t="s">
        <v>129</v>
      </c>
      <c r="B52" t="s">
        <v>130</v>
      </c>
      <c r="D52" s="33">
        <f t="shared" si="0"/>
        <v>0.28999999999999998</v>
      </c>
      <c r="E52" s="1"/>
      <c r="J52" s="1">
        <v>0.28999999999999998</v>
      </c>
      <c r="K52" s="29"/>
      <c r="L52" s="29"/>
      <c r="M52" s="29"/>
    </row>
    <row r="53" spans="1:13">
      <c r="D53" s="33"/>
      <c r="E53" s="1"/>
      <c r="J53" s="1"/>
      <c r="K53" s="29"/>
      <c r="L53" s="29"/>
      <c r="M53" s="29"/>
    </row>
    <row r="54" spans="1:13">
      <c r="A54" t="s">
        <v>131</v>
      </c>
      <c r="B54" t="s">
        <v>132</v>
      </c>
      <c r="C54" t="s">
        <v>133</v>
      </c>
      <c r="D54" s="33">
        <f t="shared" si="0"/>
        <v>1.6386666999999999E-4</v>
      </c>
      <c r="E54" s="3"/>
      <c r="J54" s="24">
        <f>0.16386667/1000</f>
        <v>1.6386666999999999E-4</v>
      </c>
      <c r="K54" s="29"/>
      <c r="L54" s="29"/>
      <c r="M54" s="29"/>
    </row>
    <row r="55" spans="1:13">
      <c r="B55" t="s">
        <v>134</v>
      </c>
      <c r="C55" t="s">
        <v>135</v>
      </c>
      <c r="D55" s="33">
        <f t="shared" si="0"/>
        <v>1.89E-3</v>
      </c>
      <c r="E55" s="1"/>
      <c r="J55">
        <f>1.89/1000</f>
        <v>1.89E-3</v>
      </c>
      <c r="K55" s="29"/>
      <c r="L55" s="29"/>
      <c r="M55" s="29"/>
    </row>
    <row r="56" spans="1:13">
      <c r="E56" s="1"/>
      <c r="J56" s="1"/>
      <c r="K56" s="29"/>
      <c r="L56" s="29"/>
      <c r="M56" s="29"/>
    </row>
    <row r="57" spans="1:13">
      <c r="E57" s="1"/>
      <c r="J57" s="1"/>
      <c r="K57" s="29"/>
      <c r="L57" s="29"/>
      <c r="M57" s="29"/>
    </row>
    <row r="58" spans="1:13">
      <c r="E58" s="1"/>
      <c r="J58" s="1"/>
      <c r="K58" s="29"/>
      <c r="L58" s="29"/>
      <c r="M58" s="29"/>
    </row>
    <row r="59" spans="1:13">
      <c r="E59" s="1"/>
      <c r="J59" s="1"/>
      <c r="K59" s="29"/>
      <c r="L59" s="29"/>
      <c r="M59" s="29"/>
    </row>
    <row r="60" spans="1:13">
      <c r="E60" s="1"/>
      <c r="J60" s="1"/>
      <c r="K60" s="1"/>
      <c r="L60" s="1"/>
      <c r="M60" s="1"/>
    </row>
    <row r="61" spans="1:13">
      <c r="E61" s="1"/>
      <c r="J61" s="1"/>
      <c r="K61" s="1"/>
      <c r="L61" s="1"/>
      <c r="M61" s="1"/>
    </row>
    <row r="62" spans="1:13">
      <c r="E62" s="21"/>
      <c r="J62" s="1"/>
      <c r="K62" s="1"/>
      <c r="L62" s="1"/>
      <c r="M62" s="1"/>
    </row>
    <row r="63" spans="1:13">
      <c r="E63" s="1"/>
      <c r="J63" s="1"/>
      <c r="K63" s="1"/>
      <c r="L63" s="1"/>
      <c r="M63" s="1"/>
    </row>
    <row r="64" spans="1:13">
      <c r="E64" s="1"/>
      <c r="J64" s="1"/>
      <c r="K64" s="1"/>
      <c r="L64" s="1"/>
      <c r="M64" s="1"/>
    </row>
    <row r="65" spans="2:13">
      <c r="E65" s="2"/>
      <c r="J65" s="1"/>
      <c r="K65" s="1"/>
      <c r="L65" s="1"/>
      <c r="M65" s="1"/>
    </row>
    <row r="66" spans="2:13">
      <c r="E66" s="1"/>
      <c r="J66" s="1"/>
      <c r="K66" s="1"/>
      <c r="L66" s="1"/>
      <c r="M66" s="1"/>
    </row>
    <row r="67" spans="2:13">
      <c r="E67" s="1"/>
      <c r="J67" s="1"/>
      <c r="K67" s="1"/>
      <c r="L67" s="1"/>
      <c r="M67" s="1"/>
    </row>
    <row r="68" spans="2:13">
      <c r="E68" s="1"/>
      <c r="J68" s="1"/>
      <c r="K68" s="1"/>
      <c r="L68" s="1"/>
      <c r="M68" s="1"/>
    </row>
    <row r="69" spans="2:13">
      <c r="E69" s="1"/>
      <c r="J69" s="1"/>
      <c r="K69" s="1"/>
      <c r="L69" s="1"/>
      <c r="M69" s="1"/>
    </row>
    <row r="70" spans="2:13">
      <c r="B70" s="22"/>
      <c r="C70" s="22"/>
      <c r="D70" s="22"/>
      <c r="E70" s="23"/>
      <c r="J70" s="1"/>
      <c r="K70" s="1"/>
      <c r="L70" s="1"/>
      <c r="M70" s="1"/>
    </row>
    <row r="71" spans="2:13">
      <c r="E71" s="21"/>
      <c r="J71" s="1"/>
      <c r="K71" s="1"/>
      <c r="L71" s="1"/>
      <c r="M71" s="1"/>
    </row>
    <row r="72" spans="2:13">
      <c r="E72" s="1"/>
      <c r="J72" s="1"/>
      <c r="K72" s="1"/>
      <c r="L72" s="1"/>
      <c r="M72" s="1"/>
    </row>
    <row r="73" spans="2:13">
      <c r="E73" s="1"/>
      <c r="J73" s="1"/>
      <c r="K73" s="1"/>
      <c r="L73" s="1"/>
      <c r="M73" s="1"/>
    </row>
    <row r="74" spans="2:13">
      <c r="E74" s="1"/>
      <c r="J74" s="1"/>
      <c r="K74" s="1"/>
      <c r="L74" s="1"/>
      <c r="M74"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46C4D-B66C-44B4-A2C1-BFC1CE0490BA}">
  <dimension ref="A1:N69"/>
  <sheetViews>
    <sheetView tabSelected="1" topLeftCell="B6" workbookViewId="0">
      <selection activeCell="D8" sqref="D8:D12"/>
    </sheetView>
  </sheetViews>
  <sheetFormatPr defaultRowHeight="15"/>
  <cols>
    <col min="1" max="1" width="33.7109375" bestFit="1" customWidth="1"/>
    <col min="2" max="2" width="45.85546875" bestFit="1" customWidth="1"/>
    <col min="3" max="3" width="23.140625" customWidth="1"/>
    <col min="4" max="4" width="12.140625" customWidth="1"/>
    <col min="5" max="5" width="12.140625" bestFit="1" customWidth="1"/>
    <col min="7" max="7" width="11.42578125" bestFit="1" customWidth="1"/>
    <col min="10" max="10" width="11.7109375" bestFit="1" customWidth="1"/>
    <col min="11" max="11" width="14" bestFit="1" customWidth="1"/>
  </cols>
  <sheetData>
    <row r="1" spans="1:14">
      <c r="C1" t="s">
        <v>37</v>
      </c>
      <c r="D1" t="s">
        <v>38</v>
      </c>
      <c r="E1" t="s">
        <v>39</v>
      </c>
      <c r="F1" t="s">
        <v>40</v>
      </c>
      <c r="G1" t="s">
        <v>41</v>
      </c>
      <c r="H1" t="s">
        <v>42</v>
      </c>
      <c r="I1" t="s">
        <v>43</v>
      </c>
      <c r="J1" t="s">
        <v>44</v>
      </c>
      <c r="K1" s="28" t="s">
        <v>45</v>
      </c>
      <c r="L1" s="28" t="s">
        <v>46</v>
      </c>
      <c r="M1" s="28" t="s">
        <v>47</v>
      </c>
      <c r="N1" s="28"/>
    </row>
    <row r="2" spans="1:14">
      <c r="A2" t="s">
        <v>136</v>
      </c>
      <c r="B2" t="s">
        <v>49</v>
      </c>
      <c r="C2" t="s">
        <v>137</v>
      </c>
      <c r="D2" s="1">
        <f>AVERAGE(E2:I2)</f>
        <v>0.35118000000000005</v>
      </c>
      <c r="E2" s="1">
        <f>AVERAGE($J4:$J7)</f>
        <v>0.35118000000000005</v>
      </c>
      <c r="F2" s="1">
        <f>AVERAGE($J4:$J7)</f>
        <v>0.35118000000000005</v>
      </c>
      <c r="G2" s="1">
        <f>AVERAGE($J4:$J7)</f>
        <v>0.35118000000000005</v>
      </c>
      <c r="H2" s="1">
        <f>AVERAGE($J4:$J7)</f>
        <v>0.35118000000000005</v>
      </c>
      <c r="I2" s="1">
        <f>AVERAGE($J4:$J7)</f>
        <v>0.35118000000000005</v>
      </c>
      <c r="J2" s="1"/>
      <c r="K2" s="29"/>
      <c r="L2" s="29"/>
      <c r="M2" s="29"/>
      <c r="N2" s="28"/>
    </row>
    <row r="3" spans="1:14">
      <c r="B3" t="s">
        <v>51</v>
      </c>
      <c r="C3" t="s">
        <v>138</v>
      </c>
      <c r="D3" s="1">
        <f>AVERAGE(E3:I3)</f>
        <v>8.2728000000000002</v>
      </c>
      <c r="E3" s="1">
        <v>7.8840000000000003</v>
      </c>
      <c r="F3">
        <v>7.3079999999999998</v>
      </c>
      <c r="G3">
        <v>10.44</v>
      </c>
      <c r="H3">
        <v>6.1920000000000002</v>
      </c>
      <c r="I3">
        <v>9.5399999999999991</v>
      </c>
      <c r="J3" s="1"/>
      <c r="K3" s="29"/>
      <c r="L3" s="29"/>
      <c r="M3" s="29"/>
      <c r="N3" s="28"/>
    </row>
    <row r="4" spans="1:14">
      <c r="B4" s="25" t="s">
        <v>53</v>
      </c>
      <c r="C4" s="26" t="s">
        <v>139</v>
      </c>
      <c r="D4" s="34">
        <f>AVERAGE(E4:N4)</f>
        <v>1.008</v>
      </c>
      <c r="E4" s="7"/>
      <c r="J4" s="7">
        <v>1.008</v>
      </c>
      <c r="K4" s="32"/>
      <c r="L4" s="32"/>
      <c r="M4" s="32"/>
      <c r="N4" s="28"/>
    </row>
    <row r="5" spans="1:14">
      <c r="B5" s="25" t="s">
        <v>55</v>
      </c>
      <c r="C5" s="26" t="s">
        <v>140</v>
      </c>
      <c r="D5" s="34">
        <f t="shared" ref="D5:D54" si="0">AVERAGE(E5:N5)</f>
        <v>0.18720000000000001</v>
      </c>
      <c r="E5" s="7"/>
      <c r="J5" s="7">
        <v>0.18720000000000001</v>
      </c>
      <c r="K5" s="32"/>
      <c r="L5" s="32"/>
      <c r="M5" s="32"/>
      <c r="N5" s="28"/>
    </row>
    <row r="6" spans="1:14">
      <c r="B6" s="25" t="s">
        <v>57</v>
      </c>
      <c r="C6" s="26" t="s">
        <v>141</v>
      </c>
      <c r="D6" s="34">
        <f t="shared" si="0"/>
        <v>0.15192</v>
      </c>
      <c r="E6" s="7"/>
      <c r="J6" s="7">
        <f>(0.1332+0.17064)/2</f>
        <v>0.15192</v>
      </c>
      <c r="K6" s="32"/>
      <c r="L6" s="32"/>
      <c r="M6" s="32"/>
      <c r="N6" s="28"/>
    </row>
    <row r="7" spans="1:14">
      <c r="B7" s="25" t="s">
        <v>59</v>
      </c>
      <c r="C7" s="26"/>
      <c r="D7" s="34">
        <f t="shared" si="0"/>
        <v>5.7599999999999998E-2</v>
      </c>
      <c r="E7" s="7"/>
      <c r="J7" s="7">
        <v>5.7599999999999998E-2</v>
      </c>
      <c r="K7" s="32"/>
      <c r="L7" s="32"/>
      <c r="M7" s="32"/>
      <c r="N7" s="28"/>
    </row>
    <row r="8" spans="1:14">
      <c r="B8" s="25" t="s">
        <v>60</v>
      </c>
      <c r="C8" s="27"/>
      <c r="D8" s="34"/>
      <c r="E8" s="7"/>
      <c r="J8" s="7"/>
      <c r="K8" s="32"/>
      <c r="L8" s="32"/>
      <c r="M8" s="32"/>
      <c r="N8" s="28"/>
    </row>
    <row r="9" spans="1:14">
      <c r="B9" s="25" t="s">
        <v>61</v>
      </c>
      <c r="C9" s="27"/>
      <c r="D9" s="34"/>
      <c r="E9" s="7"/>
      <c r="J9" s="7"/>
      <c r="K9" s="32"/>
      <c r="L9" s="32"/>
      <c r="M9" s="32"/>
      <c r="N9" s="28"/>
    </row>
    <row r="10" spans="1:14">
      <c r="B10" s="25" t="s">
        <v>62</v>
      </c>
      <c r="C10" s="27"/>
      <c r="D10" s="34"/>
      <c r="E10" s="7"/>
      <c r="J10" s="7"/>
      <c r="K10" s="32"/>
      <c r="L10" s="32"/>
      <c r="M10" s="32"/>
      <c r="N10" s="28"/>
    </row>
    <row r="11" spans="1:14">
      <c r="B11" s="25" t="s">
        <v>63</v>
      </c>
      <c r="C11" s="27"/>
      <c r="D11" s="34"/>
      <c r="E11" s="7"/>
      <c r="J11" s="7"/>
      <c r="K11" s="32"/>
      <c r="L11" s="32"/>
      <c r="M11" s="32"/>
      <c r="N11" s="28"/>
    </row>
    <row r="12" spans="1:14">
      <c r="D12" s="34"/>
      <c r="E12" s="1"/>
      <c r="J12" s="1"/>
      <c r="K12" s="29"/>
      <c r="L12" s="29"/>
      <c r="M12" s="29"/>
      <c r="N12" s="28"/>
    </row>
    <row r="13" spans="1:14">
      <c r="A13" t="s">
        <v>142</v>
      </c>
      <c r="B13" t="s">
        <v>65</v>
      </c>
      <c r="C13" t="s">
        <v>143</v>
      </c>
      <c r="D13" s="34">
        <f t="shared" si="0"/>
        <v>82.275999999999996</v>
      </c>
      <c r="E13" s="1"/>
      <c r="J13" s="1">
        <v>82.275999999999996</v>
      </c>
      <c r="K13" s="29"/>
      <c r="L13" s="29"/>
      <c r="M13" s="29"/>
      <c r="N13" s="28"/>
    </row>
    <row r="14" spans="1:14">
      <c r="B14" t="s">
        <v>67</v>
      </c>
      <c r="C14" t="s">
        <v>144</v>
      </c>
      <c r="D14" s="34">
        <f t="shared" si="0"/>
        <v>144.43</v>
      </c>
      <c r="E14" s="1"/>
      <c r="J14" s="1">
        <v>144.43</v>
      </c>
      <c r="K14" s="29"/>
      <c r="L14" s="29"/>
      <c r="M14" s="29"/>
      <c r="N14" s="28"/>
    </row>
    <row r="15" spans="1:14">
      <c r="B15" t="s">
        <v>69</v>
      </c>
      <c r="C15" t="s">
        <v>145</v>
      </c>
      <c r="D15" s="34">
        <f t="shared" si="0"/>
        <v>7.3999999999999996E-2</v>
      </c>
      <c r="E15" s="1"/>
      <c r="J15" s="1">
        <v>7.3999999999999996E-2</v>
      </c>
      <c r="K15" s="29"/>
      <c r="L15" s="29"/>
      <c r="M15" s="29"/>
      <c r="N15" s="28"/>
    </row>
    <row r="16" spans="1:14">
      <c r="B16" t="s">
        <v>71</v>
      </c>
      <c r="C16" t="s">
        <v>146</v>
      </c>
      <c r="D16" s="34">
        <f t="shared" si="0"/>
        <v>97.024000000000001</v>
      </c>
      <c r="E16" s="1"/>
      <c r="J16" s="1">
        <v>97.024000000000001</v>
      </c>
      <c r="K16" s="29"/>
      <c r="L16" s="29"/>
      <c r="M16" s="29"/>
      <c r="N16" s="28"/>
    </row>
    <row r="17" spans="1:14">
      <c r="D17" s="34"/>
      <c r="E17" s="1"/>
      <c r="J17" s="1"/>
      <c r="K17" s="29"/>
      <c r="L17" s="29"/>
      <c r="M17" s="29"/>
      <c r="N17" s="28"/>
    </row>
    <row r="18" spans="1:14">
      <c r="A18" t="s">
        <v>147</v>
      </c>
      <c r="B18" t="s">
        <v>74</v>
      </c>
      <c r="D18" s="34">
        <f t="shared" si="0"/>
        <v>37.700000000000003</v>
      </c>
      <c r="E18" s="1"/>
      <c r="J18" s="1">
        <v>37.700000000000003</v>
      </c>
      <c r="K18" s="29"/>
      <c r="L18" s="29"/>
      <c r="M18" s="29"/>
      <c r="N18" s="28"/>
    </row>
    <row r="19" spans="1:14">
      <c r="D19" s="34"/>
      <c r="E19" s="1"/>
      <c r="J19" s="1"/>
      <c r="K19" s="29"/>
      <c r="L19" s="29"/>
      <c r="M19" s="29"/>
      <c r="N19" s="28"/>
    </row>
    <row r="20" spans="1:14">
      <c r="A20" t="s">
        <v>148</v>
      </c>
      <c r="B20" s="6" t="s">
        <v>76</v>
      </c>
      <c r="C20" s="6" t="s">
        <v>149</v>
      </c>
      <c r="D20" s="34">
        <f t="shared" si="0"/>
        <v>14.5</v>
      </c>
      <c r="E20" s="7"/>
      <c r="J20" s="1"/>
      <c r="K20" s="32"/>
      <c r="L20" s="32">
        <v>14.5</v>
      </c>
      <c r="M20" s="29"/>
      <c r="N20" s="28"/>
    </row>
    <row r="21" spans="1:14">
      <c r="B21" s="6" t="s">
        <v>78</v>
      </c>
      <c r="C21" s="6" t="s">
        <v>150</v>
      </c>
      <c r="D21" s="34">
        <f t="shared" si="0"/>
        <v>11</v>
      </c>
      <c r="E21" s="7"/>
      <c r="J21" s="1"/>
      <c r="K21" s="32"/>
      <c r="L21" s="32">
        <v>11</v>
      </c>
      <c r="M21" s="29"/>
      <c r="N21" s="28"/>
    </row>
    <row r="22" spans="1:14">
      <c r="B22" s="6" t="s">
        <v>80</v>
      </c>
      <c r="C22" s="6" t="s">
        <v>151</v>
      </c>
      <c r="D22" s="34">
        <f t="shared" si="0"/>
        <v>15.6</v>
      </c>
      <c r="E22" s="7"/>
      <c r="J22" s="1"/>
      <c r="K22" s="32"/>
      <c r="L22" s="32">
        <v>15.6</v>
      </c>
      <c r="M22" s="29"/>
      <c r="N22" s="28"/>
    </row>
    <row r="23" spans="1:14">
      <c r="B23" s="6" t="s">
        <v>82</v>
      </c>
      <c r="C23" s="6" t="s">
        <v>152</v>
      </c>
      <c r="D23" s="34">
        <f t="shared" si="0"/>
        <v>13.7</v>
      </c>
      <c r="E23" s="7"/>
      <c r="J23" s="1"/>
      <c r="K23" s="32"/>
      <c r="L23" s="32">
        <v>13.7</v>
      </c>
      <c r="M23" s="29"/>
      <c r="N23" s="28"/>
    </row>
    <row r="24" spans="1:14">
      <c r="B24" s="6" t="s">
        <v>84</v>
      </c>
      <c r="C24" s="6" t="s">
        <v>153</v>
      </c>
      <c r="D24" s="34">
        <f t="shared" si="0"/>
        <v>5.54</v>
      </c>
      <c r="E24" s="7"/>
      <c r="J24" s="1"/>
      <c r="K24" s="32"/>
      <c r="L24" s="32">
        <v>5.54</v>
      </c>
      <c r="M24" s="29"/>
      <c r="N24" s="28"/>
    </row>
    <row r="25" spans="1:14">
      <c r="B25" s="6" t="s">
        <v>86</v>
      </c>
      <c r="C25" s="6" t="s">
        <v>154</v>
      </c>
      <c r="D25" s="34">
        <f t="shared" si="0"/>
        <v>34</v>
      </c>
      <c r="E25" s="7"/>
      <c r="J25" s="1"/>
      <c r="K25" s="32"/>
      <c r="L25" s="32">
        <v>34</v>
      </c>
      <c r="M25" s="29"/>
      <c r="N25" s="28"/>
    </row>
    <row r="26" spans="1:14">
      <c r="B26" s="6" t="s">
        <v>88</v>
      </c>
      <c r="C26" s="6" t="s">
        <v>155</v>
      </c>
      <c r="D26" s="34">
        <f t="shared" si="0"/>
        <v>8.7599999999999997E-2</v>
      </c>
      <c r="E26" s="7"/>
      <c r="J26" s="1"/>
      <c r="K26" s="32"/>
      <c r="L26" s="32">
        <v>8.7599999999999997E-2</v>
      </c>
      <c r="M26" s="29"/>
      <c r="N26" s="28"/>
    </row>
    <row r="27" spans="1:14">
      <c r="B27" s="6" t="s">
        <v>90</v>
      </c>
      <c r="C27" s="6" t="s">
        <v>156</v>
      </c>
      <c r="D27" s="34">
        <f t="shared" si="0"/>
        <v>12</v>
      </c>
      <c r="E27" s="7"/>
      <c r="J27" s="1"/>
      <c r="K27" s="32"/>
      <c r="L27" s="32">
        <v>12</v>
      </c>
      <c r="M27" s="29"/>
      <c r="N27" s="28"/>
    </row>
    <row r="28" spans="1:14">
      <c r="B28" s="6" t="s">
        <v>92</v>
      </c>
      <c r="C28" s="6" t="s">
        <v>157</v>
      </c>
      <c r="D28" s="34">
        <f t="shared" si="0"/>
        <v>24.3</v>
      </c>
      <c r="E28" s="7"/>
      <c r="J28" s="1"/>
      <c r="K28" s="32"/>
      <c r="L28" s="32">
        <v>24.3</v>
      </c>
      <c r="M28" s="29"/>
      <c r="N28" s="28"/>
    </row>
    <row r="29" spans="1:14">
      <c r="B29" s="6" t="s">
        <v>94</v>
      </c>
      <c r="C29" s="6" t="s">
        <v>158</v>
      </c>
      <c r="D29" s="34">
        <f t="shared" si="0"/>
        <v>1.6739999999999999</v>
      </c>
      <c r="E29" s="7"/>
      <c r="J29" s="1"/>
      <c r="K29" s="32"/>
      <c r="L29" s="32">
        <v>1.6739999999999999</v>
      </c>
      <c r="M29" s="29"/>
      <c r="N29" s="28"/>
    </row>
    <row r="30" spans="1:14">
      <c r="B30" s="6" t="s">
        <v>96</v>
      </c>
      <c r="C30" s="6" t="s">
        <v>159</v>
      </c>
      <c r="D30" s="34">
        <f t="shared" si="0"/>
        <v>11.9</v>
      </c>
      <c r="E30" s="7"/>
      <c r="J30" s="1"/>
      <c r="K30" s="32"/>
      <c r="L30" s="32">
        <v>11.9</v>
      </c>
      <c r="M30" s="29"/>
      <c r="N30" s="28"/>
    </row>
    <row r="31" spans="1:14">
      <c r="B31" s="6" t="s">
        <v>160</v>
      </c>
      <c r="C31" s="6" t="s">
        <v>161</v>
      </c>
      <c r="D31" s="34"/>
      <c r="E31" s="7"/>
      <c r="J31" s="1"/>
      <c r="K31" s="32"/>
      <c r="L31" s="32"/>
      <c r="M31" s="29"/>
      <c r="N31" s="28"/>
    </row>
    <row r="32" spans="1:14">
      <c r="B32" t="s">
        <v>100</v>
      </c>
      <c r="D32" s="34"/>
      <c r="E32" s="1"/>
      <c r="J32" s="1"/>
      <c r="K32" s="29"/>
      <c r="L32" s="29"/>
      <c r="M32" s="29"/>
      <c r="N32" s="28"/>
    </row>
    <row r="33" spans="1:14">
      <c r="D33" s="34"/>
      <c r="E33" s="1"/>
      <c r="J33" s="1"/>
      <c r="K33" s="29"/>
      <c r="L33" s="29"/>
      <c r="M33" s="29"/>
      <c r="N33" s="28"/>
    </row>
    <row r="34" spans="1:14">
      <c r="A34" t="s">
        <v>162</v>
      </c>
      <c r="B34" s="6" t="s">
        <v>103</v>
      </c>
      <c r="C34" s="6" t="s">
        <v>163</v>
      </c>
      <c r="D34" s="34">
        <f t="shared" si="0"/>
        <v>160</v>
      </c>
      <c r="E34" s="7"/>
      <c r="J34" s="7">
        <v>160</v>
      </c>
      <c r="K34" s="32"/>
      <c r="L34" s="32"/>
      <c r="M34" s="32"/>
      <c r="N34" s="28"/>
    </row>
    <row r="35" spans="1:14">
      <c r="B35" s="6" t="s">
        <v>105</v>
      </c>
      <c r="C35" s="6" t="s">
        <v>164</v>
      </c>
      <c r="D35" s="34">
        <f t="shared" si="0"/>
        <v>324</v>
      </c>
      <c r="E35" s="7"/>
      <c r="J35" s="7">
        <v>324</v>
      </c>
      <c r="K35" s="32"/>
      <c r="L35" s="32"/>
      <c r="M35" s="32"/>
      <c r="N35" s="28"/>
    </row>
    <row r="36" spans="1:14">
      <c r="B36" s="6" t="s">
        <v>107</v>
      </c>
      <c r="C36" s="6" t="s">
        <v>165</v>
      </c>
      <c r="D36" s="34">
        <f t="shared" si="0"/>
        <v>284</v>
      </c>
      <c r="E36" s="7"/>
      <c r="J36" s="7">
        <v>284</v>
      </c>
      <c r="K36" s="32"/>
      <c r="L36" s="32"/>
      <c r="M36" s="32"/>
      <c r="N36" s="28"/>
    </row>
    <row r="37" spans="1:14">
      <c r="B37" s="6" t="s">
        <v>109</v>
      </c>
      <c r="C37" s="6" t="s">
        <v>166</v>
      </c>
      <c r="D37" s="34">
        <f t="shared" si="0"/>
        <v>210</v>
      </c>
      <c r="E37" s="7"/>
      <c r="J37" s="7">
        <v>210</v>
      </c>
      <c r="K37" s="32"/>
      <c r="L37" s="32"/>
      <c r="M37" s="32"/>
      <c r="N37" s="28"/>
    </row>
    <row r="38" spans="1:14">
      <c r="B38" s="6" t="s">
        <v>111</v>
      </c>
      <c r="C38" s="6" t="s">
        <v>167</v>
      </c>
      <c r="D38" s="34">
        <f t="shared" si="0"/>
        <v>156</v>
      </c>
      <c r="E38" s="7"/>
      <c r="J38" s="7">
        <v>156</v>
      </c>
      <c r="K38" s="32"/>
      <c r="L38" s="32"/>
      <c r="M38" s="32"/>
      <c r="N38" s="28"/>
    </row>
    <row r="39" spans="1:14">
      <c r="B39" t="s">
        <v>100</v>
      </c>
      <c r="D39" s="34">
        <f t="shared" si="0"/>
        <v>257.25</v>
      </c>
      <c r="E39" s="1"/>
      <c r="J39" s="1">
        <v>264.5</v>
      </c>
      <c r="K39" s="29">
        <v>250</v>
      </c>
      <c r="L39" s="29"/>
      <c r="M39" s="29"/>
      <c r="N39" s="28"/>
    </row>
    <row r="40" spans="1:14">
      <c r="D40" s="34"/>
      <c r="E40" s="1"/>
      <c r="J40" s="1"/>
      <c r="K40" s="29"/>
      <c r="L40" s="29"/>
      <c r="M40" s="29"/>
      <c r="N40" s="28"/>
    </row>
    <row r="41" spans="1:14">
      <c r="A41" t="s">
        <v>168</v>
      </c>
      <c r="B41" s="6" t="s">
        <v>114</v>
      </c>
      <c r="C41" s="6" t="s">
        <v>169</v>
      </c>
      <c r="D41" s="34">
        <f t="shared" si="0"/>
        <v>16.2</v>
      </c>
      <c r="E41" s="7"/>
      <c r="J41" s="7">
        <v>16.2</v>
      </c>
      <c r="K41" s="32"/>
      <c r="L41" s="32"/>
      <c r="M41" s="32"/>
      <c r="N41" s="28"/>
    </row>
    <row r="42" spans="1:14">
      <c r="B42" s="6" t="s">
        <v>116</v>
      </c>
      <c r="C42" s="6" t="s">
        <v>170</v>
      </c>
      <c r="D42" s="34">
        <f t="shared" si="0"/>
        <v>13.4</v>
      </c>
      <c r="E42" s="7"/>
      <c r="J42" s="7">
        <v>13.4</v>
      </c>
      <c r="K42" s="32"/>
      <c r="L42" s="32"/>
      <c r="M42" s="32"/>
      <c r="N42" s="28"/>
    </row>
    <row r="43" spans="1:14">
      <c r="B43" s="6" t="s">
        <v>118</v>
      </c>
      <c r="C43" s="6" t="s">
        <v>171</v>
      </c>
      <c r="D43" s="34">
        <f t="shared" si="0"/>
        <v>6.7</v>
      </c>
      <c r="E43" s="7"/>
      <c r="J43" s="7">
        <v>6.7</v>
      </c>
      <c r="K43" s="32"/>
      <c r="L43" s="32"/>
      <c r="M43" s="32"/>
      <c r="N43" s="28"/>
    </row>
    <row r="44" spans="1:14">
      <c r="B44" s="6" t="s">
        <v>120</v>
      </c>
      <c r="C44" s="6" t="s">
        <v>172</v>
      </c>
      <c r="D44" s="34">
        <f t="shared" si="0"/>
        <v>5</v>
      </c>
      <c r="E44" s="7"/>
      <c r="J44" s="7">
        <v>5</v>
      </c>
      <c r="K44" s="32"/>
      <c r="L44" s="32"/>
      <c r="M44" s="32"/>
      <c r="N44" s="28"/>
    </row>
    <row r="45" spans="1:14">
      <c r="B45" s="6" t="s">
        <v>122</v>
      </c>
      <c r="C45" s="6" t="s">
        <v>173</v>
      </c>
      <c r="D45" s="34">
        <f t="shared" si="0"/>
        <v>9.1999999999999993</v>
      </c>
      <c r="E45" s="7"/>
      <c r="J45" s="7">
        <v>9.1999999999999993</v>
      </c>
      <c r="K45" s="32"/>
      <c r="L45" s="32"/>
      <c r="M45" s="32"/>
      <c r="N45" s="28"/>
    </row>
    <row r="46" spans="1:14">
      <c r="B46" s="6" t="s">
        <v>124</v>
      </c>
      <c r="C46" s="6" t="s">
        <v>174</v>
      </c>
      <c r="D46" s="34">
        <f t="shared" si="0"/>
        <v>1.849</v>
      </c>
      <c r="E46" s="7"/>
      <c r="J46" s="7">
        <v>1.849</v>
      </c>
      <c r="K46" s="32"/>
      <c r="L46" s="32"/>
      <c r="M46" s="32"/>
      <c r="N46" s="28"/>
    </row>
    <row r="47" spans="1:14">
      <c r="B47" t="s">
        <v>100</v>
      </c>
      <c r="D47" s="34"/>
      <c r="E47" s="1"/>
      <c r="J47" s="1"/>
      <c r="K47" s="29"/>
      <c r="L47" s="29"/>
      <c r="M47" s="29"/>
      <c r="N47" s="28"/>
    </row>
    <row r="48" spans="1:14">
      <c r="D48" s="34"/>
      <c r="E48" s="1"/>
      <c r="J48" s="1"/>
      <c r="K48" s="29"/>
      <c r="L48" s="29"/>
      <c r="M48" s="29"/>
      <c r="N48" s="28"/>
    </row>
    <row r="49" spans="1:14">
      <c r="A49" t="s">
        <v>175</v>
      </c>
      <c r="B49" t="s">
        <v>127</v>
      </c>
      <c r="C49" t="s">
        <v>176</v>
      </c>
      <c r="D49" s="34">
        <f t="shared" si="0"/>
        <v>8.7050000000000009E-3</v>
      </c>
      <c r="E49" s="3">
        <v>1.0410000000000001E-2</v>
      </c>
      <c r="J49" s="1"/>
      <c r="K49" s="29"/>
      <c r="L49" s="30">
        <f>0.007</f>
        <v>7.0000000000000001E-3</v>
      </c>
      <c r="M49" s="30"/>
      <c r="N49" s="28"/>
    </row>
    <row r="50" spans="1:14">
      <c r="D50" s="34"/>
      <c r="E50" s="1"/>
      <c r="J50" s="1"/>
      <c r="K50" s="29"/>
      <c r="L50" s="29"/>
      <c r="M50" s="29"/>
      <c r="N50" s="28"/>
    </row>
    <row r="51" spans="1:14">
      <c r="A51" t="s">
        <v>177</v>
      </c>
      <c r="B51" t="s">
        <v>130</v>
      </c>
      <c r="C51" t="s">
        <v>178</v>
      </c>
      <c r="D51" s="34">
        <f t="shared" si="0"/>
        <v>5.54</v>
      </c>
      <c r="E51" s="1"/>
      <c r="J51" s="1"/>
      <c r="K51" s="29">
        <v>5.54</v>
      </c>
      <c r="L51" s="29"/>
      <c r="M51" s="29"/>
      <c r="N51" s="28"/>
    </row>
    <row r="52" spans="1:14">
      <c r="D52" s="34"/>
      <c r="E52" s="1"/>
      <c r="J52" s="1"/>
      <c r="K52" s="29"/>
      <c r="L52" s="29"/>
      <c r="M52" s="29"/>
      <c r="N52" s="28"/>
    </row>
    <row r="53" spans="1:14">
      <c r="A53" t="s">
        <v>179</v>
      </c>
      <c r="B53" t="s">
        <v>132</v>
      </c>
      <c r="C53" t="s">
        <v>180</v>
      </c>
      <c r="D53" s="34">
        <f t="shared" si="0"/>
        <v>2.3279999999999998E-3</v>
      </c>
      <c r="E53" s="1"/>
      <c r="J53" s="24">
        <f>2.328/1000</f>
        <v>2.3279999999999998E-3</v>
      </c>
      <c r="K53" s="29"/>
      <c r="L53" s="29"/>
      <c r="M53" s="29"/>
      <c r="N53" s="28"/>
    </row>
    <row r="54" spans="1:14">
      <c r="B54" t="s">
        <v>134</v>
      </c>
      <c r="C54" t="s">
        <v>181</v>
      </c>
      <c r="D54" s="34">
        <f t="shared" si="0"/>
        <v>2.81E-2</v>
      </c>
      <c r="J54">
        <f>28.1/1000</f>
        <v>2.81E-2</v>
      </c>
      <c r="K54" s="28"/>
      <c r="L54" s="28"/>
      <c r="M54" s="28"/>
      <c r="N54" s="28"/>
    </row>
    <row r="55" spans="1:14">
      <c r="E55" s="1"/>
      <c r="J55" s="3"/>
      <c r="K55" s="29"/>
      <c r="L55" s="29"/>
      <c r="M55" s="29"/>
      <c r="N55" s="28"/>
    </row>
    <row r="56" spans="1:14">
      <c r="E56" s="1"/>
      <c r="J56" s="1"/>
      <c r="K56" s="29"/>
      <c r="L56" s="29"/>
      <c r="M56" s="29"/>
      <c r="N56" s="28"/>
    </row>
    <row r="57" spans="1:14">
      <c r="E57" s="1"/>
      <c r="J57" s="1"/>
      <c r="K57" s="29"/>
      <c r="L57" s="29"/>
      <c r="M57" s="29"/>
      <c r="N57" s="28"/>
    </row>
    <row r="58" spans="1:14">
      <c r="E58" s="1"/>
      <c r="J58" s="1"/>
      <c r="K58" s="29"/>
      <c r="L58" s="29"/>
      <c r="M58" s="29"/>
      <c r="N58" s="28"/>
    </row>
    <row r="59" spans="1:14">
      <c r="E59" s="1"/>
      <c r="J59" s="1"/>
      <c r="K59" s="29"/>
      <c r="L59" s="29"/>
      <c r="M59" s="29"/>
      <c r="N59" s="28"/>
    </row>
    <row r="60" spans="1:14">
      <c r="E60" s="1"/>
      <c r="J60" s="1"/>
      <c r="K60" s="29"/>
      <c r="L60" s="29"/>
      <c r="M60" s="29"/>
      <c r="N60" s="28"/>
    </row>
    <row r="61" spans="1:14">
      <c r="E61" s="1"/>
      <c r="J61" s="1"/>
      <c r="K61" s="29"/>
      <c r="L61" s="29"/>
      <c r="M61" s="29"/>
      <c r="N61" s="28"/>
    </row>
    <row r="62" spans="1:14">
      <c r="E62" s="2"/>
      <c r="J62" s="1"/>
      <c r="K62" s="29"/>
      <c r="L62" s="29"/>
      <c r="M62" s="29"/>
      <c r="N62" s="28"/>
    </row>
    <row r="63" spans="1:14">
      <c r="E63" s="1"/>
      <c r="J63" s="1"/>
      <c r="K63" s="1"/>
      <c r="L63" s="1"/>
      <c r="M63" s="1"/>
    </row>
    <row r="64" spans="1:14">
      <c r="E64" s="1"/>
      <c r="J64" s="1"/>
      <c r="K64" s="1"/>
      <c r="L64" s="1"/>
      <c r="M64" s="1"/>
    </row>
    <row r="65" spans="5:13">
      <c r="E65" s="1"/>
      <c r="J65" s="1"/>
      <c r="K65" s="1"/>
      <c r="L65" s="1"/>
      <c r="M65" s="1"/>
    </row>
    <row r="66" spans="5:13">
      <c r="E66" s="1"/>
      <c r="J66" s="1"/>
      <c r="K66" s="1"/>
      <c r="L66" s="1"/>
      <c r="M66" s="1"/>
    </row>
    <row r="67" spans="5:13">
      <c r="E67" s="1"/>
      <c r="J67" s="1"/>
      <c r="K67" s="1"/>
      <c r="L67" s="1"/>
      <c r="M67" s="1"/>
    </row>
    <row r="68" spans="5:13">
      <c r="E68" s="1"/>
      <c r="J68" s="1"/>
      <c r="K68" s="1"/>
      <c r="L68" s="1"/>
      <c r="M68" s="1"/>
    </row>
    <row r="69" spans="5:13">
      <c r="E69" s="1"/>
      <c r="J69" s="1"/>
      <c r="K69" s="1"/>
      <c r="L69" s="1"/>
      <c r="M6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2019-06-03T08:58:09Z</dcterms:created>
  <dcterms:modified xsi:type="dcterms:W3CDTF">2019-06-07T10:05:58Z</dcterms:modified>
  <cp:category/>
  <cp:contentStatus/>
</cp:coreProperties>
</file>