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daf00c8ff1da4/Documents/DATA BOOTCAMP/"/>
    </mc:Choice>
  </mc:AlternateContent>
  <xr:revisionPtr revIDLastSave="240" documentId="14_{0417A1F3-FD19-4832-8AA9-01A40D7F4188}" xr6:coauthVersionLast="47" xr6:coauthVersionMax="47" xr10:uidLastSave="{243D1BB4-7751-4198-A534-BBBDB5719322}"/>
  <bookViews>
    <workbookView xWindow="28680" yWindow="-120" windowWidth="29040" windowHeight="15840" activeTab="1" xr2:uid="{00000000-000D-0000-FFFF-FFFF00000000}"/>
  </bookViews>
  <sheets>
    <sheet name="Kickstarter" sheetId="1" r:id="rId1"/>
    <sheet name="Outcomes Based on Goals" sheetId="12" r:id="rId2"/>
    <sheet name="Outcomes Based on Launch Date" sheetId="4" r:id="rId3"/>
  </sheets>
  <definedNames>
    <definedName name="_xlnm._FilterDatabase" localSheetId="0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2" l="1"/>
  <c r="B11" i="12"/>
  <c r="B3" i="12"/>
  <c r="C13" i="12"/>
  <c r="B13" i="12"/>
  <c r="H4" i="12"/>
  <c r="H5" i="12"/>
  <c r="H6" i="12"/>
  <c r="H7" i="12"/>
  <c r="H8" i="12"/>
  <c r="H9" i="12"/>
  <c r="H10" i="12"/>
  <c r="H12" i="12"/>
  <c r="D12" i="12"/>
  <c r="D11" i="12"/>
  <c r="D10" i="12"/>
  <c r="D9" i="12"/>
  <c r="D8" i="12"/>
  <c r="D7" i="12"/>
  <c r="D6" i="12"/>
  <c r="D5" i="12"/>
  <c r="D4" i="12"/>
  <c r="D3" i="12"/>
  <c r="D13" i="12"/>
  <c r="C12" i="12"/>
  <c r="C10" i="12"/>
  <c r="C9" i="12"/>
  <c r="C8" i="12"/>
  <c r="C7" i="12"/>
  <c r="C6" i="12"/>
  <c r="C5" i="12"/>
  <c r="C4" i="12"/>
  <c r="C3" i="12"/>
  <c r="B10" i="12"/>
  <c r="B12" i="12"/>
  <c r="B9" i="12"/>
  <c r="B8" i="12"/>
  <c r="B7" i="12"/>
  <c r="B6" i="12"/>
  <c r="B5" i="12"/>
  <c r="B4" i="12"/>
  <c r="B2" i="12"/>
  <c r="D2" i="12"/>
  <c r="C2" i="12"/>
  <c r="E6" i="12" l="1"/>
  <c r="G6" i="12" s="1"/>
  <c r="E5" i="12"/>
  <c r="F5" i="12" s="1"/>
  <c r="E8" i="12"/>
  <c r="F8" i="12" s="1"/>
  <c r="E7" i="12"/>
  <c r="F7" i="12" s="1"/>
  <c r="E9" i="12"/>
  <c r="F9" i="12" s="1"/>
  <c r="E10" i="12"/>
  <c r="F10" i="12" s="1"/>
  <c r="E3" i="12"/>
  <c r="E13" i="12"/>
  <c r="E2" i="12"/>
  <c r="F2" i="12" s="1"/>
  <c r="E12" i="12"/>
  <c r="F12" i="12" s="1"/>
  <c r="E4" i="12"/>
  <c r="F4" i="12" s="1"/>
  <c r="E11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2" i="1"/>
  <c r="F11" i="12" l="1"/>
  <c r="H11" i="12"/>
  <c r="G3" i="12"/>
  <c r="H3" i="12"/>
  <c r="F13" i="12"/>
  <c r="H13" i="12"/>
  <c r="F6" i="12"/>
  <c r="G5" i="12"/>
  <c r="G8" i="12"/>
  <c r="G9" i="12"/>
  <c r="G7" i="12"/>
  <c r="G10" i="12"/>
  <c r="F3" i="12"/>
  <c r="G13" i="12"/>
  <c r="G2" i="12"/>
  <c r="H2" i="12"/>
  <c r="G4" i="12"/>
  <c r="G12" i="12"/>
  <c r="G11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<sst xmlns="http://schemas.openxmlformats.org/spreadsheetml/2006/main" count="32975" uniqueCount="8400">
  <si>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</si>
  <si>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</si>
  <si>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</si>
  <si>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</si>
  <si>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</si>
  <si>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</si>
  <si>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</si>
  <si>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</si>
  <si>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</si>
  <si>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</si>
  <si>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</si>
  <si>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</si>
  <si>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</si>
  <si>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</si>
  <si>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</si>
  <si>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</si>
  <si>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</si>
  <si>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</si>
  <si>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</si>
  <si>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</si>
  <si>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</si>
  <si>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</si>
  <si>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</si>
  <si>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</si>
  <si>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</si>
  <si>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</si>
  <si>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</si>
  <si>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</si>
  <si>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</si>
  <si>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</si>
  <si>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</si>
  <si>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</si>
  <si>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</si>
  <si>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</si>
  <si>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</si>
  <si>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</si>
  <si>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</si>
  <si>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</si>
  <si>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</si>
  <si>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</si>
  <si>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</si>
  <si>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</si>
  <si>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</si>
  <si>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</si>
  <si>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</si>
  <si>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</si>
  <si>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</si>
  <si>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</si>
  <si>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</si>
  <si>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</si>
  <si>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</si>
  <si>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</si>
  <si>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</si>
  <si>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</si>
  <si>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</si>
  <si>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</si>
  <si>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</si>
  <si>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</si>
  <si>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</si>
  <si>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</si>
  <si>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</si>
  <si>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</si>
  <si>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</si>
  <si>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</si>
  <si>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</si>
  <si>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</si>
  <si>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</si>
  <si>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</si>
  <si>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</si>
  <si>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</si>
  <si>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</si>
  <si>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</si>
  <si>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</si>
  <si>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</si>
  <si>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</si>
  <si>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</si>
  <si>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</si>
  <si>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</si>
  <si>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</si>
  <si>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</si>
  <si>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</si>
  <si>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</si>
  <si>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</si>
  <si>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</si>
  <si>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</si>
  <si>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</si>
  <si>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</si>
  <si>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</si>
  <si>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</si>
  <si>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</si>
  <si>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</si>
  <si>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</si>
  <si>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</si>
  <si>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</si>
  <si>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</si>
  <si>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</si>
  <si>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</si>
  <si>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</si>
  <si>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</si>
  <si>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</si>
  <si>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</si>
  <si>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</si>
  <si>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</si>
  <si>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</si>
  <si>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</si>
  <si>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</si>
  <si>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</si>
  <si>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</si>
  <si>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</si>
  <si>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</si>
  <si>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</si>
  <si>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</si>
  <si>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</si>
  <si>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</si>
  <si>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</si>
  <si>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</si>
  <si>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</si>
  <si>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</si>
  <si>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</si>
  <si>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</si>
  <si>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</si>
  <si>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</si>
  <si>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</si>
  <si>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</si>
  <si>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</si>
  <si>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</si>
  <si>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</si>
  <si>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</si>
  <si>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</si>
  <si>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</si>
  <si>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</si>
  <si>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</si>
  <si>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</si>
  <si>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</si>
  <si>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</si>
  <si>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</si>
  <si>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</si>
  <si>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</si>
  <si>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</si>
  <si>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</si>
  <si>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</si>
  <si>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</si>
  <si>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</si>
  <si>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</si>
  <si>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</si>
  <si>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</si>
  <si>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</si>
  <si>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</si>
  <si>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</si>
  <si>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</si>
  <si>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</si>
  <si>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</si>
  <si>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</si>
  <si>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</si>
  <si>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</si>
  <si>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</si>
  <si>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</si>
  <si>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</si>
  <si>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</si>
  <si>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</si>
  <si>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</si>
  <si>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</si>
  <si>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</si>
  <si>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</si>
  <si>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</si>
  <si>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</si>
  <si>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</si>
  <si>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</si>
  <si>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</si>
  <si>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</si>
  <si>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</si>
  <si>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</si>
  <si>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</si>
  <si>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</si>
  <si>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</si>
  <si>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</si>
  <si>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</si>
  <si>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</si>
  <si>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</si>
  <si>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</si>
  <si>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</si>
  <si>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</si>
  <si>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</si>
  <si>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</si>
  <si>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</si>
  <si>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</si>
  <si>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</si>
  <si>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</si>
  <si>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</si>
  <si>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</si>
  <si>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</si>
  <si>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</si>
  <si>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</si>
  <si>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</si>
  <si>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</si>
  <si>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</si>
  <si>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</si>
  <si>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</si>
  <si>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</si>
  <si>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</si>
  <si>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</si>
  <si>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</si>
  <si>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</si>
  <si>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</si>
  <si>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</si>
  <si>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</si>
  <si>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</si>
  <si>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</si>
  <si>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</si>
  <si>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</si>
  <si>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</si>
  <si>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</si>
  <si>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</si>
  <si>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</si>
  <si>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</si>
  <si>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</si>
  <si>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</si>
  <si>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</si>
  <si>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</si>
  <si>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</si>
  <si>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</si>
  <si>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</si>
  <si>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</si>
  <si>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</si>
  <si>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</si>
  <si>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</si>
  <si>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</si>
  <si>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</si>
  <si>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</si>
  <si>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</si>
  <si>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</si>
  <si>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</si>
  <si>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</si>
  <si>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</si>
  <si>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</si>
  <si>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</si>
  <si>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</si>
  <si>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</si>
  <si>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</si>
  <si>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</si>
  <si>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</si>
  <si>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</si>
  <si>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</si>
  <si>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</si>
  <si>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</si>
  <si>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</si>
  <si>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</si>
  <si>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</si>
  <si>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</si>
  <si>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</si>
  <si>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</si>
  <si>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</si>
  <si>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</si>
  <si>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</si>
  <si>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</si>
  <si>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</si>
  <si>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</si>
  <si>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</si>
  <si>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</si>
  <si>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</si>
  <si>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</si>
  <si>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</si>
  <si>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</si>
  <si>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</si>
  <si>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</si>
  <si>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</si>
  <si>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</si>
  <si>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</si>
  <si>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</si>
  <si>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</si>
  <si>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</si>
  <si>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</si>
  <si>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</si>
  <si>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</si>
  <si>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</si>
  <si>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</si>
  <si>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</si>
  <si>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</si>
  <si>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</si>
  <si>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</si>
  <si>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</si>
  <si>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</si>
  <si>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</si>
  <si>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</si>
  <si>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</si>
  <si>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</si>
  <si>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</si>
  <si>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</si>
  <si>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</si>
  <si>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</si>
  <si>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</si>
  <si>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</si>
  <si>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</si>
  <si>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</si>
  <si>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</si>
  <si>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</si>
  <si>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</si>
  <si>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</si>
  <si>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</si>
  <si>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</si>
  <si>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</si>
  <si>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</si>
  <si>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</si>
  <si>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</si>
  <si>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</si>
  <si>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</si>
  <si>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</si>
  <si>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</si>
  <si>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</si>
  <si>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</si>
  <si>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</si>
  <si>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</si>
  <si>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</si>
  <si>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</si>
  <si>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</si>
  <si>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</si>
  <si>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</si>
  <si>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</si>
  <si>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</si>
  <si>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</si>
  <si>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</si>
  <si>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</si>
  <si>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</si>
  <si>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</si>
  <si>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</si>
  <si>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</si>
  <si>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</si>
  <si>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</si>
  <si>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</si>
  <si>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</si>
  <si>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</si>
  <si>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</si>
  <si>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</si>
  <si>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</si>
  <si>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</si>
  <si>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</si>
  <si>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</si>
  <si>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</si>
  <si>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</si>
  <si>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</si>
  <si>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</si>
  <si>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</si>
  <si>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</si>
  <si>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</si>
  <si>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</si>
  <si>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</si>
  <si>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</si>
  <si>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</si>
  <si>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</si>
  <si>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</si>
  <si>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</si>
  <si>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</si>
  <si>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</si>
  <si>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</si>
  <si>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</si>
  <si>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</si>
  <si>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</si>
  <si>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</si>
  <si>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</si>
  <si>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</si>
  <si>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</si>
  <si>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</si>
  <si>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</si>
  <si>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</si>
  <si>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</si>
  <si>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</si>
  <si>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</si>
  <si>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</si>
  <si>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</si>
  <si>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</si>
  <si>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</si>
  <si>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</si>
  <si>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</si>
  <si>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</si>
  <si>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</si>
  <si>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</si>
  <si>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</si>
  <si>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</si>
  <si>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</si>
  <si>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</si>
  <si>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</si>
  <si>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</si>
  <si>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</si>
  <si>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</si>
  <si>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</si>
  <si>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</si>
  <si>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</si>
  <si>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</si>
  <si>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</si>
  <si>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</si>
  <si>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</si>
  <si>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</si>
  <si>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</si>
  <si>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</si>
  <si>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</si>
  <si>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</si>
  <si>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</si>
  <si>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</si>
  <si>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</si>
  <si>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</si>
  <si>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</si>
  <si>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</si>
  <si>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</si>
  <si>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</si>
  <si>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</si>
  <si>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</si>
  <si>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</si>
  <si>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</si>
  <si>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</si>
  <si>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</si>
  <si>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</si>
  <si>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</si>
  <si>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</si>
  <si>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</si>
  <si>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</si>
  <si>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</si>
  <si>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</si>
  <si>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</si>
  <si>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</si>
  <si>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</si>
  <si>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</si>
  <si>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</si>
  <si>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</si>
  <si>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</si>
  <si>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</si>
  <si>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</si>
  <si>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</si>
  <si>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</si>
  <si>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</si>
  <si>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</si>
  <si>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</si>
  <si>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</si>
  <si>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</si>
  <si>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</si>
  <si>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</si>
  <si>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</si>
  <si>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</si>
  <si>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</si>
  <si>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</si>
  <si>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</si>
  <si>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</si>
  <si>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</si>
  <si>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</si>
  <si>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</si>
  <si>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</si>
  <si>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</si>
  <si>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</si>
  <si>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</si>
  <si>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</si>
  <si>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</si>
  <si>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</si>
  <si>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</si>
  <si>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</si>
  <si>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</si>
  <si>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</si>
  <si>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</si>
  <si>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</si>
  <si>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</si>
  <si>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</si>
  <si>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</si>
  <si>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</si>
  <si>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</si>
  <si>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</si>
  <si>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</si>
  <si>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</si>
  <si>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</si>
  <si>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</si>
  <si>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</si>
  <si>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</si>
  <si>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</si>
  <si>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</si>
  <si>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</si>
  <si>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</si>
  <si>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</si>
  <si>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</si>
  <si>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</si>
  <si>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</si>
  <si>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</si>
  <si>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</si>
  <si>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</si>
  <si>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</si>
  <si>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</si>
  <si>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</si>
  <si>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</si>
  <si>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</si>
  <si>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</si>
  <si>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</si>
  <si>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</si>
  <si>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</si>
  <si>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</si>
  <si>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</si>
  <si>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</si>
  <si>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</si>
  <si>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</si>
  <si>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</si>
  <si>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</si>
  <si>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</si>
  <si>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</si>
  <si>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</si>
  <si>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</si>
  <si>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</si>
  <si>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</si>
  <si>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</si>
  <si>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</si>
  <si>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</si>
  <si>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</si>
  <si>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</si>
  <si>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</si>
  <si>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</si>
  <si>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</si>
  <si>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</si>
  <si>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</si>
  <si>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</si>
  <si>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</si>
  <si>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</si>
  <si>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</si>
  <si>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</si>
  <si>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</si>
  <si>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</si>
  <si>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</si>
  <si>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</si>
  <si>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</si>
  <si>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</si>
  <si>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</si>
  <si>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</si>
  <si>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</si>
  <si>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</si>
  <si>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</si>
  <si>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</si>
  <si>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</si>
  <si>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</si>
  <si>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</si>
  <si>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</si>
  <si>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</si>
  <si>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</si>
  <si>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</si>
  <si>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</si>
  <si>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</si>
  <si>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</si>
  <si>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</si>
  <si>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</si>
  <si>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</si>
  <si>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</si>
  <si>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</si>
  <si>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</si>
  <si>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</si>
  <si>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</si>
  <si>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</si>
  <si>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</si>
  <si>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</si>
  <si>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</si>
  <si>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</si>
  <si>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</si>
  <si>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</si>
  <si>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</si>
  <si>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</si>
  <si>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</si>
  <si>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</si>
  <si>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</si>
  <si>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</si>
  <si>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</si>
  <si>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</si>
  <si>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</si>
  <si>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</si>
  <si>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</si>
  <si>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</si>
  <si>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</si>
  <si>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</si>
  <si>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</si>
  <si>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</si>
  <si>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</si>
  <si>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</si>
  <si>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</si>
  <si>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</si>
  <si>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</si>
  <si>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</si>
  <si>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</si>
  <si>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</si>
  <si>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</si>
  <si>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</si>
  <si>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</si>
  <si>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</si>
  <si>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</si>
  <si>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</si>
  <si>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</si>
  <si>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</si>
  <si>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</si>
  <si>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</si>
  <si>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</si>
  <si>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</si>
  <si>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</si>
  <si>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</si>
  <si>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</si>
  <si>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</si>
  <si>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</si>
  <si>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</si>
  <si>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</si>
  <si>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</si>
  <si>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</si>
  <si>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</si>
  <si>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</si>
  <si>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</si>
  <si>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</si>
  <si>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</si>
  <si>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</si>
  <si>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</si>
  <si>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</si>
  <si>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</si>
  <si>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</si>
  <si>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</si>
  <si>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</si>
  <si>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</si>
  <si>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</si>
  <si>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</si>
  <si>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</si>
  <si>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</si>
  <si>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</si>
  <si>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</si>
  <si>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</si>
  <si>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</si>
  <si>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</si>
  <si>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</si>
  <si>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</si>
  <si>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</si>
  <si>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</si>
  <si>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</si>
  <si>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</si>
  <si>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</si>
  <si>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</si>
  <si>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</si>
  <si>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</si>
  <si>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</si>
  <si>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</si>
  <si>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</si>
  <si>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</si>
  <si>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</si>
  <si>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</si>
  <si>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</si>
  <si>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</si>
  <si>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</si>
  <si>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</si>
  <si>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</si>
  <si>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</si>
  <si>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</si>
  <si>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</si>
  <si>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</si>
  <si>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</si>
  <si>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</si>
  <si>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</si>
  <si>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</si>
  <si>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</si>
  <si>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</si>
  <si>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</si>
  <si>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</si>
  <si>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</si>
  <si>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</si>
  <si>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</si>
  <si>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</si>
  <si>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</si>
  <si>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</si>
  <si>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</si>
  <si>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</si>
  <si>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</si>
  <si>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</si>
  <si>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</si>
  <si>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</si>
  <si>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</si>
  <si>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</si>
  <si>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</si>
  <si>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</si>
  <si>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</si>
  <si>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</si>
  <si>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</si>
  <si>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</si>
  <si>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</si>
  <si>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</si>
  <si>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</si>
  <si>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</si>
  <si>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</si>
  <si>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</si>
  <si>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</si>
  <si>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</si>
  <si>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</si>
  <si>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</si>
  <si>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</si>
  <si>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</si>
  <si>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</si>
  <si>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</si>
  <si>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</si>
  <si>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</si>
  <si>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</si>
  <si>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</si>
  <si>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</si>
  <si>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</si>
  <si>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</si>
  <si>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</si>
  <si>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</si>
  <si>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</si>
  <si>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</si>
  <si>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</si>
  <si>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</si>
  <si>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</si>
  <si>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</si>
  <si>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</si>
  <si>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</si>
  <si>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</si>
  <si>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</si>
  <si>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</si>
  <si>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</si>
  <si>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</si>
  <si>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</si>
  <si>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</si>
  <si>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</si>
  <si>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</si>
  <si>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</si>
  <si>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</si>
  <si>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</si>
  <si>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</si>
  <si>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</si>
  <si>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</si>
  <si>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</si>
  <si>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</si>
  <si>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</si>
  <si>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</si>
  <si>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</si>
  <si>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</si>
  <si>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</si>
  <si>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</si>
  <si>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</si>
  <si>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</si>
  <si>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</si>
  <si>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</si>
  <si>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</si>
  <si>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</si>
  <si>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</si>
  <si>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</si>
  <si>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</si>
  <si>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</si>
  <si>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</si>
  <si>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</si>
  <si>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</si>
  <si>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</si>
  <si>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</si>
  <si>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</si>
  <si>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</si>
  <si>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</si>
  <si>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</si>
  <si>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</si>
  <si>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</si>
  <si>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</si>
  <si>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</si>
  <si>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</si>
  <si>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</si>
  <si>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</si>
  <si>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</si>
  <si>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</si>
  <si>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</si>
  <si>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</si>
  <si>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</si>
  <si>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</si>
  <si>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</si>
  <si>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</si>
  <si>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</si>
  <si>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</si>
  <si>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</si>
  <si>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</si>
  <si>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</si>
  <si>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</si>
  <si>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</si>
  <si>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</si>
  <si>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</si>
  <si>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</si>
  <si>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</si>
  <si>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</si>
  <si>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</si>
  <si>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</si>
  <si>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</si>
  <si>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</si>
  <si>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</si>
  <si>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</si>
  <si>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</si>
  <si>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</si>
  <si>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</si>
  <si>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</si>
  <si>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</si>
  <si>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</si>
  <si>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</si>
  <si>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</si>
  <si>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</si>
  <si>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</si>
  <si>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</si>
  <si>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</si>
  <si>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</si>
  <si>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</si>
  <si>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</si>
  <si>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</si>
  <si>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</si>
  <si>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</si>
  <si>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</si>
  <si>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</si>
  <si>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</si>
  <si>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</si>
  <si>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</si>
  <si>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</si>
  <si>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</si>
  <si>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</si>
  <si>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</si>
  <si>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</si>
  <si>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</si>
  <si>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</si>
  <si>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</si>
  <si>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</si>
  <si>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</si>
  <si>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</si>
  <si>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</si>
  <si>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</si>
  <si>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</si>
  <si>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</si>
  <si>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</si>
  <si>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</si>
  <si>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</si>
  <si>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</si>
  <si>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</si>
  <si>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</si>
  <si>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</si>
  <si>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</si>
  <si>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</si>
  <si>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</si>
  <si>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</si>
  <si>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</si>
  <si>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</si>
  <si>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</si>
  <si>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</si>
  <si>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</si>
  <si>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</si>
  <si>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</si>
  <si>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</si>
  <si>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</si>
  <si>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</si>
  <si>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</si>
  <si>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</si>
  <si>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</si>
  <si>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</si>
  <si>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</si>
  <si>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</si>
  <si>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</si>
  <si>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</si>
  <si>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</si>
  <si>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</si>
  <si>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</si>
  <si>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</si>
  <si>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</si>
  <si>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</si>
  <si>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</si>
  <si>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</si>
  <si>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</si>
  <si>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</si>
  <si>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</si>
  <si>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</si>
  <si>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</si>
  <si>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</si>
  <si>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</si>
  <si>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</si>
  <si>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</si>
  <si>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</si>
  <si>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</si>
  <si>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</si>
  <si>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</si>
  <si>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</si>
  <si>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</si>
  <si>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</si>
  <si>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</si>
  <si>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</si>
  <si>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</si>
  <si>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</si>
  <si>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</si>
  <si>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</si>
  <si>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</si>
  <si>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</si>
  <si>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</si>
  <si>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</si>
  <si>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</si>
  <si>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</si>
  <si>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</si>
  <si>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</si>
  <si>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</si>
  <si>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</si>
  <si>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</si>
  <si>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</si>
  <si>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</si>
  <si>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</si>
  <si>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</si>
  <si>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</si>
  <si>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</si>
  <si>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</si>
  <si>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</si>
  <si>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</si>
  <si>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</si>
  <si>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</si>
  <si>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</si>
  <si>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</si>
  <si>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</si>
  <si>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</si>
  <si>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</si>
  <si>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</si>
  <si>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</si>
  <si>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</si>
  <si>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</si>
  <si>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</si>
  <si>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</si>
  <si>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</si>
  <si>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</si>
  <si>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</si>
  <si>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</si>
  <si>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</si>
  <si>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</si>
  <si>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</si>
  <si>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</si>
  <si>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</si>
  <si>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</si>
  <si>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</si>
  <si>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</si>
  <si>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</si>
  <si>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</si>
  <si>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</si>
  <si>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</si>
  <si>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</si>
  <si>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</si>
  <si>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</si>
  <si>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</si>
  <si>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</si>
  <si>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</si>
  <si>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</si>
  <si>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</si>
  <si>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</si>
  <si>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</si>
  <si>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</si>
  <si>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</si>
  <si>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</si>
  <si>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</si>
  <si>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</si>
  <si>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</si>
  <si>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</si>
  <si>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</si>
  <si>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</si>
  <si>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</si>
  <si>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</si>
  <si>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</si>
  <si>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</si>
  <si>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</si>
  <si>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</si>
  <si>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</si>
  <si>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</si>
  <si>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</si>
  <si>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</si>
  <si>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</si>
  <si>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</si>
  <si>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</si>
  <si>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</si>
  <si>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</si>
  <si>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</si>
  <si>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</si>
  <si>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</si>
  <si>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</si>
  <si>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</si>
  <si>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</si>
  <si>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</si>
  <si>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</si>
  <si>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</si>
  <si>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</si>
  <si>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</si>
  <si>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</si>
  <si>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</si>
  <si>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</si>
  <si>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</si>
  <si>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</si>
  <si>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</si>
  <si>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</si>
  <si>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</si>
  <si>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</si>
  <si>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</si>
  <si>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</si>
  <si>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</si>
  <si>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</si>
  <si>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</si>
  <si>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</si>
  <si>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</si>
  <si>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</si>
  <si>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</si>
  <si>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</si>
  <si>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</si>
  <si>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</si>
  <si>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</si>
  <si>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</si>
  <si>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</si>
  <si>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</si>
  <si>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</si>
  <si>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</si>
  <si>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</si>
  <si>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</si>
  <si>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</si>
  <si>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</si>
  <si>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</si>
  <si>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</si>
  <si>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</si>
  <si>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</si>
  <si>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</si>
  <si>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</si>
  <si>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</si>
  <si>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</si>
  <si>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</si>
  <si>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</si>
  <si>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</si>
  <si>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</si>
  <si>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</si>
  <si>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</si>
  <si>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</si>
  <si>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</si>
  <si>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</si>
  <si>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</si>
  <si>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</si>
  <si>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</si>
  <si>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</si>
  <si>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</si>
  <si>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</si>
  <si>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</si>
  <si>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</si>
  <si>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</si>
  <si>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</si>
  <si>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</si>
  <si>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</si>
  <si>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</si>
  <si>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</si>
  <si>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</si>
  <si>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</si>
  <si>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</si>
  <si>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</si>
  <si>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</si>
  <si>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</si>
  <si>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</si>
  <si>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</si>
  <si>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</si>
  <si>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</si>
  <si>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</si>
  <si>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</si>
  <si>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</si>
  <si>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</si>
  <si>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</si>
  <si>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</si>
  <si>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</si>
  <si>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</si>
  <si>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</si>
  <si>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</si>
  <si>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</si>
  <si>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</si>
  <si>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</si>
  <si>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</si>
  <si>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</si>
  <si>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</si>
  <si>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</si>
  <si>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</si>
  <si>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</si>
  <si>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</si>
  <si>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</si>
  <si>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</si>
  <si>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</si>
  <si>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</si>
  <si>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</si>
  <si>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</si>
  <si>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</si>
  <si>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</si>
  <si>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</si>
  <si>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</si>
  <si>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</si>
  <si>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</si>
  <si>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</si>
  <si>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</si>
  <si>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</si>
  <si>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</si>
  <si>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</si>
  <si>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</si>
  <si>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</si>
  <si>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</si>
  <si>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</si>
  <si>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</si>
  <si>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</si>
  <si>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</si>
  <si>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</si>
  <si>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</si>
  <si>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</si>
  <si>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</si>
  <si>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</si>
  <si>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</si>
  <si>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</si>
  <si>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</si>
  <si>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</si>
  <si>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</si>
  <si>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</si>
  <si>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</si>
  <si>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</si>
  <si>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</si>
  <si>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</si>
  <si>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</si>
  <si>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</si>
  <si>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</si>
  <si>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</si>
  <si>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</si>
  <si>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</si>
  <si>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</si>
  <si>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</si>
  <si>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</si>
  <si>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</si>
  <si>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</si>
  <si>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</si>
  <si>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</si>
  <si>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</si>
  <si>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</si>
  <si>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</si>
  <si>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</si>
  <si>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</si>
  <si>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</si>
  <si>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</si>
  <si>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</si>
  <si>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</si>
  <si>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</si>
  <si>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</si>
  <si>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</si>
  <si>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</si>
  <si>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</si>
  <si>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</si>
  <si>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</si>
  <si>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</si>
  <si>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</si>
  <si>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</si>
  <si>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</si>
  <si>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</si>
  <si>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</si>
  <si>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</si>
  <si>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</si>
  <si>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</si>
  <si>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</si>
  <si>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</si>
  <si>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</si>
  <si>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</si>
  <si>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</si>
  <si>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</si>
  <si>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</si>
  <si>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</si>
  <si>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</si>
  <si>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</si>
  <si>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</si>
  <si>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</si>
  <si>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</si>
  <si>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</si>
  <si>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</si>
  <si>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</si>
  <si>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</si>
  <si>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</si>
  <si>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</si>
  <si>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</si>
  <si>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</si>
  <si>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</si>
  <si>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</si>
  <si>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</si>
  <si>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</si>
  <si>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</si>
  <si>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</si>
  <si>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</si>
  <si>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</si>
  <si>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</si>
  <si>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</si>
  <si>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</si>
  <si>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</si>
  <si>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</si>
  <si>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</si>
  <si>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</si>
  <si>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</si>
  <si>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</si>
  <si>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</si>
  <si>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</si>
  <si>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</si>
  <si>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</si>
  <si>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</si>
  <si>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</si>
  <si>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</si>
  <si>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</si>
  <si>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</si>
  <si>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</si>
  <si>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</si>
  <si>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</si>
  <si>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</si>
  <si>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</si>
  <si>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</si>
  <si>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</si>
  <si>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</si>
  <si>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</si>
  <si>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</si>
  <si>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</si>
  <si>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</si>
  <si>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</si>
  <si>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</si>
  <si>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</si>
  <si>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</si>
  <si>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</si>
  <si>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</si>
  <si>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</si>
  <si>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</si>
  <si>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</si>
  <si>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</si>
  <si>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</si>
  <si>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</si>
  <si>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</si>
  <si>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</si>
  <si>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</si>
  <si>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</si>
  <si>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</si>
  <si>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</si>
  <si>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</si>
  <si>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</si>
  <si>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</si>
  <si>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</si>
  <si>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</si>
  <si>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</si>
  <si>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</si>
  <si>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</si>
  <si>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</si>
  <si>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</si>
  <si>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</si>
  <si>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</si>
  <si>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</si>
  <si>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</si>
  <si>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</si>
  <si>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</si>
  <si>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</si>
  <si>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</si>
  <si>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</si>
  <si>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</si>
  <si>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</si>
  <si>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</si>
  <si>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</si>
  <si>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</si>
  <si>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</si>
  <si>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</si>
  <si>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</si>
  <si>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</si>
  <si>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</si>
  <si>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</si>
  <si>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</si>
  <si>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</si>
  <si>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</si>
  <si>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</si>
  <si>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</si>
  <si>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</si>
  <si>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</si>
  <si>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</si>
  <si>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</si>
  <si>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</si>
  <si>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</si>
  <si>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</si>
  <si>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</si>
  <si>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</si>
  <si>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</si>
  <si>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</si>
  <si>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</si>
  <si>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</si>
  <si>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</si>
  <si>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</si>
  <si>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</si>
  <si>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</si>
  <si>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</si>
  <si>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</si>
  <si>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</si>
  <si>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</si>
  <si>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</si>
  <si>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</si>
  <si>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</si>
  <si>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</si>
  <si>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</si>
  <si>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</si>
  <si>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</si>
  <si>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</si>
  <si>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</si>
  <si>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</si>
  <si>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</si>
  <si>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</si>
  <si>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</si>
  <si>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</si>
  <si>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</si>
  <si>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</si>
  <si>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</si>
  <si>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</si>
  <si>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</si>
  <si>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</si>
  <si>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</si>
  <si>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</si>
  <si>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</si>
  <si>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</si>
  <si>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</si>
  <si>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</si>
  <si>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</si>
  <si>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</si>
  <si>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</si>
  <si>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</si>
  <si>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</si>
  <si>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</si>
  <si>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</si>
  <si>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</si>
  <si>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</si>
  <si>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</si>
  <si>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</si>
  <si>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</si>
  <si>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</si>
  <si>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</si>
  <si>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</si>
  <si>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</si>
  <si>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</si>
  <si>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</si>
  <si>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</si>
  <si>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</si>
  <si>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</si>
  <si>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</si>
  <si>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</si>
  <si>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</si>
  <si>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</si>
  <si>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</si>
  <si>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</si>
  <si>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</si>
  <si>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</si>
  <si>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</si>
  <si>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</si>
  <si>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</si>
  <si>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</si>
  <si>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</si>
  <si>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</si>
  <si>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</si>
  <si>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</si>
  <si>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</si>
  <si>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</si>
  <si>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</si>
  <si>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</si>
  <si>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</si>
  <si>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</si>
  <si>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</si>
  <si>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</si>
  <si>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</si>
  <si>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</si>
  <si>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</si>
  <si>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</si>
  <si>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</si>
  <si>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</si>
  <si>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</si>
  <si>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</si>
  <si>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</si>
  <si>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</si>
  <si>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</si>
  <si>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</si>
  <si>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</si>
  <si>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</si>
  <si>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</si>
  <si>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</si>
  <si>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</si>
  <si>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</si>
  <si>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</si>
  <si>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</si>
  <si>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</si>
  <si>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</si>
  <si>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</si>
  <si>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</si>
  <si>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</si>
  <si>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</si>
  <si>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</si>
  <si>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</si>
  <si>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</si>
  <si>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</si>
  <si>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</si>
  <si>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</si>
  <si>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</si>
  <si>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</si>
  <si>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</si>
  <si>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</si>
  <si>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</si>
  <si>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</si>
  <si>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</si>
  <si>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</si>
  <si>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</si>
  <si>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</si>
  <si>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</si>
  <si>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</si>
  <si>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</si>
  <si>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</si>
  <si>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</si>
  <si>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</si>
  <si>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</si>
  <si>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</si>
  <si>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</si>
  <si>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</si>
  <si>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</si>
  <si>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</si>
  <si>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</si>
  <si>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</si>
  <si>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</si>
  <si>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</si>
  <si>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</si>
  <si>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</si>
  <si>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</si>
  <si>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</si>
  <si>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</si>
  <si>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</si>
  <si>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</si>
  <si>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</si>
  <si>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</si>
  <si>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</si>
  <si>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</si>
  <si>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</si>
  <si>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</si>
  <si>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</si>
  <si>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</si>
  <si>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</si>
  <si>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</si>
  <si>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</si>
  <si>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</si>
  <si>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</si>
  <si>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</si>
  <si>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</si>
  <si>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</si>
  <si>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</si>
  <si>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</si>
  <si>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</si>
  <si>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</si>
  <si>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</si>
  <si>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</si>
  <si>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</si>
  <si>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</si>
  <si>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</si>
  <si>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</si>
  <si>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</si>
  <si>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</si>
  <si>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</si>
  <si>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</si>
  <si>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</si>
  <si>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</si>
  <si>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</si>
  <si>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</si>
  <si>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</si>
  <si>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</si>
  <si>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</si>
  <si>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</si>
  <si>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</si>
  <si>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</si>
  <si>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</si>
  <si>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</si>
  <si>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</si>
  <si>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</si>
  <si>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</si>
  <si>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</si>
  <si>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</si>
  <si>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</si>
  <si>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</si>
  <si>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</si>
  <si>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</si>
  <si>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</si>
  <si>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</si>
  <si>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</si>
  <si>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</si>
  <si>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</si>
  <si>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</si>
  <si>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</si>
  <si>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</si>
  <si>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</si>
  <si>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</si>
  <si>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</si>
  <si>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</si>
  <si>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</si>
  <si>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</si>
  <si>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</si>
  <si>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</si>
  <si>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</si>
  <si>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</si>
  <si>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</si>
  <si>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</si>
  <si>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</si>
  <si>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</si>
  <si>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</si>
  <si>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</si>
  <si>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</si>
  <si>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</si>
  <si>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</si>
  <si>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</si>
  <si>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</si>
  <si>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</si>
  <si>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</si>
  <si>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</si>
  <si>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</si>
  <si>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</si>
  <si>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</si>
  <si>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</si>
  <si>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</si>
  <si>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</si>
  <si>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</si>
  <si>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</si>
  <si>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</si>
  <si>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</si>
  <si>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</si>
  <si>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</si>
  <si>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</si>
  <si>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</si>
  <si>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</si>
  <si>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</si>
  <si>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</si>
  <si>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</si>
  <si>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</si>
  <si>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</si>
  <si>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</si>
  <si>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</si>
  <si>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</si>
  <si>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</si>
  <si>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</si>
  <si>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</si>
  <si>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</si>
  <si>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</si>
  <si>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</si>
  <si>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</si>
  <si>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</si>
  <si>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</si>
  <si>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</si>
  <si>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</si>
  <si>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</si>
  <si>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</si>
  <si>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</si>
  <si>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</si>
  <si>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</si>
  <si>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</si>
  <si>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</si>
  <si>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</si>
  <si>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</si>
  <si>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</si>
  <si>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</si>
  <si>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</si>
  <si>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</si>
  <si>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</si>
  <si>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</si>
  <si>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</si>
  <si>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</si>
  <si>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</si>
  <si>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</si>
  <si>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</si>
  <si>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</si>
  <si>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</si>
  <si>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</si>
  <si>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</si>
  <si>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</si>
  <si>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</si>
  <si>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</si>
  <si>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</si>
  <si>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</si>
  <si>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</si>
  <si>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</si>
  <si>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</si>
  <si>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</si>
  <si>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</si>
  <si>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</si>
  <si>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</si>
  <si>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</si>
  <si>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</si>
  <si>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</si>
  <si>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</si>
  <si>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</si>
  <si>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</si>
  <si>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</si>
  <si>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</si>
  <si>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</si>
  <si>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</si>
  <si>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</si>
  <si>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</si>
  <si>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</si>
  <si>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</si>
  <si>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</si>
  <si>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</si>
  <si>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</si>
  <si>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</si>
  <si>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</si>
  <si>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</si>
  <si>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</si>
  <si>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</si>
  <si>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</si>
  <si>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</si>
  <si>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</si>
  <si>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</si>
  <si>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</si>
  <si>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</si>
  <si>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</si>
  <si>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</si>
  <si>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</si>
  <si>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</si>
  <si>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</si>
  <si>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</si>
  <si>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</si>
  <si>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</si>
  <si>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</si>
  <si>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</si>
  <si>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</si>
  <si>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</si>
  <si>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</si>
  <si>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</si>
  <si>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</si>
  <si>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</si>
  <si>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</si>
  <si>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</si>
  <si>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</si>
  <si>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</si>
  <si>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</si>
  <si>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</si>
  <si>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</si>
  <si>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</si>
  <si>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</si>
  <si>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</si>
  <si>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</si>
  <si>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</si>
  <si>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</si>
  <si>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</si>
  <si>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</si>
  <si>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</si>
  <si>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</si>
  <si>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</si>
  <si>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</si>
  <si>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</si>
  <si>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</si>
  <si>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</si>
  <si>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</si>
  <si>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</si>
  <si>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</si>
  <si>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</si>
  <si>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</si>
  <si>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</si>
  <si>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</si>
  <si>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</si>
  <si>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</si>
  <si>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</si>
  <si>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</si>
  <si>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</si>
  <si>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</si>
  <si>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</si>
  <si>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</si>
  <si>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</si>
  <si>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</si>
  <si>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</si>
  <si>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</si>
  <si>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</si>
  <si>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</si>
  <si>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</si>
  <si>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</si>
  <si>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</si>
  <si>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</si>
  <si>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</si>
  <si>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</si>
  <si>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</si>
  <si>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</si>
  <si>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</si>
  <si>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</si>
  <si>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</si>
  <si>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</si>
  <si>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</si>
  <si>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</si>
  <si>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</si>
  <si>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</si>
  <si>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</si>
  <si>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</si>
  <si>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</si>
  <si>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</si>
  <si>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</si>
  <si>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</si>
  <si>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</si>
  <si>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</si>
  <si>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</si>
  <si>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</si>
  <si>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</si>
  <si>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</si>
  <si>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</si>
  <si>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</si>
  <si>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</si>
  <si>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</si>
  <si>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</si>
  <si>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</si>
  <si>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</si>
  <si>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</si>
  <si>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</si>
  <si>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</si>
  <si>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</si>
  <si>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</si>
  <si>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</si>
  <si>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</si>
  <si>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</si>
  <si>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</si>
  <si>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</si>
  <si>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</si>
  <si>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</si>
  <si>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</si>
  <si>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</si>
  <si>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</si>
  <si>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</si>
  <si>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</si>
  <si>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</si>
  <si>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</si>
  <si>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</si>
  <si>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</si>
  <si>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</si>
  <si>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</si>
  <si>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</si>
  <si>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</si>
  <si>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</si>
  <si>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</si>
  <si>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</si>
  <si>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</si>
  <si>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</si>
  <si>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</si>
  <si>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</si>
  <si>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</si>
  <si>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</si>
  <si>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</si>
  <si>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</si>
  <si>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</si>
  <si>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</si>
  <si>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</si>
  <si>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</si>
  <si>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</si>
  <si>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</si>
  <si>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</si>
  <si>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</si>
  <si>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</si>
  <si>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</si>
  <si>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</si>
  <si>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</si>
  <si>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</si>
  <si>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</si>
  <si>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</si>
  <si>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</si>
  <si>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</si>
  <si>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</si>
  <si>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</si>
  <si>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</si>
  <si>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</si>
  <si>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</si>
  <si>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</si>
  <si>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</si>
  <si>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</si>
  <si>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</si>
  <si>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</si>
  <si>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</si>
  <si>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</si>
  <si>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</si>
  <si>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</si>
  <si>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</si>
  <si>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</si>
  <si>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</si>
  <si>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</si>
  <si>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</si>
  <si>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</si>
  <si>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</si>
  <si>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</si>
  <si>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</si>
  <si>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</si>
  <si>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</si>
  <si>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</si>
  <si>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</si>
  <si>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</si>
  <si>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</si>
  <si>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</si>
  <si>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</si>
  <si>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</si>
  <si>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</si>
  <si>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</si>
  <si>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</si>
  <si>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</si>
  <si>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</si>
  <si>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</si>
  <si>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</si>
  <si>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</si>
  <si>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</si>
  <si>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</si>
  <si>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</si>
  <si>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</si>
  <si>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</si>
  <si>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</si>
  <si>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</si>
  <si>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</si>
  <si>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</si>
  <si>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</si>
  <si>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</si>
  <si>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</si>
  <si>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</si>
  <si>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</si>
  <si>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</si>
  <si>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</si>
  <si>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</si>
  <si>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</si>
  <si>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</si>
  <si>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</si>
  <si>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</si>
  <si>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</si>
  <si>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</si>
  <si>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</si>
  <si>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</si>
  <si>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</si>
  <si>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</si>
  <si>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</si>
  <si>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</si>
  <si>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</si>
  <si>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</si>
  <si>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</si>
  <si>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</si>
  <si>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</si>
  <si>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</si>
  <si>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</si>
  <si>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</si>
  <si>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</si>
  <si>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</si>
  <si>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</si>
  <si>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</si>
  <si>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</si>
  <si>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</si>
  <si>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</si>
  <si>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</si>
  <si>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</si>
  <si>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</si>
  <si>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</si>
  <si>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</si>
  <si>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</si>
  <si>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</si>
  <si>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</si>
  <si>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</si>
  <si>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</si>
  <si>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</si>
  <si>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</si>
  <si>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</si>
  <si>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</si>
  <si>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</si>
  <si>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</si>
  <si>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</si>
  <si>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</si>
  <si>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</si>
  <si>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</si>
  <si>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</si>
  <si>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</si>
  <si>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</si>
  <si>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</si>
  <si>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</si>
  <si>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</si>
  <si>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</si>
  <si>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</si>
  <si>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</si>
  <si>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</si>
  <si>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</si>
  <si>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</si>
  <si>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</si>
  <si>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</si>
  <si>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</si>
  <si>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</si>
  <si>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</si>
  <si>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</si>
  <si>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</si>
  <si>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</si>
  <si>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</si>
  <si>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</si>
  <si>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</si>
  <si>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</si>
  <si>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</si>
  <si>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</si>
  <si>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</si>
  <si>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</si>
  <si>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</si>
  <si>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</si>
  <si>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</si>
  <si>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</si>
  <si>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</si>
  <si>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</si>
  <si>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</si>
  <si>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</si>
  <si>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</si>
  <si>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</si>
  <si>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</si>
  <si>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</si>
  <si>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</si>
  <si>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</si>
  <si>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</si>
  <si>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</si>
  <si>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</si>
  <si>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</si>
  <si>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</si>
  <si>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</si>
  <si>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</si>
  <si>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</si>
  <si>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</si>
  <si>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</si>
  <si>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</si>
  <si>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</si>
  <si>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</si>
  <si>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</si>
  <si>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</si>
  <si>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</si>
  <si>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</si>
  <si>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</si>
  <si>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</si>
  <si>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</si>
  <si>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</si>
  <si>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</si>
  <si>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</si>
  <si>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</si>
  <si>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</si>
  <si>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</si>
  <si>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</si>
  <si>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</si>
  <si>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</si>
  <si>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</si>
  <si>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</si>
  <si>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</si>
  <si>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</si>
  <si>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</si>
  <si>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</si>
  <si>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</si>
  <si>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</si>
  <si>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</si>
  <si>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</si>
  <si>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</si>
  <si>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</si>
  <si>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</si>
  <si>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</si>
  <si>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</si>
  <si>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</si>
  <si>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</si>
  <si>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</si>
  <si>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</si>
  <si>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</si>
  <si>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</si>
  <si>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</si>
  <si>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</si>
  <si>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</si>
  <si>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</si>
  <si>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</si>
  <si>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</si>
  <si>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</si>
  <si>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</si>
  <si>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</si>
  <si>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</si>
  <si>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</si>
  <si>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</si>
  <si>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</si>
  <si>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</si>
  <si>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</si>
  <si>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</si>
  <si>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</si>
  <si>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</si>
  <si>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</si>
  <si>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</si>
  <si>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</si>
  <si>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</si>
  <si>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</si>
  <si>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</si>
  <si>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</si>
  <si>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</si>
  <si>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</si>
  <si>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</si>
  <si>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</si>
  <si>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</si>
  <si>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</si>
  <si>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</si>
  <si>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</si>
  <si>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</si>
  <si>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</si>
  <si>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</si>
  <si>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</si>
  <si>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</si>
  <si>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</si>
  <si>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</si>
  <si>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</si>
  <si>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</si>
  <si>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</si>
  <si>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</si>
  <si>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</si>
  <si>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</si>
  <si>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</si>
  <si>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</si>
  <si>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</si>
  <si>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</si>
  <si>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</si>
  <si>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</si>
  <si>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</si>
  <si>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</si>
  <si>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</si>
  <si>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</si>
  <si>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</si>
  <si>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</si>
  <si>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</si>
  <si>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</si>
  <si>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</si>
  <si>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</si>
  <si>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</si>
  <si>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</si>
  <si>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</si>
  <si>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</si>
  <si>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</si>
  <si>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</si>
  <si>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</si>
  <si>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</si>
  <si>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</si>
  <si>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</si>
  <si>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</si>
  <si>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</si>
  <si>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</si>
  <si>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</si>
  <si>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</si>
  <si>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</si>
  <si>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</si>
  <si>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</si>
  <si>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</si>
  <si>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</si>
  <si>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</si>
  <si>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</si>
  <si>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</si>
  <si>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</si>
  <si>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</si>
  <si>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</si>
  <si>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</si>
  <si>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</si>
  <si>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</si>
  <si>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</si>
  <si>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</si>
  <si>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</si>
  <si>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</si>
  <si>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</si>
  <si>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</si>
  <si>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</si>
  <si>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</si>
  <si>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</si>
  <si>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</si>
  <si>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</si>
  <si>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</si>
  <si>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</si>
  <si>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</si>
  <si>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</si>
  <si>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</si>
  <si>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</si>
  <si>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</si>
  <si>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</si>
  <si>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</si>
  <si>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</si>
  <si>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</si>
  <si>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</si>
  <si>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</si>
  <si>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</si>
  <si>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</si>
  <si>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</si>
  <si>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</si>
  <si>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</si>
  <si>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</si>
  <si>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</si>
  <si>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</si>
  <si>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</si>
  <si>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</si>
  <si>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</si>
  <si>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</si>
  <si>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</si>
  <si>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</si>
  <si>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</si>
  <si>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</si>
  <si>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</si>
  <si>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</si>
  <si>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</si>
  <si>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</si>
  <si>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</si>
  <si>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</si>
  <si>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</si>
  <si>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</si>
  <si>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</si>
  <si>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</si>
  <si>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</si>
  <si>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</si>
  <si>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</si>
  <si>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</si>
  <si>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</si>
  <si>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</si>
  <si>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</si>
  <si>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</si>
  <si>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</si>
  <si>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</si>
  <si>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</si>
  <si>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</si>
  <si>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</si>
  <si>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</si>
  <si>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</si>
  <si>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</si>
  <si>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</si>
  <si>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</si>
  <si>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</si>
  <si>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</si>
  <si>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</si>
  <si>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</si>
  <si>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</si>
  <si>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</si>
  <si>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</si>
  <si>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</si>
  <si>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</si>
  <si>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</si>
  <si>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</si>
  <si>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</si>
  <si>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</si>
  <si>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</si>
  <si>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</si>
  <si>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</si>
  <si>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</si>
  <si>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</si>
  <si>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</si>
  <si>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</si>
  <si>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</si>
  <si>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</si>
  <si>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</si>
  <si>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</si>
  <si>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</si>
  <si>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</si>
  <si>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</si>
  <si>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</si>
  <si>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</si>
  <si>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</si>
  <si>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</si>
  <si>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</si>
  <si>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</si>
  <si>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</si>
  <si>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</si>
  <si>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</si>
  <si>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</si>
  <si>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</si>
  <si>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</si>
  <si>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</si>
  <si>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</si>
  <si>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</si>
  <si>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</si>
  <si>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</si>
  <si>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</si>
  <si>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</si>
  <si>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</si>
  <si>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</si>
  <si>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</si>
  <si>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</si>
  <si>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</si>
  <si>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</si>
  <si>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</si>
  <si>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</si>
  <si>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</si>
  <si>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</si>
  <si>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</si>
  <si>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</si>
  <si>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</si>
  <si>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</si>
  <si>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</si>
  <si>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</si>
  <si>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</si>
  <si>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</si>
  <si>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</si>
  <si>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</si>
  <si>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</si>
  <si>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</si>
  <si>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</si>
  <si>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</si>
  <si>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</si>
  <si>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</si>
  <si>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</si>
  <si>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</si>
  <si>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</si>
  <si>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</si>
  <si>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</si>
  <si>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</si>
  <si>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</si>
  <si>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</si>
  <si>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</si>
  <si>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</si>
  <si>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</si>
  <si>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</si>
  <si>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</si>
  <si>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</si>
  <si>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</si>
  <si>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</si>
  <si>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</si>
  <si>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</si>
  <si>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</si>
  <si>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</si>
  <si>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</si>
  <si>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</si>
  <si>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</si>
  <si>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</si>
  <si>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</si>
  <si>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</si>
  <si>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</si>
  <si>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</si>
  <si>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</si>
  <si>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</si>
  <si>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</si>
  <si>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</si>
  <si>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</si>
  <si>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</si>
  <si>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</si>
  <si>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</si>
  <si>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</si>
  <si>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</si>
  <si>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</si>
  <si>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</si>
  <si>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</si>
  <si>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</si>
  <si>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</si>
  <si>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</si>
  <si>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</si>
  <si>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</si>
  <si>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</si>
  <si>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</si>
  <si>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</si>
  <si>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</si>
  <si>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</si>
  <si>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</si>
  <si>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</si>
  <si>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</si>
  <si>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</si>
  <si>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</si>
  <si>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</si>
  <si>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</si>
  <si>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</si>
  <si>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</si>
  <si>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</si>
  <si>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</si>
  <si>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</si>
  <si>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</si>
  <si>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</si>
  <si>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</si>
  <si>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</si>
  <si>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</si>
  <si>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</si>
  <si>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</si>
  <si>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</si>
  <si>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</si>
  <si>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</si>
  <si>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</si>
  <si>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</si>
  <si>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</si>
  <si>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</si>
  <si>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</si>
  <si>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</si>
  <si>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</si>
  <si>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</si>
  <si>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</si>
  <si>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</si>
  <si>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</si>
  <si>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</si>
  <si>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</si>
  <si>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</si>
  <si>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</si>
  <si>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</si>
  <si>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</si>
  <si>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</si>
  <si>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</si>
  <si>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</si>
  <si>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</si>
  <si>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</si>
  <si>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</si>
  <si>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</si>
  <si>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</si>
  <si>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</si>
  <si>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</si>
  <si>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</si>
  <si>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</si>
  <si>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</si>
  <si>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</si>
  <si>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</si>
  <si>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</si>
  <si>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</si>
  <si>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</si>
  <si>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</si>
  <si>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</si>
  <si>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</si>
  <si>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</si>
  <si>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</si>
  <si>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</si>
  <si>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</si>
  <si>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</si>
  <si>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</si>
  <si>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</si>
  <si>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</si>
  <si>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</si>
  <si>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</si>
  <si>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</si>
  <si>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</si>
  <si>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</si>
  <si>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</si>
  <si>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</si>
  <si>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</si>
  <si>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</si>
  <si>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</si>
  <si>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</si>
  <si>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</si>
  <si>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</si>
  <si>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</si>
  <si>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</si>
  <si>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</si>
  <si>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</si>
  <si>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</si>
  <si>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</si>
  <si>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</si>
  <si>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</si>
  <si>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</si>
  <si>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</si>
  <si>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</si>
  <si>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</si>
  <si>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</si>
  <si>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</si>
  <si>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</si>
  <si>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</si>
  <si>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</si>
  <si>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</si>
  <si>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</si>
  <si>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</si>
  <si>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</si>
  <si>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</si>
  <si>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</si>
  <si>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</si>
  <si>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</si>
  <si>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</si>
  <si>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</si>
  <si>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</si>
  <si>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</si>
  <si>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</si>
  <si>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</si>
  <si>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</si>
  <si>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</si>
  <si>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</si>
  <si>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</si>
  <si>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</si>
  <si>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</si>
  <si>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</si>
  <si>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</si>
  <si>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</si>
  <si>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</si>
  <si>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</si>
  <si>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</si>
  <si>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</si>
  <si>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</si>
  <si>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</si>
  <si>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</si>
  <si>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</si>
  <si>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</si>
  <si>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</si>
  <si>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</si>
  <si>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</si>
  <si>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</si>
  <si>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</si>
  <si>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</si>
  <si>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</si>
  <si>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</si>
  <si>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</si>
  <si>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</si>
  <si>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</si>
  <si>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</si>
  <si>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</si>
  <si>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</si>
  <si>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</si>
  <si>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</si>
  <si>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</si>
  <si>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</si>
  <si>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</si>
  <si>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</si>
  <si>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</si>
  <si>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</si>
  <si>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</si>
  <si>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</si>
  <si>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</si>
  <si>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</si>
  <si>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</si>
  <si>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</si>
  <si>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</si>
  <si>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</si>
  <si>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</si>
  <si>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</si>
  <si>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</si>
  <si>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</si>
  <si>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</si>
  <si>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</si>
  <si>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</si>
  <si>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</si>
  <si>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</si>
  <si>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</si>
  <si>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</si>
  <si>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</si>
  <si>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</si>
  <si>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</si>
  <si>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</si>
  <si>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</si>
  <si>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</si>
  <si>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</si>
  <si>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</si>
  <si>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</si>
  <si>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</si>
  <si>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</si>
  <si>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</si>
  <si>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</si>
  <si>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</si>
  <si>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</si>
  <si>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</si>
  <si>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</si>
  <si>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</si>
  <si>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</si>
  <si>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</si>
  <si>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</si>
  <si>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</si>
  <si>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</si>
  <si>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</si>
  <si>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</si>
  <si>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</si>
  <si>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</si>
  <si>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</si>
  <si>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</si>
  <si>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</si>
  <si>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</si>
  <si>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</si>
  <si>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</si>
  <si>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</si>
  <si>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</si>
  <si>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</si>
  <si>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</si>
  <si>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</si>
  <si>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</si>
  <si>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</si>
  <si>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</si>
  <si>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</si>
  <si>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</si>
  <si>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</si>
  <si>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</si>
  <si>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</si>
  <si>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</si>
  <si>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</si>
  <si>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</si>
  <si>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</si>
  <si>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</si>
  <si>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</si>
  <si>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</si>
  <si>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</si>
  <si>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</si>
  <si>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</si>
  <si>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</si>
  <si>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</si>
  <si>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</si>
  <si>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</si>
  <si>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</si>
  <si>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</si>
  <si>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</si>
  <si>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</si>
  <si>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</si>
  <si>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</si>
  <si>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</si>
  <si>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</si>
  <si>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</si>
  <si>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</si>
  <si>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</si>
  <si>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</si>
  <si>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</si>
  <si>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</si>
  <si>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</si>
  <si>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</si>
  <si>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</si>
  <si>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</si>
  <si>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</si>
  <si>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</si>
  <si>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</si>
  <si>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</si>
  <si>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</si>
  <si>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</si>
  <si>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</si>
  <si>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</si>
  <si>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</si>
  <si>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</si>
  <si>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</si>
  <si>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</si>
  <si>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</si>
  <si>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</si>
  <si>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</si>
  <si>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</si>
  <si>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</si>
  <si>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</si>
  <si>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</si>
  <si>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</si>
  <si>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</si>
  <si>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</si>
  <si>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</si>
  <si>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</si>
  <si>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</si>
  <si>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</si>
  <si>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</si>
  <si>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</si>
  <si>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</si>
  <si>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</si>
  <si>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</si>
  <si>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</si>
  <si>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</si>
  <si>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</si>
  <si>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</si>
  <si>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</si>
  <si>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</si>
  <si>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</si>
  <si>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</si>
  <si>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</si>
  <si>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</si>
  <si>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</si>
  <si>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</si>
  <si>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</si>
  <si>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</si>
  <si>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</si>
  <si>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</si>
  <si>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</si>
  <si>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</si>
  <si>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</si>
  <si>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</si>
  <si>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</si>
  <si>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</si>
  <si>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</si>
  <si>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</si>
  <si>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</si>
  <si>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</si>
  <si>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</si>
  <si>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</si>
  <si>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</si>
  <si>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</si>
  <si>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</si>
  <si>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</si>
  <si>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</si>
  <si>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</si>
  <si>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</si>
  <si>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</si>
  <si>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</si>
  <si>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</si>
  <si>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</si>
  <si>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</si>
  <si>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</si>
  <si>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</si>
  <si>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</si>
  <si>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</si>
  <si>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</si>
  <si>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</si>
  <si>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</si>
  <si>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</si>
  <si>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</si>
  <si>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</si>
  <si>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</si>
  <si>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</si>
  <si>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</si>
  <si>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</si>
  <si>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</si>
  <si>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</si>
  <si>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</si>
  <si>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</si>
  <si>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</si>
  <si>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</si>
  <si>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</si>
  <si>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</si>
  <si>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</si>
  <si>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</si>
  <si>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</si>
  <si>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</si>
  <si>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</si>
  <si>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</si>
  <si>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</si>
  <si>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</si>
  <si>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</si>
  <si>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</si>
  <si>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</si>
  <si>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</si>
  <si>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</si>
  <si>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</si>
  <si>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</si>
  <si>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</si>
  <si>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</si>
  <si>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</si>
  <si>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</si>
  <si>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</si>
  <si>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</si>
  <si>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</si>
  <si>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</si>
  <si>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</si>
  <si>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</si>
  <si>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</si>
  <si>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</si>
  <si>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</si>
  <si>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</si>
  <si>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</si>
  <si>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</si>
  <si>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</si>
  <si>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</si>
  <si>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</si>
  <si>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</si>
  <si>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</si>
  <si>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</si>
  <si>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</si>
  <si>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</si>
  <si>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</si>
  <si>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</si>
  <si>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</si>
  <si>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</si>
  <si>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</si>
  <si>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</si>
  <si>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</si>
  <si>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</si>
  <si>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</si>
  <si>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</si>
  <si>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</si>
  <si>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</si>
  <si>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</si>
  <si>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</si>
  <si>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</si>
  <si>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</si>
  <si>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</si>
  <si>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</si>
  <si>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</si>
  <si>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</si>
  <si>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</si>
  <si>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</si>
  <si>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</si>
  <si>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</si>
  <si>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</si>
  <si>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</si>
  <si>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</si>
  <si>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</si>
  <si>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</si>
  <si>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</si>
  <si>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</si>
  <si>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</si>
  <si>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</si>
  <si>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</si>
  <si>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</si>
  <si>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</si>
  <si>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</si>
  <si>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</si>
  <si>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</si>
  <si>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</si>
  <si>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</si>
  <si>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</si>
  <si>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</si>
  <si>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</si>
  <si>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</si>
  <si>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</si>
  <si>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</si>
  <si>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</si>
  <si>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</si>
  <si>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</si>
  <si>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</si>
  <si>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</si>
  <si>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</si>
  <si>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</si>
  <si>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</si>
  <si>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</si>
  <si>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</si>
  <si>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</si>
  <si>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</si>
  <si>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</si>
  <si>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</si>
  <si>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</si>
  <si>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</si>
  <si>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</si>
  <si>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</si>
  <si>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</si>
  <si>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</si>
  <si>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</si>
  <si>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</si>
  <si>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</si>
  <si>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</si>
  <si>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</si>
  <si>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</si>
  <si>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</si>
  <si>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</si>
  <si>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</si>
  <si>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</si>
  <si>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</si>
  <si>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</si>
  <si>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</si>
  <si>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</si>
  <si>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</si>
  <si>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</si>
  <si>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</si>
  <si>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</si>
  <si>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</si>
  <si>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</si>
  <si>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</si>
  <si>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</si>
  <si>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</si>
  <si>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</si>
  <si>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</si>
  <si>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</si>
  <si>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</si>
  <si>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</si>
  <si>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</si>
  <si>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</si>
  <si>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</si>
  <si>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</si>
  <si>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</si>
  <si>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</si>
  <si>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</si>
  <si>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</si>
  <si>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</si>
  <si>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</si>
  <si>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</si>
  <si>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</si>
  <si>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</si>
  <si>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</si>
  <si>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</si>
  <si>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</si>
  <si>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</si>
  <si>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</si>
  <si>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</si>
  <si>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</si>
  <si>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</si>
  <si>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</si>
  <si>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</si>
  <si>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</si>
  <si>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</si>
  <si>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</si>
  <si>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</si>
  <si>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</si>
  <si>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</si>
  <si>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</si>
  <si>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</si>
  <si>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</si>
  <si>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</si>
  <si>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</si>
  <si>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</si>
  <si>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</si>
  <si>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</si>
  <si>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</si>
  <si>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</si>
  <si>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</si>
  <si>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</si>
  <si>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</si>
  <si>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</si>
  <si>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</si>
  <si>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</si>
  <si>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</si>
  <si>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</si>
  <si>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</si>
  <si>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</si>
  <si>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</si>
  <si>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</si>
  <si>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</si>
  <si>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</si>
  <si>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</si>
  <si>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</si>
  <si>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</si>
  <si>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</si>
  <si>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</si>
  <si>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</si>
  <si>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</si>
  <si>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</si>
  <si>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</si>
  <si>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</si>
  <si>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</si>
  <si>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</si>
  <si>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</si>
  <si>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</si>
  <si>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</si>
  <si>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</si>
  <si>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</si>
  <si>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</si>
  <si>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</si>
  <si>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</si>
  <si>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</si>
  <si>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</si>
  <si>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</si>
  <si>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</si>
  <si>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</si>
  <si>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</si>
  <si>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</si>
  <si>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</si>
  <si>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</si>
  <si>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</si>
  <si>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</si>
  <si>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</si>
  <si>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</si>
  <si>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</si>
  <si>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</si>
  <si>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</si>
  <si>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</si>
  <si>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</si>
  <si>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</si>
  <si>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</si>
  <si>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</si>
  <si>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</si>
  <si>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</si>
  <si>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</si>
  <si>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</si>
  <si>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</si>
  <si>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</si>
  <si>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</si>
  <si>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</si>
  <si>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</si>
  <si>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</si>
  <si>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</si>
  <si>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</si>
  <si>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</si>
  <si>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</si>
  <si>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</si>
  <si>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</si>
  <si>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</si>
  <si>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</si>
  <si>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</si>
  <si>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</si>
  <si>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</si>
  <si>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</si>
  <si>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</si>
  <si>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</si>
  <si>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</si>
  <si>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</si>
  <si>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</si>
  <si>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</si>
  <si>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</si>
  <si>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</si>
  <si>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</si>
  <si>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</si>
  <si>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</si>
  <si>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</si>
  <si>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</si>
  <si>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</si>
  <si>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</si>
  <si>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</si>
  <si>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</si>
  <si>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</si>
  <si>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</si>
  <si>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</si>
  <si>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</si>
  <si>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</si>
  <si>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</si>
  <si>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</si>
  <si>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</si>
  <si>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</si>
  <si>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</si>
  <si>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</si>
  <si>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</si>
  <si>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</si>
  <si>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</si>
  <si>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</si>
  <si>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</si>
  <si>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</si>
  <si>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</si>
  <si>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</si>
  <si>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</si>
  <si>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</si>
  <si>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</si>
  <si>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</si>
  <si>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</si>
  <si>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</si>
  <si>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</si>
  <si>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</si>
  <si>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</si>
  <si>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</si>
  <si>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</si>
  <si>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</si>
  <si>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</si>
  <si>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</si>
  <si>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</si>
  <si>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</si>
  <si>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</si>
  <si>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</si>
  <si>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</si>
  <si>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</si>
  <si>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</si>
  <si>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</si>
  <si>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</si>
  <si>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</si>
  <si>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</si>
  <si>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</si>
  <si>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</si>
  <si>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</si>
  <si>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</si>
  <si>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</si>
  <si>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</si>
  <si>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</si>
  <si>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</si>
  <si>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</si>
  <si>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</si>
  <si>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</si>
  <si>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</si>
  <si>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</si>
  <si>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</si>
  <si>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</si>
  <si>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</si>
  <si>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</si>
  <si>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</si>
  <si>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</si>
  <si>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</si>
  <si>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</si>
  <si>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</si>
  <si>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</si>
  <si>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</si>
  <si>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</si>
  <si>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</si>
  <si>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</si>
  <si>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</si>
  <si>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</si>
  <si>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</si>
  <si>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</si>
  <si>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</si>
  <si>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</si>
  <si>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</si>
  <si>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</si>
  <si>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</si>
  <si>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</si>
  <si>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</si>
  <si>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</si>
  <si>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</si>
  <si>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</si>
  <si>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</si>
  <si>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</si>
  <si>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</si>
  <si>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</si>
  <si>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</si>
  <si>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</si>
  <si>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</si>
  <si>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</si>
  <si>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</si>
  <si>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</si>
  <si>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</si>
  <si>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</si>
  <si>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</si>
  <si>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</si>
  <si>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</si>
  <si>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</si>
  <si>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</si>
  <si>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</si>
  <si>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</si>
  <si>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</si>
  <si>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</si>
  <si>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</si>
  <si>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</si>
  <si>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</si>
  <si>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</si>
  <si>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</si>
  <si>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</si>
  <si>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</si>
  <si>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</si>
  <si>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</si>
  <si>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</si>
  <si>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</si>
  <si>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</si>
  <si>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</si>
  <si>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</si>
  <si>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</si>
  <si>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</si>
  <si>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</si>
  <si>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</si>
  <si>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</si>
  <si>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</si>
  <si>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</si>
  <si>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</si>
  <si>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</si>
  <si>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</si>
  <si>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</si>
  <si>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</si>
  <si>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</si>
  <si>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</si>
  <si>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</si>
  <si>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</si>
  <si>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</si>
  <si>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</si>
  <si>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</si>
  <si>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</si>
  <si>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</si>
  <si>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</si>
  <si>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</si>
  <si>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</si>
  <si>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</si>
  <si>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</si>
  <si>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</si>
  <si>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</si>
  <si>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</si>
  <si>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</si>
  <si>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</si>
  <si>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</si>
  <si>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</si>
  <si>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</si>
  <si>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</si>
  <si>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</si>
  <si>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</si>
  <si>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</si>
  <si>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</si>
  <si>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</si>
  <si>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</si>
  <si>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</si>
  <si>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</si>
  <si>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</si>
  <si>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</si>
  <si>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</si>
  <si>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</si>
  <si>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</si>
  <si>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</si>
  <si>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</si>
  <si>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</si>
  <si>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</si>
  <si>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</si>
  <si>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</si>
  <si>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</si>
  <si>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</si>
  <si>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</si>
  <si>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</si>
  <si>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</si>
  <si>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</si>
  <si>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</si>
  <si>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</si>
  <si>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</si>
  <si>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</si>
  <si>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</si>
  <si>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</si>
  <si>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</si>
  <si>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</si>
  <si>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</si>
  <si>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</si>
  <si>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</si>
  <si>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</si>
  <si>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</si>
  <si>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</si>
  <si>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</si>
  <si>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</si>
  <si>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</si>
  <si>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</si>
  <si>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</si>
  <si>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</si>
  <si>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</si>
  <si>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</si>
  <si>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</si>
  <si>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</si>
  <si>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</si>
  <si>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</si>
  <si>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</si>
  <si>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</si>
  <si>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</si>
  <si>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</si>
  <si>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</si>
  <si>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</si>
  <si>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</si>
  <si>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</si>
  <si>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</si>
  <si>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</si>
  <si>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</si>
  <si>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</si>
  <si>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</si>
  <si>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</si>
  <si>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</si>
  <si>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</si>
  <si>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</si>
  <si>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</si>
  <si>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</si>
  <si>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</si>
  <si>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</si>
  <si>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</si>
  <si>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</si>
  <si>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</si>
  <si>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</si>
  <si>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</si>
  <si>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</si>
  <si>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</si>
  <si>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</si>
  <si>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</si>
  <si>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</si>
  <si>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</si>
  <si>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</si>
  <si>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</si>
  <si>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</si>
  <si>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</si>
  <si>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</si>
  <si>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</si>
  <si>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</si>
  <si>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</si>
  <si>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</si>
  <si>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</si>
  <si>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</si>
  <si>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</si>
  <si>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</si>
  <si>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</si>
  <si>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</si>
  <si>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</si>
  <si>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</si>
  <si>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</si>
  <si>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</si>
  <si>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</si>
  <si>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</si>
  <si>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</si>
  <si>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</si>
  <si>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</si>
  <si>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</si>
  <si>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</si>
  <si>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</si>
  <si>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</si>
  <si>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</si>
  <si>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</si>
  <si>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</si>
  <si>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</si>
  <si>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</si>
  <si>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</si>
  <si>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</si>
  <si>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</si>
  <si>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</si>
  <si>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</si>
  <si>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</si>
  <si>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</si>
  <si>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</si>
  <si>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</si>
  <si>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</si>
  <si>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</si>
  <si>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</si>
  <si>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</si>
  <si>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</si>
  <si>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</si>
  <si>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</si>
  <si>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</si>
  <si>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</si>
  <si>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</si>
  <si>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</si>
  <si>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</si>
  <si>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</si>
  <si>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</si>
  <si>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</si>
  <si>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</si>
  <si>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</si>
  <si>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</si>
  <si>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</si>
  <si>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</si>
  <si>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</si>
  <si>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</si>
  <si>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</si>
  <si>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</si>
  <si>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</si>
  <si>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</si>
  <si>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</si>
  <si>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</si>
  <si>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</si>
  <si>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</si>
  <si>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</si>
  <si>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</si>
  <si>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</si>
  <si>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</si>
  <si>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</si>
  <si>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</si>
  <si>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</si>
  <si>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</si>
  <si>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</si>
  <si>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</si>
  <si>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</si>
  <si>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</si>
  <si>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</si>
  <si>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</si>
  <si>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</si>
  <si>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</si>
  <si>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</si>
  <si>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</si>
  <si>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</si>
  <si>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</si>
  <si>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</si>
  <si>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</si>
  <si>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</si>
  <si>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</si>
  <si>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</si>
  <si>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</si>
  <si>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</si>
  <si>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</si>
  <si>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</si>
  <si>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</si>
  <si>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</si>
  <si>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</si>
  <si>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</si>
  <si>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</si>
  <si>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</si>
  <si>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</si>
  <si>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</si>
  <si>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</si>
  <si>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</si>
  <si>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</si>
  <si>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</si>
  <si>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</si>
  <si>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</si>
  <si>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</si>
  <si>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</si>
  <si>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</si>
  <si>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</si>
  <si>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</si>
  <si>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</si>
  <si>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</si>
  <si>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</si>
  <si>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</si>
  <si>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</si>
  <si>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</si>
  <si>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</si>
  <si>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</si>
  <si>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</si>
  <si>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</si>
  <si>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</si>
  <si>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</si>
  <si>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</si>
  <si>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</si>
  <si>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</si>
  <si>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</si>
  <si>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</si>
  <si>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</si>
  <si>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</si>
  <si>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</si>
  <si>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</si>
  <si>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</si>
  <si>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</si>
  <si>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</si>
  <si>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</si>
  <si>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</si>
  <si>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</si>
  <si>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</si>
  <si>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</si>
  <si>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</si>
  <si>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</si>
  <si>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</si>
  <si>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</si>
  <si>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</si>
  <si>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</si>
  <si>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</si>
  <si>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</si>
  <si>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</si>
  <si>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</si>
  <si>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</si>
  <si>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</si>
  <si>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</si>
  <si>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</si>
  <si>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</si>
  <si>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</si>
  <si>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</si>
  <si>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</si>
  <si>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</si>
  <si>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</si>
  <si>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</si>
  <si>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</si>
  <si>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</si>
  <si>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</si>
  <si>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</si>
  <si>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</si>
  <si>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</si>
  <si>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</si>
  <si>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</si>
  <si>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</si>
  <si>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</si>
  <si>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</si>
  <si>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</si>
  <si>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</si>
  <si>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</si>
  <si>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</si>
  <si>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</si>
  <si>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</si>
  <si>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</si>
  <si>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</si>
  <si>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</si>
  <si>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</si>
  <si>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</si>
  <si>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</si>
  <si>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</si>
  <si>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</si>
  <si>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</si>
  <si>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</si>
  <si>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</si>
  <si>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</si>
  <si>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</si>
  <si>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</si>
  <si>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</si>
  <si>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</si>
  <si>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</si>
  <si>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</si>
  <si>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</si>
  <si>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</si>
  <si>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</si>
  <si>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</si>
  <si>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</si>
  <si>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</si>
  <si>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</si>
  <si>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</si>
  <si>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</si>
  <si>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</si>
  <si>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</si>
  <si>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</si>
  <si>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</si>
  <si>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</si>
  <si>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</si>
  <si>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</si>
  <si>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</si>
  <si>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</si>
  <si>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</si>
  <si>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</si>
  <si>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</si>
  <si>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</si>
  <si>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</si>
  <si>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</si>
  <si>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</si>
  <si>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</si>
  <si>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</si>
  <si>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</si>
  <si>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</si>
  <si>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</si>
  <si>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</si>
  <si>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</si>
  <si>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</si>
  <si>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</si>
  <si>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</si>
  <si>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</si>
  <si>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</si>
  <si>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</si>
  <si>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</si>
  <si>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</si>
  <si>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</si>
  <si>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</si>
  <si>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</si>
  <si>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</si>
  <si>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</si>
  <si>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</si>
  <si>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</si>
  <si>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</si>
  <si>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</si>
  <si>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</si>
  <si>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</si>
  <si>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</si>
  <si>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</si>
  <si>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</si>
  <si>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</si>
  <si>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</si>
  <si>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</si>
  <si>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</si>
  <si>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</si>
  <si>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</si>
  <si>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</si>
  <si>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</si>
  <si>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</si>
  <si>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</si>
  <si>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</si>
  <si>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</si>
  <si>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</si>
  <si>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</si>
  <si>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</si>
  <si>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</si>
  <si>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</si>
  <si>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</si>
  <si>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</si>
  <si>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</si>
  <si>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</si>
  <si>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</si>
  <si>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</si>
  <si>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</si>
  <si>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</si>
  <si>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</si>
  <si>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</si>
  <si>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</si>
  <si>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</si>
  <si>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</si>
  <si>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</si>
  <si>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</si>
  <si>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</si>
  <si>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</si>
  <si>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</si>
  <si>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</si>
  <si>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</si>
  <si>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</si>
  <si>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</si>
  <si>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</si>
  <si>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</si>
  <si>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</si>
  <si>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</si>
  <si>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</si>
  <si>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</si>
  <si>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</si>
  <si>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</si>
  <si>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</si>
  <si>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</si>
  <si>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</si>
  <si>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</si>
  <si>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</si>
  <si>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</si>
  <si>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</si>
  <si>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</si>
  <si>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</si>
  <si>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</si>
  <si>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</si>
  <si>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</si>
  <si>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</si>
  <si>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</si>
  <si>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</si>
  <si>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</si>
  <si>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</si>
  <si>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</si>
  <si>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</si>
  <si>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</si>
  <si>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</si>
  <si>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</si>
  <si>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</si>
  <si>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</si>
  <si>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</si>
  <si>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</si>
  <si>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</si>
  <si>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</si>
  <si>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</si>
  <si>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</si>
  <si>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</si>
  <si>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</si>
  <si>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</si>
  <si>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</si>
  <si>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</si>
  <si>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</si>
  <si>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</si>
  <si>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</si>
  <si>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</si>
  <si>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</si>
  <si>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</si>
  <si>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</si>
  <si>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</si>
  <si>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</si>
  <si>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</si>
  <si>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</si>
  <si>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</si>
  <si>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</si>
  <si>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</si>
  <si>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</si>
  <si>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</si>
  <si>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</si>
  <si>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</si>
  <si>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</si>
  <si>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</si>
  <si>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</si>
  <si>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</si>
  <si>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</si>
  <si>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</si>
  <si>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</si>
  <si>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</si>
  <si>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</si>
  <si>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</si>
  <si>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</si>
  <si>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</si>
  <si>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</si>
  <si>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</si>
  <si>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</si>
  <si>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</si>
  <si>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</si>
  <si>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</si>
  <si>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</si>
  <si>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</si>
  <si>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</si>
  <si>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</si>
  <si>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</si>
  <si>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</si>
  <si>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</si>
  <si>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</si>
  <si>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</si>
  <si>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</si>
  <si>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</si>
  <si>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</si>
  <si>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</si>
  <si>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</si>
  <si>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</si>
  <si>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</si>
  <si>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</si>
  <si>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</si>
  <si>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</si>
  <si>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</si>
  <si>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</si>
  <si>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</si>
  <si>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</si>
  <si>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</si>
  <si>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</si>
  <si>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</si>
  <si>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</si>
  <si>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</si>
  <si>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</si>
  <si>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</si>
  <si>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</si>
  <si>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</si>
  <si>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</si>
  <si>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</si>
  <si>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</si>
  <si>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</si>
  <si>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</si>
  <si>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</si>
  <si>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</si>
  <si>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</si>
  <si>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</si>
  <si>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</si>
  <si>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</si>
  <si>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</si>
  <si>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</si>
  <si>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</si>
  <si>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</si>
  <si>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</si>
  <si>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</si>
  <si>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</si>
  <si>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</si>
  <si>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</si>
  <si>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</si>
  <si>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</si>
  <si>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</si>
  <si>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</si>
  <si>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</si>
  <si>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</si>
  <si>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</si>
  <si>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</si>
  <si>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</si>
  <si>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</si>
  <si>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</si>
  <si>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</si>
  <si>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</si>
  <si>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</si>
  <si>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</si>
  <si>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</si>
  <si>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</si>
  <si>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</si>
  <si>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</si>
  <si>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</si>
  <si>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</si>
  <si>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</si>
  <si>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</si>
  <si>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</si>
  <si>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</si>
  <si>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</si>
  <si>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</si>
  <si>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</si>
  <si>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</si>
  <si>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</si>
  <si>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</si>
  <si>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</si>
  <si>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</si>
  <si>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</si>
  <si>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</si>
  <si>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</si>
  <si>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</si>
  <si>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</si>
  <si>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</si>
  <si>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</si>
  <si>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</si>
  <si>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</si>
  <si>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</si>
  <si>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</si>
  <si>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</si>
  <si>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</si>
  <si>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</si>
  <si>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</si>
  <si>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</si>
  <si>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</si>
  <si>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</si>
  <si>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</si>
  <si>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</si>
  <si>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</si>
  <si>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</si>
  <si>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</si>
  <si>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</si>
  <si>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</si>
  <si>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</si>
  <si>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</si>
  <si>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</si>
  <si>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</si>
  <si>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</si>
  <si>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</si>
  <si>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</si>
  <si>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</si>
  <si>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</si>
  <si>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</si>
  <si>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</si>
  <si>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</si>
  <si>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</si>
  <si>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</si>
  <si>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</si>
  <si>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</si>
  <si>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</si>
  <si>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</si>
  <si>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</si>
  <si>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</si>
  <si>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</si>
  <si>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</si>
  <si>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</si>
  <si>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</si>
  <si>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</si>
  <si>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</si>
  <si>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</si>
  <si>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</si>
  <si>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</si>
  <si>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</si>
  <si>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</si>
  <si>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</si>
  <si>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</si>
  <si>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</si>
  <si>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</si>
  <si>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</si>
  <si>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</si>
  <si>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</si>
  <si>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</si>
  <si>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</si>
  <si>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</si>
  <si>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</si>
  <si>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</si>
  <si>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</si>
  <si>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</si>
  <si>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</si>
  <si>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</si>
  <si>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</si>
  <si>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</si>
  <si>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</si>
  <si>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</si>
  <si>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</si>
  <si>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</si>
  <si>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</si>
  <si>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</si>
  <si>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</si>
  <si>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</si>
  <si>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</si>
  <si>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</si>
  <si>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</si>
  <si>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</si>
  <si>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</si>
  <si>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</si>
  <si>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</si>
  <si>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</si>
  <si>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</si>
  <si>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</si>
  <si>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</si>
  <si>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</si>
  <si>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</si>
  <si>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</si>
  <si>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</si>
  <si>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</si>
  <si>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</si>
  <si>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</si>
  <si>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</si>
  <si>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</si>
  <si>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</si>
  <si>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</si>
  <si>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</si>
  <si>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</si>
  <si>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</si>
  <si>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</si>
  <si>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</si>
  <si>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</si>
  <si>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</si>
  <si>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</si>
  <si>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</si>
  <si>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</si>
  <si>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</si>
  <si>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</si>
  <si>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</si>
  <si>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</si>
  <si>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</si>
  <si>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</si>
  <si>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</si>
  <si>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</si>
  <si>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</si>
  <si>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</si>
  <si>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</si>
  <si>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</si>
  <si>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</si>
  <si>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</si>
  <si>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</si>
  <si>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</si>
  <si>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</si>
  <si>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</si>
  <si>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</si>
  <si>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</si>
  <si>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</si>
  <si>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</si>
  <si>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</si>
  <si>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</si>
  <si>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</si>
  <si>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</si>
  <si>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</si>
  <si>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</si>
  <si>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</si>
  <si>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</si>
  <si>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</si>
  <si>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</si>
  <si>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</si>
  <si>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</si>
  <si>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</si>
  <si>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</si>
  <si>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</si>
  <si>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</si>
  <si>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</si>
  <si>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</si>
  <si>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</si>
  <si>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</si>
  <si>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</si>
  <si>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</si>
  <si>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</si>
  <si>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</si>
  <si>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</si>
  <si>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</si>
  <si>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</si>
  <si>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</si>
  <si>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</si>
  <si>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</si>
  <si>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</si>
  <si>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</si>
  <si>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</si>
  <si>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</si>
  <si>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</si>
  <si>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</si>
  <si>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</si>
  <si>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</si>
  <si>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</si>
  <si>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</si>
  <si>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</si>
  <si>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</si>
  <si>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</si>
  <si>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</si>
  <si>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</si>
  <si>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</si>
  <si>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</si>
  <si>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</si>
  <si>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</si>
  <si>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</si>
  <si>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</si>
  <si>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</si>
  <si>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</si>
  <si>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</si>
  <si>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</si>
  <si>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</si>
  <si>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</si>
  <si>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</si>
  <si>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</si>
  <si>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</si>
  <si>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</si>
  <si>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</si>
  <si>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</si>
  <si>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</si>
  <si>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</si>
  <si>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</si>
  <si>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</si>
  <si>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</si>
  <si>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</si>
  <si>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</si>
  <si>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</si>
  <si>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</si>
  <si>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</si>
  <si>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</si>
  <si>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</si>
  <si>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</si>
  <si>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</si>
  <si>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</si>
  <si>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</si>
  <si>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</si>
  <si>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</si>
  <si>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</si>
  <si>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</si>
  <si>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</si>
  <si>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</si>
  <si>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</si>
  <si>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</si>
  <si>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</si>
  <si>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</si>
  <si>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</si>
  <si>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</si>
  <si>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</si>
  <si>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</si>
  <si>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</si>
  <si>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</si>
  <si>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</si>
  <si>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</si>
  <si>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</si>
  <si>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</si>
  <si>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</si>
  <si>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</si>
  <si>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</si>
  <si>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</si>
  <si>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</si>
  <si>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</si>
  <si>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</si>
  <si>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</si>
  <si>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</si>
  <si>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</si>
  <si>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</si>
  <si>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</si>
  <si>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</si>
  <si>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</si>
  <si>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</si>
  <si>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</si>
  <si>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</si>
  <si>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</si>
  <si>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</si>
  <si>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</si>
  <si>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</si>
  <si>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</si>
  <si>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</si>
  <si>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</si>
  <si>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</si>
  <si>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</si>
  <si>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</si>
  <si>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</si>
  <si>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</si>
  <si>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</si>
  <si>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</si>
  <si>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</si>
  <si>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</si>
  <si>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</si>
  <si>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</si>
  <si>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</si>
  <si>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</si>
  <si>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</si>
  <si>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</si>
  <si>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</si>
  <si>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</si>
  <si>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</si>
  <si>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</si>
  <si>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</si>
  <si>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</si>
  <si>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</si>
  <si>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</si>
  <si>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</si>
  <si>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</si>
  <si>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</si>
  <si>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</si>
  <si>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</si>
  <si>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</si>
  <si>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</si>
  <si>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</si>
  <si>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</si>
  <si>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</si>
  <si>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</si>
  <si>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</si>
  <si>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</si>
  <si>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</si>
  <si>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</si>
  <si>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</si>
  <si>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</si>
  <si>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</si>
  <si>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</si>
  <si>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</si>
  <si>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</si>
  <si>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</si>
  <si>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</si>
  <si>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</si>
  <si>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</si>
  <si>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</si>
  <si>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</si>
  <si>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</si>
  <si>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</si>
  <si>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</si>
  <si>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</si>
  <si>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</si>
  <si>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</si>
  <si>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</si>
  <si>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</si>
  <si>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</si>
  <si>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</si>
  <si>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</si>
  <si>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</si>
  <si>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</si>
  <si>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</si>
  <si>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</si>
  <si>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</si>
  <si>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</si>
  <si>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</si>
  <si>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</si>
  <si>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</si>
  <si>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</si>
  <si>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</si>
  <si>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</si>
  <si>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</si>
  <si>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</si>
  <si>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</si>
  <si>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</si>
  <si>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</si>
  <si>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</si>
  <si>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</si>
  <si>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</si>
  <si>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</si>
  <si>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</si>
  <si>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</si>
  <si>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</si>
  <si>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</si>
  <si>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</si>
  <si>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</si>
  <si>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</si>
  <si>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</si>
  <si>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</si>
  <si>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</si>
  <si>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</si>
  <si>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</si>
  <si>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</si>
  <si>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</si>
  <si>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</si>
  <si>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</si>
  <si>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</si>
  <si>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</si>
  <si>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</si>
  <si>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</si>
  <si>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</si>
  <si>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</si>
  <si>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</si>
  <si>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</si>
  <si>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</si>
  <si>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</si>
  <si>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</si>
  <si>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</si>
  <si>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</si>
  <si>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</si>
  <si>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</si>
  <si>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</si>
  <si>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</si>
  <si>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</si>
  <si>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</si>
  <si>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</si>
  <si>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</si>
  <si>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</si>
  <si>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</si>
  <si>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</si>
  <si>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</si>
  <si>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</si>
  <si>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</si>
  <si>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</si>
  <si>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</si>
  <si>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</si>
  <si>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</si>
  <si>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</si>
  <si>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</si>
  <si>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</si>
  <si>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</si>
  <si>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</si>
  <si>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</si>
  <si>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</si>
  <si>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</si>
  <si>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</si>
  <si>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</si>
  <si>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</si>
  <si>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</si>
  <si>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</si>
  <si>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</si>
  <si>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</si>
  <si>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</si>
  <si>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</si>
  <si>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</si>
  <si>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</si>
  <si>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</si>
  <si>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</si>
  <si>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</si>
  <si>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</si>
  <si>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</si>
  <si>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</si>
  <si>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</si>
  <si>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</si>
  <si>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</si>
  <si>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</si>
  <si>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</si>
  <si>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</si>
  <si>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</si>
  <si>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</si>
  <si>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</si>
  <si>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</si>
  <si>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</si>
  <si>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</si>
  <si>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</si>
  <si>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</si>
  <si>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</si>
  <si>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</si>
  <si>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</si>
  <si>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</si>
  <si>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</si>
  <si>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</si>
  <si>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</si>
  <si>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</si>
  <si>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</si>
  <si>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</si>
  <si>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</si>
  <si>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</si>
  <si>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</si>
  <si>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</si>
  <si>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</si>
  <si>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</si>
  <si>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</si>
  <si>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</si>
  <si>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</si>
  <si>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</si>
  <si>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</si>
  <si>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</si>
  <si>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</si>
  <si>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</si>
  <si>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</si>
  <si>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</si>
  <si>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</si>
  <si>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</si>
  <si>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</si>
  <si>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</si>
  <si>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</si>
  <si>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</si>
  <si>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</si>
  <si>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</si>
  <si>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</si>
  <si>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</si>
  <si>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</si>
  <si>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</si>
  <si>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</si>
  <si>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</si>
  <si>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</si>
  <si>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</si>
  <si>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</si>
  <si>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</si>
  <si>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</si>
  <si>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</si>
  <si>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</si>
  <si>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</si>
  <si>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</si>
  <si>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</si>
  <si>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</si>
  <si>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</si>
  <si>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</si>
  <si>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</si>
  <si>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</si>
  <si>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</si>
  <si>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</si>
  <si>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</si>
  <si>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</si>
  <si>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</si>
  <si>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</si>
  <si>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</si>
  <si>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</si>
  <si>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</si>
  <si>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</si>
  <si>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</si>
  <si>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</si>
  <si>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</si>
  <si>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</si>
  <si>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</si>
  <si>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</si>
  <si>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</si>
  <si>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</si>
  <si>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</si>
  <si>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</si>
  <si>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</si>
  <si>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</si>
  <si>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</si>
  <si>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</si>
  <si>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</si>
  <si>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</si>
  <si>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</si>
  <si>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</si>
  <si>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</si>
  <si>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</si>
  <si>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</si>
  <si>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</si>
  <si>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</si>
  <si>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</si>
  <si>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</si>
  <si>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</si>
  <si>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</si>
  <si>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</si>
  <si>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</si>
  <si>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</si>
  <si>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</si>
  <si>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</si>
  <si>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</si>
  <si>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</si>
  <si>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</si>
  <si>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</si>
  <si>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</si>
  <si>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</si>
  <si>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</si>
  <si>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</si>
  <si>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</si>
  <si>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</si>
  <si>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</si>
  <si>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</si>
  <si>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</si>
  <si>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</si>
  <si>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</si>
  <si>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</si>
  <si>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</si>
  <si>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</si>
  <si>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</si>
  <si>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</si>
  <si>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</si>
  <si>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</si>
  <si>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</si>
  <si>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</si>
  <si>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</si>
  <si>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</si>
  <si>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</si>
  <si>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</si>
  <si>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</si>
  <si>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</si>
  <si>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</si>
  <si>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</si>
  <si>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</si>
  <si>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</si>
  <si>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</si>
  <si>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</si>
  <si>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</si>
  <si>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</si>
  <si>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</si>
  <si>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</si>
  <si>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</si>
  <si>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</si>
  <si>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</si>
  <si>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</si>
  <si>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</si>
  <si>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</si>
  <si>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</si>
  <si>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</si>
  <si>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</si>
  <si>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</si>
  <si>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</si>
  <si>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</si>
  <si>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</si>
  <si>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</si>
  <si>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</si>
  <si>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</si>
  <si>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</si>
  <si>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</si>
  <si>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</si>
  <si>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</si>
  <si>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</si>
  <si>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</si>
  <si>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</si>
  <si>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</si>
  <si>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</si>
  <si>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</si>
  <si>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</si>
  <si>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</si>
  <si>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</si>
  <si>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</si>
  <si>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</si>
  <si>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</si>
  <si>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</si>
  <si>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</si>
  <si>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</si>
  <si>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</si>
  <si>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</si>
  <si>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</si>
  <si>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</si>
  <si>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</si>
  <si>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</si>
  <si>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</si>
  <si>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</si>
  <si>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</si>
  <si>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</si>
  <si>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</si>
  <si>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</si>
  <si>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</si>
  <si>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</si>
  <si>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</si>
  <si>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</si>
  <si>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</si>
  <si>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</si>
  <si>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</si>
  <si>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</si>
  <si>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</si>
  <si>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</si>
  <si>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</si>
  <si>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</si>
  <si>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</si>
  <si>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</si>
  <si>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</si>
  <si>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</si>
  <si>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</si>
  <si>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</si>
  <si>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</si>
  <si>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</si>
  <si>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</si>
  <si>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</si>
  <si>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</si>
  <si>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</si>
  <si>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</si>
  <si>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</si>
  <si>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</si>
  <si>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</si>
  <si>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</si>
  <si>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</si>
  <si>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</si>
  <si>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</si>
  <si>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</si>
  <si>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</si>
  <si>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</si>
  <si>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</si>
  <si>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</si>
  <si>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</si>
  <si>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</si>
  <si>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</si>
  <si>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</si>
  <si>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</si>
  <si>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</si>
  <si>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</si>
  <si>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</si>
  <si>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</si>
  <si>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</si>
  <si>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</si>
  <si>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</si>
  <si>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</si>
  <si>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</si>
  <si>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</si>
  <si>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</si>
  <si>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</si>
  <si>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</si>
  <si>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</si>
  <si>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</si>
  <si>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</si>
  <si>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</si>
  <si>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</si>
  <si>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</si>
  <si>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</si>
  <si>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</si>
  <si>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</si>
  <si>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</si>
  <si>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</si>
  <si>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</si>
  <si>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</si>
  <si>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</si>
  <si>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</si>
  <si>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</si>
  <si>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</si>
  <si>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</si>
  <si>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</si>
  <si>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</si>
  <si>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</si>
  <si>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</si>
  <si>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</si>
  <si>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</si>
  <si>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</si>
  <si>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</si>
  <si>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</si>
  <si>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</si>
  <si>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</si>
  <si>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</si>
  <si>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</si>
  <si>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</si>
  <si>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</si>
  <si>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</si>
  <si>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</si>
  <si>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</si>
  <si>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</si>
  <si>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</si>
  <si>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</si>
  <si>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</si>
  <si>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</si>
  <si>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</si>
  <si>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</si>
  <si>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</si>
  <si>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</si>
  <si>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</si>
  <si>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</si>
  <si>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</si>
  <si>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</si>
  <si>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</si>
  <si>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</si>
  <si>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</si>
  <si>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</si>
  <si>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</si>
  <si>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</si>
  <si>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</si>
  <si>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</si>
  <si>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</si>
  <si>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</si>
  <si>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</si>
  <si>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</si>
  <si>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</si>
  <si>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</si>
  <si>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</si>
  <si>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</si>
  <si>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</si>
  <si>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</si>
  <si>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</si>
  <si>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</si>
  <si>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</si>
  <si>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</si>
  <si>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</si>
  <si>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</si>
  <si>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</si>
  <si>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</si>
  <si>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</si>
  <si>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</si>
  <si>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</si>
  <si>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</si>
  <si>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</si>
  <si>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</si>
  <si>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</si>
  <si>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</si>
  <si>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</si>
  <si>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</si>
  <si>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</si>
  <si>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</si>
  <si>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</si>
  <si>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</si>
  <si>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</si>
  <si>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</si>
  <si>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</si>
  <si>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</si>
  <si>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</si>
  <si>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</si>
  <si>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</si>
  <si>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</si>
  <si>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</si>
  <si>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</si>
  <si>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</si>
  <si>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</si>
  <si>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</si>
  <si>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</si>
  <si>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</si>
  <si>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</si>
  <si>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</si>
  <si>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</si>
  <si>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</si>
  <si>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</si>
  <si>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</si>
  <si>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</si>
  <si>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</si>
  <si>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</si>
  <si>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</si>
  <si>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</si>
  <si>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</si>
  <si>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</si>
  <si>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</si>
  <si>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</si>
  <si>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</si>
  <si>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</si>
  <si>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</si>
  <si>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</si>
  <si>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</si>
  <si>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</si>
  <si>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</si>
  <si>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</si>
  <si>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</si>
  <si>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</si>
  <si>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</si>
  <si>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</si>
  <si>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</si>
  <si>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</si>
  <si>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</si>
  <si>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</si>
  <si>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</si>
  <si>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</si>
  <si>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</si>
  <si>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</si>
  <si>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</si>
  <si>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</si>
  <si>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</si>
  <si>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</si>
  <si>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</si>
  <si>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</si>
  <si>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</si>
  <si>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</si>
  <si>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</si>
  <si>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</si>
  <si>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</si>
  <si>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</si>
  <si>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</si>
  <si>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</si>
  <si>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</si>
  <si>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</si>
  <si>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</si>
  <si>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</si>
  <si>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</si>
  <si>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</si>
  <si>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</si>
  <si>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</si>
  <si>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</si>
  <si>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</si>
  <si>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</si>
  <si>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</si>
  <si>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</si>
  <si>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</si>
  <si>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</si>
  <si>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</si>
  <si>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</si>
  <si>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</si>
  <si>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</si>
  <si>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</si>
  <si>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</si>
  <si>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</si>
  <si>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</si>
  <si>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</si>
  <si>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</si>
  <si>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</si>
  <si>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</si>
  <si>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</si>
  <si>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</si>
  <si>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</si>
  <si>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</si>
  <si>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</si>
  <si>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</si>
  <si>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</si>
  <si>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</si>
  <si>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</si>
  <si>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</si>
  <si>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</si>
  <si>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</si>
  <si>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</si>
  <si>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</si>
  <si>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</si>
  <si>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</si>
  <si>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</si>
  <si>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</si>
  <si>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</si>
  <si>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</si>
  <si>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</si>
  <si>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</si>
  <si>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</si>
  <si>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</si>
  <si>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</si>
  <si>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</si>
  <si>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</si>
  <si>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</si>
  <si>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</si>
  <si>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</si>
  <si>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</si>
  <si>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</si>
  <si>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</si>
  <si>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</si>
  <si>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</si>
  <si>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</si>
  <si>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</si>
  <si>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</si>
  <si>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</si>
  <si>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</si>
  <si>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</si>
  <si>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</si>
  <si>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</si>
  <si>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</si>
  <si>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</si>
  <si>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</si>
  <si>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</si>
  <si>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</si>
  <si>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</si>
  <si>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</si>
  <si>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</si>
  <si>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</si>
  <si>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</si>
  <si>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</si>
  <si>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</si>
  <si>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</si>
  <si>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</si>
  <si>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</si>
  <si>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</si>
  <si>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</si>
  <si>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</si>
  <si>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</si>
  <si>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</si>
  <si>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</si>
  <si>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</si>
  <si>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</si>
  <si>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</si>
  <si>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</si>
  <si>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</si>
  <si>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</si>
  <si>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</si>
  <si>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</si>
  <si>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</si>
  <si>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</si>
  <si>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</si>
  <si>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</si>
  <si>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</si>
  <si>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</si>
  <si>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</si>
  <si>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</si>
  <si>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</si>
  <si>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</si>
  <si>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</si>
  <si>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</si>
  <si>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</si>
  <si>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</si>
  <si>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</si>
  <si>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</si>
  <si>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</si>
  <si>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</si>
  <si>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</si>
  <si>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</si>
  <si>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</si>
  <si>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</si>
  <si>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</si>
  <si>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</si>
  <si>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</si>
  <si>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</si>
  <si>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</si>
  <si>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</si>
  <si>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</si>
  <si>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</si>
  <si>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</si>
  <si>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</si>
  <si>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</si>
  <si>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</si>
  <si>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</si>
  <si>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</si>
  <si>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</si>
  <si>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</si>
  <si>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</si>
  <si>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</si>
  <si>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</si>
  <si>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</si>
  <si>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</si>
  <si>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</si>
  <si>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</si>
  <si>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</si>
  <si>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</si>
  <si>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</si>
  <si>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</si>
  <si>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</si>
  <si>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</si>
  <si>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</si>
  <si>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</si>
  <si>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</si>
  <si>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</si>
  <si>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</si>
  <si>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</si>
  <si>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</si>
  <si>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</si>
  <si>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</si>
  <si>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</si>
  <si>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</si>
  <si>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</si>
  <si>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</si>
  <si>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</si>
  <si>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</si>
  <si>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</si>
  <si>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</si>
  <si>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</si>
  <si>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</si>
  <si>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</si>
  <si>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</si>
  <si>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</si>
  <si>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</si>
  <si>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</si>
  <si>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</si>
  <si>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</si>
  <si>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</si>
  <si>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</si>
  <si>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</si>
  <si>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</si>
  <si>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</si>
  <si>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</si>
  <si>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</si>
  <si>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</si>
  <si>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</si>
  <si>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</si>
  <si>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</si>
  <si>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</si>
  <si>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</si>
  <si>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</si>
  <si>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</si>
  <si>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</si>
  <si>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</si>
  <si>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</si>
  <si>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</si>
  <si>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</si>
  <si>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</si>
  <si>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</si>
  <si>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</si>
  <si>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</si>
  <si>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</si>
  <si>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</si>
  <si>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</si>
  <si>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</si>
  <si>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</si>
  <si>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</si>
  <si>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</si>
  <si>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</si>
  <si>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</si>
  <si>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</si>
  <si>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</si>
  <si>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</si>
  <si>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</si>
  <si>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</si>
  <si>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</si>
  <si>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</si>
  <si>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</si>
  <si>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</si>
  <si>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</si>
  <si>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</si>
  <si>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</si>
  <si>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</si>
  <si>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</si>
  <si>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</si>
  <si>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</si>
  <si>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</si>
  <si>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</si>
  <si>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</si>
  <si>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</si>
  <si>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</si>
  <si>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</si>
  <si>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</si>
  <si>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</si>
  <si>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</si>
  <si>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</si>
  <si>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</si>
  <si>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</si>
  <si>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</si>
  <si>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</si>
  <si>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</si>
  <si>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</si>
  <si>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</si>
  <si>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</si>
  <si>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</si>
  <si>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</si>
  <si>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</si>
  <si>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</si>
  <si>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</si>
  <si>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</si>
  <si>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</si>
  <si>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</si>
  <si>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</si>
  <si>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</si>
  <si>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</si>
  <si>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</si>
  <si>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</si>
  <si>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</si>
  <si>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</si>
  <si>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</si>
  <si>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</si>
  <si>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</si>
  <si>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</si>
  <si>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</si>
  <si>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</si>
  <si>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</si>
  <si>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</si>
  <si>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</si>
  <si>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</si>
  <si>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</si>
  <si>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</si>
  <si>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</si>
  <si>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</si>
  <si>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</si>
  <si>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</si>
  <si>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</si>
  <si>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</si>
  <si>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</si>
  <si>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</si>
  <si>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</si>
  <si>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</si>
  <si>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</si>
  <si>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</si>
  <si>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</si>
  <si>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</si>
  <si>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</si>
  <si>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</si>
  <si>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</si>
  <si>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</si>
  <si>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</si>
  <si>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</si>
  <si>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</si>
  <si>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</si>
  <si>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</si>
  <si>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</si>
  <si>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</si>
  <si>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</si>
  <si>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</si>
  <si>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</si>
  <si>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</si>
  <si>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</si>
  <si>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</si>
  <si>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</si>
  <si>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</si>
  <si>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</si>
  <si>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</si>
  <si>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</si>
  <si>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</si>
  <si>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</si>
  <si>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</si>
  <si>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</si>
  <si>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</si>
  <si>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</si>
  <si>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</si>
  <si>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</si>
  <si>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</si>
  <si>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</si>
  <si>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</si>
  <si>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</si>
  <si>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</si>
  <si>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</si>
  <si>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</si>
  <si>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</si>
  <si>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</si>
  <si>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</si>
  <si>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</si>
  <si>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</si>
  <si>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</si>
  <si>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</si>
  <si>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</si>
  <si>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</si>
  <si>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</si>
  <si>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</si>
  <si>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</si>
  <si>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</si>
  <si>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</si>
  <si>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</si>
  <si>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</si>
  <si>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</si>
  <si>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</si>
  <si>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</si>
  <si>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</si>
  <si>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</si>
  <si>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</si>
  <si>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</si>
  <si>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</si>
  <si>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</si>
  <si>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</si>
  <si>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</si>
  <si>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</si>
  <si>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</si>
  <si>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</si>
  <si>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</si>
  <si>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</si>
  <si>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</si>
  <si>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</si>
  <si>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</si>
  <si>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</si>
  <si>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</si>
  <si>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</si>
  <si>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</si>
  <si>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</si>
  <si>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</si>
  <si>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</si>
  <si>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</si>
  <si>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</si>
  <si>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</si>
  <si>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</si>
  <si>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</si>
  <si>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</si>
  <si>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</si>
  <si>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</si>
  <si>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</si>
  <si>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</si>
  <si>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</si>
  <si>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</si>
  <si>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</si>
  <si>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</si>
  <si>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</si>
  <si>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</si>
  <si>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</si>
  <si>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</si>
  <si>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</si>
  <si>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</si>
  <si>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</si>
  <si>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</si>
  <si>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</si>
  <si>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</si>
  <si>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</si>
  <si>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</si>
  <si>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</si>
  <si>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</si>
  <si>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</si>
  <si>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</si>
  <si>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</si>
  <si>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</si>
  <si>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</si>
  <si>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</si>
  <si>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</si>
  <si>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</si>
  <si>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</si>
  <si>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</si>
  <si>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</si>
  <si>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</si>
  <si>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</si>
  <si>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</si>
  <si>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</si>
  <si>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</si>
  <si>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</si>
  <si>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</si>
  <si>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</si>
  <si>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</si>
  <si>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</si>
  <si>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</si>
  <si>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</si>
  <si>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</si>
  <si>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</si>
  <si>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</si>
  <si>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</si>
  <si>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</si>
  <si>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</si>
  <si>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</si>
  <si>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</si>
  <si>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</si>
  <si>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</si>
  <si>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</si>
  <si>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</si>
  <si>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</si>
  <si>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</si>
  <si>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</si>
  <si>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</si>
  <si>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</si>
  <si>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</si>
  <si>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</si>
  <si>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</si>
  <si>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</si>
  <si>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</si>
  <si>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</si>
  <si>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</si>
  <si>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</si>
  <si>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</si>
  <si>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</si>
  <si>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</si>
  <si>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</si>
  <si>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</si>
  <si>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</si>
  <si>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</si>
  <si>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</si>
  <si>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</si>
  <si>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</si>
  <si>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</si>
  <si>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</si>
  <si>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</si>
  <si>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</si>
  <si>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</si>
  <si>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</si>
  <si>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</si>
  <si>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</si>
  <si>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</si>
  <si>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</si>
  <si>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</si>
  <si>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</si>
  <si>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</si>
  <si>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</si>
  <si>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</si>
  <si>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</si>
  <si>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</si>
  <si>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</si>
  <si>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</si>
  <si>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</si>
  <si>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</si>
  <si>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</si>
  <si>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</si>
  <si>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</si>
  <si>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</si>
  <si>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</si>
  <si>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</si>
  <si>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</si>
  <si>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</si>
  <si>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</si>
  <si>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</si>
  <si>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</si>
  <si>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</si>
  <si>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</si>
  <si>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</si>
  <si>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</si>
  <si>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</si>
  <si>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</si>
  <si>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</si>
  <si>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</si>
  <si>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</si>
  <si>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</si>
  <si>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</si>
  <si>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</si>
  <si>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</si>
  <si>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</si>
  <si>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</si>
  <si>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</si>
  <si>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</si>
  <si>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</si>
  <si>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</si>
  <si>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</si>
  <si>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</si>
  <si>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</si>
  <si>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</si>
  <si>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</si>
  <si>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</si>
  <si>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</si>
  <si>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</si>
  <si>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</si>
  <si>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</si>
  <si>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</si>
  <si>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</si>
  <si>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</si>
  <si>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</si>
  <si>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</si>
  <si>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</si>
  <si>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</si>
  <si>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</si>
  <si>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</si>
  <si>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</si>
  <si>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</si>
  <si>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</si>
  <si>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</si>
  <si>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</si>
  <si>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</si>
  <si>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</si>
  <si>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</si>
  <si>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</si>
  <si>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</si>
  <si>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</si>
  <si>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</si>
  <si>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</si>
  <si>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</si>
  <si>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</si>
  <si>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</si>
  <si>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</si>
  <si>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</si>
  <si>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</si>
  <si>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</si>
  <si>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</si>
  <si>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</si>
  <si>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</si>
  <si>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</si>
  <si>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</si>
  <si>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</si>
  <si>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</si>
  <si>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</si>
  <si>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</si>
  <si>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</si>
  <si>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</si>
  <si>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</si>
  <si>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</si>
  <si>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</si>
  <si>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</si>
  <si>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</si>
  <si>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</si>
  <si>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</si>
  <si>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</si>
  <si>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</si>
  <si>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</si>
  <si>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</si>
  <si>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</si>
  <si>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</si>
  <si>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</si>
  <si>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</si>
  <si>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</si>
  <si>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</si>
  <si>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</si>
  <si>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</si>
  <si>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</si>
  <si>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</si>
  <si>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</si>
  <si>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</si>
  <si>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</si>
  <si>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</si>
  <si>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</si>
  <si>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</si>
  <si>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</si>
  <si>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</si>
  <si>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</si>
  <si>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</si>
  <si>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</si>
  <si>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</si>
  <si>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</si>
  <si>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</si>
  <si>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</si>
  <si>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</si>
  <si>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</si>
  <si>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</si>
  <si>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</si>
  <si>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</si>
  <si>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</si>
  <si>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</si>
  <si>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</si>
  <si>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</si>
  <si>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</si>
  <si>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</si>
  <si>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</si>
  <si>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</si>
  <si>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</si>
  <si>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</si>
  <si>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</si>
  <si>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</si>
  <si>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</si>
  <si>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</si>
  <si>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</si>
  <si>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</si>
  <si>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</si>
  <si>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</si>
  <si>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</si>
  <si>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</si>
  <si>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</si>
  <si>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</si>
  <si>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</si>
  <si>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</si>
  <si>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</si>
  <si>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</si>
  <si>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</si>
  <si>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</si>
  <si>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</si>
  <si>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</si>
  <si>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</si>
  <si>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</si>
  <si>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</si>
  <si>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</si>
  <si>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</si>
  <si>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</si>
  <si>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</si>
  <si>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</si>
  <si>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</si>
  <si>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</si>
  <si>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</si>
  <si>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</si>
  <si>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</si>
  <si>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</si>
  <si>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</si>
  <si>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</si>
  <si>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</si>
  <si>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</si>
  <si>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</si>
  <si>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</si>
  <si>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</si>
  <si>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</si>
  <si>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</si>
  <si>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</si>
  <si>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</si>
  <si>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</si>
  <si>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</si>
  <si>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</si>
  <si>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</si>
  <si>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</si>
  <si>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</si>
  <si>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</si>
  <si>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</si>
  <si>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</si>
  <si>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</si>
  <si>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</si>
  <si>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</si>
  <si>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</si>
  <si>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</si>
  <si>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</si>
  <si>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</si>
  <si>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</si>
  <si>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</si>
  <si>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</si>
  <si>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</si>
  <si>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</si>
  <si>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</si>
  <si>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</si>
  <si>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</si>
  <si>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</si>
  <si>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</si>
  <si>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</si>
  <si>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</si>
  <si>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</si>
  <si>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</si>
  <si>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</si>
  <si>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</si>
  <si>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</si>
  <si>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</si>
  <si>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</si>
  <si>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</si>
  <si>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</si>
  <si>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</si>
  <si>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</si>
  <si>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</si>
  <si>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</si>
  <si>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</si>
  <si>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</si>
  <si>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</si>
  <si>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</si>
  <si>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</si>
  <si>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</si>
  <si>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</si>
  <si>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</si>
  <si>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</si>
  <si>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</si>
  <si>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</si>
  <si>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</si>
  <si>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</si>
  <si>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</si>
  <si>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</si>
  <si>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</si>
  <si>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</si>
  <si>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</si>
  <si>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</si>
  <si>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</si>
  <si>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</si>
  <si>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</si>
  <si>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</si>
  <si>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</si>
  <si>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</si>
  <si>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</si>
  <si>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</si>
  <si>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</si>
  <si>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</si>
  <si>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</si>
  <si>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</si>
  <si>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</si>
  <si>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</si>
  <si>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</si>
  <si>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</si>
  <si>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</si>
  <si>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</si>
  <si>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</si>
  <si>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</si>
  <si>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</si>
  <si>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</si>
  <si>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</si>
  <si>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</si>
  <si>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</si>
  <si>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</si>
  <si>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</si>
  <si>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</si>
  <si>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</si>
  <si>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</si>
  <si>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</si>
  <si>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</si>
  <si>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</si>
  <si>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</si>
  <si>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</si>
  <si>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</si>
  <si>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</si>
  <si>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</si>
  <si>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</si>
  <si>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</si>
  <si>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</si>
  <si>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</si>
  <si>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</si>
  <si>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</si>
  <si>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</si>
  <si>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</si>
  <si>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</si>
  <si>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</si>
  <si>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</si>
  <si>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</si>
  <si>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</si>
  <si>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</si>
  <si>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</si>
  <si>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</si>
  <si>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</si>
  <si>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</si>
  <si>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</si>
  <si>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</si>
  <si>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</si>
  <si>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</si>
  <si>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</si>
  <si>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</si>
  <si>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</si>
  <si>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</si>
  <si>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</si>
  <si>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</si>
  <si>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</si>
  <si>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</si>
  <si>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</si>
  <si>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</si>
  <si>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</si>
  <si>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</si>
  <si>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</si>
  <si>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</si>
  <si>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</si>
  <si>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</si>
  <si>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</si>
  <si>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</si>
  <si>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</si>
  <si>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</si>
  <si>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</si>
  <si>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</si>
  <si>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</si>
  <si>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</si>
  <si>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</si>
  <si>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</si>
  <si>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</si>
  <si>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</si>
  <si>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</si>
  <si>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</si>
  <si>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</si>
  <si>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</si>
  <si>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</si>
  <si>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</si>
  <si>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</si>
  <si>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</si>
  <si>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</si>
  <si>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</si>
  <si>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</si>
  <si>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</si>
  <si>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</si>
  <si>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</si>
  <si>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</si>
  <si>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</si>
  <si>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</si>
  <si>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</si>
  <si>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</si>
  <si>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</si>
  <si>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</si>
  <si>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</si>
  <si>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</si>
  <si>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</si>
  <si>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</si>
  <si>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</si>
  <si>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</si>
  <si>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</si>
  <si>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</si>
  <si>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</si>
  <si>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</si>
  <si>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</si>
  <si>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</si>
  <si>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</si>
  <si>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</si>
  <si>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</si>
  <si>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</si>
  <si>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</si>
  <si>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</si>
  <si>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</si>
  <si>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</si>
  <si>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</si>
  <si>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</si>
  <si>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</si>
  <si>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</si>
  <si>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</si>
  <si>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</si>
  <si>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</si>
  <si>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</si>
  <si>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</si>
  <si>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</si>
  <si>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</si>
  <si>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</si>
  <si>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</si>
  <si>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</si>
  <si>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</si>
  <si>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</si>
  <si>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</si>
  <si>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</si>
  <si>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</si>
  <si>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</si>
  <si>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</si>
  <si>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</si>
  <si>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</si>
  <si>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</si>
  <si>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</si>
  <si>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</si>
  <si>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</si>
  <si>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</si>
  <si>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</si>
  <si>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</si>
  <si>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</si>
  <si>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</si>
  <si>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</si>
  <si>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</si>
  <si>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</si>
  <si>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</si>
  <si>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</si>
  <si>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</si>
  <si>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</si>
  <si>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</si>
  <si>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</si>
  <si>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</si>
  <si>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</si>
  <si>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</si>
  <si>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</si>
  <si>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</si>
  <si>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</si>
  <si>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</si>
  <si>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</si>
  <si>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</si>
  <si>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</si>
  <si>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</si>
  <si>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</si>
  <si>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</si>
  <si>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</si>
  <si>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</si>
  <si>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</si>
  <si>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</si>
  <si>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</si>
  <si>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</si>
  <si>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</si>
  <si>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</si>
  <si>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</si>
  <si>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</si>
  <si>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</si>
  <si>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</si>
  <si>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</si>
  <si>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</si>
  <si>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</si>
  <si>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</si>
  <si>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</si>
  <si>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</si>
  <si>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</si>
  <si>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</si>
  <si>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</si>
  <si>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</si>
  <si>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</si>
  <si>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</si>
  <si>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</si>
  <si>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</si>
  <si>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</si>
  <si>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</si>
  <si>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</si>
  <si>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</si>
  <si>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</si>
  <si>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</si>
  <si>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</si>
  <si>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</si>
  <si>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</si>
  <si>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</si>
  <si>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</si>
  <si>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</si>
  <si>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</si>
  <si>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</si>
  <si>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</si>
  <si>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</si>
  <si>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</si>
  <si>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</si>
  <si>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</si>
  <si>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</si>
  <si>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</si>
  <si>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</si>
  <si>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</si>
  <si>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</si>
  <si>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</si>
  <si>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</si>
  <si>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</si>
  <si>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</si>
  <si>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</si>
  <si>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</si>
  <si>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</si>
  <si>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</si>
  <si>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</si>
  <si>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</si>
  <si>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</si>
  <si>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</si>
  <si>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</si>
  <si>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</si>
  <si>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</si>
  <si>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</si>
  <si>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</si>
  <si>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</si>
  <si>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</si>
  <si>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</si>
  <si>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</si>
  <si>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</si>
  <si>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</si>
  <si>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</si>
  <si>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</si>
  <si>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</si>
  <si>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</si>
  <si>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</si>
  <si>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</si>
  <si>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</si>
  <si>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</si>
  <si>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</si>
  <si>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</si>
  <si>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</si>
  <si>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</si>
  <si>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</si>
  <si>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</si>
  <si>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</si>
  <si>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</si>
  <si>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</si>
  <si>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</si>
  <si>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</si>
  <si>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</si>
  <si>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</si>
  <si>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</si>
  <si>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</si>
  <si>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</si>
  <si>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</si>
  <si>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</si>
  <si>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</si>
  <si>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</si>
  <si>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</si>
  <si>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</si>
  <si>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</si>
  <si>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</si>
  <si>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</si>
  <si>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</si>
  <si>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</si>
  <si>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</si>
  <si>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</si>
  <si>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</si>
  <si>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</si>
  <si>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</si>
  <si>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</si>
  <si>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</si>
  <si>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</si>
  <si>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</si>
  <si>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</si>
  <si>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</si>
  <si>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</si>
  <si>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</si>
  <si>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</si>
  <si>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</si>
  <si>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</si>
  <si>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</si>
  <si>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</si>
  <si>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</si>
  <si>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</si>
  <si>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</si>
  <si>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</si>
  <si>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</si>
  <si>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</si>
  <si>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</si>
  <si>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</si>
  <si>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</si>
  <si>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</si>
  <si>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</si>
  <si>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</si>
  <si>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</si>
  <si>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</si>
  <si>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</si>
  <si>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</si>
  <si>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</si>
  <si>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</si>
  <si>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</si>
  <si>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</si>
  <si>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</si>
  <si>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</si>
  <si>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</si>
  <si>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</si>
  <si>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</si>
  <si>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</si>
  <si>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</si>
  <si>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</si>
  <si>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</si>
  <si>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</si>
  <si>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</si>
  <si>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</si>
  <si>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</si>
  <si>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</si>
  <si>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</si>
  <si>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</si>
  <si>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</si>
  <si>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</si>
  <si>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</si>
  <si>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</si>
  <si>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</si>
  <si>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</si>
  <si>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</si>
  <si>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</si>
  <si>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</si>
  <si>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</si>
  <si>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</si>
  <si>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</si>
  <si>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</si>
  <si>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</si>
  <si>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</si>
  <si>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</si>
  <si>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</si>
  <si>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</si>
  <si>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</si>
  <si>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</si>
  <si>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</si>
  <si>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</si>
  <si>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</si>
  <si>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</si>
  <si>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</si>
  <si>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</si>
  <si>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</si>
  <si>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</si>
  <si>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</si>
  <si>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</si>
  <si>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</si>
  <si>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</si>
  <si>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</si>
  <si>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</si>
  <si>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</si>
  <si>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</si>
  <si>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</si>
  <si>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</si>
  <si>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</si>
  <si>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</si>
  <si>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</si>
  <si>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</si>
  <si>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</si>
  <si>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</si>
  <si>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</si>
  <si>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</si>
  <si>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</si>
  <si>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</si>
  <si>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</si>
  <si>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</si>
  <si>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</si>
  <si>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</si>
  <si>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</si>
  <si>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</si>
  <si>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</si>
  <si>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</si>
  <si>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</si>
  <si>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</si>
  <si>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</si>
  <si>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</si>
  <si>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</si>
  <si>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</si>
  <si>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</si>
  <si>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</si>
  <si>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</si>
  <si>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</si>
  <si>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</si>
  <si>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</si>
  <si>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</si>
  <si>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</si>
  <si>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</si>
  <si>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</si>
  <si>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</si>
  <si>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</si>
  <si>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</si>
  <si>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</si>
  <si>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</si>
  <si>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</si>
  <si>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</si>
  <si>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</si>
  <si>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</si>
  <si>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</si>
  <si>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</si>
  <si>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</si>
  <si>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</si>
  <si>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</si>
  <si>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</si>
  <si>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</si>
  <si>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</si>
  <si>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</si>
  <si>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</si>
  <si>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</si>
  <si>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</si>
  <si>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</si>
  <si>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</si>
  <si>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</si>
  <si>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</si>
  <si>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</si>
  <si>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</si>
  <si>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</si>
  <si>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</si>
  <si>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</si>
  <si>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</si>
  <si>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</si>
  <si>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</si>
  <si>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</si>
  <si>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</si>
  <si>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</si>
  <si>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</si>
  <si>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</si>
  <si>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</si>
  <si>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</si>
  <si>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</si>
  <si>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</si>
  <si>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</si>
  <si>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</si>
  <si>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</si>
  <si>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</si>
  <si>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</si>
  <si>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</si>
  <si>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</si>
  <si>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</si>
  <si>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</si>
  <si>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</si>
  <si>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</si>
  <si>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</si>
  <si>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</si>
  <si>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</si>
  <si>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</si>
  <si>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</si>
  <si>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</si>
  <si>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</si>
  <si>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</si>
  <si>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</si>
  <si>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</si>
  <si>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</si>
  <si>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</si>
  <si>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</si>
  <si>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</si>
  <si>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</si>
  <si>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</si>
  <si>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</si>
  <si>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</si>
  <si>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</si>
  <si>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</si>
  <si>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</si>
  <si>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</si>
  <si>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</si>
  <si>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</si>
  <si>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</si>
  <si>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</si>
  <si>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</si>
  <si>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</si>
  <si>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</si>
  <si>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</si>
  <si>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</si>
  <si>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</si>
  <si>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</si>
  <si>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</si>
  <si>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</si>
  <si>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</si>
  <si>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</si>
  <si>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</si>
  <si>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</si>
  <si>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</si>
  <si>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</si>
  <si>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</si>
  <si>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</si>
  <si>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</si>
  <si>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</si>
  <si>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</si>
  <si>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</si>
  <si>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</si>
  <si>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</si>
  <si>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</si>
  <si>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</si>
  <si>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</si>
  <si>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</si>
  <si>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</si>
  <si>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</si>
  <si>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</si>
  <si>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</si>
  <si>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</si>
  <si>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</si>
  <si>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</si>
  <si>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</si>
  <si>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</si>
  <si>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</si>
  <si>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</si>
  <si>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</si>
  <si>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</si>
  <si>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</si>
  <si>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</si>
  <si>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</si>
  <si>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</si>
  <si>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</si>
  <si>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</si>
  <si>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</si>
  <si>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</si>
  <si>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</si>
  <si>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</si>
  <si>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</si>
  <si>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</si>
  <si>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</si>
  <si>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</si>
  <si>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</si>
  <si>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</si>
  <si>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</si>
  <si>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</si>
  <si>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</si>
  <si>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</si>
  <si>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</si>
  <si>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</si>
  <si>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</si>
  <si>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</si>
  <si>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</si>
  <si>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</si>
  <si>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</si>
  <si>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</si>
  <si>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</si>
  <si>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</si>
  <si>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</si>
  <si>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</si>
  <si>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</si>
  <si>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</si>
  <si>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</si>
  <si>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</si>
  <si>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</si>
  <si>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</si>
  <si>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</si>
  <si>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</si>
  <si>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</si>
  <si>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</si>
  <si>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</si>
  <si>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</si>
  <si>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</si>
  <si>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</si>
  <si>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</si>
  <si>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</si>
  <si>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</si>
  <si>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</si>
  <si>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</si>
  <si>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</si>
  <si>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</si>
  <si>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</si>
  <si>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</si>
  <si>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</si>
  <si>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</si>
  <si>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</si>
  <si>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</si>
  <si>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</si>
  <si>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</si>
  <si>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</si>
  <si>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</si>
  <si>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</si>
  <si>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</si>
  <si>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</si>
  <si>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</si>
  <si>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</si>
  <si>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</si>
  <si>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</si>
  <si>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</si>
  <si>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</si>
  <si>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</si>
  <si>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</si>
  <si>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</si>
  <si>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</si>
  <si>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</si>
  <si>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</si>
  <si>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</si>
  <si>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</si>
  <si>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</si>
  <si>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</si>
  <si>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</si>
  <si>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</si>
  <si>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</si>
  <si>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</si>
  <si>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</si>
  <si>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</si>
  <si>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</si>
  <si>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</si>
  <si>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</si>
  <si>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</si>
  <si>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</si>
  <si>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</si>
  <si>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</si>
  <si>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</si>
  <si>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</si>
  <si>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</si>
  <si>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</si>
  <si>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</si>
  <si>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</si>
  <si>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</si>
  <si>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</si>
  <si>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</si>
  <si>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</si>
  <si>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</si>
  <si>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</si>
  <si>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</si>
  <si>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</si>
  <si>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</si>
  <si>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</si>
  <si>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</si>
  <si>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</si>
  <si>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</si>
  <si>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</si>
  <si>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</si>
  <si>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</si>
  <si>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</si>
  <si>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</si>
  <si>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</si>
  <si>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</si>
  <si>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</si>
  <si>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</si>
  <si>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</si>
  <si>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</si>
  <si>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</si>
  <si>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</si>
  <si>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</si>
  <si>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</si>
  <si>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</si>
  <si>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</si>
  <si>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</si>
  <si>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</si>
  <si>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</si>
  <si>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</si>
  <si>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</si>
  <si>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</si>
  <si>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</si>
  <si>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</si>
  <si>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</si>
  <si>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</si>
  <si>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</si>
  <si>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</si>
  <si>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</si>
  <si>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</si>
  <si>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</si>
  <si>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</si>
  <si>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</si>
  <si>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</si>
  <si>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</si>
  <si>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</si>
  <si>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</si>
  <si>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</si>
  <si>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</si>
  <si>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</si>
  <si>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</si>
  <si>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</si>
  <si>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</si>
  <si>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</si>
  <si>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</si>
  <si>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</si>
  <si>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</si>
  <si>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</si>
  <si>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</si>
  <si>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</si>
  <si>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</si>
  <si>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</si>
  <si>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</si>
  <si>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</si>
  <si>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</si>
  <si>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</si>
  <si>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</si>
  <si>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</si>
  <si>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</si>
  <si>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</si>
  <si>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</si>
  <si>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</si>
  <si>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</si>
  <si>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</si>
  <si>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</si>
  <si>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</si>
  <si>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</si>
  <si>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</si>
  <si>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</si>
  <si>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</si>
  <si>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</si>
  <si>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</si>
  <si>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</si>
  <si>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</si>
  <si>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</si>
  <si>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</si>
  <si>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</si>
  <si>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</si>
  <si>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</si>
  <si>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</si>
  <si>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</si>
  <si>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</si>
  <si>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</si>
  <si>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</si>
  <si>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</si>
  <si>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</si>
  <si>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</si>
  <si>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</si>
  <si>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</si>
  <si>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</si>
  <si>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</si>
  <si>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</si>
  <si>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</si>
  <si>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</si>
  <si>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</si>
  <si>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</si>
  <si>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</si>
  <si>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</si>
  <si>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</si>
  <si>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</si>
  <si>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</si>
  <si>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</si>
  <si>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</si>
  <si>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</si>
  <si>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</si>
  <si>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</si>
  <si>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</si>
  <si>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</si>
  <si>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</si>
  <si>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</si>
  <si>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</si>
  <si>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</si>
  <si>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</si>
  <si>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</si>
  <si>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</si>
  <si>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</si>
  <si>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</si>
  <si>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</si>
  <si>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</si>
  <si>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</si>
  <si>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</si>
  <si>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</si>
  <si>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</si>
  <si>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</si>
  <si>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</si>
  <si>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</si>
  <si>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</si>
  <si>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</si>
  <si>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</si>
  <si>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</si>
  <si>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</si>
  <si>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</si>
  <si>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</si>
  <si>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</si>
  <si>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</si>
  <si>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</si>
  <si>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</si>
  <si>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</si>
  <si>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</si>
  <si>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</si>
  <si>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</si>
  <si>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</si>
  <si>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</si>
  <si>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</si>
  <si>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</si>
  <si>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</si>
  <si>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</si>
  <si>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</si>
  <si>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</si>
  <si>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</si>
  <si>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</si>
  <si>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</si>
  <si>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</si>
  <si>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</si>
  <si>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</si>
  <si>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</si>
  <si>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</si>
  <si>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</si>
  <si>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</si>
  <si>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</si>
  <si>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</si>
  <si>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</si>
  <si>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</si>
  <si>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</si>
  <si>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</si>
  <si>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</si>
  <si>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</si>
  <si>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</si>
  <si>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</si>
  <si>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</si>
  <si>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</si>
  <si>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</si>
  <si>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</si>
  <si>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</si>
  <si>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</si>
  <si>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</si>
  <si>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</si>
  <si>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</si>
  <si>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</si>
  <si>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</si>
  <si>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</si>
  <si>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</si>
  <si>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</si>
  <si>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</si>
  <si>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</si>
  <si>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</si>
  <si>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</si>
  <si>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</si>
  <si>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</si>
  <si>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</si>
  <si>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</si>
  <si>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</si>
  <si>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</si>
  <si>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</si>
  <si>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</si>
  <si>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</si>
  <si>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</si>
  <si>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</si>
  <si>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</si>
  <si>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</si>
  <si>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</si>
  <si>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</si>
  <si>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</si>
  <si>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</si>
  <si>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</si>
  <si>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</si>
  <si>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</si>
  <si>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</si>
  <si>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</si>
  <si>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</si>
  <si>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</si>
  <si>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</si>
  <si>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</si>
  <si>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</si>
  <si>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</si>
  <si>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</si>
  <si>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</si>
  <si>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</si>
  <si>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</si>
  <si>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</si>
  <si>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</si>
  <si>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</si>
  <si>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</si>
  <si>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</si>
  <si>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</si>
  <si>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</si>
  <si>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</si>
  <si>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</si>
  <si>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</si>
  <si>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</si>
  <si>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</si>
  <si>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</si>
  <si>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</si>
  <si>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</si>
  <si>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</si>
  <si>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</si>
  <si>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</si>
  <si>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</si>
  <si>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</si>
  <si>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</si>
  <si>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</si>
  <si>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</si>
  <si>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</si>
  <si>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</si>
  <si>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</si>
  <si>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</si>
  <si>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</si>
  <si>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</si>
  <si>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</si>
  <si>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</si>
  <si>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</si>
  <si>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</si>
  <si>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</si>
  <si>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</si>
  <si>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</si>
  <si>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</si>
  <si>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</si>
  <si>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</si>
  <si>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</si>
  <si>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</si>
  <si>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</si>
  <si>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</si>
  <si>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</si>
  <si>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</si>
  <si>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</si>
  <si>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</si>
  <si>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</si>
  <si>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</si>
  <si>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</si>
  <si>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</si>
  <si>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</si>
  <si>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</si>
  <si>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</si>
  <si>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</si>
  <si>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</si>
  <si>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</si>
  <si>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</si>
  <si>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</si>
  <si>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</si>
  <si>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</si>
  <si>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</si>
  <si>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</si>
  <si>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</si>
  <si>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</si>
  <si>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</si>
  <si>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</si>
  <si>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</si>
  <si>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</si>
  <si>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</si>
  <si>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</si>
  <si>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</si>
  <si>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</si>
  <si>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</si>
  <si>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</si>
  <si>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</si>
  <si>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</si>
  <si>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</si>
  <si>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</si>
  <si>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</si>
  <si>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</si>
  <si>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</si>
  <si>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</si>
  <si>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</si>
  <si>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</si>
  <si>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</si>
  <si>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</si>
  <si>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</si>
  <si>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</si>
  <si>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</si>
  <si>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</si>
  <si>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</si>
  <si>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</si>
  <si>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</si>
  <si>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</si>
  <si>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</si>
  <si>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</si>
  <si>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</si>
  <si>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</si>
  <si>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</si>
  <si>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</si>
  <si>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</si>
  <si>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</si>
  <si>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</si>
  <si>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</si>
  <si>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</si>
  <si>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</si>
  <si>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</si>
  <si>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</si>
  <si>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</si>
  <si>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</si>
  <si>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</si>
  <si>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</si>
  <si>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</si>
  <si>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</si>
  <si>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</si>
  <si>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</si>
  <si>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</si>
  <si>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</si>
  <si>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</si>
  <si>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</si>
  <si>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</si>
  <si>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</si>
  <si>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</si>
  <si>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</si>
  <si>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</si>
  <si>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</si>
  <si>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</si>
  <si>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</si>
  <si>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</si>
  <si>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</si>
  <si>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</si>
  <si>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</si>
  <si>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</si>
  <si>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</si>
  <si>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</si>
  <si>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</si>
  <si>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</si>
  <si>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</si>
  <si>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</si>
  <si>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</si>
  <si>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</si>
  <si>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</si>
  <si>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</si>
  <si>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</si>
  <si>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</si>
  <si>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</si>
  <si>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</si>
  <si>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</si>
  <si>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</si>
  <si>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</si>
  <si>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</si>
  <si>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</si>
  <si>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</si>
  <si>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</si>
  <si>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</si>
  <si>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</si>
  <si>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</si>
  <si>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</si>
  <si>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</si>
  <si>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</si>
  <si>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</si>
  <si>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</si>
  <si>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</si>
  <si>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</si>
  <si>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</si>
  <si>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</si>
  <si>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</si>
  <si>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</si>
  <si>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</si>
  <si>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</si>
  <si>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</si>
  <si>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</si>
  <si>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</si>
  <si>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</si>
  <si>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</si>
  <si>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</si>
  <si>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</si>
  <si>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</si>
  <si>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</si>
  <si>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</si>
  <si>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</si>
  <si>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</si>
  <si>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</si>
  <si>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</si>
  <si>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</si>
  <si>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</si>
  <si>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</si>
  <si>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</si>
  <si>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</si>
  <si>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</si>
  <si>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</si>
  <si>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</si>
  <si>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</si>
  <si>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</si>
  <si>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</si>
  <si>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</si>
  <si>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</si>
  <si>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</si>
  <si>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</si>
  <si>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</si>
  <si>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</si>
  <si>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</si>
  <si>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</si>
  <si>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</si>
  <si>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</si>
  <si>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</si>
  <si>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</si>
  <si>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</si>
  <si>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</si>
  <si>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</si>
  <si>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</si>
  <si>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</si>
  <si>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</si>
  <si>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</si>
  <si>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</si>
  <si>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</si>
  <si>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</si>
  <si>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</si>
  <si>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</si>
  <si>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</si>
  <si>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</si>
  <si>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</si>
  <si>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</si>
  <si>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</si>
  <si>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</si>
  <si>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</si>
  <si>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</si>
  <si>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</si>
  <si>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</si>
  <si>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</si>
  <si>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</si>
  <si>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</si>
  <si>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</si>
  <si>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</si>
  <si>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</si>
  <si>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</si>
  <si>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</si>
  <si>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</si>
  <si>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</si>
  <si>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</si>
  <si>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</si>
  <si>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</si>
  <si>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</si>
  <si>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</si>
  <si>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</si>
  <si>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</si>
  <si>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</si>
  <si>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</si>
  <si>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</si>
  <si>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</si>
  <si>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</si>
  <si>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</si>
  <si>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</si>
  <si>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</si>
  <si>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</si>
  <si>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</si>
  <si>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</si>
  <si>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</si>
  <si>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</si>
  <si>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</si>
  <si>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</si>
  <si>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</si>
  <si>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</si>
  <si>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</si>
  <si>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</si>
  <si>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</si>
  <si>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</si>
  <si>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</si>
  <si>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</si>
  <si>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</si>
  <si>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</si>
  <si>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</si>
  <si>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</si>
  <si>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</si>
  <si>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</si>
  <si>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</si>
  <si>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</si>
  <si>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</si>
  <si>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</si>
  <si>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</si>
  <si>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</si>
  <si>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</si>
  <si>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</si>
  <si>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</si>
  <si>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</si>
  <si>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</si>
  <si>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</si>
  <si>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</si>
  <si>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</si>
  <si>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</si>
  <si>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</si>
  <si>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</si>
  <si>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</si>
  <si>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</si>
  <si>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</si>
  <si>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</si>
  <si>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</si>
  <si>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</si>
  <si>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</si>
  <si>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</si>
  <si>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</si>
  <si>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</si>
  <si>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</si>
  <si>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</si>
  <si>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</si>
  <si>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</si>
  <si>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</si>
  <si>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</si>
  <si>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</si>
  <si>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</si>
  <si>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</si>
  <si>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</si>
  <si>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</si>
  <si>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</si>
  <si>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</si>
  <si>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</si>
  <si>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</si>
  <si>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</si>
  <si>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</si>
  <si>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</si>
  <si>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</si>
  <si>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</si>
  <si>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</si>
  <si>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</si>
  <si>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</si>
  <si>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</si>
  <si>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</si>
  <si>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</si>
  <si>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</si>
  <si>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</si>
  <si>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</si>
  <si>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</si>
  <si>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</si>
  <si>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</si>
  <si>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</si>
  <si>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</si>
  <si>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</si>
  <si>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</si>
  <si>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</si>
  <si>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</si>
  <si>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</si>
  <si>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</si>
  <si>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</si>
  <si>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</si>
  <si>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</si>
  <si>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</si>
  <si>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</si>
  <si>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</si>
  <si>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</si>
  <si>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</si>
  <si>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</si>
  <si>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</si>
  <si>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</si>
  <si>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</si>
  <si>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</si>
  <si>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</si>
  <si>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</si>
  <si>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</si>
  <si>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</si>
  <si>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</si>
  <si>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</si>
  <si>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</si>
  <si>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</si>
  <si>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</si>
  <si>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</si>
  <si>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</si>
  <si>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</si>
  <si>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</si>
  <si>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</si>
  <si>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</si>
  <si>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</si>
  <si>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</si>
  <si>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</si>
  <si>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</si>
  <si>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</si>
  <si>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</si>
  <si>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</si>
  <si>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</si>
  <si>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</si>
  <si>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</si>
  <si>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</si>
  <si>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</si>
  <si>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</si>
  <si>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</si>
  <si>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</si>
  <si>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</si>
  <si>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</si>
  <si>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</si>
  <si>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</si>
  <si>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</si>
  <si>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</si>
  <si>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</si>
  <si>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</si>
  <si>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</si>
  <si>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</si>
  <si>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</si>
  <si>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</si>
  <si>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</si>
  <si>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</si>
  <si>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</si>
  <si>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</si>
  <si>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</si>
  <si>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</si>
  <si>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</si>
  <si>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</si>
  <si>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</si>
  <si>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</si>
  <si>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</si>
  <si>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</si>
  <si>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</si>
  <si>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</si>
  <si>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</si>
  <si>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</si>
  <si>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</si>
  <si>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</si>
  <si>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</si>
  <si>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</si>
  <si>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</si>
  <si>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</si>
  <si>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</si>
  <si>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</si>
  <si>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</si>
  <si>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</si>
  <si>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</si>
  <si>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</si>
  <si>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</si>
  <si>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</si>
  <si>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</si>
  <si>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</si>
  <si>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</si>
  <si>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</si>
  <si>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</si>
  <si>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</si>
  <si>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</si>
  <si>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</si>
  <si>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</si>
  <si>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</si>
  <si>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</si>
  <si>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</si>
  <si>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</si>
  <si>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</si>
  <si>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</si>
  <si>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</si>
  <si>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</si>
  <si>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</si>
  <si>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</si>
  <si>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</si>
  <si>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</si>
  <si>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</si>
  <si>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</si>
  <si>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</si>
  <si>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</si>
  <si>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</si>
  <si>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</si>
  <si>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</si>
  <si>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</si>
  <si>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</si>
  <si>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</si>
  <si>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</si>
  <si>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</si>
  <si>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</si>
  <si>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</si>
  <si>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</si>
  <si>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</si>
  <si>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</si>
  <si>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</si>
  <si>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</si>
  <si>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</si>
  <si>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</si>
  <si>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</si>
  <si>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</si>
  <si>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</si>
  <si>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</si>
  <si>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</si>
  <si>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</si>
  <si>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</si>
  <si>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</si>
  <si>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</si>
  <si>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</si>
  <si>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</si>
  <si>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</si>
  <si>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</si>
  <si>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</si>
  <si>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</si>
  <si>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</si>
  <si>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</si>
  <si>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</si>
  <si>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</si>
  <si>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</si>
  <si>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</si>
  <si>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</si>
  <si>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</si>
  <si>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</si>
  <si>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</si>
  <si>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</si>
  <si>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</si>
  <si>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</si>
  <si>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</si>
  <si>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</si>
  <si>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</si>
  <si>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</si>
  <si>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</si>
  <si>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</si>
  <si>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</si>
  <si>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</si>
  <si>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</si>
  <si>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</si>
  <si>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</si>
  <si>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</si>
  <si>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</si>
  <si>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</si>
  <si>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</si>
  <si>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</si>
  <si>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</si>
  <si>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</si>
  <si>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</si>
  <si>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</si>
  <si>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</si>
  <si>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</si>
  <si>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</si>
  <si>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</si>
  <si>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</si>
  <si>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</si>
  <si>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</si>
  <si>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</si>
  <si>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</si>
  <si>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</si>
  <si>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</si>
  <si>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</si>
  <si>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</si>
  <si>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</si>
  <si>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</si>
  <si>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</si>
  <si>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</si>
  <si>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</si>
  <si>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</si>
  <si>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</si>
  <si>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</si>
  <si>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</si>
  <si>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</si>
  <si>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</si>
  <si>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</si>
  <si>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</si>
  <si>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</si>
  <si>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</si>
  <si>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</si>
  <si>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</si>
  <si>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</si>
  <si>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</si>
  <si>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</si>
  <si>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</si>
  <si>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</si>
  <si>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</si>
  <si>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</si>
  <si>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</si>
  <si>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</si>
  <si>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</si>
  <si>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</si>
  <si>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</si>
  <si>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</si>
  <si>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</si>
  <si>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</si>
  <si>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</si>
  <si>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</si>
  <si>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</si>
  <si>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</si>
  <si>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</si>
  <si>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</si>
  <si>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</si>
  <si>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</si>
  <si>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</si>
  <si>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</si>
  <si>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</si>
  <si>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</si>
  <si>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</si>
  <si>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</si>
  <si>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</si>
  <si>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</si>
  <si>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</si>
  <si>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</si>
  <si>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</si>
  <si>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</si>
  <si>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</si>
  <si>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</si>
  <si>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</si>
  <si>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</si>
  <si>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</si>
  <si>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</si>
  <si>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</si>
  <si>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</si>
  <si>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</si>
  <si>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</si>
  <si>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</si>
  <si>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</si>
  <si>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</si>
  <si>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</si>
  <si>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</si>
  <si>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</si>
  <si>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</si>
  <si>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</si>
  <si>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</si>
  <si>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</si>
  <si>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</si>
  <si>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</si>
  <si>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</si>
  <si>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</si>
  <si>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</si>
  <si>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</si>
  <si>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</si>
  <si>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</si>
  <si>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</si>
  <si>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</si>
  <si>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</si>
  <si>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</si>
  <si>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</si>
  <si>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</si>
  <si>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</si>
  <si>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</si>
  <si>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</si>
  <si>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</si>
  <si>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</si>
  <si>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</si>
  <si>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</si>
  <si>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</si>
  <si>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</si>
  <si>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</si>
  <si>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</si>
  <si>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</si>
  <si>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</si>
  <si>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</si>
  <si>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</si>
  <si>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</si>
  <si>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</si>
  <si>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</si>
  <si>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</si>
  <si>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</si>
  <si>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</si>
  <si>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</si>
  <si>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</si>
  <si>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</si>
  <si>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</si>
  <si>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</si>
  <si>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</si>
  <si>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</si>
  <si>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</si>
  <si>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</si>
  <si>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</si>
  <si>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</si>
  <si>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</si>
  <si>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</si>
  <si>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</si>
  <si>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</si>
  <si>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</si>
  <si>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</si>
  <si>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</si>
  <si>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</si>
  <si>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</si>
  <si>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</si>
  <si>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</si>
  <si>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</si>
  <si>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</si>
  <si>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</si>
  <si>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</si>
  <si>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</si>
  <si>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</si>
  <si>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</si>
  <si>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</si>
  <si>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</si>
  <si>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</si>
  <si>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</si>
  <si>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</si>
  <si>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</si>
  <si>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</si>
  <si>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</si>
  <si>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</si>
  <si>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</si>
  <si>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</si>
  <si>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</si>
  <si>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</si>
  <si>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</si>
  <si>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</si>
  <si>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</si>
  <si>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</si>
  <si>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</si>
  <si>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</si>
  <si>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</si>
  <si>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</si>
  <si>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</si>
  <si>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</si>
  <si>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</si>
  <si>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</si>
  <si>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</si>
  <si>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</si>
  <si>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</si>
  <si>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</si>
  <si>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</si>
  <si>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</si>
  <si>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</si>
  <si>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</si>
  <si>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</si>
  <si>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</si>
  <si>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</si>
  <si>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</si>
  <si>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</si>
  <si>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</si>
  <si>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</si>
  <si>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</si>
  <si>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</si>
  <si>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</si>
  <si>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</si>
  <si>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</si>
  <si>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</si>
  <si>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</si>
  <si>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</si>
  <si>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</si>
  <si>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</si>
  <si>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</si>
  <si>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</si>
  <si>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</si>
  <si>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</si>
  <si>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</si>
  <si>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</si>
  <si>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</si>
  <si>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</si>
  <si>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</si>
  <si>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</si>
  <si>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</si>
  <si>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</si>
  <si>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</si>
  <si>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</si>
  <si>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</si>
  <si>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</si>
  <si>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</si>
  <si>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</si>
  <si>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</si>
  <si>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</si>
  <si>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</si>
  <si>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</si>
  <si>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</si>
  <si>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</si>
  <si>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</si>
  <si>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</si>
  <si>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</si>
  <si>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</si>
  <si>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</si>
  <si>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</si>
  <si>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</si>
  <si>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</si>
  <si>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</si>
  <si>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</si>
  <si>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</si>
  <si>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</si>
  <si>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</si>
  <si>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</si>
  <si>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</si>
  <si>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</si>
  <si>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</si>
  <si>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</si>
  <si>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</si>
  <si>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</si>
  <si>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</si>
  <si>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</si>
  <si>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</si>
  <si>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</si>
  <si>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</si>
  <si>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</si>
  <si>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</si>
  <si>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</si>
  <si>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</si>
  <si>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</si>
  <si>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</si>
  <si>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</si>
  <si>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</si>
  <si>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</si>
  <si>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</si>
  <si>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</si>
  <si>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</si>
  <si>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</si>
  <si>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</si>
  <si>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</si>
  <si>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</si>
  <si>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</si>
  <si>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</si>
  <si>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</si>
  <si>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</si>
  <si>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</si>
  <si>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</si>
  <si>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</si>
  <si>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</si>
  <si>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</si>
  <si>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</si>
  <si>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</si>
  <si>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</si>
  <si>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</si>
  <si>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</si>
  <si>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</si>
  <si>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</si>
  <si>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</si>
  <si>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</si>
  <si>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</si>
  <si>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</si>
  <si>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</si>
  <si>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</si>
  <si>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</si>
  <si>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</si>
  <si>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</si>
  <si>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</si>
  <si>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</si>
  <si>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</si>
  <si>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</si>
  <si>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</si>
  <si>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</si>
  <si>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</si>
  <si>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</si>
  <si>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</si>
  <si>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</si>
  <si>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</si>
  <si>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</si>
  <si>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</si>
  <si>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</si>
  <si>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</si>
  <si>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</si>
  <si>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</si>
  <si>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</si>
  <si>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</si>
  <si>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</si>
  <si>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</si>
  <si>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</si>
  <si>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</si>
  <si>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</si>
  <si>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</si>
  <si>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</si>
  <si>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</si>
  <si>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</si>
  <si>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</si>
  <si>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</si>
  <si>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</si>
  <si>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</si>
  <si>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</si>
  <si>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</si>
  <si>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</si>
  <si>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</si>
  <si>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</si>
  <si>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</si>
  <si>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</si>
  <si>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</si>
  <si>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</si>
  <si>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</si>
  <si>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</si>
  <si>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</si>
  <si>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</si>
  <si>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</si>
  <si>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</si>
  <si>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</si>
  <si>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</si>
  <si>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</si>
  <si>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</si>
  <si>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</si>
  <si>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</si>
  <si>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</si>
  <si>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</si>
  <si>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</si>
  <si>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</si>
  <si>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</si>
  <si>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</si>
  <si>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</si>
  <si>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</si>
  <si>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</si>
  <si>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</si>
  <si>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</si>
  <si>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</si>
  <si>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</si>
  <si>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</si>
  <si>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</si>
  <si>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</si>
  <si>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</si>
  <si>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</si>
  <si>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</si>
  <si>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</si>
  <si>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</si>
  <si>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</si>
  <si>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</si>
  <si>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</si>
  <si>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</si>
  <si>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</si>
  <si>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</si>
  <si>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</si>
  <si>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</si>
  <si>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</si>
  <si>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</si>
  <si>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</si>
  <si>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</si>
  <si>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</si>
  <si>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</si>
  <si>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</si>
  <si>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</si>
  <si>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</si>
  <si>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</si>
  <si>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</si>
  <si>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</si>
  <si>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</si>
  <si>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</si>
  <si>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</si>
  <si>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</si>
  <si>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</si>
  <si>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</si>
  <si>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</si>
  <si>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</si>
  <si>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</si>
  <si>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</si>
  <si>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</si>
  <si>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</si>
  <si>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</si>
  <si>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</si>
  <si>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</si>
  <si>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</si>
  <si>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</si>
  <si>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</si>
  <si>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</si>
  <si>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</si>
  <si>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</si>
  <si>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</si>
  <si>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</si>
  <si>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</si>
  <si>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</si>
  <si>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</si>
  <si>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</si>
  <si>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</si>
  <si>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</si>
  <si>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</si>
  <si>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</si>
  <si>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</si>
  <si>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</si>
  <si>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</si>
  <si>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</si>
  <si>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</si>
  <si>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</si>
  <si>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</si>
  <si>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</si>
  <si>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</si>
  <si>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</si>
  <si>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</si>
  <si>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</si>
  <si>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</si>
  <si>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</si>
  <si>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</si>
  <si>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</si>
  <si>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</si>
  <si>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</si>
  <si>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</si>
  <si>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</si>
  <si>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</si>
  <si>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</si>
  <si>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</si>
  <si>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</si>
  <si>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</si>
  <si>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</si>
  <si>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</si>
  <si>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</si>
  <si>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</si>
  <si>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</si>
  <si>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</si>
  <si>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</si>
  <si>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</si>
  <si>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</si>
  <si>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</si>
  <si>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</si>
  <si>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</si>
  <si>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</si>
  <si>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</si>
  <si>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</si>
  <si>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</si>
  <si>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</si>
  <si>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</si>
  <si>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</si>
  <si>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</si>
  <si>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</si>
  <si>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</si>
  <si>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</si>
  <si>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</si>
  <si>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</si>
  <si>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</si>
  <si>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</si>
  <si>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</si>
  <si>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</si>
  <si>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</si>
  <si>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</si>
  <si>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</si>
  <si>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</si>
  <si>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</si>
  <si>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</si>
  <si>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</si>
  <si>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</si>
  <si>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</si>
  <si>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</si>
  <si>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</si>
  <si>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</si>
  <si>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</si>
  <si>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</si>
  <si>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</si>
  <si>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</si>
  <si>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</si>
  <si>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</si>
  <si>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</si>
  <si>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</si>
  <si>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</si>
  <si>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</si>
  <si>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</si>
  <si>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</si>
  <si>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</si>
  <si>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</si>
  <si>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</si>
  <si>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</si>
  <si>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</si>
  <si>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</si>
  <si>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</si>
  <si>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</si>
  <si>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</si>
  <si>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</si>
  <si>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</si>
  <si>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</si>
  <si>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</si>
  <si>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</si>
  <si>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</si>
  <si>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</si>
  <si>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</si>
  <si>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</si>
  <si>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</si>
  <si>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</si>
  <si>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</si>
  <si>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</si>
  <si>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</si>
  <si>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</si>
  <si>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</si>
  <si>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</si>
  <si>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</si>
  <si>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</si>
  <si>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</si>
  <si>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</si>
  <si>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</si>
  <si>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</si>
  <si>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</si>
  <si>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</si>
  <si>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</si>
  <si>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</si>
  <si>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</si>
  <si>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</si>
  <si>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</si>
  <si>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</si>
  <si>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</si>
  <si>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</si>
  <si>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</si>
  <si>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</si>
  <si>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</si>
  <si>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</si>
  <si>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</si>
  <si>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</si>
  <si>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</si>
  <si>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</si>
  <si>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</si>
  <si>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</si>
  <si>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</si>
  <si>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</si>
  <si>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</si>
  <si>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</si>
  <si>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</si>
  <si>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</si>
  <si>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</si>
  <si>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</si>
  <si>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</si>
  <si>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</si>
  <si>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</si>
  <si>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</si>
  <si>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</si>
  <si>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</si>
  <si>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</si>
  <si>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</si>
  <si>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</si>
  <si>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</si>
  <si>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</si>
  <si>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</si>
  <si>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</si>
  <si>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</si>
  <si>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</si>
  <si>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</si>
  <si>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</si>
  <si>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</si>
  <si>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</si>
  <si>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</si>
  <si>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</si>
  <si>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</si>
  <si>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</si>
  <si>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</si>
  <si>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</si>
  <si>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</si>
  <si>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</si>
  <si>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</si>
  <si>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</si>
  <si>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</si>
  <si>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</si>
  <si>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</si>
  <si>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</si>
  <si>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</si>
  <si>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</si>
  <si>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</si>
  <si>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</si>
  <si>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</si>
  <si>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</si>
  <si>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</si>
  <si>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</si>
  <si>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</si>
  <si>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</si>
  <si>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</si>
  <si>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</si>
  <si>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</si>
  <si>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</si>
  <si>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</si>
  <si>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</si>
  <si>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</si>
  <si>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</si>
  <si>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</si>
  <si>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</si>
  <si>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</si>
  <si>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</si>
  <si>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</si>
  <si>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</si>
  <si>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</si>
  <si>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</si>
  <si>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</si>
  <si>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</si>
  <si>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</si>
  <si>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</si>
  <si>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</si>
  <si>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</si>
  <si>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</si>
  <si>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</si>
  <si>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</si>
  <si>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</si>
  <si>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</si>
  <si>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</si>
  <si>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</si>
  <si>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</si>
  <si>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</si>
  <si>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</si>
  <si>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</si>
  <si>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</si>
  <si>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</si>
  <si>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</si>
  <si>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</si>
  <si>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</si>
  <si>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</si>
  <si>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</si>
  <si>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</si>
  <si>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</si>
  <si>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</si>
  <si>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</si>
  <si>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</si>
  <si>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</si>
  <si>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</si>
  <si>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</si>
  <si>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</si>
  <si>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</si>
  <si>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</si>
  <si>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</si>
  <si>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</si>
  <si>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</si>
  <si>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</si>
  <si>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</si>
  <si>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</si>
  <si>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</si>
  <si>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</si>
  <si>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</si>
  <si>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</si>
  <si>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</si>
  <si>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</si>
  <si>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</si>
  <si>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</si>
  <si>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</si>
  <si>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</si>
  <si>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</si>
  <si>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</si>
  <si>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</si>
  <si>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</si>
  <si>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</si>
  <si>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</si>
  <si>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</si>
  <si>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</si>
  <si>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</si>
  <si>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</si>
  <si>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</si>
  <si>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</si>
  <si>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</si>
  <si>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</si>
  <si>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</si>
  <si>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</si>
  <si>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</si>
  <si>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</si>
  <si>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</si>
  <si>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</si>
  <si>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</si>
  <si>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</si>
  <si>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</si>
  <si>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</si>
  <si>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</si>
  <si>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</si>
  <si>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</si>
  <si>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</si>
  <si>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</si>
  <si>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</si>
  <si>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</si>
  <si>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</si>
  <si>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</si>
  <si>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</si>
  <si>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</si>
  <si>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</si>
  <si>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</si>
  <si>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</si>
  <si>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</si>
  <si>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</si>
  <si>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</si>
  <si>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</si>
  <si>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</si>
  <si>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</si>
  <si>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</si>
  <si>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</si>
  <si>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</si>
  <si>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</si>
  <si>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</si>
  <si>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</si>
  <si>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</si>
  <si>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</si>
  <si>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</si>
  <si>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</si>
  <si>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</si>
  <si>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</si>
  <si>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</si>
  <si>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</si>
  <si>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</si>
  <si>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</si>
  <si>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</si>
  <si>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</si>
  <si>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</si>
  <si>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</si>
  <si>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</si>
  <si>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</si>
  <si>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</si>
  <si>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</si>
  <si>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</si>
  <si>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</si>
  <si>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</si>
  <si>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</si>
  <si>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</si>
  <si>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</si>
  <si>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</si>
  <si>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</si>
  <si>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</si>
  <si>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</si>
  <si>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</si>
  <si>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</si>
  <si>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</si>
  <si>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</si>
  <si>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</si>
  <si>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</si>
  <si>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</si>
  <si>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</si>
  <si>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</si>
  <si>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</si>
  <si>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</si>
  <si>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</si>
  <si>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</si>
  <si>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</si>
  <si>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</si>
  <si>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</si>
  <si>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</si>
  <si>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</si>
  <si>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</si>
  <si>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</si>
  <si>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</si>
  <si>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</si>
  <si>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</si>
  <si>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</si>
  <si>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</si>
  <si>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</si>
  <si>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</si>
  <si>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</si>
  <si>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</si>
  <si>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</si>
  <si>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</si>
  <si>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</si>
  <si>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</si>
  <si>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</si>
  <si>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</si>
  <si>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</si>
  <si>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</si>
  <si>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</si>
  <si>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</si>
  <si>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</si>
  <si>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</si>
  <si>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</si>
  <si>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</si>
  <si>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</si>
  <si>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</si>
  <si>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</si>
  <si>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</si>
  <si>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</si>
  <si>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</si>
  <si>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</si>
  <si>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</si>
  <si>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</si>
  <si>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</si>
  <si>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</si>
  <si>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</si>
  <si>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</si>
  <si>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</si>
  <si>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</si>
  <si>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</si>
  <si>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</si>
  <si>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</si>
  <si>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</si>
  <si>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</si>
  <si>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</si>
  <si>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</si>
  <si>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</si>
  <si>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</si>
  <si>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</si>
  <si>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</si>
  <si>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</si>
  <si>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</si>
  <si>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</si>
  <si>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</si>
  <si>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</si>
  <si>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</si>
  <si>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</si>
  <si>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</si>
  <si>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</si>
  <si>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</si>
  <si>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</si>
  <si>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</si>
  <si>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</si>
  <si>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</si>
  <si>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</si>
  <si>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</si>
  <si>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</si>
  <si>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</si>
  <si>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</si>
  <si>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</si>
  <si>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</si>
  <si>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</si>
  <si>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</si>
  <si>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</si>
  <si>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</si>
  <si>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</si>
  <si>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</si>
  <si>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</si>
  <si>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</si>
  <si>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</si>
  <si>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</si>
  <si>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</si>
  <si>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</si>
  <si>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</si>
  <si>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</si>
  <si>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</si>
  <si>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</si>
  <si>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</si>
  <si>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</si>
  <si>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</si>
  <si>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</si>
  <si>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</si>
  <si>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</si>
  <si>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</si>
  <si>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</si>
  <si>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</si>
  <si>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</si>
  <si>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</si>
  <si>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</si>
  <si>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</si>
  <si>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</si>
  <si>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</si>
  <si>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</si>
  <si>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</si>
  <si>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</si>
  <si>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</si>
  <si>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</si>
  <si>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</si>
  <si>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</si>
  <si>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</si>
  <si>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</si>
  <si>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</si>
  <si>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</si>
  <si>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</si>
  <si>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</si>
  <si>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</si>
  <si>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</si>
  <si>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</si>
  <si>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</si>
  <si>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</si>
  <si>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</si>
  <si>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</si>
  <si>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</si>
  <si>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</si>
  <si>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</si>
  <si>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</si>
  <si>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</si>
  <si>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</si>
  <si>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</si>
  <si>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</si>
  <si>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</si>
  <si>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</si>
  <si>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</si>
  <si>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</si>
  <si>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</si>
  <si>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</si>
  <si>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</si>
  <si>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</si>
  <si>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</si>
  <si>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</si>
  <si>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</si>
  <si>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</si>
  <si>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</si>
  <si>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</si>
  <si>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</si>
  <si>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</si>
  <si>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</si>
  <si>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</si>
  <si>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</si>
  <si>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</si>
  <si>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</si>
  <si>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</si>
  <si>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</si>
  <si>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</si>
  <si>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</si>
  <si>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</si>
  <si>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</si>
  <si>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</si>
  <si>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</si>
  <si>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</si>
  <si>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</si>
  <si>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</si>
  <si>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</si>
  <si>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</si>
  <si>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</si>
  <si>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</si>
  <si>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</si>
  <si>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</si>
  <si>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</si>
  <si>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</si>
  <si>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</si>
  <si>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</si>
  <si>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</si>
  <si>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</si>
  <si>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</si>
  <si>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</si>
  <si>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</si>
  <si>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</si>
  <si>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</si>
  <si>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</si>
  <si>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</si>
  <si>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</si>
  <si>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</si>
  <si>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</si>
  <si>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</si>
  <si>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</si>
  <si>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</si>
  <si>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</si>
  <si>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</si>
  <si>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</si>
  <si>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</si>
  <si>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</si>
  <si>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</si>
  <si>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</si>
  <si>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</si>
  <si>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</si>
  <si>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</si>
  <si>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</si>
  <si>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</si>
  <si>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</si>
  <si>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</si>
  <si>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</si>
  <si>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</si>
  <si>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</si>
  <si>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</si>
  <si>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</si>
  <si>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</si>
  <si>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</si>
  <si>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</si>
  <si>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</si>
  <si>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</si>
  <si>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</si>
  <si>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</si>
  <si>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</si>
  <si>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</si>
  <si>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</si>
  <si>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</si>
  <si>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</si>
  <si>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</si>
  <si>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</si>
  <si>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</si>
  <si>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</si>
  <si>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</si>
  <si>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</si>
  <si>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</si>
  <si>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</si>
  <si>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</si>
  <si>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</si>
  <si>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</si>
  <si>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</si>
  <si>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</si>
  <si>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</si>
  <si>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</si>
  <si>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</si>
  <si>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</si>
  <si>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</si>
  <si>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</si>
  <si>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</si>
  <si>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</si>
  <si>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</si>
  <si>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</si>
  <si>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</si>
  <si>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</si>
  <si>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</si>
  <si>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</si>
  <si>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</si>
  <si>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</si>
  <si>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</si>
  <si>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</si>
  <si>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</si>
  <si>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</si>
  <si>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</si>
  <si>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</si>
  <si>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</si>
  <si>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</si>
  <si>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</si>
  <si>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</si>
  <si>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</si>
  <si>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</si>
  <si>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</si>
  <si>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</si>
  <si>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</si>
  <si>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</si>
  <si>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</si>
  <si>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</si>
  <si>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</si>
  <si>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</si>
  <si>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</si>
  <si>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</si>
  <si>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</si>
  <si>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</si>
  <si>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</si>
  <si>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</si>
  <si>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</si>
  <si>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</si>
  <si>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</si>
  <si>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</si>
  <si>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</si>
  <si>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</si>
  <si>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</si>
  <si>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</si>
  <si>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</si>
  <si>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</si>
  <si>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</si>
  <si>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</si>
  <si>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</si>
  <si>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</si>
  <si>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</si>
  <si>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</si>
  <si>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</si>
  <si>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</si>
  <si>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</si>
  <si>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</si>
  <si>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</si>
  <si>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</si>
  <si>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</si>
  <si>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</si>
  <si>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</si>
  <si>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</si>
  <si>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</si>
  <si>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</si>
  <si>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</si>
  <si>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</si>
  <si>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</si>
  <si>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</si>
  <si>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</si>
  <si>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</si>
  <si>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</si>
  <si>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</si>
  <si>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</si>
  <si>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</si>
  <si>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</si>
  <si>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</si>
  <si>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</si>
  <si>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</si>
  <si>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</si>
  <si>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</si>
  <si>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</si>
  <si>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</si>
  <si>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</si>
  <si>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</si>
  <si>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</si>
  <si>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</si>
  <si>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</si>
  <si>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</si>
  <si>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</si>
  <si>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</si>
  <si>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</si>
  <si>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</si>
  <si>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</si>
  <si>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</si>
  <si>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</si>
  <si>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</si>
  <si>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</si>
  <si>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</si>
  <si>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</si>
  <si>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</si>
  <si>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</si>
  <si>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</si>
  <si>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</si>
  <si>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</si>
  <si>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</si>
  <si>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</si>
  <si>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</si>
  <si>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</si>
  <si>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</si>
  <si>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</si>
  <si>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</si>
  <si>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</si>
  <si>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</si>
  <si>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</si>
  <si>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</si>
  <si>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</si>
  <si>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</si>
  <si>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</si>
  <si>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</si>
  <si>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</si>
  <si>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</si>
  <si>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</si>
  <si>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</si>
  <si>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</si>
  <si>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</si>
  <si>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</si>
  <si>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</si>
  <si>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</si>
  <si>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</si>
  <si>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</si>
  <si>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</si>
  <si>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</si>
  <si>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</si>
  <si>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</si>
  <si>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</si>
  <si>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</si>
  <si>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</si>
  <si>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</si>
  <si>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</si>
  <si>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</si>
  <si>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</si>
  <si>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</si>
  <si>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</si>
  <si>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</si>
  <si>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</si>
  <si>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</si>
  <si>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</si>
  <si>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</si>
  <si>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</si>
  <si>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</si>
  <si>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</si>
  <si>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</si>
  <si>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</si>
  <si>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</si>
  <si>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</si>
  <si>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</si>
  <si>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</si>
  <si>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</si>
  <si>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</si>
  <si>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</si>
  <si>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</si>
  <si>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</si>
  <si>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</si>
  <si>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</si>
  <si>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</si>
  <si>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</si>
  <si>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</si>
  <si>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</si>
  <si>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</si>
  <si>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</si>
  <si>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</si>
  <si>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</si>
  <si>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</si>
  <si>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</si>
  <si>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</si>
  <si>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</si>
  <si>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</si>
  <si>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</si>
  <si>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</si>
  <si>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</si>
  <si>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</si>
  <si>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</si>
  <si>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</si>
  <si>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</si>
  <si>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</si>
  <si>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</si>
  <si>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</si>
  <si>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</si>
  <si>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</si>
  <si>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</si>
  <si>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</si>
  <si>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</si>
  <si>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</si>
  <si>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</si>
  <si>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</si>
  <si>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</si>
  <si>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</si>
  <si>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</si>
  <si>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</si>
  <si>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</si>
  <si>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</si>
  <si>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</si>
  <si>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</si>
  <si>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</si>
  <si>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</si>
  <si>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</si>
  <si>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</si>
  <si>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</si>
  <si>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</si>
  <si>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</si>
  <si>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</si>
  <si>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</si>
  <si>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</si>
  <si>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</si>
  <si>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</si>
  <si>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</si>
  <si>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</si>
  <si>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</si>
  <si>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</si>
  <si>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</si>
  <si>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</si>
  <si>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</si>
  <si>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</si>
  <si>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</si>
  <si>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</si>
  <si>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</si>
  <si>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</si>
  <si>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</si>
  <si>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</si>
  <si>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</si>
  <si>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</si>
  <si>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</si>
  <si>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</si>
  <si>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</si>
  <si>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</si>
  <si>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</si>
  <si>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</si>
  <si>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</si>
  <si>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</si>
  <si>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</si>
  <si>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</si>
  <si>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</si>
  <si>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</si>
  <si>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</si>
  <si>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</si>
  <si>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</si>
  <si>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</si>
  <si>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</si>
  <si>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</si>
  <si>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</si>
  <si>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</si>
  <si>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</si>
  <si>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</si>
  <si>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</si>
  <si>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</si>
  <si>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</si>
  <si>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</si>
  <si>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</si>
  <si>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</si>
  <si>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</si>
  <si>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</si>
  <si>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</si>
  <si>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</si>
  <si>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</si>
  <si>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</si>
  <si>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</si>
  <si>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</si>
  <si>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</si>
  <si>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</si>
  <si>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</si>
  <si>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</si>
  <si>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</si>
  <si>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</si>
  <si>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</si>
  <si>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</si>
  <si>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</si>
  <si>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</si>
  <si>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</si>
  <si>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</si>
  <si>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</si>
  <si>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</si>
  <si>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</si>
  <si>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</si>
  <si>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</si>
  <si>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</si>
  <si>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</si>
  <si>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</si>
  <si>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</si>
  <si>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</si>
  <si>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</si>
  <si>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</si>
  <si>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</si>
  <si>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</si>
  <si>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</si>
  <si>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</si>
  <si>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</si>
  <si>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</si>
  <si>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</si>
  <si>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</si>
  <si>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</si>
  <si>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</si>
  <si>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</si>
  <si>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</si>
  <si>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</si>
  <si>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</si>
  <si>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</si>
  <si>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</si>
  <si>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</si>
  <si>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</si>
  <si>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</si>
  <si>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</si>
  <si>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</si>
  <si>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</si>
  <si>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</si>
  <si>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</si>
  <si>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</si>
  <si>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</si>
  <si>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</si>
  <si>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</si>
  <si>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</si>
  <si>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</si>
  <si>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</si>
  <si>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</si>
  <si>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</si>
  <si>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</si>
  <si>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</si>
  <si>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</si>
  <si>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</si>
  <si>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</si>
  <si>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</si>
  <si>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</si>
  <si>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</si>
  <si>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</si>
  <si>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</si>
  <si>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</si>
  <si>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</si>
  <si>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</si>
  <si>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</si>
  <si>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</si>
  <si>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</si>
  <si>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</si>
  <si>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</si>
  <si>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</si>
  <si>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</si>
  <si>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</si>
  <si>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</si>
  <si>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</si>
  <si>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</si>
  <si>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</si>
  <si>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</si>
  <si>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</si>
  <si>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</si>
  <si>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</si>
  <si>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</si>
  <si>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</si>
  <si>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</si>
  <si>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</si>
  <si>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</si>
  <si>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</si>
  <si>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</si>
  <si>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</si>
  <si>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</si>
  <si>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</si>
  <si>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</si>
  <si>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</si>
  <si>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</si>
  <si>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</si>
  <si>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</si>
  <si>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</si>
  <si>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</si>
  <si>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</si>
  <si>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</si>
  <si>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</si>
  <si>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</si>
  <si>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</si>
  <si>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</si>
  <si>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</si>
  <si>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</si>
  <si>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</si>
  <si>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</si>
  <si>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</si>
  <si>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</si>
  <si>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</si>
  <si>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</si>
  <si>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</si>
  <si>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</si>
  <si>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</si>
  <si>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</si>
  <si>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</si>
  <si>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</si>
  <si>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</si>
  <si>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</si>
  <si>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</si>
  <si>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</si>
  <si>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</si>
  <si>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</si>
  <si>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</si>
  <si>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</si>
  <si>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</si>
  <si>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</si>
  <si>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</si>
  <si>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</si>
  <si>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</si>
  <si>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</si>
  <si>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</si>
  <si>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</si>
  <si>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</si>
  <si>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</si>
  <si>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</si>
  <si>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</si>
  <si>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</si>
  <si>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</si>
  <si>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</si>
  <si>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</si>
  <si>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</si>
  <si>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</si>
  <si>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</si>
  <si>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</si>
  <si>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</si>
  <si>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</si>
  <si>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</si>
  <si>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</si>
  <si>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</si>
  <si>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</si>
  <si>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</si>
  <si>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</si>
  <si>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</si>
  <si>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</si>
  <si>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</si>
  <si>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</si>
  <si>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</si>
  <si>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</si>
  <si>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</si>
  <si>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</si>
  <si>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</si>
  <si>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</si>
  <si>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</si>
  <si>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</si>
  <si>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</si>
  <si>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</si>
  <si>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</si>
  <si>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</si>
  <si>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</si>
  <si>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</si>
  <si>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</si>
  <si>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</si>
  <si>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</si>
  <si>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</si>
  <si>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</si>
  <si>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</si>
  <si>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</si>
  <si>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</si>
  <si>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</si>
  <si>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</si>
  <si>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</si>
  <si>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</si>
  <si>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</si>
  <si>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</si>
  <si>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</si>
  <si>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</si>
  <si>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</si>
  <si>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</si>
  <si>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</si>
  <si>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</si>
  <si>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</si>
  <si>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</si>
  <si>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</si>
  <si>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</si>
  <si>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</si>
  <si>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</si>
  <si>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</si>
  <si>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</si>
  <si>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</si>
  <si>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</si>
  <si>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</si>
  <si>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</si>
  <si>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</si>
  <si>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</si>
  <si>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</si>
  <si>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</si>
  <si>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</si>
  <si>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</si>
  <si>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</si>
  <si>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</si>
  <si>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</si>
  <si>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</si>
  <si>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</si>
  <si>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</si>
  <si>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</si>
  <si>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</si>
  <si>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</si>
  <si>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</si>
  <si>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</si>
  <si>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</si>
  <si>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</si>
  <si>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</si>
  <si>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</si>
  <si>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</si>
  <si>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</si>
  <si>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</si>
  <si>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</si>
  <si>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</si>
  <si>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</si>
  <si>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</si>
  <si>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</si>
  <si>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</si>
  <si>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</si>
  <si>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</si>
  <si>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</si>
  <si>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</si>
  <si>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</si>
  <si>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</si>
  <si>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</si>
  <si>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</si>
  <si>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</si>
  <si>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</si>
  <si>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</si>
  <si>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</si>
  <si>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</si>
  <si>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</si>
  <si>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</si>
  <si>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</si>
  <si>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</si>
  <si>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</si>
  <si>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</si>
  <si>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</si>
  <si>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</si>
  <si>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</si>
  <si>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</si>
  <si>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</si>
  <si>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</si>
  <si>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</si>
  <si>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</si>
  <si>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</si>
  <si>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</si>
  <si>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</si>
  <si>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</si>
  <si>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</si>
  <si>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</si>
  <si>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</si>
  <si>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</si>
  <si>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</si>
  <si>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</si>
  <si>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</si>
  <si>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</si>
  <si>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</si>
  <si>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</si>
  <si>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</si>
  <si>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</si>
  <si>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</si>
  <si>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</si>
  <si>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</si>
  <si>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</si>
  <si>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</si>
  <si>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</si>
  <si>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</si>
  <si>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</si>
  <si>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</si>
  <si>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</si>
  <si>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</si>
  <si>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</si>
  <si>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</si>
  <si>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</si>
  <si>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</si>
  <si>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</si>
  <si>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</si>
  <si>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</si>
  <si>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</si>
  <si>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</si>
  <si>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</si>
  <si>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</si>
  <si>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</si>
  <si>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</si>
  <si>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</si>
  <si>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</si>
  <si>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</si>
  <si>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</si>
  <si>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</si>
  <si>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</si>
  <si>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</si>
  <si>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</si>
  <si>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</si>
  <si>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</si>
  <si>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</si>
  <si>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</si>
  <si>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</si>
  <si>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</si>
  <si>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</si>
  <si>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</si>
  <si>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</si>
  <si>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</si>
  <si>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</si>
  <si>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</si>
  <si>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</si>
  <si>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</si>
  <si>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</si>
  <si>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</si>
  <si>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</si>
  <si>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</si>
  <si>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</si>
  <si>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</si>
  <si>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</si>
  <si>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</si>
  <si>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</si>
  <si>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</si>
  <si>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</si>
  <si>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</si>
  <si>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</si>
  <si>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</si>
  <si>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</si>
  <si>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</si>
  <si>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</si>
  <si>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</si>
  <si>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</si>
  <si>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</si>
  <si>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</si>
  <si>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</si>
  <si>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</si>
  <si>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</si>
  <si>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</si>
  <si>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</si>
  <si>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</si>
  <si>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</si>
  <si>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</si>
  <si>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</si>
  <si>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</si>
  <si>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</si>
  <si>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</si>
  <si>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</si>
  <si>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</si>
  <si>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</si>
  <si>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</si>
  <si>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</si>
  <si>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</si>
  <si>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</si>
  <si>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</si>
  <si>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</si>
  <si>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</si>
  <si>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</si>
  <si>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</si>
  <si>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</si>
  <si>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</si>
  <si>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</si>
  <si>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</si>
  <si>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</si>
  <si>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</si>
  <si>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</si>
  <si>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</si>
  <si>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</si>
  <si>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</si>
  <si>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</si>
  <si>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</si>
  <si>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</si>
  <si>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</si>
  <si>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</si>
  <si>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</si>
  <si>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</si>
  <si>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</si>
  <si>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</si>
  <si>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</si>
  <si>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</si>
  <si>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</si>
  <si>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</si>
  <si>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</si>
  <si>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</si>
  <si>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</si>
  <si>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</si>
  <si>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</si>
  <si>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</si>
  <si>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</si>
  <si>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</si>
  <si>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</si>
  <si>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</si>
  <si>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</si>
  <si>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</si>
  <si>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</si>
  <si>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</si>
  <si>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</si>
  <si>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</si>
  <si>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</si>
  <si>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</si>
  <si>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</si>
  <si>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</si>
  <si>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</si>
  <si>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</si>
  <si>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</si>
  <si>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</si>
  <si>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</si>
  <si>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</si>
  <si>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</si>
  <si>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</si>
  <si>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</si>
  <si>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</si>
  <si>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</si>
  <si>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</si>
  <si>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</si>
  <si>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</si>
  <si>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</si>
  <si>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</si>
  <si>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</si>
  <si>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</si>
  <si>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</si>
  <si>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</si>
  <si>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</si>
  <si>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</si>
  <si>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</si>
  <si>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</si>
  <si>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</si>
  <si>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</si>
  <si>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</si>
  <si>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</si>
  <si>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</si>
  <si>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</si>
  <si>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</si>
  <si>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</si>
  <si>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</si>
  <si>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</si>
  <si>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</si>
  <si>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</si>
  <si>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</si>
  <si>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</si>
  <si>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</si>
  <si>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</si>
  <si>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</si>
  <si>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</si>
  <si>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</si>
  <si>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</si>
  <si>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</si>
  <si>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</si>
  <si>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</si>
  <si>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</si>
  <si>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</si>
  <si>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</si>
  <si>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</si>
  <si>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</si>
  <si>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</si>
  <si>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</si>
  <si>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</si>
  <si>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</si>
  <si>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</si>
  <si>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</si>
  <si>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</si>
  <si>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</si>
  <si>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</si>
  <si>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</si>
  <si>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</si>
  <si>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</si>
  <si>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</si>
  <si>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</si>
  <si>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</si>
  <si>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</si>
  <si>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</si>
  <si>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</si>
  <si>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</si>
  <si>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</si>
  <si>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</si>
  <si>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</si>
  <si>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</si>
  <si>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</si>
  <si>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</si>
  <si>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</si>
  <si>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</si>
  <si>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</si>
  <si>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</si>
  <si>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</si>
  <si>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</si>
  <si>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</si>
  <si>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</si>
  <si>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</si>
  <si>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</si>
  <si>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</si>
  <si>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</si>
  <si>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</si>
  <si>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</si>
  <si>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</si>
  <si>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</si>
  <si>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</si>
  <si>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</si>
  <si>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</si>
  <si>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</si>
  <si>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</si>
  <si>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</si>
  <si>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</si>
  <si>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</si>
  <si>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</si>
  <si>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</si>
  <si>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</si>
  <si>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</si>
  <si>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</si>
  <si>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</si>
  <si>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</si>
  <si>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</si>
  <si>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</si>
  <si>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</si>
  <si>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</si>
  <si>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</si>
  <si>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</si>
  <si>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</si>
  <si>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</si>
  <si>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</si>
  <si>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</si>
  <si>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</si>
  <si>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</si>
  <si>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</si>
  <si>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</si>
  <si>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</si>
  <si>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</si>
  <si>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</si>
  <si>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</si>
  <si>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</si>
  <si>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</si>
  <si>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</si>
  <si>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</si>
  <si>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</si>
  <si>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</si>
  <si>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</si>
  <si>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</si>
  <si>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</si>
  <si>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</si>
  <si>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</si>
  <si>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</si>
  <si>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</si>
  <si>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</si>
  <si>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</si>
  <si>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</si>
  <si>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</si>
  <si>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</si>
  <si>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</si>
  <si>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</si>
  <si>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</si>
  <si>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</si>
  <si>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</si>
  <si>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</si>
  <si>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</si>
  <si>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</si>
  <si>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</si>
  <si>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</si>
  <si>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</si>
  <si>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</si>
  <si>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</si>
  <si>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</si>
  <si>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</si>
  <si>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</si>
  <si>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</si>
  <si>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</si>
  <si>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</si>
  <si>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</si>
  <si>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</si>
  <si>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</si>
  <si>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</si>
  <si>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</si>
  <si>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</si>
  <si>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</si>
  <si>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</si>
  <si>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</si>
  <si>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</si>
  <si>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</si>
  <si>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</si>
  <si>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</si>
  <si>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</si>
  <si>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</si>
  <si>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</si>
  <si>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</si>
  <si>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</si>
  <si>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</si>
  <si>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</si>
  <si>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</si>
  <si>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</si>
  <si>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</si>
  <si>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</si>
  <si>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</si>
  <si>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</si>
  <si>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</si>
  <si>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AVG %</t>
  </si>
  <si>
    <t>AVG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</si>
  <si>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</si>
  <si>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</si>
  <si>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</si>
  <si>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</si>
  <si>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</si>
  <si>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</si>
  <si>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</si>
  <si>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</si>
  <si>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</si>
  <si>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</si>
  <si>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</si>
  <si>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</si>
  <si>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</si>
  <si>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</si>
  <si>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</si>
  <si>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</si>
  <si>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</si>
  <si>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</si>
  <si>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</si>
  <si>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</si>
  <si>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</si>
  <si>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</si>
  <si>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</si>
  <si>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</si>
  <si>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</si>
  <si>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</si>
  <si>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</si>
  <si>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</si>
  <si>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</si>
  <si>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</si>
  <si>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</si>
  <si>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</si>
  <si>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</si>
  <si>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</si>
  <si>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</si>
  <si>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</si>
  <si>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</si>
  <si>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</si>
  <si>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</si>
  <si>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</si>
  <si>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</si>
  <si>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</si>
  <si>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</si>
  <si>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</si>
  <si>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</si>
  <si>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</si>
  <si>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</si>
  <si>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</si>
  <si>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</si>
  <si>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</si>
  <si>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</si>
  <si>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</si>
  <si>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</si>
  <si>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</si>
  <si>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(All)</t>
  </si>
  <si>
    <t>Column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</si>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</sst>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44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Alignment="1">
      <alignment horizontal="left"/>
    </xf>
    <xf numFmtId="44" fontId="1" fillId="2" borderId="0" xfId="1" applyFont="1" applyFill="1" applyAlignment="1">
      <alignment horizontal="center"/>
    </xf>
    <xf numFmtId="44" fontId="0" fillId="0" borderId="0" xfId="1" applyFont="1"/>
    <xf numFmtId="0" fontId="1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C-40B5-8520-8FC390F9E29D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C-40B5-8520-8FC390F9E29D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C-40B5-8520-8FC390F9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811232"/>
        <c:axId val="189981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4C-40B5-8520-8FC390F9E2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4C-40B5-8520-8FC390F9E29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4C-40B5-8520-8FC390F9E29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4C-40B5-8520-8FC390F9E29D}"/>
                  </c:ext>
                </c:extLst>
              </c15:ser>
            </c15:filteredLineSeries>
          </c:ext>
        </c:extLst>
      </c:lineChart>
      <c:catAx>
        <c:axId val="18998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12064"/>
        <c:crosses val="autoZero"/>
        <c:auto val="1"/>
        <c:lblAlgn val="ctr"/>
        <c:lblOffset val="100"/>
        <c:noMultiLvlLbl val="0"/>
      </c:catAx>
      <c:valAx>
        <c:axId val="1899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6-4E28-B998-44817D52FCFC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E28-B998-44817D52FCFC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6-4E28-B998-44817D52FCFC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6-4E28-B998-44817D52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007088"/>
        <c:axId val="900008752"/>
      </c:lineChart>
      <c:catAx>
        <c:axId val="9000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08752"/>
        <c:crosses val="autoZero"/>
        <c:auto val="1"/>
        <c:lblAlgn val="ctr"/>
        <c:lblOffset val="100"/>
        <c:noMultiLvlLbl val="0"/>
      </c:catAx>
      <c:valAx>
        <c:axId val="9000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16</xdr:row>
      <xdr:rowOff>176211</xdr:rowOff>
    </xdr:from>
    <xdr:to>
      <xdr:col>10</xdr:col>
      <xdr:colOff>123825</xdr:colOff>
      <xdr:row>41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701F59-88D5-408C-8192-E6CC254A3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4762</xdr:rowOff>
    </xdr:from>
    <xdr:to>
      <xdr:col>15</xdr:col>
      <xdr:colOff>266700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9DE7C-3395-45D0-84C8-BC6572CA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565" refreshedDate="44364.748635995369" createdVersion="7" refreshedVersion="7" minRefreshableVersion="3" recordCount="4114" xr:uid="{C6F064A9-F4EC-4041-A4F6-9363A81373A5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AVG %" numFmtId="0">
      <sharedItems containsSemiMixedTypes="0" containsString="0" containsNumber="1" containsInteger="1" minValue="0" maxValue="234413467"/>
    </cacheField>
    <cacheField name="AVG Donation" numFmtId="0">
      <sharedItems containsSemiMixedTypes="0" containsString="0" containsNumber="1" minValue="0" maxValue="800211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640"/>
    <x v="0"/>
    <s v="US"/>
    <s v="USD"/>
    <n v="1437620400"/>
    <n v="1434931811"/>
    <b v="0"/>
    <n v="182"/>
    <b v="1"/>
    <s v="film &amp; video/television"/>
    <n v="8"/>
    <n v="3.52"/>
    <x v="0"/>
    <s v="television"/>
    <x v="0"/>
    <d v="2015-07-23T03:00:00"/>
  </r>
  <r>
    <n v="1"/>
    <s v="FannibalFest Fan Convention"/>
    <s v="A Hannibal TV Show Fan Convention and Art Collective"/>
    <n v="10275"/>
    <n v="305"/>
    <x v="0"/>
    <s v="US"/>
    <s v="USD"/>
    <n v="1488464683"/>
    <n v="1485872683"/>
    <b v="0"/>
    <n v="79"/>
    <b v="1"/>
    <s v="film &amp; video/television"/>
    <n v="3"/>
    <n v="3.86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29089"/>
    <x v="0"/>
    <s v="GB"/>
    <s v="GBP"/>
    <n v="1455555083"/>
    <n v="1454691083"/>
    <b v="0"/>
    <n v="35"/>
    <b v="1"/>
    <s v="film &amp; video/television"/>
    <n v="5818"/>
    <n v="831.11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310"/>
    <x v="0"/>
    <s v="US"/>
    <s v="USD"/>
    <n v="1407414107"/>
    <n v="1404822107"/>
    <b v="0"/>
    <n v="150"/>
    <b v="1"/>
    <s v="film &amp; video/television"/>
    <n v="3"/>
    <n v="2.0699999999999998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1"/>
    <x v="0"/>
    <s v="US"/>
    <s v="USD"/>
    <n v="1450555279"/>
    <n v="1447963279"/>
    <b v="0"/>
    <n v="284"/>
    <b v="1"/>
    <s v="film &amp; video/television"/>
    <n v="0"/>
    <n v="0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2456.66"/>
    <x v="0"/>
    <s v="US"/>
    <s v="USD"/>
    <n v="1469770500"/>
    <n v="1468362207"/>
    <b v="0"/>
    <n v="47"/>
    <b v="1"/>
    <s v="film &amp; video/television"/>
    <n v="61"/>
    <n v="52.27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666"/>
    <x v="0"/>
    <s v="US"/>
    <s v="USD"/>
    <n v="1402710250"/>
    <n v="1401846250"/>
    <b v="0"/>
    <n v="58"/>
    <b v="1"/>
    <s v="film &amp; video/television"/>
    <n v="8"/>
    <n v="11.4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610"/>
    <x v="0"/>
    <s v="US"/>
    <s v="USD"/>
    <n v="1467680867"/>
    <n v="1464224867"/>
    <b v="0"/>
    <n v="57"/>
    <b v="1"/>
    <s v="film &amp; video/television"/>
    <n v="7"/>
    <n v="10.7"/>
    <x v="0"/>
    <s v="television"/>
    <x v="7"/>
    <d v="2016-07-05T01:07:47"/>
  </r>
  <r>
    <n v="8"/>
    <s v="Sizzling in the Kitchen Flynn Style"/>
    <s v="Help us raise the funds to film our pilot episode!"/>
    <n v="3500"/>
    <n v="2506"/>
    <x v="0"/>
    <s v="US"/>
    <s v="USD"/>
    <n v="1460754000"/>
    <n v="1460155212"/>
    <b v="0"/>
    <n v="12"/>
    <b v="1"/>
    <s v="film &amp; video/television"/>
    <n v="72"/>
    <n v="208.83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29209.78"/>
    <x v="0"/>
    <s v="US"/>
    <s v="USD"/>
    <n v="1460860144"/>
    <n v="1458268144"/>
    <b v="0"/>
    <n v="20"/>
    <b v="1"/>
    <s v="film &amp; video/television"/>
    <n v="5842"/>
    <n v="1460.49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2935"/>
    <x v="0"/>
    <s v="US"/>
    <s v="USD"/>
    <n v="1403660279"/>
    <n v="1400636279"/>
    <b v="0"/>
    <n v="19"/>
    <b v="1"/>
    <s v="film &amp; video/television"/>
    <n v="98"/>
    <n v="154.47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1293"/>
    <x v="0"/>
    <s v="US"/>
    <s v="USD"/>
    <n v="1471834800"/>
    <n v="1469126462"/>
    <b v="0"/>
    <n v="75"/>
    <b v="1"/>
    <s v="film &amp; video/television"/>
    <n v="26"/>
    <n v="17.239999999999998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10"/>
    <x v="0"/>
    <s v="US"/>
    <s v="USD"/>
    <n v="1405479600"/>
    <n v="1401642425"/>
    <b v="0"/>
    <n v="827"/>
    <b v="1"/>
    <s v="film &amp; video/television"/>
    <n v="0"/>
    <n v="0.0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2511.11"/>
    <x v="0"/>
    <s v="US"/>
    <s v="USD"/>
    <n v="1466713620"/>
    <n v="1463588109"/>
    <b v="0"/>
    <n v="51"/>
    <b v="1"/>
    <s v="film &amp; video/television"/>
    <n v="72"/>
    <n v="49.24"/>
    <x v="0"/>
    <s v="television"/>
    <x v="13"/>
    <d v="2016-06-23T20:27:00"/>
  </r>
  <r>
    <n v="14"/>
    <s v="3010 | Sci-fi Series"/>
    <s v="A highly charged post apocalyptic sci fi series that pulls no punches!"/>
    <n v="6000"/>
    <n v="1040"/>
    <x v="0"/>
    <s v="AU"/>
    <s v="AUD"/>
    <n v="1405259940"/>
    <n v="1403051888"/>
    <b v="0"/>
    <n v="41"/>
    <b v="1"/>
    <s v="film &amp; video/television"/>
    <n v="17"/>
    <n v="25.37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5157"/>
    <x v="0"/>
    <s v="ES"/>
    <s v="EUR"/>
    <n v="1443384840"/>
    <n v="1441790658"/>
    <b v="0"/>
    <n v="98"/>
    <b v="1"/>
    <s v="film &amp; video/television"/>
    <n v="258"/>
    <n v="52.62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250"/>
    <x v="0"/>
    <s v="US"/>
    <s v="USD"/>
    <n v="1402896600"/>
    <n v="1398971211"/>
    <b v="0"/>
    <n v="70"/>
    <b v="1"/>
    <s v="film &amp; video/television"/>
    <n v="2"/>
    <n v="3.57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7595.43"/>
    <x v="0"/>
    <s v="GB"/>
    <s v="GBP"/>
    <n v="1415126022"/>
    <n v="1412530422"/>
    <b v="0"/>
    <n v="36"/>
    <b v="1"/>
    <s v="film &amp; video/television"/>
    <n v="506"/>
    <n v="210.98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10"/>
    <x v="0"/>
    <s v="US"/>
    <s v="USD"/>
    <n v="1410958856"/>
    <n v="1408366856"/>
    <b v="0"/>
    <n v="342"/>
    <b v="1"/>
    <s v="film &amp; video/television"/>
    <n v="0"/>
    <n v="0.0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8083"/>
    <x v="0"/>
    <s v="US"/>
    <s v="USD"/>
    <n v="1437420934"/>
    <n v="1434828934"/>
    <b v="0"/>
    <n v="22"/>
    <b v="1"/>
    <s v="film &amp; video/television"/>
    <n v="2127"/>
    <n v="821.95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5167"/>
    <x v="0"/>
    <s v="US"/>
    <s v="USD"/>
    <n v="1442167912"/>
    <n v="1436983912"/>
    <b v="0"/>
    <n v="25"/>
    <b v="1"/>
    <s v="film &amp; video/television"/>
    <n v="258"/>
    <n v="206.68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90"/>
    <x v="0"/>
    <s v="US"/>
    <s v="USD"/>
    <n v="1411743789"/>
    <n v="1409151789"/>
    <b v="0"/>
    <n v="101"/>
    <b v="1"/>
    <s v="film &amp; video/television"/>
    <n v="0"/>
    <n v="0.8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53771"/>
    <x v="0"/>
    <s v="US"/>
    <s v="USD"/>
    <n v="1420099140"/>
    <n v="1418766740"/>
    <b v="0"/>
    <n v="8"/>
    <b v="1"/>
    <s v="film &amp; video/television"/>
    <n v="15363"/>
    <n v="6721.38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5175"/>
    <x v="0"/>
    <s v="US"/>
    <s v="USD"/>
    <n v="1430407200"/>
    <n v="1428086501"/>
    <b v="0"/>
    <n v="23"/>
    <b v="1"/>
    <s v="film &amp; video/television"/>
    <n v="259"/>
    <n v="225"/>
    <x v="0"/>
    <s v="television"/>
    <x v="23"/>
    <d v="2015-04-30T15:20:00"/>
  </r>
  <r>
    <n v="24"/>
    <s v="Bring STL Up Late to TV"/>
    <s v="STL Up Late is a weekly late night comedy talk show for St. Louis television."/>
    <n v="35000"/>
    <n v="5"/>
    <x v="0"/>
    <s v="US"/>
    <s v="USD"/>
    <n v="1442345940"/>
    <n v="1439494863"/>
    <b v="0"/>
    <n v="574"/>
    <b v="1"/>
    <s v="film &amp; video/television"/>
    <n v="0"/>
    <n v="0.01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25132"/>
    <x v="0"/>
    <s v="US"/>
    <s v="USD"/>
    <n v="1452299761"/>
    <n v="1447115761"/>
    <b v="0"/>
    <n v="14"/>
    <b v="1"/>
    <s v="film &amp; video/television"/>
    <n v="4189"/>
    <n v="1795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0045"/>
    <x v="0"/>
    <s v="US"/>
    <s v="USD"/>
    <n v="1408278144"/>
    <n v="1404822144"/>
    <b v="0"/>
    <n v="19"/>
    <b v="1"/>
    <s v="film &amp; video/television"/>
    <n v="804"/>
    <n v="528.67999999999995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50"/>
    <x v="0"/>
    <s v="NZ"/>
    <s v="NZD"/>
    <n v="1416113833"/>
    <n v="1413518233"/>
    <b v="0"/>
    <n v="150"/>
    <b v="1"/>
    <s v="film &amp; video/television"/>
    <n v="0"/>
    <n v="0.33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250"/>
    <x v="0"/>
    <s v="US"/>
    <s v="USD"/>
    <n v="1450307284"/>
    <n v="1447715284"/>
    <b v="0"/>
    <n v="71"/>
    <b v="1"/>
    <s v="film &amp; video/television"/>
    <n v="2"/>
    <n v="3.52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2945"/>
    <x v="0"/>
    <s v="GB"/>
    <s v="GBP"/>
    <n v="1406045368"/>
    <n v="1403453368"/>
    <b v="0"/>
    <n v="117"/>
    <b v="1"/>
    <s v="film &amp; video/television"/>
    <n v="98"/>
    <n v="25.17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2110.5"/>
    <x v="0"/>
    <s v="US"/>
    <s v="USD"/>
    <n v="1408604515"/>
    <n v="1406012515"/>
    <b v="0"/>
    <n v="53"/>
    <b v="1"/>
    <s v="film &amp; video/television"/>
    <n v="53"/>
    <n v="39.82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508525.01"/>
    <x v="0"/>
    <s v="US"/>
    <s v="USD"/>
    <n v="1453748434"/>
    <n v="1452193234"/>
    <b v="0"/>
    <n v="1"/>
    <b v="1"/>
    <s v="film &amp; video/television"/>
    <n v="3911731"/>
    <n v="508525.01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0"/>
    <x v="0"/>
    <s v="US"/>
    <s v="USD"/>
    <n v="1463111940"/>
    <n v="1459523017"/>
    <b v="0"/>
    <n v="89"/>
    <b v="1"/>
    <s v="film &amp; video/television"/>
    <n v="0"/>
    <n v="0.22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1280"/>
    <x v="0"/>
    <s v="US"/>
    <s v="USD"/>
    <n v="1447001501"/>
    <n v="1444405901"/>
    <b v="0"/>
    <n v="64"/>
    <b v="1"/>
    <s v="film &amp; video/television"/>
    <n v="24"/>
    <n v="20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910"/>
    <x v="0"/>
    <s v="US"/>
    <s v="USD"/>
    <n v="1407224601"/>
    <n v="1405928601"/>
    <b v="0"/>
    <n v="68"/>
    <b v="1"/>
    <s v="film &amp; video/television"/>
    <n v="150"/>
    <n v="57.5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1160"/>
    <x v="0"/>
    <s v="US"/>
    <s v="USD"/>
    <n v="1430179200"/>
    <n v="1428130814"/>
    <b v="0"/>
    <n v="28"/>
    <b v="1"/>
    <s v="film &amp; video/television"/>
    <n v="1116"/>
    <n v="398.57"/>
    <x v="0"/>
    <s v="television"/>
    <x v="35"/>
    <d v="2015-04-28T00:00:00"/>
  </r>
  <r>
    <n v="36"/>
    <s v="THE LISTENING BOX"/>
    <s v="A modern day priest makes an unusual discovery, setting off a chain of events."/>
    <n v="6000"/>
    <n v="1040"/>
    <x v="0"/>
    <s v="US"/>
    <s v="USD"/>
    <n v="1428128525"/>
    <n v="1425540125"/>
    <b v="0"/>
    <n v="44"/>
    <b v="1"/>
    <s v="film &amp; video/television"/>
    <n v="17"/>
    <n v="23.6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50"/>
    <x v="0"/>
    <s v="US"/>
    <s v="USD"/>
    <n v="1425055079"/>
    <n v="1422463079"/>
    <b v="0"/>
    <n v="253"/>
    <b v="1"/>
    <s v="film &amp; video/television"/>
    <n v="0"/>
    <n v="0.2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3976"/>
    <x v="0"/>
    <s v="US"/>
    <s v="USD"/>
    <n v="1368235344"/>
    <n v="1365643344"/>
    <b v="0"/>
    <n v="66"/>
    <b v="1"/>
    <s v="film &amp; video/television"/>
    <n v="159"/>
    <n v="60.24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24"/>
    <x v="0"/>
    <s v="GB"/>
    <s v="GBP"/>
    <n v="1401058740"/>
    <n v="1398388068"/>
    <b v="0"/>
    <n v="217"/>
    <b v="1"/>
    <s v="film &amp; video/television"/>
    <n v="0"/>
    <n v="0.11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5176"/>
    <x v="0"/>
    <s v="US"/>
    <s v="USD"/>
    <n v="1403150400"/>
    <n v="1401426488"/>
    <b v="0"/>
    <n v="16"/>
    <b v="1"/>
    <s v="film &amp; video/television"/>
    <n v="259"/>
    <n v="323.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5186"/>
    <x v="0"/>
    <s v="US"/>
    <s v="USD"/>
    <n v="1412516354"/>
    <n v="1409924354"/>
    <b v="0"/>
    <n v="19"/>
    <b v="1"/>
    <s v="film &amp; video/television"/>
    <n v="259"/>
    <n v="272.95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204"/>
    <x v="0"/>
    <s v="US"/>
    <s v="USD"/>
    <n v="1419780026"/>
    <n v="1417188026"/>
    <b v="0"/>
    <n v="169"/>
    <b v="1"/>
    <s v="film &amp; video/television"/>
    <n v="1"/>
    <n v="1.2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10"/>
    <x v="0"/>
    <s v="US"/>
    <s v="USD"/>
    <n v="1405209600"/>
    <n v="1402599486"/>
    <b v="0"/>
    <n v="263"/>
    <b v="1"/>
    <s v="film &amp; video/television"/>
    <n v="3"/>
    <n v="1.18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5195"/>
    <x v="0"/>
    <s v="US"/>
    <s v="USD"/>
    <n v="1412648537"/>
    <n v="1408760537"/>
    <b v="0"/>
    <n v="15"/>
    <b v="1"/>
    <s v="film &amp; video/television"/>
    <n v="260"/>
    <n v="346.33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1296"/>
    <x v="0"/>
    <s v="US"/>
    <s v="USD"/>
    <n v="1461769107"/>
    <n v="1459177107"/>
    <b v="0"/>
    <n v="61"/>
    <b v="1"/>
    <s v="film &amp; video/television"/>
    <n v="26"/>
    <n v="21.25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655"/>
    <x v="0"/>
    <s v="AU"/>
    <s v="AUD"/>
    <n v="1450220974"/>
    <n v="1447628974"/>
    <b v="0"/>
    <n v="45"/>
    <b v="1"/>
    <s v="film &amp; video/television"/>
    <n v="8"/>
    <n v="14.5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1296"/>
    <x v="0"/>
    <s v="US"/>
    <s v="USD"/>
    <n v="1419021607"/>
    <n v="1413834007"/>
    <b v="0"/>
    <n v="70"/>
    <b v="1"/>
    <s v="film &amp; video/television"/>
    <n v="26"/>
    <n v="18.510000000000002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5200"/>
    <x v="0"/>
    <s v="GB"/>
    <s v="GBP"/>
    <n v="1425211200"/>
    <n v="1422534260"/>
    <b v="0"/>
    <n v="38"/>
    <b v="1"/>
    <s v="film &amp; video/television"/>
    <n v="260"/>
    <n v="136.84"/>
    <x v="0"/>
    <s v="television"/>
    <x v="48"/>
    <d v="2015-03-01T12:00:00"/>
  </r>
  <r>
    <n v="49"/>
    <s v="Driving Jersey - Season Five"/>
    <s v="Driving Jersey is real people telling real stories."/>
    <n v="12000"/>
    <n v="250"/>
    <x v="0"/>
    <s v="US"/>
    <s v="USD"/>
    <n v="1445660045"/>
    <n v="1443068045"/>
    <b v="0"/>
    <n v="87"/>
    <b v="1"/>
    <s v="film &amp; video/television"/>
    <n v="2"/>
    <n v="2.87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25174"/>
    <x v="0"/>
    <s v="GB"/>
    <s v="GBP"/>
    <n v="1422637200"/>
    <n v="1419271458"/>
    <b v="0"/>
    <n v="22"/>
    <b v="1"/>
    <s v="film &amp; video/television"/>
    <n v="4196"/>
    <n v="1144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300"/>
    <x v="0"/>
    <s v="US"/>
    <s v="USD"/>
    <n v="1439245037"/>
    <n v="1436653037"/>
    <b v="0"/>
    <n v="119"/>
    <b v="1"/>
    <s v="film &amp; video/television"/>
    <n v="3"/>
    <n v="2.52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311"/>
    <x v="0"/>
    <s v="US"/>
    <s v="USD"/>
    <n v="1405615846"/>
    <n v="1403023846"/>
    <b v="0"/>
    <n v="52"/>
    <b v="1"/>
    <s v="film &amp; video/television"/>
    <n v="3"/>
    <n v="5.9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2946"/>
    <x v="0"/>
    <s v="US"/>
    <s v="USD"/>
    <n v="1396648800"/>
    <n v="1395407445"/>
    <b v="0"/>
    <n v="117"/>
    <b v="1"/>
    <s v="film &amp; video/television"/>
    <n v="98"/>
    <n v="25.18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312"/>
    <x v="0"/>
    <s v="US"/>
    <s v="USD"/>
    <n v="1451063221"/>
    <n v="1448471221"/>
    <b v="0"/>
    <n v="52"/>
    <b v="1"/>
    <s v="film &amp; video/television"/>
    <n v="3"/>
    <n v="6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640"/>
    <x v="0"/>
    <s v="US"/>
    <s v="USD"/>
    <n v="1464390916"/>
    <n v="1462576516"/>
    <b v="0"/>
    <n v="86"/>
    <b v="1"/>
    <s v="film &amp; video/television"/>
    <n v="7"/>
    <n v="7.44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668"/>
    <x v="0"/>
    <s v="GB"/>
    <s v="GBP"/>
    <n v="1433779200"/>
    <n v="1432559424"/>
    <b v="0"/>
    <n v="174"/>
    <b v="1"/>
    <s v="film &amp; video/television"/>
    <n v="8"/>
    <n v="3.84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10"/>
    <x v="0"/>
    <s v="US"/>
    <s v="USD"/>
    <n v="1429991962"/>
    <n v="1427399962"/>
    <b v="0"/>
    <n v="69"/>
    <b v="1"/>
    <s v="film &amp; video/television"/>
    <n v="1"/>
    <n v="1.59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316"/>
    <x v="0"/>
    <s v="US"/>
    <s v="USD"/>
    <n v="1416423172"/>
    <n v="1413827572"/>
    <b v="0"/>
    <n v="75"/>
    <b v="1"/>
    <s v="film &amp; video/television"/>
    <n v="3"/>
    <n v="4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50"/>
    <x v="0"/>
    <s v="US"/>
    <s v="USD"/>
    <n v="1442264400"/>
    <n v="1439530776"/>
    <b v="0"/>
    <n v="33"/>
    <b v="1"/>
    <s v="film &amp; video/television"/>
    <n v="0"/>
    <n v="1.52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2031"/>
    <x v="0"/>
    <s v="GB"/>
    <s v="GBP"/>
    <n v="1395532800"/>
    <n v="1393882717"/>
    <b v="0"/>
    <n v="108"/>
    <b v="1"/>
    <s v="film &amp; video/shorts"/>
    <n v="45"/>
    <n v="18.809999999999999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1297"/>
    <x v="0"/>
    <s v="US"/>
    <s v="USD"/>
    <n v="1370547157"/>
    <n v="1368646357"/>
    <b v="0"/>
    <n v="23"/>
    <b v="1"/>
    <s v="film &amp; video/shorts"/>
    <n v="26"/>
    <n v="56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2954"/>
    <x v="0"/>
    <s v="US"/>
    <s v="USD"/>
    <n v="1362337878"/>
    <n v="1360177878"/>
    <b v="0"/>
    <n v="48"/>
    <b v="1"/>
    <s v="film &amp; video/shorts"/>
    <n v="98"/>
    <n v="61.54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5200"/>
    <x v="0"/>
    <s v="US"/>
    <s v="USD"/>
    <n v="1388206740"/>
    <n v="1386194013"/>
    <b v="0"/>
    <n v="64"/>
    <b v="1"/>
    <s v="film &amp; video/shorts"/>
    <n v="260"/>
    <n v="81.25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10115"/>
    <x v="0"/>
    <s v="US"/>
    <s v="USD"/>
    <n v="1373243181"/>
    <n v="1370651181"/>
    <b v="0"/>
    <n v="24"/>
    <b v="1"/>
    <s v="film &amp; video/shorts"/>
    <n v="843"/>
    <n v="421.46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911"/>
    <x v="0"/>
    <s v="CA"/>
    <s v="CAD"/>
    <n v="1407736740"/>
    <n v="1405453354"/>
    <b v="0"/>
    <n v="57"/>
    <b v="1"/>
    <s v="film &amp; video/shorts"/>
    <n v="13"/>
    <n v="15.98"/>
    <x v="0"/>
    <s v="shorts"/>
    <x v="65"/>
    <d v="2014-08-11T05:59:00"/>
  </r>
  <r>
    <n v="66"/>
    <s v="A Stagnant Fever: Short Film"/>
    <s v="A dark comedy set in the '60s about clinical depression and one night stands."/>
    <n v="2000"/>
    <n v="5202.5"/>
    <x v="0"/>
    <s v="US"/>
    <s v="USD"/>
    <n v="1468873420"/>
    <n v="1466281420"/>
    <b v="0"/>
    <n v="26"/>
    <b v="1"/>
    <s v="film &amp; video/shorts"/>
    <n v="260"/>
    <n v="200.1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5212"/>
    <x v="0"/>
    <s v="US"/>
    <s v="USD"/>
    <n v="1342360804"/>
    <n v="1339768804"/>
    <b v="0"/>
    <n v="20"/>
    <b v="1"/>
    <s v="film &amp; video/shorts"/>
    <n v="261"/>
    <n v="260.60000000000002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25312"/>
    <x v="0"/>
    <s v="GB"/>
    <s v="GBP"/>
    <n v="1393162791"/>
    <n v="1390570791"/>
    <b v="0"/>
    <n v="36"/>
    <b v="1"/>
    <s v="film &amp; video/shorts"/>
    <n v="4219"/>
    <n v="703.11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317"/>
    <x v="0"/>
    <s v="US"/>
    <s v="USD"/>
    <n v="1317538740"/>
    <n v="1314765025"/>
    <b v="0"/>
    <n v="178"/>
    <b v="1"/>
    <s v="film &amp; video/shorts"/>
    <n v="3"/>
    <n v="1.7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29520.27"/>
    <x v="0"/>
    <s v="US"/>
    <s v="USD"/>
    <n v="1315171845"/>
    <n v="1309987845"/>
    <b v="0"/>
    <n v="17"/>
    <b v="1"/>
    <s v="film &amp; video/shorts"/>
    <n v="5904"/>
    <n v="1736.49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7003"/>
    <x v="0"/>
    <s v="US"/>
    <s v="USD"/>
    <n v="1338186657"/>
    <n v="1333002657"/>
    <b v="0"/>
    <n v="32"/>
    <b v="1"/>
    <s v="film &amp; video/shorts"/>
    <n v="389"/>
    <n v="218.84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5051"/>
    <x v="0"/>
    <s v="US"/>
    <s v="USD"/>
    <n v="1352937600"/>
    <n v="1351210481"/>
    <b v="0"/>
    <n v="41"/>
    <b v="1"/>
    <s v="film &amp; video/shorts"/>
    <n v="230"/>
    <n v="123.2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17444"/>
    <x v="0"/>
    <s v="US"/>
    <s v="USD"/>
    <n v="1304395140"/>
    <n v="1297620584"/>
    <b v="0"/>
    <n v="18"/>
    <b v="1"/>
    <s v="film &amp; video/shorts"/>
    <n v="1938"/>
    <n v="969.11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29531"/>
    <x v="0"/>
    <s v="FR"/>
    <s v="EUR"/>
    <n v="1453376495"/>
    <n v="1450784495"/>
    <b v="0"/>
    <n v="29"/>
    <b v="1"/>
    <s v="film &amp; video/shorts"/>
    <n v="5906"/>
    <n v="1018.31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2512"/>
    <x v="0"/>
    <s v="US"/>
    <s v="USD"/>
    <n v="1366693272"/>
    <n v="1364101272"/>
    <b v="0"/>
    <n v="47"/>
    <b v="1"/>
    <s v="film &amp; video/shorts"/>
    <n v="72"/>
    <n v="53.45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60180"/>
    <x v="0"/>
    <s v="US"/>
    <s v="USD"/>
    <n v="1325007358"/>
    <n v="1319819758"/>
    <b v="0"/>
    <n v="15"/>
    <b v="1"/>
    <s v="film &amp; video/shorts"/>
    <n v="20060"/>
    <n v="4012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50091"/>
    <x v="0"/>
    <s v="US"/>
    <s v="USD"/>
    <n v="1337569140"/>
    <n v="1332991717"/>
    <b v="0"/>
    <n v="26"/>
    <b v="1"/>
    <s v="film &amp; video/shorts"/>
    <n v="12523"/>
    <n v="1926.5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306970"/>
    <x v="0"/>
    <s v="FR"/>
    <s v="EUR"/>
    <n v="1472751121"/>
    <n v="1471887121"/>
    <b v="0"/>
    <n v="35"/>
    <b v="1"/>
    <s v="film &amp; video/shorts"/>
    <n v="613940"/>
    <n v="8770.57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0013"/>
    <x v="0"/>
    <s v="GB"/>
    <s v="GBP"/>
    <n v="1398451093"/>
    <n v="1395859093"/>
    <b v="0"/>
    <n v="41"/>
    <b v="1"/>
    <s v="film &amp; video/shorts"/>
    <n v="770"/>
    <n v="244.22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250"/>
    <x v="0"/>
    <s v="US"/>
    <s v="USD"/>
    <n v="1386640856"/>
    <n v="1383616856"/>
    <b v="0"/>
    <n v="47"/>
    <b v="1"/>
    <s v="film &amp; video/shorts"/>
    <n v="2"/>
    <n v="5.32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20426"/>
    <x v="0"/>
    <s v="US"/>
    <s v="USD"/>
    <n v="1342234920"/>
    <n v="1341892127"/>
    <b v="0"/>
    <n v="28"/>
    <b v="1"/>
    <s v="film &amp; video/shorts"/>
    <n v="2723"/>
    <n v="729.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2112.9899999999998"/>
    <x v="0"/>
    <s v="US"/>
    <s v="USD"/>
    <n v="1318189261"/>
    <n v="1315597261"/>
    <b v="0"/>
    <n v="100"/>
    <b v="1"/>
    <s v="film &amp; video/shorts"/>
    <n v="53"/>
    <n v="21.1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115297.5"/>
    <x v="0"/>
    <s v="GB"/>
    <s v="GBP"/>
    <n v="1424604600"/>
    <n v="1423320389"/>
    <b v="0"/>
    <n v="13"/>
    <b v="1"/>
    <s v="film &amp; video/shorts"/>
    <n v="57649"/>
    <n v="8869.0400000000009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29681.55"/>
    <x v="0"/>
    <s v="US"/>
    <s v="USD"/>
    <n v="1305483086"/>
    <n v="1302891086"/>
    <b v="0"/>
    <n v="7"/>
    <b v="1"/>
    <s v="film &amp; video/shorts"/>
    <n v="5936"/>
    <n v="4240.22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0119"/>
    <x v="0"/>
    <s v="US"/>
    <s v="USD"/>
    <n v="1316746837"/>
    <n v="1314154837"/>
    <b v="0"/>
    <n v="21"/>
    <b v="1"/>
    <s v="film &amp; video/shorts"/>
    <n v="843"/>
    <n v="481.86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1041.29"/>
    <x v="0"/>
    <s v="FR"/>
    <s v="EUR"/>
    <n v="1451226045"/>
    <n v="1444828845"/>
    <b v="0"/>
    <n v="17"/>
    <b v="1"/>
    <s v="film &amp; video/shorts"/>
    <n v="17"/>
    <n v="61.25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3978"/>
    <x v="0"/>
    <s v="US"/>
    <s v="USD"/>
    <n v="1275529260"/>
    <n v="1274705803"/>
    <b v="0"/>
    <n v="25"/>
    <b v="1"/>
    <s v="film &amp; video/shorts"/>
    <n v="159"/>
    <n v="159.12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2520"/>
    <x v="0"/>
    <s v="US"/>
    <s v="USD"/>
    <n v="1403452131"/>
    <n v="1401205731"/>
    <b v="0"/>
    <n v="60"/>
    <b v="1"/>
    <s v="film &amp; video/shorts"/>
    <n v="72"/>
    <n v="42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1043"/>
    <x v="0"/>
    <s v="US"/>
    <s v="USD"/>
    <n v="1370196192"/>
    <n v="1368036192"/>
    <b v="0"/>
    <n v="56"/>
    <b v="1"/>
    <s v="film &amp; video/shorts"/>
    <n v="17"/>
    <n v="18.63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29939"/>
    <x v="0"/>
    <s v="US"/>
    <s v="USD"/>
    <n v="1310454499"/>
    <n v="1307862499"/>
    <b v="0"/>
    <n v="16"/>
    <b v="1"/>
    <s v="film &amp; video/shorts"/>
    <n v="5988"/>
    <n v="1871.19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2960"/>
    <x v="0"/>
    <s v="US"/>
    <s v="USD"/>
    <n v="1305625164"/>
    <n v="1300354764"/>
    <b v="0"/>
    <n v="46"/>
    <b v="1"/>
    <s v="film &amp; video/shorts"/>
    <n v="99"/>
    <n v="64.349999999999994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1300"/>
    <x v="0"/>
    <s v="CA"/>
    <s v="CAD"/>
    <n v="1485936000"/>
    <n v="1481949983"/>
    <b v="0"/>
    <n v="43"/>
    <b v="1"/>
    <s v="film &amp; video/shorts"/>
    <n v="26"/>
    <n v="30.2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176"/>
    <x v="0"/>
    <s v="US"/>
    <s v="USD"/>
    <n v="1341349200"/>
    <n v="1338928537"/>
    <b v="0"/>
    <n v="15"/>
    <b v="1"/>
    <s v="film &amp; video/shorts"/>
    <n v="1118"/>
    <n v="745.07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92154.22"/>
    <x v="0"/>
    <s v="GB"/>
    <s v="GBP"/>
    <n v="1396890822"/>
    <n v="1395162822"/>
    <b v="0"/>
    <n v="12"/>
    <b v="1"/>
    <s v="film &amp; video/shorts"/>
    <n v="36862"/>
    <n v="7679.52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54116.28"/>
    <x v="0"/>
    <s v="US"/>
    <s v="USD"/>
    <n v="1330214841"/>
    <n v="1327622841"/>
    <b v="0"/>
    <n v="21"/>
    <b v="1"/>
    <s v="film &amp; video/shorts"/>
    <n v="15462"/>
    <n v="2576.9699999999998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7617"/>
    <x v="0"/>
    <s v="US"/>
    <s v="USD"/>
    <n v="1280631600"/>
    <n v="1274889241"/>
    <b v="0"/>
    <n v="34"/>
    <b v="1"/>
    <s v="film &amp; video/shorts"/>
    <n v="508"/>
    <n v="224.03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50251.41"/>
    <x v="0"/>
    <s v="US"/>
    <s v="USD"/>
    <n v="1310440482"/>
    <n v="1307848482"/>
    <b v="0"/>
    <n v="8"/>
    <b v="1"/>
    <s v="film &amp; video/shorts"/>
    <n v="12563"/>
    <n v="6281.4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2879"/>
    <x v="0"/>
    <s v="US"/>
    <s v="USD"/>
    <n v="1354923000"/>
    <n v="1351796674"/>
    <b v="0"/>
    <n v="60"/>
    <b v="1"/>
    <s v="film &amp; video/shorts"/>
    <n v="90"/>
    <n v="47.98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7620"/>
    <x v="0"/>
    <s v="US"/>
    <s v="USD"/>
    <n v="1390426799"/>
    <n v="1387834799"/>
    <b v="0"/>
    <n v="39"/>
    <b v="1"/>
    <s v="film &amp; video/shorts"/>
    <n v="508"/>
    <n v="195.3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1300"/>
    <x v="0"/>
    <s v="US"/>
    <s v="USD"/>
    <n v="1352055886"/>
    <n v="1350324286"/>
    <b v="0"/>
    <n v="26"/>
    <b v="1"/>
    <s v="film &amp; video/shorts"/>
    <n v="26"/>
    <n v="50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2520"/>
    <x v="0"/>
    <s v="US"/>
    <s v="USD"/>
    <n v="1359052710"/>
    <n v="1356979110"/>
    <b v="0"/>
    <n v="35"/>
    <b v="1"/>
    <s v="film &amp; video/shorts"/>
    <n v="72"/>
    <n v="72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1046"/>
    <x v="0"/>
    <s v="US"/>
    <s v="USD"/>
    <n v="1293073733"/>
    <n v="1290481733"/>
    <b v="0"/>
    <n v="65"/>
    <b v="1"/>
    <s v="film &amp; video/shorts"/>
    <n v="17"/>
    <n v="16.09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0017"/>
    <x v="0"/>
    <s v="GB"/>
    <s v="GBP"/>
    <n v="1394220030"/>
    <n v="1392232830"/>
    <b v="0"/>
    <n v="49"/>
    <b v="1"/>
    <s v="film &amp; video/shorts"/>
    <n v="771"/>
    <n v="204.43"/>
    <x v="0"/>
    <s v="shorts"/>
    <x v="103"/>
    <d v="2014-03-07T19:20:30"/>
  </r>
  <r>
    <n v="104"/>
    <s v="Good 'Ol Trumpet"/>
    <s v="UCF short film about an old man, his love for music, and his misplaced trumpet.  "/>
    <n v="500"/>
    <n v="30026"/>
    <x v="0"/>
    <s v="US"/>
    <s v="USD"/>
    <n v="1301792400"/>
    <n v="1299775266"/>
    <b v="0"/>
    <n v="10"/>
    <b v="1"/>
    <s v="film &amp; video/shorts"/>
    <n v="6005"/>
    <n v="3002.6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5052"/>
    <x v="0"/>
    <s v="US"/>
    <s v="USD"/>
    <n v="1463184000"/>
    <n v="1461605020"/>
    <b v="0"/>
    <n v="60"/>
    <b v="1"/>
    <s v="film &amp; video/shorts"/>
    <n v="230"/>
    <n v="84.2"/>
    <x v="0"/>
    <s v="shorts"/>
    <x v="105"/>
    <d v="2016-05-14T00:00:00"/>
  </r>
  <r>
    <n v="106"/>
    <s v="LOST WEEKEND"/>
    <s v="A Boy. A Girl. A Car. A Serial Killer."/>
    <n v="5000"/>
    <n v="1301"/>
    <x v="0"/>
    <s v="US"/>
    <s v="USD"/>
    <n v="1333391901"/>
    <n v="1332182301"/>
    <b v="0"/>
    <n v="27"/>
    <b v="1"/>
    <s v="film &amp; video/shorts"/>
    <n v="26"/>
    <n v="48.19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821"/>
    <x v="0"/>
    <s v="US"/>
    <s v="USD"/>
    <n v="1303688087"/>
    <n v="1301787287"/>
    <b v="0"/>
    <n v="69"/>
    <b v="1"/>
    <s v="film &amp; video/shorts"/>
    <n v="11"/>
    <n v="11.9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7635"/>
    <x v="0"/>
    <s v="US"/>
    <s v="USD"/>
    <n v="1370011370"/>
    <n v="1364827370"/>
    <b v="0"/>
    <n v="47"/>
    <b v="1"/>
    <s v="film &amp; video/shorts"/>
    <n v="509"/>
    <n v="162.44999999999999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11215"/>
    <x v="0"/>
    <s v="US"/>
    <s v="USD"/>
    <n v="1298680630"/>
    <n v="1296088630"/>
    <b v="0"/>
    <n v="47"/>
    <b v="1"/>
    <s v="film &amp; video/shorts"/>
    <n v="1122"/>
    <n v="238.62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0025"/>
    <x v="0"/>
    <s v="US"/>
    <s v="USD"/>
    <n v="1384408740"/>
    <n v="1381445253"/>
    <b v="0"/>
    <n v="26"/>
    <b v="1"/>
    <s v="film &amp; video/shorts"/>
    <n v="771"/>
    <n v="385.5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2521"/>
    <x v="0"/>
    <s v="AU"/>
    <s v="AUD"/>
    <n v="1433059187"/>
    <n v="1430467187"/>
    <b v="0"/>
    <n v="53"/>
    <b v="1"/>
    <s v="film &amp; video/shorts"/>
    <n v="72"/>
    <n v="47.57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1302"/>
    <x v="0"/>
    <s v="US"/>
    <s v="USD"/>
    <n v="1397354400"/>
    <n v="1395277318"/>
    <b v="0"/>
    <n v="81"/>
    <b v="1"/>
    <s v="film &amp; video/shorts"/>
    <n v="26"/>
    <n v="16.07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1305"/>
    <x v="0"/>
    <s v="US"/>
    <s v="USD"/>
    <n v="1312642800"/>
    <n v="1311963128"/>
    <b v="0"/>
    <n v="78"/>
    <b v="1"/>
    <s v="film &amp; video/shorts"/>
    <n v="26"/>
    <n v="16.73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2965"/>
    <x v="0"/>
    <s v="US"/>
    <s v="USD"/>
    <n v="1326436488"/>
    <n v="1321252488"/>
    <b v="0"/>
    <n v="35"/>
    <b v="1"/>
    <s v="film &amp; video/shorts"/>
    <n v="99"/>
    <n v="84.71"/>
    <x v="0"/>
    <s v="shorts"/>
    <x v="114"/>
    <d v="2012-01-13T06:34:48"/>
  </r>
  <r>
    <n v="115"/>
    <s v="The World's Greatest Lover"/>
    <s v="Never judge a book (or a lover) by their cover."/>
    <n v="450"/>
    <n v="47978"/>
    <x v="0"/>
    <s v="US"/>
    <s v="USD"/>
    <n v="1328377444"/>
    <n v="1326217444"/>
    <b v="0"/>
    <n v="22"/>
    <b v="1"/>
    <s v="film &amp; video/shorts"/>
    <n v="10662"/>
    <n v="2180.8200000000002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2521"/>
    <x v="0"/>
    <s v="US"/>
    <s v="USD"/>
    <n v="1302260155"/>
    <n v="1298289355"/>
    <b v="0"/>
    <n v="57"/>
    <b v="1"/>
    <s v="film &amp; video/shorts"/>
    <n v="72"/>
    <n v="44.23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2033"/>
    <x v="0"/>
    <s v="US"/>
    <s v="USD"/>
    <n v="1276110000"/>
    <n v="1268337744"/>
    <b v="0"/>
    <n v="27"/>
    <b v="1"/>
    <s v="film &amp; video/shorts"/>
    <n v="45"/>
    <n v="75.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1306"/>
    <x v="0"/>
    <s v="US"/>
    <s v="USD"/>
    <n v="1311902236"/>
    <n v="1309310236"/>
    <b v="0"/>
    <n v="39"/>
    <b v="1"/>
    <s v="film &amp; video/shorts"/>
    <n v="26"/>
    <n v="33.49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2867.99"/>
    <x v="0"/>
    <s v="US"/>
    <s v="USD"/>
    <n v="1313276400"/>
    <n v="1310693986"/>
    <b v="0"/>
    <n v="37"/>
    <b v="1"/>
    <s v="film &amp; video/shorts"/>
    <n v="88"/>
    <n v="77.51000000000000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0"/>
    <x v="1"/>
    <s v="HK"/>
    <s v="HKD"/>
    <n v="1475457107"/>
    <n v="1472865107"/>
    <b v="0"/>
    <n v="1"/>
    <b v="0"/>
    <s v="film &amp; video/science fiction"/>
    <n v="0"/>
    <n v="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2971"/>
    <x v="1"/>
    <s v="US"/>
    <s v="USD"/>
    <n v="1429352160"/>
    <n v="1427993710"/>
    <b v="0"/>
    <n v="1"/>
    <b v="0"/>
    <s v="film &amp; video/science fiction"/>
    <n v="99"/>
    <n v="297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0"/>
    <x v="1"/>
    <s v="US"/>
    <s v="USD"/>
    <n v="1414533600"/>
    <n v="1411411564"/>
    <b v="0"/>
    <n v="6"/>
    <b v="0"/>
    <s v="film &amp; video/science fiction"/>
    <n v="0"/>
    <n v="0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2113"/>
    <x v="1"/>
    <s v="US"/>
    <s v="USD"/>
    <n v="1431728242"/>
    <n v="1429568242"/>
    <b v="0"/>
    <n v="0"/>
    <b v="0"/>
    <s v="film &amp; video/science fiction"/>
    <n v="53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30037.01"/>
    <x v="1"/>
    <s v="CA"/>
    <s v="CAD"/>
    <n v="1486165880"/>
    <n v="1480981880"/>
    <b v="0"/>
    <n v="6"/>
    <b v="0"/>
    <s v="film &amp; video/science fiction"/>
    <n v="6007"/>
    <n v="5006.1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25"/>
    <x v="1"/>
    <s v="US"/>
    <s v="USD"/>
    <n v="1433988000"/>
    <n v="1431353337"/>
    <b v="0"/>
    <n v="13"/>
    <b v="0"/>
    <s v="film &amp; video/science fiction"/>
    <n v="0"/>
    <n v="1.92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670"/>
    <x v="1"/>
    <s v="US"/>
    <s v="USD"/>
    <n v="1428069541"/>
    <n v="1425481141"/>
    <b v="0"/>
    <n v="4"/>
    <b v="0"/>
    <s v="film &amp; video/science fiction"/>
    <n v="8"/>
    <n v="167.5"/>
    <x v="0"/>
    <s v="science fiction"/>
    <x v="127"/>
    <d v="2015-04-03T13:59:01"/>
  </r>
  <r>
    <n v="128"/>
    <s v="Ralphi3 (Canceled)"/>
    <s v="A Science Fiction film filled with entertainment and Excitement"/>
    <n v="100000"/>
    <n v="0"/>
    <x v="1"/>
    <s v="US"/>
    <s v="USD"/>
    <n v="1476941293"/>
    <n v="1473917293"/>
    <b v="0"/>
    <n v="6"/>
    <b v="0"/>
    <s v="film &amp; video/science fiction"/>
    <n v="0"/>
    <n v="0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5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25375"/>
    <x v="1"/>
    <s v="GB"/>
    <s v="GBP"/>
    <n v="1402949760"/>
    <n v="1400536692"/>
    <b v="0"/>
    <n v="0"/>
    <b v="0"/>
    <s v="film &amp; video/science fiction"/>
    <n v="4229"/>
    <n v="0"/>
    <x v="0"/>
    <s v="science fiction"/>
    <x v="130"/>
    <d v="2014-06-16T20:16:00"/>
  </r>
  <r>
    <n v="131"/>
    <s v="I (Canceled)"/>
    <s v="I"/>
    <n v="1200"/>
    <n v="10133"/>
    <x v="1"/>
    <s v="US"/>
    <s v="USD"/>
    <n v="1467763200"/>
    <n v="1466453161"/>
    <b v="0"/>
    <n v="0"/>
    <b v="0"/>
    <s v="film &amp; video/science fiction"/>
    <n v="844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0"/>
    <x v="1"/>
    <s v="US"/>
    <s v="USD"/>
    <n v="1415392207"/>
    <n v="1411500607"/>
    <b v="0"/>
    <n v="81"/>
    <b v="0"/>
    <s v="film &amp; video/science fiction"/>
    <n v="0"/>
    <n v="0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1312"/>
    <x v="1"/>
    <s v="US"/>
    <s v="USD"/>
    <n v="1441386000"/>
    <n v="1438811418"/>
    <b v="0"/>
    <n v="0"/>
    <b v="0"/>
    <s v="film &amp; video/science fiction"/>
    <n v="26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2990"/>
    <x v="1"/>
    <s v="US"/>
    <s v="USD"/>
    <n v="1404241200"/>
    <n v="1401354597"/>
    <b v="0"/>
    <n v="5"/>
    <b v="0"/>
    <s v="film &amp; video/science fiction"/>
    <n v="100"/>
    <n v="598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2993"/>
    <x v="1"/>
    <s v="US"/>
    <s v="USD"/>
    <n v="1431771360"/>
    <n v="1427968234"/>
    <b v="0"/>
    <n v="0"/>
    <b v="0"/>
    <s v="film &amp; video/science fiction"/>
    <n v="10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0"/>
    <x v="1"/>
    <s v="US"/>
    <s v="USD"/>
    <n v="1438405140"/>
    <n v="1435731041"/>
    <b v="0"/>
    <n v="58"/>
    <b v="0"/>
    <s v="film &amp; video/science fiction"/>
    <n v="0"/>
    <n v="0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30047.64"/>
    <x v="1"/>
    <s v="US"/>
    <s v="USD"/>
    <n v="1436738772"/>
    <n v="1435874772"/>
    <b v="0"/>
    <n v="1"/>
    <b v="0"/>
    <s v="film &amp; video/science fiction"/>
    <n v="6010"/>
    <n v="30047.64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250"/>
    <x v="1"/>
    <s v="US"/>
    <s v="USD"/>
    <n v="1433043623"/>
    <n v="1429155623"/>
    <b v="0"/>
    <n v="28"/>
    <b v="0"/>
    <s v="film &amp; video/science fiction"/>
    <n v="2"/>
    <n v="8.93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2994"/>
    <x v="1"/>
    <s v="US"/>
    <s v="USD"/>
    <n v="1416176778"/>
    <n v="1414358778"/>
    <b v="0"/>
    <n v="1"/>
    <b v="0"/>
    <s v="film &amp; video/science fiction"/>
    <n v="100"/>
    <n v="2994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1200"/>
    <x v="1"/>
    <s v="AU"/>
    <s v="AUD"/>
    <n v="1472882100"/>
    <n v="1467941542"/>
    <b v="0"/>
    <n v="0"/>
    <b v="0"/>
    <s v="film &amp; video/science fiction"/>
    <n v="22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824"/>
    <x v="1"/>
    <s v="CA"/>
    <s v="CAD"/>
    <n v="1428945472"/>
    <n v="1423765072"/>
    <b v="0"/>
    <n v="37"/>
    <b v="0"/>
    <s v="film &amp; video/science fiction"/>
    <n v="11"/>
    <n v="22.27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2035"/>
    <x v="1"/>
    <s v="US"/>
    <s v="USD"/>
    <n v="1439298052"/>
    <n v="1436965252"/>
    <b v="0"/>
    <n v="9"/>
    <b v="0"/>
    <s v="film &amp; video/science fiction"/>
    <n v="45"/>
    <n v="226.11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50"/>
    <x v="1"/>
    <s v="US"/>
    <s v="USD"/>
    <n v="1484698998"/>
    <n v="1479514998"/>
    <b v="0"/>
    <n v="3"/>
    <b v="0"/>
    <s v="film &amp; video/science fiction"/>
    <n v="0"/>
    <n v="16.670000000000002"/>
    <x v="0"/>
    <s v="science fiction"/>
    <x v="146"/>
    <d v="2017-01-18T00:23:18"/>
  </r>
  <r>
    <n v="147"/>
    <s v="Consumed (Static Air) (Canceled)"/>
    <s v="Film makers catch live footage beyond their wildest dreams."/>
    <n v="7000"/>
    <n v="911"/>
    <x v="1"/>
    <s v="GB"/>
    <s v="GBP"/>
    <n v="1420741080"/>
    <n v="1417026340"/>
    <b v="0"/>
    <n v="0"/>
    <b v="0"/>
    <s v="film &amp; video/science fiction"/>
    <n v="13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0"/>
    <x v="1"/>
    <s v="US"/>
    <s v="USD"/>
    <n v="1456555536"/>
    <n v="1453963536"/>
    <b v="0"/>
    <n v="2"/>
    <b v="0"/>
    <s v="film &amp; video/science fiction"/>
    <n v="0"/>
    <n v="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320"/>
    <x v="1"/>
    <s v="US"/>
    <s v="USD"/>
    <n v="1419494400"/>
    <n v="1416888470"/>
    <b v="0"/>
    <n v="6"/>
    <b v="0"/>
    <s v="film &amp; video/science fiction"/>
    <n v="3"/>
    <n v="53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0"/>
    <x v="1"/>
    <s v="US"/>
    <s v="USD"/>
    <n v="1432612382"/>
    <n v="1427428382"/>
    <b v="0"/>
    <n v="67"/>
    <b v="0"/>
    <s v="film &amp; video/science fiction"/>
    <n v="0"/>
    <n v="0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0"/>
    <x v="1"/>
    <s v="AU"/>
    <s v="AUD"/>
    <n v="1434633191"/>
    <n v="1429449191"/>
    <b v="0"/>
    <n v="5"/>
    <b v="0"/>
    <s v="film &amp; video/science fiction"/>
    <n v="0"/>
    <n v="0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0"/>
    <x v="1"/>
    <s v="US"/>
    <s v="USD"/>
    <n v="1411437100"/>
    <n v="1408845100"/>
    <b v="0"/>
    <n v="2"/>
    <b v="0"/>
    <s v="film &amp; video/science fiction"/>
    <n v="0"/>
    <n v="0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0"/>
    <x v="1"/>
    <s v="US"/>
    <s v="USD"/>
    <n v="1417532644"/>
    <n v="1413900244"/>
    <b v="0"/>
    <n v="10"/>
    <b v="0"/>
    <s v="film &amp; video/science fiction"/>
    <n v="0"/>
    <n v="0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7655"/>
    <x v="1"/>
    <s v="US"/>
    <s v="USD"/>
    <n v="1433336895"/>
    <n v="1429621695"/>
    <b v="0"/>
    <n v="3"/>
    <b v="0"/>
    <s v="film &amp; video/science fiction"/>
    <n v="510"/>
    <n v="2551.67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0"/>
    <x v="1"/>
    <s v="US"/>
    <s v="USD"/>
    <n v="1437657935"/>
    <n v="1434201935"/>
    <b v="0"/>
    <n v="4"/>
    <b v="0"/>
    <s v="film &amp; video/science fiction"/>
    <n v="0"/>
    <n v="0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5"/>
    <x v="1"/>
    <s v="CA"/>
    <s v="CAD"/>
    <n v="1407034796"/>
    <n v="1401850796"/>
    <b v="0"/>
    <n v="15"/>
    <b v="0"/>
    <s v="film &amp; video/science fiction"/>
    <n v="0"/>
    <n v="0.33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3659"/>
    <x v="1"/>
    <s v="US"/>
    <s v="USD"/>
    <n v="1456523572"/>
    <n v="1453931572"/>
    <b v="0"/>
    <n v="2"/>
    <b v="0"/>
    <s v="film &amp; video/science fiction"/>
    <n v="122"/>
    <n v="1829.5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1315"/>
    <x v="1"/>
    <s v="US"/>
    <s v="USD"/>
    <n v="1413942628"/>
    <n v="1411350628"/>
    <b v="0"/>
    <n v="0"/>
    <b v="0"/>
    <s v="film &amp; video/science fiction"/>
    <n v="26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0"/>
    <x v="1"/>
    <s v="US"/>
    <s v="USD"/>
    <n v="1467541545"/>
    <n v="1464085545"/>
    <b v="0"/>
    <n v="1"/>
    <b v="0"/>
    <s v="film &amp; video/science fiction"/>
    <n v="0"/>
    <n v="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1316"/>
    <x v="2"/>
    <s v="US"/>
    <s v="USD"/>
    <n v="1439675691"/>
    <n v="1434491691"/>
    <b v="0"/>
    <n v="0"/>
    <b v="0"/>
    <s v="film &amp; video/drama"/>
    <n v="26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0"/>
    <x v="2"/>
    <s v="US"/>
    <s v="USD"/>
    <n v="1404318595"/>
    <n v="1401726595"/>
    <b v="0"/>
    <n v="1"/>
    <b v="0"/>
    <s v="film &amp; video/drama"/>
    <n v="0"/>
    <n v="0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3735"/>
    <x v="2"/>
    <s v="US"/>
    <s v="USD"/>
    <n v="1408232520"/>
    <n v="1405393356"/>
    <b v="0"/>
    <n v="10"/>
    <b v="0"/>
    <s v="film &amp; video/drama"/>
    <n v="133"/>
    <n v="37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0"/>
    <x v="2"/>
    <s v="US"/>
    <s v="USD"/>
    <n v="1411150701"/>
    <n v="1405966701"/>
    <b v="0"/>
    <n v="7"/>
    <b v="0"/>
    <s v="film &amp; video/drama"/>
    <n v="0"/>
    <n v="0"/>
    <x v="0"/>
    <s v="drama"/>
    <x v="164"/>
    <d v="2014-09-19T18:18:21"/>
  </r>
  <r>
    <n v="165"/>
    <s v="NET"/>
    <s v="A teacher. A boy. The beach and a heatwave that drove them all insane."/>
    <n v="17000"/>
    <n v="101"/>
    <x v="2"/>
    <s v="GB"/>
    <s v="GBP"/>
    <n v="1452613724"/>
    <n v="1450021724"/>
    <b v="0"/>
    <n v="0"/>
    <b v="0"/>
    <s v="film &amp; video/drama"/>
    <n v="1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1319"/>
    <x v="2"/>
    <s v="US"/>
    <s v="USD"/>
    <n v="1484531362"/>
    <n v="1481939362"/>
    <b v="0"/>
    <n v="1"/>
    <b v="0"/>
    <s v="film &amp; video/drama"/>
    <n v="26"/>
    <n v="1319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0"/>
    <x v="2"/>
    <s v="US"/>
    <s v="USD"/>
    <n v="1438726535"/>
    <n v="1433542535"/>
    <b v="0"/>
    <n v="2"/>
    <b v="0"/>
    <s v="film &amp; video/drama"/>
    <n v="0"/>
    <n v="0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671"/>
    <x v="2"/>
    <s v="US"/>
    <s v="USD"/>
    <n v="1426791770"/>
    <n v="1424203370"/>
    <b v="0"/>
    <n v="3"/>
    <b v="0"/>
    <s v="film &amp; video/drama"/>
    <n v="8"/>
    <n v="223.67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3981.5"/>
    <x v="2"/>
    <s v="GB"/>
    <s v="GBP"/>
    <n v="1413634059"/>
    <n v="1411042059"/>
    <b v="0"/>
    <n v="10"/>
    <b v="0"/>
    <s v="film &amp; video/drama"/>
    <n v="159"/>
    <n v="398.15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0"/>
    <x v="2"/>
    <s v="US"/>
    <s v="USD"/>
    <n v="1440912480"/>
    <n v="1438385283"/>
    <b v="0"/>
    <n v="10"/>
    <b v="0"/>
    <s v="film &amp; video/drama"/>
    <n v="3"/>
    <n v="32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0"/>
    <x v="2"/>
    <s v="US"/>
    <s v="USD"/>
    <n v="1470975614"/>
    <n v="1465791614"/>
    <b v="0"/>
    <n v="1"/>
    <b v="0"/>
    <s v="film &amp; video/drama"/>
    <n v="0"/>
    <n v="0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10775"/>
    <x v="2"/>
    <s v="GB"/>
    <s v="GBP"/>
    <n v="1425131108"/>
    <n v="1422539108"/>
    <b v="0"/>
    <n v="0"/>
    <b v="0"/>
    <s v="film &amp; video/drama"/>
    <n v="971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1047"/>
    <x v="2"/>
    <s v="NL"/>
    <s v="EUR"/>
    <n v="1431108776"/>
    <n v="1425924776"/>
    <b v="0"/>
    <n v="0"/>
    <b v="0"/>
    <s v="film &amp; video/drama"/>
    <n v="17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50"/>
    <x v="2"/>
    <s v="GB"/>
    <s v="GBP"/>
    <n v="1409337611"/>
    <n v="1407177611"/>
    <b v="0"/>
    <n v="26"/>
    <b v="0"/>
    <s v="film &amp; video/drama"/>
    <n v="0"/>
    <n v="1.92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7665"/>
    <x v="2"/>
    <s v="US"/>
    <s v="USD"/>
    <n v="1438803999"/>
    <n v="1436211999"/>
    <b v="0"/>
    <n v="0"/>
    <b v="0"/>
    <s v="film &amp; video/drama"/>
    <n v="511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48434"/>
    <x v="2"/>
    <s v="US"/>
    <s v="USD"/>
    <n v="1427155726"/>
    <n v="1425690526"/>
    <b v="0"/>
    <n v="7"/>
    <b v="0"/>
    <s v="film &amp; video/drama"/>
    <n v="10763"/>
    <n v="6919.14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11226"/>
    <x v="2"/>
    <s v="US"/>
    <s v="USD"/>
    <n v="1457056555"/>
    <n v="1454464555"/>
    <b v="0"/>
    <n v="2"/>
    <b v="0"/>
    <s v="film &amp; video/drama"/>
    <n v="1123"/>
    <n v="5613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10135"/>
    <x v="2"/>
    <s v="GB"/>
    <s v="GBP"/>
    <n v="1428951600"/>
    <n v="1425512843"/>
    <b v="0"/>
    <n v="13"/>
    <b v="0"/>
    <s v="film &amp; video/drama"/>
    <n v="845"/>
    <n v="779.62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2729"/>
    <x v="2"/>
    <s v="GB"/>
    <s v="GBP"/>
    <n v="1434995295"/>
    <n v="1432403295"/>
    <b v="0"/>
    <n v="4"/>
    <b v="0"/>
    <s v="film &amp; video/drama"/>
    <n v="80"/>
    <n v="682.2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11230.25"/>
    <x v="2"/>
    <s v="US"/>
    <s v="USD"/>
    <n v="1483748232"/>
    <n v="1481156232"/>
    <b v="0"/>
    <n v="0"/>
    <b v="0"/>
    <s v="film &amp; video/drama"/>
    <n v="1123"/>
    <n v="0"/>
    <x v="0"/>
    <s v="drama"/>
    <x v="182"/>
    <d v="2017-01-07T00:17:12"/>
  </r>
  <r>
    <n v="183"/>
    <s v="Three Little Words"/>
    <s v="Don't kill me until I meet my Dad"/>
    <n v="12500"/>
    <n v="234"/>
    <x v="2"/>
    <s v="GB"/>
    <s v="GBP"/>
    <n v="1417033610"/>
    <n v="1414438010"/>
    <b v="0"/>
    <n v="12"/>
    <b v="0"/>
    <s v="film &amp; video/drama"/>
    <n v="2"/>
    <n v="19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7670"/>
    <x v="2"/>
    <s v="CA"/>
    <s v="CAD"/>
    <n v="1409543940"/>
    <n v="1404586762"/>
    <b v="0"/>
    <n v="2"/>
    <b v="0"/>
    <s v="film &amp; video/drama"/>
    <n v="511"/>
    <n v="3835"/>
    <x v="0"/>
    <s v="drama"/>
    <x v="184"/>
    <d v="2014-09-01T03:59:00"/>
  </r>
  <r>
    <n v="185"/>
    <s v="BLANK Short Movie"/>
    <s v="Love has no boundaries!"/>
    <n v="40000"/>
    <n v="1"/>
    <x v="2"/>
    <s v="NO"/>
    <s v="NOK"/>
    <n v="1471557139"/>
    <n v="1468965139"/>
    <b v="0"/>
    <n v="10"/>
    <b v="0"/>
    <s v="film &amp; video/drama"/>
    <n v="0"/>
    <n v="0.1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1322"/>
    <x v="2"/>
    <s v="US"/>
    <s v="USD"/>
    <n v="1488571200"/>
    <n v="1485977434"/>
    <b v="0"/>
    <n v="0"/>
    <b v="0"/>
    <s v="film &amp; video/drama"/>
    <n v="26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1326"/>
    <x v="2"/>
    <s v="US"/>
    <s v="USD"/>
    <n v="1437461940"/>
    <n v="1435383457"/>
    <b v="0"/>
    <n v="5"/>
    <b v="0"/>
    <s v="film &amp; video/drama"/>
    <n v="27"/>
    <n v="265.2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7685"/>
    <x v="2"/>
    <s v="US"/>
    <s v="USD"/>
    <n v="1409891015"/>
    <n v="1407299015"/>
    <b v="0"/>
    <n v="0"/>
    <b v="0"/>
    <s v="film &amp; video/drama"/>
    <n v="512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0"/>
    <x v="2"/>
    <s v="US"/>
    <s v="USD"/>
    <n v="1472920477"/>
    <n v="1467736477"/>
    <b v="0"/>
    <n v="5"/>
    <b v="0"/>
    <s v="film &amp; video/drama"/>
    <n v="0"/>
    <n v="0"/>
    <x v="0"/>
    <s v="drama"/>
    <x v="189"/>
    <d v="2016-09-03T16:34:37"/>
  </r>
  <r>
    <n v="190"/>
    <s v="REGIONRAT, the movie"/>
    <s v="Because hope can be a 4 letter word"/>
    <n v="12000"/>
    <n v="250"/>
    <x v="2"/>
    <s v="US"/>
    <s v="USD"/>
    <n v="1466091446"/>
    <n v="1465227446"/>
    <b v="0"/>
    <n v="1"/>
    <b v="0"/>
    <s v="film &amp; video/drama"/>
    <n v="2"/>
    <n v="2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1328"/>
    <x v="2"/>
    <s v="AU"/>
    <s v="AUD"/>
    <n v="1443782138"/>
    <n v="1440326138"/>
    <b v="0"/>
    <n v="3"/>
    <b v="0"/>
    <s v="film &amp; video/drama"/>
    <n v="27"/>
    <n v="442.67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0"/>
    <x v="2"/>
    <s v="US"/>
    <s v="USD"/>
    <n v="1413572432"/>
    <n v="1410980432"/>
    <b v="0"/>
    <n v="3"/>
    <b v="0"/>
    <s v="film &amp; video/drama"/>
    <n v="0"/>
    <n v="0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11231"/>
    <x v="2"/>
    <s v="GB"/>
    <s v="GBP"/>
    <n v="1417217166"/>
    <n v="1412029566"/>
    <b v="0"/>
    <n v="0"/>
    <b v="0"/>
    <s v="film &amp; video/drama"/>
    <n v="1123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986"/>
    <x v="2"/>
    <s v="GB"/>
    <s v="GBP"/>
    <n v="1457308531"/>
    <n v="1452124531"/>
    <b v="0"/>
    <n v="3"/>
    <b v="0"/>
    <s v="film &amp; video/drama"/>
    <n v="159"/>
    <n v="1328.67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2524"/>
    <x v="2"/>
    <s v="GB"/>
    <s v="GBP"/>
    <n v="1444510800"/>
    <n v="1442062898"/>
    <b v="0"/>
    <n v="19"/>
    <b v="0"/>
    <s v="film &amp; video/drama"/>
    <n v="72"/>
    <n v="132.8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4000"/>
    <x v="2"/>
    <s v="GB"/>
    <s v="GBP"/>
    <n v="1487365200"/>
    <n v="1483734100"/>
    <b v="0"/>
    <n v="8"/>
    <b v="0"/>
    <s v="film &amp; video/drama"/>
    <n v="160"/>
    <n v="500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5"/>
    <x v="2"/>
    <s v="US"/>
    <s v="USD"/>
    <n v="1412500322"/>
    <n v="1409908322"/>
    <b v="0"/>
    <n v="6"/>
    <b v="0"/>
    <s v="film &amp; video/drama"/>
    <n v="0"/>
    <n v="4.17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320"/>
    <x v="2"/>
    <s v="US"/>
    <s v="USD"/>
    <n v="1472698702"/>
    <n v="1470106702"/>
    <b v="0"/>
    <n v="0"/>
    <b v="0"/>
    <s v="film &amp; video/drama"/>
    <n v="3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048"/>
    <x v="2"/>
    <s v="US"/>
    <s v="USD"/>
    <n v="1410746403"/>
    <n v="1408154403"/>
    <b v="0"/>
    <n v="18"/>
    <b v="0"/>
    <s v="film &amp; video/drama"/>
    <n v="17"/>
    <n v="58.22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24315"/>
    <x v="2"/>
    <s v="US"/>
    <s v="USD"/>
    <n v="1423424329"/>
    <n v="1421696329"/>
    <b v="0"/>
    <n v="7"/>
    <b v="0"/>
    <s v="film &amp; video/drama"/>
    <n v="3741"/>
    <n v="3473.57"/>
    <x v="0"/>
    <s v="drama"/>
    <x v="201"/>
    <d v="2015-02-08T19:38:49"/>
  </r>
  <r>
    <n v="202"/>
    <s v="Modern Gangsters"/>
    <s v="new web series created by jonney terry"/>
    <n v="6000"/>
    <n v="1050"/>
    <x v="2"/>
    <s v="US"/>
    <s v="USD"/>
    <n v="1444337940"/>
    <n v="1441750564"/>
    <b v="0"/>
    <n v="0"/>
    <b v="0"/>
    <s v="film &amp; video/drama"/>
    <n v="18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4000"/>
    <x v="2"/>
    <s v="GB"/>
    <s v="GBP"/>
    <n v="1422562864"/>
    <n v="1417378864"/>
    <b v="0"/>
    <n v="8"/>
    <b v="0"/>
    <s v="film &amp; video/drama"/>
    <n v="160"/>
    <n v="500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0"/>
    <x v="2"/>
    <s v="AU"/>
    <s v="AUD"/>
    <n v="1470319203"/>
    <n v="1467727203"/>
    <b v="0"/>
    <n v="1293"/>
    <b v="0"/>
    <s v="film &amp; video/drama"/>
    <n v="0"/>
    <n v="0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675"/>
    <x v="2"/>
    <s v="US"/>
    <s v="USD"/>
    <n v="1444144222"/>
    <n v="1441120222"/>
    <b v="0"/>
    <n v="17"/>
    <b v="0"/>
    <s v="film &amp; video/drama"/>
    <n v="8"/>
    <n v="39.71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233"/>
    <x v="2"/>
    <s v="US"/>
    <s v="USD"/>
    <n v="1470441983"/>
    <n v="1468627583"/>
    <b v="0"/>
    <n v="0"/>
    <b v="0"/>
    <s v="film &amp; video/drama"/>
    <n v="2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05"/>
    <x v="2"/>
    <s v="CA"/>
    <s v="CAD"/>
    <n v="1420346638"/>
    <n v="1417754638"/>
    <b v="0"/>
    <n v="13"/>
    <b v="0"/>
    <s v="film &amp; video/drama"/>
    <n v="1"/>
    <n v="15.77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25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250"/>
    <x v="2"/>
    <s v="US"/>
    <s v="USD"/>
    <n v="1443675600"/>
    <n v="1441157592"/>
    <b v="0"/>
    <n v="33"/>
    <b v="0"/>
    <s v="film &amp; video/drama"/>
    <n v="2"/>
    <n v="7.58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1330"/>
    <x v="2"/>
    <s v="US"/>
    <s v="USD"/>
    <n v="1442634617"/>
    <n v="1440042617"/>
    <b v="0"/>
    <n v="12"/>
    <b v="0"/>
    <s v="film &amp; video/drama"/>
    <n v="27"/>
    <n v="110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036"/>
    <x v="2"/>
    <s v="US"/>
    <s v="USD"/>
    <n v="1460837320"/>
    <n v="1455656920"/>
    <b v="0"/>
    <n v="1"/>
    <b v="0"/>
    <s v="film &amp; video/drama"/>
    <n v="16"/>
    <n v="1036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0"/>
    <x v="2"/>
    <s v="US"/>
    <s v="USD"/>
    <n v="1439734001"/>
    <n v="1437142547"/>
    <b v="0"/>
    <n v="1"/>
    <b v="0"/>
    <s v="film &amp; video/drama"/>
    <n v="0"/>
    <n v="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235"/>
    <x v="2"/>
    <s v="US"/>
    <s v="USD"/>
    <n v="1425655349"/>
    <n v="1420471349"/>
    <b v="0"/>
    <n v="1"/>
    <b v="0"/>
    <s v="film &amp; video/drama"/>
    <n v="2"/>
    <n v="235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2080"/>
    <x v="2"/>
    <s v="GB"/>
    <s v="GBP"/>
    <n v="1455753540"/>
    <n v="1452058282"/>
    <b v="0"/>
    <n v="1"/>
    <b v="0"/>
    <s v="film &amp; video/drama"/>
    <n v="47"/>
    <n v="208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0"/>
    <x v="2"/>
    <s v="US"/>
    <s v="USD"/>
    <n v="1429740037"/>
    <n v="1425423637"/>
    <b v="0"/>
    <n v="84"/>
    <b v="0"/>
    <s v="film &amp; video/drama"/>
    <n v="0"/>
    <n v="0"/>
    <x v="0"/>
    <s v="drama"/>
    <x v="216"/>
    <d v="2015-04-22T22:00:37"/>
  </r>
  <r>
    <n v="217"/>
    <s v="Bitch"/>
    <s v="A roadmovie by paw"/>
    <n v="100000"/>
    <n v="0"/>
    <x v="2"/>
    <s v="SE"/>
    <s v="SEK"/>
    <n v="1419780149"/>
    <n v="1417101749"/>
    <b v="0"/>
    <n v="38"/>
    <b v="0"/>
    <s v="film &amp; video/drama"/>
    <n v="0"/>
    <n v="0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330"/>
    <x v="2"/>
    <s v="US"/>
    <s v="USD"/>
    <n v="1431702289"/>
    <n v="1426518289"/>
    <b v="0"/>
    <n v="1"/>
    <b v="0"/>
    <s v="film &amp; video/drama"/>
    <n v="27"/>
    <n v="1330"/>
    <x v="0"/>
    <s v="drama"/>
    <x v="218"/>
    <d v="2015-05-15T15:04:49"/>
  </r>
  <r>
    <n v="219"/>
    <s v="True Colors"/>
    <s v="An hour-long pilot about a group of suburban LGBT teens coming of age in the early 90's."/>
    <n v="50000"/>
    <n v="0"/>
    <x v="2"/>
    <s v="US"/>
    <s v="USD"/>
    <n v="1459493940"/>
    <n v="1456732225"/>
    <b v="0"/>
    <n v="76"/>
    <b v="0"/>
    <s v="film &amp; video/drama"/>
    <n v="0"/>
    <n v="0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0"/>
    <x v="2"/>
    <s v="US"/>
    <s v="USD"/>
    <n v="1440101160"/>
    <n v="1436542030"/>
    <b v="0"/>
    <n v="3"/>
    <b v="0"/>
    <s v="film &amp; video/drama"/>
    <n v="0"/>
    <n v="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1292"/>
    <x v="2"/>
    <s v="US"/>
    <s v="USD"/>
    <n v="1427423940"/>
    <n v="1422383318"/>
    <b v="0"/>
    <n v="2"/>
    <b v="0"/>
    <s v="film &amp; video/drama"/>
    <n v="1129"/>
    <n v="5646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115816"/>
    <x v="2"/>
    <s v="US"/>
    <s v="USD"/>
    <n v="1460153054"/>
    <n v="1457564654"/>
    <b v="0"/>
    <n v="0"/>
    <b v="0"/>
    <s v="film &amp; video/drama"/>
    <n v="57908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0"/>
    <x v="2"/>
    <s v="GB"/>
    <s v="GBP"/>
    <n v="1433064540"/>
    <n v="1428854344"/>
    <b v="0"/>
    <n v="2"/>
    <b v="0"/>
    <s v="film &amp; video/drama"/>
    <n v="0"/>
    <n v="10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2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676"/>
    <x v="2"/>
    <s v="GB"/>
    <s v="GBP"/>
    <n v="1433176105"/>
    <n v="1427992105"/>
    <b v="0"/>
    <n v="0"/>
    <b v="0"/>
    <s v="film &amp; video/drama"/>
    <n v="8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3000"/>
    <x v="2"/>
    <s v="DE"/>
    <s v="EUR"/>
    <n v="1455402297"/>
    <n v="1452810297"/>
    <b v="0"/>
    <n v="0"/>
    <b v="0"/>
    <s v="film &amp; video/drama"/>
    <n v="10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110"/>
    <x v="2"/>
    <s v="US"/>
    <s v="USD"/>
    <n v="1433443151"/>
    <n v="1430851151"/>
    <b v="0"/>
    <n v="2"/>
    <b v="0"/>
    <s v="film &amp; video/drama"/>
    <n v="1"/>
    <n v="55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2115"/>
    <x v="2"/>
    <s v="GB"/>
    <s v="GBP"/>
    <n v="1425066546"/>
    <n v="1422474546"/>
    <b v="0"/>
    <n v="7"/>
    <b v="0"/>
    <s v="film &amp; video/drama"/>
    <n v="53"/>
    <n v="302.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11323"/>
    <x v="2"/>
    <s v="US"/>
    <s v="USD"/>
    <n v="1434847859"/>
    <n v="1431391859"/>
    <b v="0"/>
    <n v="5"/>
    <b v="0"/>
    <s v="film &amp; video/drama"/>
    <n v="1132"/>
    <n v="2264.6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325"/>
    <x v="2"/>
    <s v="US"/>
    <s v="USD"/>
    <n v="1436478497"/>
    <n v="1433886497"/>
    <b v="0"/>
    <n v="0"/>
    <b v="0"/>
    <s v="film &amp; video/drama"/>
    <n v="3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110"/>
    <x v="2"/>
    <s v="US"/>
    <s v="USD"/>
    <n v="1457445069"/>
    <n v="1452261069"/>
    <b v="0"/>
    <n v="1"/>
    <b v="0"/>
    <s v="film &amp; video/drama"/>
    <n v="1"/>
    <n v="11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22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11335.7"/>
    <x v="2"/>
    <s v="AU"/>
    <s v="AUD"/>
    <n v="1446984000"/>
    <n v="1445308730"/>
    <b v="0"/>
    <n v="5"/>
    <b v="0"/>
    <s v="film &amp; video/drama"/>
    <n v="1134"/>
    <n v="2267.14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13"/>
    <x v="0"/>
    <s v="US"/>
    <s v="USD"/>
    <n v="1367773211"/>
    <n v="1363885211"/>
    <b v="1"/>
    <n v="137"/>
    <b v="1"/>
    <s v="film &amp; video/documentary"/>
    <n v="1"/>
    <n v="0.82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5"/>
    <x v="0"/>
    <s v="US"/>
    <s v="USD"/>
    <n v="1419180304"/>
    <n v="1415292304"/>
    <b v="1"/>
    <n v="376"/>
    <b v="1"/>
    <s v="film &amp; video/documentary"/>
    <n v="0"/>
    <n v="0.01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215"/>
    <x v="0"/>
    <s v="US"/>
    <s v="USD"/>
    <n v="1324381790"/>
    <n v="1321357790"/>
    <b v="1"/>
    <n v="202"/>
    <b v="1"/>
    <s v="film &amp; video/documentary"/>
    <n v="2"/>
    <n v="1.06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"/>
    <x v="0"/>
    <s v="US"/>
    <s v="USD"/>
    <n v="1393031304"/>
    <n v="1390439304"/>
    <b v="1"/>
    <n v="328"/>
    <b v="1"/>
    <s v="film &amp; video/documentary"/>
    <n v="0"/>
    <n v="0.08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2525"/>
    <x v="0"/>
    <s v="US"/>
    <s v="USD"/>
    <n v="1268723160"/>
    <n v="1265269559"/>
    <b v="1"/>
    <n v="84"/>
    <b v="1"/>
    <s v="film &amp; video/documentary"/>
    <n v="72"/>
    <n v="30.0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1330"/>
    <x v="0"/>
    <s v="US"/>
    <s v="USD"/>
    <n v="1345079785"/>
    <n v="1342487785"/>
    <b v="1"/>
    <n v="96"/>
    <b v="1"/>
    <s v="film &amp; video/documentary"/>
    <n v="27"/>
    <n v="13.85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332"/>
    <x v="0"/>
    <s v="US"/>
    <s v="USD"/>
    <n v="1292665405"/>
    <n v="1288341805"/>
    <b v="1"/>
    <n v="223"/>
    <b v="1"/>
    <s v="film &amp; video/documentary"/>
    <n v="27"/>
    <n v="5.97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1333"/>
    <x v="0"/>
    <s v="US"/>
    <s v="USD"/>
    <n v="1287200340"/>
    <n v="1284042614"/>
    <b v="1"/>
    <n v="62"/>
    <b v="1"/>
    <s v="film &amp; video/documentary"/>
    <n v="27"/>
    <n v="21.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0"/>
    <x v="0"/>
    <s v="US"/>
    <s v="USD"/>
    <n v="1325961309"/>
    <n v="1322073309"/>
    <b v="1"/>
    <n v="146"/>
    <b v="1"/>
    <s v="film &amp; video/documentary"/>
    <n v="0"/>
    <n v="0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5"/>
    <x v="0"/>
    <s v="US"/>
    <s v="USD"/>
    <n v="1282498800"/>
    <n v="1275603020"/>
    <b v="1"/>
    <n v="235"/>
    <b v="1"/>
    <s v="film &amp; video/documentary"/>
    <n v="3"/>
    <n v="1.38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10"/>
    <x v="0"/>
    <s v="US"/>
    <s v="USD"/>
    <n v="1370525691"/>
    <n v="1367933691"/>
    <b v="1"/>
    <n v="437"/>
    <b v="1"/>
    <s v="film &amp; video/documentary"/>
    <n v="0"/>
    <n v="0.0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2526"/>
    <x v="0"/>
    <s v="US"/>
    <s v="USD"/>
    <n v="1337194800"/>
    <n v="1334429646"/>
    <b v="1"/>
    <n v="77"/>
    <b v="1"/>
    <s v="film &amp; video/documentary"/>
    <n v="72"/>
    <n v="32.81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1335"/>
    <x v="0"/>
    <s v="US"/>
    <s v="USD"/>
    <n v="1275364740"/>
    <n v="1269878058"/>
    <b v="1"/>
    <n v="108"/>
    <b v="1"/>
    <s v="film &amp; video/documentary"/>
    <n v="27"/>
    <n v="12.36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7701.93"/>
    <x v="0"/>
    <s v="US"/>
    <s v="USD"/>
    <n v="1329320235"/>
    <n v="1326728235"/>
    <b v="1"/>
    <n v="7"/>
    <b v="1"/>
    <s v="film &amp; video/documentary"/>
    <n v="513"/>
    <n v="1100.28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45"/>
    <x v="0"/>
    <s v="US"/>
    <s v="USD"/>
    <n v="1445047200"/>
    <n v="1442443910"/>
    <b v="1"/>
    <n v="314"/>
    <b v="1"/>
    <s v="film &amp; video/documentary"/>
    <n v="0"/>
    <n v="0.1400000000000000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677"/>
    <x v="0"/>
    <s v="US"/>
    <s v="USD"/>
    <n v="1300275482"/>
    <n v="1297687082"/>
    <b v="1"/>
    <n v="188"/>
    <b v="1"/>
    <s v="film &amp; video/documentary"/>
    <n v="8"/>
    <n v="3.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215"/>
    <x v="0"/>
    <s v="US"/>
    <s v="USD"/>
    <n v="1363458467"/>
    <n v="1360866467"/>
    <b v="1"/>
    <n v="275"/>
    <b v="1"/>
    <s v="film &amp; video/documentary"/>
    <n v="2"/>
    <n v="0.78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5"/>
    <x v="0"/>
    <s v="US"/>
    <s v="USD"/>
    <n v="1463670162"/>
    <n v="1461078162"/>
    <b v="1"/>
    <n v="560"/>
    <b v="1"/>
    <s v="film &amp; video/documentary"/>
    <n v="0"/>
    <n v="0.01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10"/>
    <x v="0"/>
    <s v="US"/>
    <s v="USD"/>
    <n v="1308359666"/>
    <n v="1305767666"/>
    <b v="1"/>
    <n v="688"/>
    <b v="1"/>
    <s v="film &amp; video/documentary"/>
    <n v="0"/>
    <n v="0.01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0"/>
    <x v="0"/>
    <s v="US"/>
    <s v="USD"/>
    <n v="1428514969"/>
    <n v="1425922969"/>
    <b v="1"/>
    <n v="942"/>
    <b v="1"/>
    <s v="film &amp; video/documentary"/>
    <n v="0"/>
    <n v="0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325"/>
    <x v="0"/>
    <s v="US"/>
    <s v="USD"/>
    <n v="1279360740"/>
    <n v="1275415679"/>
    <b v="1"/>
    <n v="88"/>
    <b v="1"/>
    <s v="film &amp; video/documentary"/>
    <n v="3"/>
    <n v="3.69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50"/>
    <x v="0"/>
    <s v="US"/>
    <s v="USD"/>
    <n v="1339080900"/>
    <n v="1334783704"/>
    <b v="1"/>
    <n v="220"/>
    <b v="1"/>
    <s v="film &amp; video/documentary"/>
    <n v="0"/>
    <n v="0.23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4000"/>
    <x v="0"/>
    <s v="US"/>
    <s v="USD"/>
    <n v="1298699828"/>
    <n v="1294811828"/>
    <b v="1"/>
    <n v="145"/>
    <b v="1"/>
    <s v="film &amp; video/documentary"/>
    <n v="160"/>
    <n v="27.59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5"/>
    <x v="0"/>
    <s v="US"/>
    <s v="USD"/>
    <n v="1348786494"/>
    <n v="1346194494"/>
    <b v="1"/>
    <n v="963"/>
    <b v="1"/>
    <s v="film &amp; video/documentary"/>
    <n v="0"/>
    <n v="0.03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1336"/>
    <x v="0"/>
    <s v="US"/>
    <s v="USD"/>
    <n v="1336747995"/>
    <n v="1334155995"/>
    <b v="1"/>
    <n v="91"/>
    <b v="1"/>
    <s v="film &amp; video/documentary"/>
    <n v="27"/>
    <n v="14.68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1342.01"/>
    <x v="0"/>
    <s v="US"/>
    <s v="USD"/>
    <n v="1273522560"/>
    <n v="1269928430"/>
    <b v="1"/>
    <n v="58"/>
    <b v="1"/>
    <s v="film &amp; video/documentary"/>
    <n v="27"/>
    <n v="23.14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1345"/>
    <x v="0"/>
    <s v="US"/>
    <s v="USD"/>
    <n v="1271994660"/>
    <n v="1264565507"/>
    <b v="1"/>
    <n v="36"/>
    <b v="1"/>
    <s v="film &amp; video/documentary"/>
    <n v="1135"/>
    <n v="315.1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591"/>
    <x v="0"/>
    <s v="GB"/>
    <s v="GBP"/>
    <n v="1403693499"/>
    <n v="1401101499"/>
    <b v="1"/>
    <n v="165"/>
    <b v="1"/>
    <s v="film &amp; video/documentary"/>
    <n v="6"/>
    <n v="3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1345"/>
    <x v="0"/>
    <s v="US"/>
    <s v="USD"/>
    <n v="1320640778"/>
    <n v="1316749178"/>
    <b v="1"/>
    <n v="111"/>
    <b v="1"/>
    <s v="film &amp; video/documentary"/>
    <n v="27"/>
    <n v="12.12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0"/>
    <x v="0"/>
    <s v="AU"/>
    <s v="AUD"/>
    <n v="1487738622"/>
    <n v="1485146622"/>
    <b v="1"/>
    <n v="1596"/>
    <b v="1"/>
    <s v="film &amp; video/documentary"/>
    <n v="0"/>
    <n v="0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5035.6899999999996"/>
    <x v="0"/>
    <s v="US"/>
    <s v="USD"/>
    <n v="1306296000"/>
    <n v="1301950070"/>
    <b v="1"/>
    <n v="61"/>
    <b v="1"/>
    <s v="film &amp; video/documentary"/>
    <n v="219"/>
    <n v="82.55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10"/>
    <x v="0"/>
    <s v="US"/>
    <s v="USD"/>
    <n v="1388649600"/>
    <n v="1386123861"/>
    <b v="1"/>
    <n v="287"/>
    <b v="1"/>
    <s v="film &amp; video/documentary"/>
    <n v="0"/>
    <n v="0.03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00"/>
    <x v="0"/>
    <s v="US"/>
    <s v="USD"/>
    <n v="1272480540"/>
    <n v="1267220191"/>
    <b v="1"/>
    <n v="65"/>
    <b v="1"/>
    <s v="film &amp; video/documentary"/>
    <n v="100"/>
    <n v="46.15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1346.11"/>
    <x v="0"/>
    <s v="US"/>
    <s v="USD"/>
    <n v="1309694266"/>
    <n v="1307102266"/>
    <b v="1"/>
    <n v="118"/>
    <b v="1"/>
    <s v="film &amp; video/documentary"/>
    <n v="27"/>
    <n v="11.41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2119.9899999999998"/>
    <x v="0"/>
    <s v="US"/>
    <s v="USD"/>
    <n v="1333609140"/>
    <n v="1330638829"/>
    <b v="1"/>
    <n v="113"/>
    <b v="1"/>
    <s v="film &amp; video/documentary"/>
    <n v="53"/>
    <n v="18.76000000000000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50"/>
    <x v="0"/>
    <s v="US"/>
    <s v="USD"/>
    <n v="1352511966"/>
    <n v="1349916366"/>
    <b v="1"/>
    <n v="332"/>
    <b v="1"/>
    <s v="film &amp; video/documentary"/>
    <n v="0"/>
    <n v="0.15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2125.9899999999998"/>
    <x v="0"/>
    <s v="US"/>
    <s v="USD"/>
    <n v="1335574674"/>
    <n v="1330394274"/>
    <b v="1"/>
    <n v="62"/>
    <b v="1"/>
    <s v="film &amp; video/documentary"/>
    <n v="53"/>
    <n v="34.29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0"/>
    <x v="0"/>
    <s v="US"/>
    <s v="USD"/>
    <n v="1432416219"/>
    <n v="1429824219"/>
    <b v="1"/>
    <n v="951"/>
    <b v="1"/>
    <s v="film &amp; video/documentary"/>
    <n v="0"/>
    <n v="0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21"/>
    <x v="0"/>
    <s v="US"/>
    <s v="USD"/>
    <n v="1350003539"/>
    <n v="1347411539"/>
    <b v="1"/>
    <n v="415"/>
    <b v="1"/>
    <s v="film &amp; video/documentary"/>
    <n v="0"/>
    <n v="0.05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101"/>
    <x v="0"/>
    <s v="US"/>
    <s v="USD"/>
    <n v="1488160860"/>
    <n v="1485237096"/>
    <b v="1"/>
    <n v="305"/>
    <b v="1"/>
    <s v="film &amp; video/documentary"/>
    <n v="1"/>
    <n v="0.33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0"/>
    <x v="0"/>
    <s v="US"/>
    <s v="USD"/>
    <n v="1401459035"/>
    <n v="1397571035"/>
    <b v="1"/>
    <n v="2139"/>
    <b v="1"/>
    <s v="film &amp; video/documentary"/>
    <n v="0"/>
    <n v="0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1200"/>
    <x v="0"/>
    <s v="US"/>
    <s v="USD"/>
    <n v="1249932360"/>
    <n v="1242532513"/>
    <b v="1"/>
    <n v="79"/>
    <b v="1"/>
    <s v="film &amp; video/documentary"/>
    <n v="22"/>
    <n v="15.1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1"/>
    <x v="0"/>
    <s v="US"/>
    <s v="USD"/>
    <n v="1266876000"/>
    <n v="1263679492"/>
    <b v="1"/>
    <n v="179"/>
    <b v="1"/>
    <s v="film &amp; video/documentary"/>
    <n v="0"/>
    <n v="0.01"/>
    <x v="0"/>
    <s v="documentary"/>
    <x v="282"/>
    <d v="2010-02-22T22:00:00"/>
  </r>
  <r>
    <n v="283"/>
    <s v="SOLE SURVIVOR"/>
    <s v="What is the impact of survivorship on the human condition?"/>
    <n v="18000"/>
    <n v="95"/>
    <x v="0"/>
    <s v="US"/>
    <s v="USD"/>
    <n v="1306904340"/>
    <n v="1305219744"/>
    <b v="1"/>
    <n v="202"/>
    <b v="1"/>
    <s v="film &amp; video/documentary"/>
    <n v="1"/>
    <n v="0.47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1"/>
    <x v="0"/>
    <s v="US"/>
    <s v="USD"/>
    <n v="1327167780"/>
    <n v="1325007780"/>
    <b v="1"/>
    <n v="760"/>
    <b v="1"/>
    <s v="film &amp; video/documentary"/>
    <n v="0"/>
    <n v="0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205"/>
    <x v="0"/>
    <s v="US"/>
    <s v="USD"/>
    <n v="1379614128"/>
    <n v="1377022128"/>
    <b v="1"/>
    <n v="563"/>
    <b v="1"/>
    <s v="film &amp; video/documentary"/>
    <n v="1"/>
    <n v="0.36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14"/>
    <x v="0"/>
    <s v="US"/>
    <s v="USD"/>
    <n v="1364236524"/>
    <n v="1360352124"/>
    <b v="1"/>
    <n v="135"/>
    <b v="1"/>
    <s v="film &amp; video/documentary"/>
    <n v="1"/>
    <n v="0.84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115"/>
    <x v="0"/>
    <s v="US"/>
    <s v="USD"/>
    <n v="1351828800"/>
    <n v="1349160018"/>
    <b v="1"/>
    <n v="290"/>
    <b v="1"/>
    <s v="film &amp; video/documentary"/>
    <n v="1"/>
    <n v="0.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0"/>
    <x v="0"/>
    <s v="US"/>
    <s v="USD"/>
    <n v="1340683393"/>
    <n v="1337659393"/>
    <b v="1"/>
    <n v="447"/>
    <b v="1"/>
    <s v="film &amp; video/documentary"/>
    <n v="0"/>
    <n v="0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15"/>
    <x v="0"/>
    <s v="GB"/>
    <s v="GBP"/>
    <n v="1383389834"/>
    <n v="1380797834"/>
    <b v="1"/>
    <n v="232"/>
    <b v="1"/>
    <s v="film &amp; video/documentary"/>
    <n v="1"/>
    <n v="0.5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2035"/>
    <x v="0"/>
    <s v="US"/>
    <s v="USD"/>
    <n v="1296633540"/>
    <n v="1292316697"/>
    <b v="1"/>
    <n v="168"/>
    <b v="1"/>
    <s v="film &amp; video/documentary"/>
    <n v="45"/>
    <n v="12.11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1351"/>
    <x v="0"/>
    <s v="US"/>
    <s v="USD"/>
    <n v="1367366460"/>
    <n v="1365791246"/>
    <b v="1"/>
    <n v="128"/>
    <b v="1"/>
    <s v="film &amp; video/documentary"/>
    <n v="27"/>
    <n v="10.5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0"/>
    <x v="0"/>
    <s v="US"/>
    <s v="USD"/>
    <n v="1319860740"/>
    <n v="1317064599"/>
    <b v="1"/>
    <n v="493"/>
    <b v="1"/>
    <s v="film &amp; video/documentary"/>
    <n v="0"/>
    <n v="0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2"/>
    <x v="0"/>
    <s v="US"/>
    <s v="USD"/>
    <n v="1398009714"/>
    <n v="1395417714"/>
    <b v="1"/>
    <n v="131"/>
    <b v="1"/>
    <s v="film &amp; video/documentary"/>
    <n v="0"/>
    <n v="0.17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1351"/>
    <x v="0"/>
    <s v="US"/>
    <s v="USD"/>
    <n v="1279555200"/>
    <n v="1276480894"/>
    <b v="1"/>
    <n v="50"/>
    <b v="1"/>
    <s v="film &amp; video/documentary"/>
    <n v="27"/>
    <n v="27.02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0"/>
    <x v="0"/>
    <s v="US"/>
    <s v="USD"/>
    <n v="1383264000"/>
    <n v="1378080409"/>
    <b v="1"/>
    <n v="665"/>
    <b v="1"/>
    <s v="film &amp; video/documentary"/>
    <n v="0"/>
    <n v="0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5"/>
    <x v="0"/>
    <s v="US"/>
    <s v="USD"/>
    <n v="1347017083"/>
    <n v="1344857083"/>
    <b v="1"/>
    <n v="129"/>
    <b v="1"/>
    <s v="film &amp; video/documentary"/>
    <n v="0"/>
    <n v="0.1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50"/>
    <x v="0"/>
    <s v="US"/>
    <s v="USD"/>
    <n v="1430452740"/>
    <n v="1427390901"/>
    <b v="1"/>
    <n v="142"/>
    <b v="1"/>
    <s v="film &amp; video/documentary"/>
    <n v="0"/>
    <n v="0.3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0"/>
    <x v="0"/>
    <s v="US"/>
    <s v="USD"/>
    <n v="1399669200"/>
    <n v="1394536048"/>
    <b v="1"/>
    <n v="2436"/>
    <b v="1"/>
    <s v="film &amp; video/documentary"/>
    <n v="0"/>
    <n v="0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325"/>
    <x v="0"/>
    <s v="US"/>
    <s v="USD"/>
    <n v="1289975060"/>
    <n v="1287379460"/>
    <b v="1"/>
    <n v="244"/>
    <b v="1"/>
    <s v="film &amp; video/documentary"/>
    <n v="3"/>
    <n v="1.33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"/>
    <x v="0"/>
    <s v="US"/>
    <s v="USD"/>
    <n v="1303686138"/>
    <n v="1301007738"/>
    <b v="1"/>
    <n v="298"/>
    <b v="1"/>
    <s v="film &amp; video/documentary"/>
    <n v="0"/>
    <n v="0.08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216"/>
    <x v="0"/>
    <s v="US"/>
    <s v="USD"/>
    <n v="1363711335"/>
    <n v="1360258935"/>
    <b v="1"/>
    <n v="251"/>
    <b v="1"/>
    <s v="film &amp; video/documentary"/>
    <n v="2"/>
    <n v="0.86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326.33"/>
    <x v="0"/>
    <s v="US"/>
    <s v="USD"/>
    <n v="1330115638"/>
    <n v="1327523638"/>
    <b v="1"/>
    <n v="108"/>
    <b v="1"/>
    <s v="film &amp; video/documentary"/>
    <n v="3"/>
    <n v="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3000"/>
    <x v="0"/>
    <s v="US"/>
    <s v="USD"/>
    <n v="1338601346"/>
    <n v="1336009346"/>
    <b v="1"/>
    <n v="82"/>
    <b v="1"/>
    <s v="film &amp; video/documentary"/>
    <n v="100"/>
    <n v="36.590000000000003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2735"/>
    <x v="0"/>
    <s v="US"/>
    <s v="USD"/>
    <n v="1346464800"/>
    <n v="1343096197"/>
    <b v="1"/>
    <n v="74"/>
    <b v="1"/>
    <s v="film &amp; video/documentary"/>
    <n v="80"/>
    <n v="36.96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825"/>
    <x v="0"/>
    <s v="US"/>
    <s v="USD"/>
    <n v="1331392049"/>
    <n v="1328800049"/>
    <b v="1"/>
    <n v="189"/>
    <b v="1"/>
    <s v="film &amp; video/documentary"/>
    <n v="11"/>
    <n v="4.37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11353"/>
    <x v="0"/>
    <s v="US"/>
    <s v="USD"/>
    <n v="1363806333"/>
    <n v="1362081933"/>
    <b v="1"/>
    <n v="80"/>
    <b v="1"/>
    <s v="film &amp; video/documentary"/>
    <n v="1135"/>
    <n v="141.91"/>
    <x v="0"/>
    <s v="documentary"/>
    <x v="306"/>
    <d v="2013-03-20T19:05:33"/>
  </r>
  <r>
    <n v="307"/>
    <s v="Grammar Revolution"/>
    <s v="Why is grammar important?"/>
    <n v="22000"/>
    <n v="50"/>
    <x v="0"/>
    <s v="US"/>
    <s v="USD"/>
    <n v="1360276801"/>
    <n v="1357684801"/>
    <b v="1"/>
    <n v="576"/>
    <b v="1"/>
    <s v="film &amp; video/documentary"/>
    <n v="0"/>
    <n v="0.09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250"/>
    <x v="0"/>
    <s v="US"/>
    <s v="USD"/>
    <n v="1299775210"/>
    <n v="1295887210"/>
    <b v="1"/>
    <n v="202"/>
    <b v="1"/>
    <s v="film &amp; video/documentary"/>
    <n v="2"/>
    <n v="1.2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95"/>
    <x v="0"/>
    <s v="US"/>
    <s v="USD"/>
    <n v="1346695334"/>
    <n v="1344880934"/>
    <b v="1"/>
    <n v="238"/>
    <b v="1"/>
    <s v="film &amp; video/documentary"/>
    <n v="1"/>
    <n v="0.4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1363"/>
    <x v="0"/>
    <s v="US"/>
    <s v="USD"/>
    <n v="1319076000"/>
    <n v="1317788623"/>
    <b v="1"/>
    <n v="36"/>
    <b v="1"/>
    <s v="film &amp; video/documentary"/>
    <n v="1136"/>
    <n v="315.64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50"/>
    <x v="0"/>
    <s v="US"/>
    <s v="USD"/>
    <n v="1325404740"/>
    <n v="1321852592"/>
    <b v="1"/>
    <n v="150"/>
    <b v="1"/>
    <s v="film &amp; video/documentary"/>
    <n v="0"/>
    <n v="0.33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678"/>
    <x v="0"/>
    <s v="US"/>
    <s v="USD"/>
    <n v="1365973432"/>
    <n v="1363381432"/>
    <b v="1"/>
    <n v="146"/>
    <b v="1"/>
    <s v="film &amp; video/documentary"/>
    <n v="8"/>
    <n v="4.63999999999999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01"/>
    <x v="0"/>
    <s v="US"/>
    <s v="USD"/>
    <n v="1281542340"/>
    <n v="1277702894"/>
    <b v="1"/>
    <n v="222"/>
    <b v="1"/>
    <s v="film &amp; video/documentary"/>
    <n v="1"/>
    <n v="0.45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11364"/>
    <x v="0"/>
    <s v="US"/>
    <s v="USD"/>
    <n v="1362167988"/>
    <n v="1359575988"/>
    <b v="1"/>
    <n v="120"/>
    <b v="1"/>
    <s v="film &amp; video/documentary"/>
    <n v="1136"/>
    <n v="94.7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"/>
    <x v="0"/>
    <s v="US"/>
    <s v="USD"/>
    <n v="1345660334"/>
    <n v="1343068334"/>
    <b v="1"/>
    <n v="126"/>
    <b v="1"/>
    <s v="film &amp; video/documentary"/>
    <n v="0"/>
    <n v="0.2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15"/>
    <x v="0"/>
    <s v="CA"/>
    <s v="CAD"/>
    <n v="1418273940"/>
    <n v="1415398197"/>
    <b v="1"/>
    <n v="158"/>
    <b v="1"/>
    <s v="film &amp; video/documentary"/>
    <n v="1"/>
    <n v="0.73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10"/>
    <x v="0"/>
    <s v="US"/>
    <s v="USD"/>
    <n v="1386778483"/>
    <n v="1384186483"/>
    <b v="1"/>
    <n v="316"/>
    <b v="1"/>
    <s v="film &amp; video/documentary"/>
    <n v="0"/>
    <n v="0.03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351"/>
    <x v="0"/>
    <s v="US"/>
    <s v="USD"/>
    <n v="1364342151"/>
    <n v="1361753751"/>
    <b v="1"/>
    <n v="284"/>
    <b v="1"/>
    <s v="film &amp; video/documentary"/>
    <n v="27"/>
    <n v="4.76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1360"/>
    <x v="0"/>
    <s v="US"/>
    <s v="USD"/>
    <n v="1265097540"/>
    <n v="1257538029"/>
    <b v="1"/>
    <n v="51"/>
    <b v="1"/>
    <s v="film &amp; video/documentary"/>
    <n v="27"/>
    <n v="26.6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50"/>
    <x v="0"/>
    <s v="GB"/>
    <s v="GBP"/>
    <n v="1450825200"/>
    <n v="1448284433"/>
    <b v="1"/>
    <n v="158"/>
    <b v="1"/>
    <s v="film &amp; video/documentary"/>
    <n v="0"/>
    <n v="0.32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5"/>
    <x v="0"/>
    <s v="DE"/>
    <s v="EUR"/>
    <n v="1478605386"/>
    <n v="1475577786"/>
    <b v="1"/>
    <n v="337"/>
    <b v="1"/>
    <s v="film &amp; video/documentary"/>
    <n v="0"/>
    <n v="0.01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5"/>
    <x v="0"/>
    <s v="US"/>
    <s v="USD"/>
    <n v="1463146848"/>
    <n v="1460554848"/>
    <b v="1"/>
    <n v="186"/>
    <b v="1"/>
    <s v="film &amp; video/documentary"/>
    <n v="0"/>
    <n v="0.13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1276"/>
    <x v="0"/>
    <s v="US"/>
    <s v="USD"/>
    <n v="1482307140"/>
    <n v="1479886966"/>
    <b v="1"/>
    <n v="58"/>
    <b v="1"/>
    <s v="film &amp; video/documentary"/>
    <n v="24"/>
    <n v="22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641"/>
    <x v="0"/>
    <s v="US"/>
    <s v="USD"/>
    <n v="1438441308"/>
    <n v="1435590108"/>
    <b v="1"/>
    <n v="82"/>
    <b v="1"/>
    <s v="film &amp; video/documentary"/>
    <n v="8"/>
    <n v="7.8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0"/>
    <x v="0"/>
    <s v="US"/>
    <s v="USD"/>
    <n v="1482208233"/>
    <n v="1479184233"/>
    <b v="1"/>
    <n v="736"/>
    <b v="1"/>
    <s v="film &amp; video/documentary"/>
    <n v="0"/>
    <n v="0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0"/>
    <x v="0"/>
    <s v="US"/>
    <s v="USD"/>
    <n v="1489532220"/>
    <n v="1486625606"/>
    <b v="1"/>
    <n v="1151"/>
    <b v="1"/>
    <s v="film &amp; video/documentary"/>
    <n v="0"/>
    <n v="0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2129"/>
    <x v="0"/>
    <s v="US"/>
    <s v="USD"/>
    <n v="1427011200"/>
    <n v="1424669929"/>
    <b v="1"/>
    <n v="34"/>
    <b v="1"/>
    <s v="film &amp; video/documentary"/>
    <n v="53"/>
    <n v="62.6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0"/>
    <x v="0"/>
    <s v="US"/>
    <s v="USD"/>
    <n v="1446350400"/>
    <n v="1443739388"/>
    <b v="1"/>
    <n v="498"/>
    <b v="1"/>
    <s v="film &amp; video/documentary"/>
    <n v="0"/>
    <n v="0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327"/>
    <x v="0"/>
    <s v="US"/>
    <s v="USD"/>
    <n v="1446868800"/>
    <n v="1444821127"/>
    <b v="1"/>
    <n v="167"/>
    <b v="1"/>
    <s v="film &amp; video/documentary"/>
    <n v="3"/>
    <n v="1.96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5"/>
    <x v="0"/>
    <s v="US"/>
    <s v="USD"/>
    <n v="1368763140"/>
    <n v="1366028563"/>
    <b v="1"/>
    <n v="340"/>
    <b v="1"/>
    <s v="film &amp; video/documentary"/>
    <n v="0"/>
    <n v="0.0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1"/>
    <x v="0"/>
    <s v="US"/>
    <s v="USD"/>
    <n v="1466171834"/>
    <n v="1463493434"/>
    <b v="1"/>
    <n v="438"/>
    <b v="1"/>
    <s v="film &amp; video/documentary"/>
    <n v="0"/>
    <n v="0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0"/>
    <x v="0"/>
    <s v="US"/>
    <s v="USD"/>
    <n v="1446019200"/>
    <n v="1442420377"/>
    <b v="1"/>
    <n v="555"/>
    <b v="1"/>
    <s v="film &amp; video/documentary"/>
    <n v="0"/>
    <n v="0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1"/>
    <x v="0"/>
    <s v="US"/>
    <s v="USD"/>
    <n v="1460038591"/>
    <n v="1457450191"/>
    <b v="1"/>
    <n v="266"/>
    <b v="1"/>
    <s v="film &amp; video/documentary"/>
    <n v="0"/>
    <n v="0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330"/>
    <x v="0"/>
    <s v="US"/>
    <s v="USD"/>
    <n v="1431716400"/>
    <n v="1428423757"/>
    <b v="1"/>
    <n v="69"/>
    <b v="1"/>
    <s v="film &amp; video/documentary"/>
    <n v="3"/>
    <n v="4.78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641"/>
    <x v="0"/>
    <s v="US"/>
    <s v="USD"/>
    <n v="1431122400"/>
    <n v="1428428515"/>
    <b v="1"/>
    <n v="80"/>
    <b v="1"/>
    <s v="film &amp; video/documentary"/>
    <n v="8"/>
    <n v="8.01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5"/>
    <x v="0"/>
    <s v="US"/>
    <s v="USD"/>
    <n v="1447427918"/>
    <n v="1444832318"/>
    <b v="1"/>
    <n v="493"/>
    <b v="1"/>
    <s v="film &amp; video/documentary"/>
    <n v="0"/>
    <n v="0.0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00"/>
    <x v="0"/>
    <s v="US"/>
    <s v="USD"/>
    <n v="1426298708"/>
    <n v="1423710308"/>
    <b v="1"/>
    <n v="31"/>
    <b v="1"/>
    <s v="film &amp; video/documentary"/>
    <n v="100"/>
    <n v="96.77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15"/>
    <x v="0"/>
    <s v="US"/>
    <s v="USD"/>
    <n v="1472864400"/>
    <n v="1468001290"/>
    <b v="1"/>
    <n v="236"/>
    <b v="1"/>
    <s v="film &amp; video/documentary"/>
    <n v="1"/>
    <n v="0.49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1050"/>
    <x v="0"/>
    <s v="US"/>
    <s v="USD"/>
    <n v="1430331268"/>
    <n v="1427739268"/>
    <b v="1"/>
    <n v="89"/>
    <b v="1"/>
    <s v="film &amp; video/documentary"/>
    <n v="18"/>
    <n v="11.8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5"/>
    <x v="0"/>
    <s v="US"/>
    <s v="USD"/>
    <n v="1489006800"/>
    <n v="1486397007"/>
    <b v="1"/>
    <n v="299"/>
    <b v="1"/>
    <s v="film &amp; video/documentary"/>
    <n v="0"/>
    <n v="0.02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2532"/>
    <x v="0"/>
    <s v="US"/>
    <s v="USD"/>
    <n v="1412135940"/>
    <n v="1410555998"/>
    <b v="1"/>
    <n v="55"/>
    <b v="1"/>
    <s v="film &amp; video/documentary"/>
    <n v="72"/>
    <n v="46.04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0"/>
    <x v="0"/>
    <s v="US"/>
    <s v="USD"/>
    <n v="1461955465"/>
    <n v="1459363465"/>
    <b v="1"/>
    <n v="325"/>
    <b v="1"/>
    <s v="film &amp; video/documentary"/>
    <n v="0"/>
    <n v="0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10"/>
    <x v="0"/>
    <s v="US"/>
    <s v="USD"/>
    <n v="1415934000"/>
    <n v="1413308545"/>
    <b v="1"/>
    <n v="524"/>
    <b v="1"/>
    <s v="film &amp; video/documentary"/>
    <n v="0"/>
    <n v="0.02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10"/>
    <x v="0"/>
    <s v="US"/>
    <s v="USD"/>
    <n v="1433125200"/>
    <n v="1429312694"/>
    <b v="1"/>
    <n v="285"/>
    <b v="1"/>
    <s v="film &amp; video/documentary"/>
    <n v="0"/>
    <n v="0.04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201"/>
    <x v="0"/>
    <s v="US"/>
    <s v="USD"/>
    <n v="1432161590"/>
    <n v="1429569590"/>
    <b v="1"/>
    <n v="179"/>
    <b v="1"/>
    <s v="film &amp; video/documentary"/>
    <n v="1"/>
    <n v="1.1200000000000001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334"/>
    <x v="0"/>
    <s v="US"/>
    <s v="USD"/>
    <n v="1444824021"/>
    <n v="1442232021"/>
    <b v="1"/>
    <n v="188"/>
    <b v="1"/>
    <s v="film &amp; video/documentary"/>
    <n v="3"/>
    <n v="1.7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2"/>
    <x v="0"/>
    <s v="US"/>
    <s v="USD"/>
    <n v="1447505609"/>
    <n v="1444910009"/>
    <b v="1"/>
    <n v="379"/>
    <b v="1"/>
    <s v="film &amp; video/documentary"/>
    <n v="0"/>
    <n v="0.01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335"/>
    <x v="0"/>
    <s v="US"/>
    <s v="USD"/>
    <n v="1440165916"/>
    <n v="1437573916"/>
    <b v="1"/>
    <n v="119"/>
    <b v="1"/>
    <s v="film &amp; video/documentary"/>
    <n v="3"/>
    <n v="2.82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290"/>
    <x v="0"/>
    <s v="US"/>
    <s v="USD"/>
    <n v="1487937508"/>
    <n v="1485345508"/>
    <b v="1"/>
    <n v="167"/>
    <b v="1"/>
    <s v="film &amp; video/documentary"/>
    <n v="3"/>
    <n v="1.74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5"/>
    <x v="0"/>
    <s v="US"/>
    <s v="USD"/>
    <n v="1473566340"/>
    <n v="1470274509"/>
    <b v="1"/>
    <n v="221"/>
    <b v="1"/>
    <s v="film &amp; video/documentary"/>
    <n v="0"/>
    <n v="0.11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10"/>
    <x v="0"/>
    <s v="ES"/>
    <s v="EUR"/>
    <n v="1460066954"/>
    <n v="1456614554"/>
    <b v="1"/>
    <n v="964"/>
    <b v="1"/>
    <s v="film &amp; video/documentary"/>
    <n v="0"/>
    <n v="0.0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335"/>
    <x v="0"/>
    <s v="US"/>
    <s v="USD"/>
    <n v="1412740868"/>
    <n v="1410148868"/>
    <b v="1"/>
    <n v="286"/>
    <b v="1"/>
    <s v="film &amp; video/documentary"/>
    <n v="3"/>
    <n v="1.17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0"/>
    <x v="0"/>
    <s v="US"/>
    <s v="USD"/>
    <n v="1447963219"/>
    <n v="1445367619"/>
    <b v="1"/>
    <n v="613"/>
    <b v="1"/>
    <s v="film &amp; video/documentary"/>
    <n v="0"/>
    <n v="0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535"/>
    <x v="0"/>
    <s v="US"/>
    <s v="USD"/>
    <n v="1460141521"/>
    <n v="1457553121"/>
    <b v="1"/>
    <n v="29"/>
    <b v="1"/>
    <s v="film &amp; video/documentary"/>
    <n v="72"/>
    <n v="87.41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5"/>
    <x v="0"/>
    <s v="US"/>
    <s v="USD"/>
    <n v="1417420994"/>
    <n v="1414738994"/>
    <b v="1"/>
    <n v="165"/>
    <b v="1"/>
    <s v="film &amp; video/documentary"/>
    <n v="0"/>
    <n v="0.03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827"/>
    <x v="0"/>
    <s v="US"/>
    <s v="USD"/>
    <n v="1458152193"/>
    <n v="1455563793"/>
    <b v="1"/>
    <n v="97"/>
    <b v="1"/>
    <s v="film &amp; video/documentary"/>
    <n v="11"/>
    <n v="8.5299999999999994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116"/>
    <x v="0"/>
    <s v="US"/>
    <s v="USD"/>
    <n v="1429852797"/>
    <n v="1426396797"/>
    <b v="1"/>
    <n v="303"/>
    <b v="1"/>
    <s v="film &amp; video/documentary"/>
    <n v="1"/>
    <n v="0.38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0"/>
    <x v="0"/>
    <s v="US"/>
    <s v="USD"/>
    <n v="1466002800"/>
    <n v="1463517521"/>
    <b v="1"/>
    <n v="267"/>
    <b v="1"/>
    <s v="film &amp; video/documentary"/>
    <n v="0"/>
    <n v="0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45"/>
    <x v="0"/>
    <s v="US"/>
    <s v="USD"/>
    <n v="1415941920"/>
    <n v="1414028490"/>
    <b v="1"/>
    <n v="302"/>
    <b v="1"/>
    <s v="film &amp; video/documentary"/>
    <n v="0"/>
    <n v="0.15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250"/>
    <x v="0"/>
    <s v="US"/>
    <s v="USD"/>
    <n v="1437621060"/>
    <n v="1433799180"/>
    <b v="0"/>
    <n v="87"/>
    <b v="1"/>
    <s v="film &amp; video/documentary"/>
    <n v="2"/>
    <n v="2.87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5"/>
    <x v="0"/>
    <s v="US"/>
    <s v="USD"/>
    <n v="1416704506"/>
    <n v="1414108906"/>
    <b v="0"/>
    <n v="354"/>
    <b v="1"/>
    <s v="film &amp; video/documentary"/>
    <n v="0"/>
    <n v="0.01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595"/>
    <x v="0"/>
    <s v="US"/>
    <s v="USD"/>
    <n v="1407456000"/>
    <n v="1405573391"/>
    <b v="0"/>
    <n v="86"/>
    <b v="1"/>
    <s v="film &amp; video/documentary"/>
    <n v="6"/>
    <n v="6.9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635"/>
    <x v="0"/>
    <s v="US"/>
    <s v="USD"/>
    <n v="1272828120"/>
    <n v="1268934736"/>
    <b v="0"/>
    <n v="26"/>
    <b v="1"/>
    <s v="film &amp; video/documentary"/>
    <n v="7"/>
    <n v="24.42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916"/>
    <x v="0"/>
    <s v="US"/>
    <s v="USD"/>
    <n v="1403323140"/>
    <n v="1400704672"/>
    <b v="0"/>
    <n v="113"/>
    <b v="1"/>
    <s v="film &amp; video/documentary"/>
    <n v="13"/>
    <n v="8.11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16"/>
    <x v="0"/>
    <s v="GB"/>
    <s v="GBP"/>
    <n v="1393597999"/>
    <n v="1391005999"/>
    <b v="0"/>
    <n v="65"/>
    <b v="1"/>
    <s v="film &amp; video/documentary"/>
    <n v="1"/>
    <n v="1.78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5"/>
    <x v="0"/>
    <s v="US"/>
    <s v="USD"/>
    <n v="1337540518"/>
    <n v="1334948518"/>
    <b v="0"/>
    <n v="134"/>
    <b v="1"/>
    <s v="film &amp; video/documentary"/>
    <n v="0"/>
    <n v="0.04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335"/>
    <x v="0"/>
    <s v="US"/>
    <s v="USD"/>
    <n v="1367384340"/>
    <n v="1363960278"/>
    <b v="0"/>
    <n v="119"/>
    <b v="1"/>
    <s v="film &amp; video/documentary"/>
    <n v="3"/>
    <n v="2.82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236"/>
    <x v="0"/>
    <s v="US"/>
    <s v="USD"/>
    <n v="1426426322"/>
    <n v="1423405922"/>
    <b v="0"/>
    <n v="159"/>
    <b v="1"/>
    <s v="film &amp; video/documentary"/>
    <n v="2"/>
    <n v="1.48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1006"/>
    <x v="0"/>
    <s v="US"/>
    <s v="USD"/>
    <n v="1326633269"/>
    <n v="1324041269"/>
    <b v="0"/>
    <n v="167"/>
    <b v="1"/>
    <s v="film &amp; video/documentary"/>
    <n v="15"/>
    <n v="6.02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25"/>
    <x v="0"/>
    <s v="US"/>
    <s v="USD"/>
    <n v="1483729500"/>
    <n v="1481137500"/>
    <b v="0"/>
    <n v="43"/>
    <b v="1"/>
    <s v="film &amp; video/documentary"/>
    <n v="0"/>
    <n v="0.57999999999999996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0"/>
    <x v="0"/>
    <s v="US"/>
    <s v="USD"/>
    <n v="1359743139"/>
    <n v="1355855139"/>
    <b v="0"/>
    <n v="1062"/>
    <b v="1"/>
    <s v="film &amp; video/documentary"/>
    <n v="0"/>
    <n v="0"/>
    <x v="0"/>
    <s v="documentary"/>
    <x v="371"/>
    <d v="2013-02-01T18:25:39"/>
  </r>
  <r>
    <n v="372"/>
    <s v="Wild Equus"/>
    <s v="A short documentary exploring the uses of 'Natural Horsemanship' across Europe"/>
    <n v="300"/>
    <n v="60450.1"/>
    <x v="0"/>
    <s v="GB"/>
    <s v="GBP"/>
    <n v="1459872000"/>
    <n v="1456408244"/>
    <b v="0"/>
    <n v="9"/>
    <b v="1"/>
    <s v="film &amp; video/documentary"/>
    <n v="20150"/>
    <n v="6716.6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31"/>
    <x v="0"/>
    <s v="US"/>
    <s v="USD"/>
    <n v="1342648398"/>
    <n v="1340056398"/>
    <b v="0"/>
    <n v="89"/>
    <b v="1"/>
    <s v="film &amp; video/documentary"/>
    <n v="11"/>
    <n v="9.34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1050"/>
    <x v="0"/>
    <s v="US"/>
    <s v="USD"/>
    <n v="1316208031"/>
    <n v="1312320031"/>
    <b v="0"/>
    <n v="174"/>
    <b v="1"/>
    <s v="film &amp; video/documentary"/>
    <n v="18"/>
    <n v="6.03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30112"/>
    <x v="0"/>
    <s v="US"/>
    <s v="USD"/>
    <n v="1393694280"/>
    <n v="1390088311"/>
    <b v="0"/>
    <n v="14"/>
    <b v="1"/>
    <s v="film &amp; video/documentary"/>
    <n v="6022"/>
    <n v="2150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5000.18"/>
    <x v="0"/>
    <s v="GB"/>
    <s v="GBP"/>
    <n v="1472122316"/>
    <n v="1469443916"/>
    <b v="0"/>
    <n v="48"/>
    <b v="1"/>
    <s v="film &amp; video/documentary"/>
    <n v="204"/>
    <n v="104.17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250"/>
    <x v="0"/>
    <s v="US"/>
    <s v="USD"/>
    <n v="1447484460"/>
    <n v="1444888868"/>
    <b v="0"/>
    <n v="133"/>
    <b v="1"/>
    <s v="film &amp; video/documentary"/>
    <n v="2"/>
    <n v="1.88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000"/>
    <x v="0"/>
    <s v="CA"/>
    <s v="CAD"/>
    <n v="1453765920"/>
    <n v="1451655808"/>
    <b v="0"/>
    <n v="83"/>
    <b v="1"/>
    <s v="film &amp; video/documentary"/>
    <n v="100"/>
    <n v="36.1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16"/>
    <x v="0"/>
    <s v="US"/>
    <s v="USD"/>
    <n v="1336062672"/>
    <n v="1332174672"/>
    <b v="0"/>
    <n v="149"/>
    <b v="1"/>
    <s v="film &amp; video/documentary"/>
    <n v="1"/>
    <n v="0.78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2130"/>
    <x v="0"/>
    <s v="US"/>
    <s v="USD"/>
    <n v="1453569392"/>
    <n v="1451409392"/>
    <b v="0"/>
    <n v="49"/>
    <b v="1"/>
    <s v="film &amp; video/documentary"/>
    <n v="53"/>
    <n v="43.47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5"/>
    <x v="0"/>
    <s v="US"/>
    <s v="USD"/>
    <n v="1343624400"/>
    <n v="1340642717"/>
    <b v="0"/>
    <n v="251"/>
    <b v="1"/>
    <s v="film &amp; video/documentary"/>
    <n v="0"/>
    <n v="0.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25388"/>
    <x v="0"/>
    <s v="US"/>
    <s v="USD"/>
    <n v="1346950900"/>
    <n v="1345741300"/>
    <b v="0"/>
    <n v="22"/>
    <b v="1"/>
    <s v="film &amp; video/documentary"/>
    <n v="4231"/>
    <n v="1154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17260.37"/>
    <x v="0"/>
    <s v="US"/>
    <s v="USD"/>
    <n v="1400467759"/>
    <n v="1398480559"/>
    <b v="0"/>
    <n v="48"/>
    <b v="1"/>
    <s v="film &amp; video/documentary"/>
    <n v="1728"/>
    <n v="359.59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50"/>
    <x v="0"/>
    <s v="US"/>
    <s v="USD"/>
    <n v="1420569947"/>
    <n v="1417977947"/>
    <b v="0"/>
    <n v="383"/>
    <b v="1"/>
    <s v="film &amp; video/documentary"/>
    <n v="0"/>
    <n v="0.13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5"/>
    <x v="0"/>
    <s v="US"/>
    <s v="USD"/>
    <n v="1416582101"/>
    <n v="1413986501"/>
    <b v="0"/>
    <n v="237"/>
    <b v="1"/>
    <s v="film &amp; video/documentary"/>
    <n v="0"/>
    <n v="0.11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25430.66"/>
    <x v="0"/>
    <s v="US"/>
    <s v="USD"/>
    <n v="1439246991"/>
    <n v="1437950991"/>
    <b v="0"/>
    <n v="13"/>
    <b v="1"/>
    <s v="film &amp; video/documentary"/>
    <n v="4238"/>
    <n v="1956.2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5"/>
    <x v="0"/>
    <s v="US"/>
    <s v="USD"/>
    <n v="1439618400"/>
    <n v="1436976858"/>
    <b v="0"/>
    <n v="562"/>
    <b v="1"/>
    <s v="film &amp; video/documentary"/>
    <n v="0"/>
    <n v="0.01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1360"/>
    <x v="0"/>
    <s v="US"/>
    <s v="USD"/>
    <n v="1469670580"/>
    <n v="1467078580"/>
    <b v="0"/>
    <n v="71"/>
    <b v="1"/>
    <s v="film &amp; video/documentary"/>
    <n v="27"/>
    <n v="19.149999999999999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0"/>
    <x v="0"/>
    <s v="US"/>
    <s v="USD"/>
    <n v="1394233140"/>
    <n v="1391477450"/>
    <b v="0"/>
    <n v="1510"/>
    <b v="1"/>
    <s v="film &amp; video/documentary"/>
    <n v="0"/>
    <n v="0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1385"/>
    <x v="0"/>
    <s v="US"/>
    <s v="USD"/>
    <n v="1431046372"/>
    <n v="1429318372"/>
    <b v="0"/>
    <n v="14"/>
    <b v="1"/>
    <s v="film &amp; video/documentary"/>
    <n v="1139"/>
    <n v="813.2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50"/>
    <x v="0"/>
    <s v="US"/>
    <s v="USD"/>
    <n v="1324169940"/>
    <n v="1321578051"/>
    <b v="0"/>
    <n v="193"/>
    <b v="1"/>
    <s v="film &amp; video/documentary"/>
    <n v="0"/>
    <n v="0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90"/>
    <x v="0"/>
    <s v="US"/>
    <s v="USD"/>
    <n v="1315450800"/>
    <n v="1312823571"/>
    <b v="0"/>
    <n v="206"/>
    <b v="1"/>
    <s v="film &amp; video/documentary"/>
    <n v="0"/>
    <n v="0.44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0"/>
    <x v="0"/>
    <s v="US"/>
    <s v="USD"/>
    <n v="1381424452"/>
    <n v="1378746052"/>
    <b v="0"/>
    <n v="351"/>
    <b v="1"/>
    <s v="film &amp; video/documentary"/>
    <n v="0"/>
    <n v="0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2025"/>
    <x v="0"/>
    <s v="ES"/>
    <s v="EUR"/>
    <n v="1460918282"/>
    <n v="1455737882"/>
    <b v="0"/>
    <n v="50"/>
    <b v="1"/>
    <s v="film &amp; video/documentary"/>
    <n v="43"/>
    <n v="40.5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335"/>
    <x v="0"/>
    <s v="US"/>
    <s v="USD"/>
    <n v="1335562320"/>
    <n v="1332452960"/>
    <b v="0"/>
    <n v="184"/>
    <b v="1"/>
    <s v="film &amp; video/documentary"/>
    <n v="3"/>
    <n v="1.8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18"/>
    <x v="0"/>
    <s v="US"/>
    <s v="USD"/>
    <n v="1341668006"/>
    <n v="1340372006"/>
    <b v="0"/>
    <n v="196"/>
    <b v="1"/>
    <s v="film &amp; video/documentary"/>
    <n v="1"/>
    <n v="0.6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43"/>
    <x v="0"/>
    <s v="US"/>
    <s v="USD"/>
    <n v="1283312640"/>
    <n v="1279651084"/>
    <b v="0"/>
    <n v="229"/>
    <b v="1"/>
    <s v="film &amp; video/documentary"/>
    <n v="2"/>
    <n v="1.0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835"/>
    <x v="0"/>
    <s v="US"/>
    <s v="USD"/>
    <n v="1430334126"/>
    <n v="1426446126"/>
    <b v="0"/>
    <n v="67"/>
    <b v="1"/>
    <s v="film &amp; video/documentary"/>
    <n v="11"/>
    <n v="12.46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50"/>
    <x v="0"/>
    <s v="GB"/>
    <s v="GBP"/>
    <n v="1481716800"/>
    <n v="1479070867"/>
    <b v="0"/>
    <n v="95"/>
    <b v="1"/>
    <s v="film &amp; video/documentary"/>
    <n v="0"/>
    <n v="0.53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338"/>
    <x v="0"/>
    <s v="US"/>
    <s v="USD"/>
    <n v="1400297400"/>
    <n v="1397661347"/>
    <b v="0"/>
    <n v="62"/>
    <b v="1"/>
    <s v="film &amp; video/documentary"/>
    <n v="3"/>
    <n v="5.45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0"/>
    <x v="0"/>
    <s v="US"/>
    <s v="USD"/>
    <n v="1312747970"/>
    <n v="1310155970"/>
    <b v="0"/>
    <n v="73"/>
    <b v="1"/>
    <s v="film &amp; video/documentary"/>
    <n v="0"/>
    <n v="0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5221"/>
    <x v="0"/>
    <s v="US"/>
    <s v="USD"/>
    <n v="1446731817"/>
    <n v="1444913817"/>
    <b v="0"/>
    <n v="43"/>
    <b v="1"/>
    <s v="film &amp; video/documentary"/>
    <n v="261"/>
    <n v="121.42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1361"/>
    <x v="0"/>
    <s v="US"/>
    <s v="USD"/>
    <n v="1312960080"/>
    <n v="1308900441"/>
    <b v="0"/>
    <n v="70"/>
    <b v="1"/>
    <s v="film &amp; video/documentary"/>
    <n v="27"/>
    <n v="19.440000000000001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5"/>
    <x v="0"/>
    <s v="US"/>
    <s v="USD"/>
    <n v="1391641440"/>
    <n v="1389107062"/>
    <b v="0"/>
    <n v="271"/>
    <b v="1"/>
    <s v="film &amp; video/documentary"/>
    <n v="0"/>
    <n v="0.02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732"/>
    <x v="0"/>
    <s v="US"/>
    <s v="USD"/>
    <n v="1394071339"/>
    <n v="1391479339"/>
    <b v="0"/>
    <n v="55"/>
    <b v="1"/>
    <s v="film &amp; video/documentary"/>
    <n v="132"/>
    <n v="67.849999999999994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736.55"/>
    <x v="0"/>
    <s v="US"/>
    <s v="USD"/>
    <n v="1304920740"/>
    <n v="1301975637"/>
    <b v="0"/>
    <n v="35"/>
    <b v="1"/>
    <s v="film &amp; video/documentary"/>
    <n v="133"/>
    <n v="106.7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5221"/>
    <x v="0"/>
    <s v="US"/>
    <s v="USD"/>
    <n v="1321739650"/>
    <n v="1316552050"/>
    <b v="0"/>
    <n v="22"/>
    <b v="1"/>
    <s v="film &amp; video/documentary"/>
    <n v="261"/>
    <n v="237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1050.5"/>
    <x v="0"/>
    <s v="US"/>
    <s v="USD"/>
    <n v="1383676790"/>
    <n v="1380217190"/>
    <b v="0"/>
    <n v="38"/>
    <b v="1"/>
    <s v="film &amp; video/documentary"/>
    <n v="18"/>
    <n v="27.64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30177"/>
    <x v="0"/>
    <s v="GB"/>
    <s v="GBP"/>
    <n v="1469220144"/>
    <n v="1466628144"/>
    <b v="0"/>
    <n v="15"/>
    <b v="1"/>
    <s v="film &amp; video/documentary"/>
    <n v="6035"/>
    <n v="2011.8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1428.19"/>
    <x v="0"/>
    <s v="CA"/>
    <s v="CAD"/>
    <n v="1434670397"/>
    <n v="1429486397"/>
    <b v="0"/>
    <n v="7"/>
    <b v="1"/>
    <s v="film &amp; video/documentary"/>
    <n v="1143"/>
    <n v="1632.6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10"/>
    <x v="0"/>
    <s v="US"/>
    <s v="USD"/>
    <n v="1387688400"/>
    <n v="1384920804"/>
    <b v="0"/>
    <n v="241"/>
    <b v="1"/>
    <s v="film &amp; video/documentary"/>
    <n v="0"/>
    <n v="0.04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4000.22"/>
    <x v="0"/>
    <s v="US"/>
    <s v="USD"/>
    <n v="1343238578"/>
    <n v="1341856178"/>
    <b v="0"/>
    <n v="55"/>
    <b v="1"/>
    <s v="film &amp; video/documentary"/>
    <n v="160"/>
    <n v="72.73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233"/>
    <x v="0"/>
    <s v="US"/>
    <s v="USD"/>
    <n v="1342731811"/>
    <n v="1340139811"/>
    <b v="0"/>
    <n v="171"/>
    <b v="1"/>
    <s v="film &amp; video/documentary"/>
    <n v="2"/>
    <n v="1.3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91"/>
    <x v="0"/>
    <s v="US"/>
    <s v="USD"/>
    <n v="1381541465"/>
    <n v="1378949465"/>
    <b v="0"/>
    <n v="208"/>
    <b v="1"/>
    <s v="film &amp; video/documentary"/>
    <n v="0"/>
    <n v="0.44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9700"/>
    <x v="0"/>
    <s v="CA"/>
    <s v="CAD"/>
    <n v="1413547200"/>
    <n v="1411417602"/>
    <b v="0"/>
    <n v="21"/>
    <b v="1"/>
    <s v="film &amp; video/documentary"/>
    <n v="693"/>
    <n v="461.9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1432"/>
    <x v="0"/>
    <s v="US"/>
    <s v="USD"/>
    <n v="1391851831"/>
    <n v="1389259831"/>
    <b v="0"/>
    <n v="25"/>
    <b v="1"/>
    <s v="film &amp; video/documentary"/>
    <n v="1143"/>
    <n v="457.28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301"/>
    <x v="0"/>
    <s v="US"/>
    <s v="USD"/>
    <n v="1365395580"/>
    <n v="1364426260"/>
    <b v="0"/>
    <n v="52"/>
    <b v="1"/>
    <s v="film &amp; video/documentary"/>
    <n v="3"/>
    <n v="5.79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50"/>
    <x v="0"/>
    <s v="US"/>
    <s v="USD"/>
    <n v="1437633997"/>
    <n v="1435041997"/>
    <b v="0"/>
    <n v="104"/>
    <b v="1"/>
    <s v="film &amp; video/documentary"/>
    <n v="0"/>
    <n v="0.48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679.44"/>
    <x v="0"/>
    <s v="US"/>
    <s v="USD"/>
    <n v="1372536787"/>
    <n v="1367352787"/>
    <b v="0"/>
    <n v="73"/>
    <b v="1"/>
    <s v="film &amp; video/documentary"/>
    <n v="8"/>
    <n v="9.31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2804"/>
    <x v="2"/>
    <s v="US"/>
    <s v="USD"/>
    <n v="1394772031"/>
    <n v="1392183631"/>
    <b v="0"/>
    <n v="3"/>
    <b v="0"/>
    <s v="film &amp; video/animation"/>
    <n v="85"/>
    <n v="934.67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118"/>
    <x v="2"/>
    <s v="US"/>
    <s v="USD"/>
    <n v="1440157656"/>
    <n v="1434973656"/>
    <b v="0"/>
    <n v="6"/>
    <b v="0"/>
    <s v="film &amp; video/animation"/>
    <n v="1"/>
    <n v="19.670000000000002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2"/>
    <x v="2"/>
    <s v="US"/>
    <s v="USD"/>
    <n v="1410416097"/>
    <n v="1407824097"/>
    <b v="0"/>
    <n v="12"/>
    <b v="0"/>
    <s v="film &amp; video/animation"/>
    <n v="0"/>
    <n v="0.17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50"/>
    <x v="2"/>
    <s v="US"/>
    <s v="USD"/>
    <n v="1370470430"/>
    <n v="1367878430"/>
    <b v="0"/>
    <n v="13"/>
    <b v="0"/>
    <s v="film &amp; video/animation"/>
    <n v="0"/>
    <n v="3.85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3000"/>
    <x v="2"/>
    <s v="US"/>
    <s v="USD"/>
    <n v="1332748899"/>
    <n v="1327568499"/>
    <b v="0"/>
    <n v="5"/>
    <b v="0"/>
    <s v="film &amp; video/animation"/>
    <n v="100"/>
    <n v="600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0"/>
    <x v="2"/>
    <s v="US"/>
    <s v="USD"/>
    <n v="1448660404"/>
    <n v="1443472804"/>
    <b v="0"/>
    <n v="2"/>
    <b v="0"/>
    <s v="film &amp; video/animation"/>
    <n v="0"/>
    <n v="0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340"/>
    <x v="2"/>
    <s v="US"/>
    <s v="USD"/>
    <n v="1456851914"/>
    <n v="1454259914"/>
    <b v="0"/>
    <n v="8"/>
    <b v="0"/>
    <s v="film &amp; video/animation"/>
    <n v="3"/>
    <n v="42.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1010"/>
    <x v="2"/>
    <s v="US"/>
    <s v="USD"/>
    <n v="1445540340"/>
    <n v="1444340940"/>
    <b v="0"/>
    <n v="0"/>
    <b v="0"/>
    <s v="film &amp; video/animation"/>
    <n v="16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250"/>
    <x v="2"/>
    <s v="US"/>
    <s v="USD"/>
    <n v="1402956000"/>
    <n v="1400523845"/>
    <b v="0"/>
    <n v="13"/>
    <b v="0"/>
    <s v="film &amp; video/animation"/>
    <n v="2"/>
    <n v="19.23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1362"/>
    <x v="2"/>
    <s v="US"/>
    <s v="USD"/>
    <n v="1259297940"/>
    <n v="1252964282"/>
    <b v="0"/>
    <n v="0"/>
    <b v="0"/>
    <s v="film &amp; video/animation"/>
    <n v="27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11450"/>
    <x v="2"/>
    <s v="US"/>
    <s v="USD"/>
    <n v="1378866867"/>
    <n v="1377570867"/>
    <b v="0"/>
    <n v="5"/>
    <b v="0"/>
    <s v="film &amp; video/animation"/>
    <n v="1145"/>
    <n v="2290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3000"/>
    <x v="2"/>
    <s v="GB"/>
    <s v="GBP"/>
    <n v="1467752083"/>
    <n v="1465160083"/>
    <b v="0"/>
    <n v="8"/>
    <b v="0"/>
    <s v="film &amp; video/animation"/>
    <n v="100"/>
    <n v="3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1055"/>
    <x v="2"/>
    <s v="US"/>
    <s v="USD"/>
    <n v="1445448381"/>
    <n v="1440264381"/>
    <b v="0"/>
    <n v="8"/>
    <b v="0"/>
    <s v="film &amp; video/animation"/>
    <n v="18"/>
    <n v="131.88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3000"/>
    <x v="2"/>
    <s v="US"/>
    <s v="USD"/>
    <n v="1444576022"/>
    <n v="1439392022"/>
    <b v="0"/>
    <n v="0"/>
    <b v="0"/>
    <s v="film &amp; video/animation"/>
    <n v="10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4000.5"/>
    <x v="2"/>
    <s v="US"/>
    <s v="USD"/>
    <n v="1385931702"/>
    <n v="1383076902"/>
    <b v="0"/>
    <n v="2"/>
    <b v="0"/>
    <s v="film &amp; video/animation"/>
    <n v="160"/>
    <n v="2000.2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0"/>
    <x v="2"/>
    <s v="US"/>
    <s v="USD"/>
    <n v="1379094980"/>
    <n v="1376502980"/>
    <b v="0"/>
    <n v="3"/>
    <b v="0"/>
    <s v="film &amp; video/animation"/>
    <n v="0"/>
    <n v="0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11467"/>
    <x v="2"/>
    <s v="US"/>
    <s v="USD"/>
    <n v="1375260113"/>
    <n v="1372668113"/>
    <b v="0"/>
    <n v="0"/>
    <b v="0"/>
    <s v="film &amp; video/animation"/>
    <n v="1147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920"/>
    <x v="2"/>
    <s v="CA"/>
    <s v="CAD"/>
    <n v="1475912326"/>
    <n v="1470728326"/>
    <b v="0"/>
    <n v="0"/>
    <b v="0"/>
    <s v="film &amp; video/animation"/>
    <n v="13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51"/>
    <x v="2"/>
    <s v="US"/>
    <s v="USD"/>
    <n v="1447830958"/>
    <n v="1445235358"/>
    <b v="0"/>
    <n v="11"/>
    <b v="0"/>
    <s v="film &amp; video/animation"/>
    <n v="0"/>
    <n v="4.6399999999999997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49100"/>
    <x v="2"/>
    <s v="US"/>
    <s v="USD"/>
    <n v="1413569818"/>
    <n v="1412705818"/>
    <b v="0"/>
    <n v="0"/>
    <b v="0"/>
    <s v="film &amp; video/animation"/>
    <n v="10911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1364"/>
    <x v="2"/>
    <s v="US"/>
    <s v="USD"/>
    <n v="1458859153"/>
    <n v="1456270753"/>
    <b v="0"/>
    <n v="1"/>
    <b v="0"/>
    <s v="film &amp; video/animation"/>
    <n v="27"/>
    <n v="1364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50653.11"/>
    <x v="2"/>
    <s v="GB"/>
    <s v="GBP"/>
    <n v="1383418996"/>
    <n v="1380826996"/>
    <b v="0"/>
    <n v="0"/>
    <b v="0"/>
    <s v="film &amp; video/animation"/>
    <n v="12663"/>
    <n v="0"/>
    <x v="0"/>
    <s v="animation"/>
    <x v="441"/>
    <d v="2013-11-02T19:03:16"/>
  </r>
  <r>
    <n v="442"/>
    <s v="The Paranormal Idiot"/>
    <s v="Doomsday is here"/>
    <n v="17000"/>
    <n v="101"/>
    <x v="2"/>
    <s v="US"/>
    <s v="USD"/>
    <n v="1424380783"/>
    <n v="1421788783"/>
    <b v="0"/>
    <n v="17"/>
    <b v="0"/>
    <s v="film &amp; video/animation"/>
    <n v="1"/>
    <n v="5.94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341"/>
    <x v="2"/>
    <s v="CA"/>
    <s v="CAD"/>
    <n v="1391991701"/>
    <n v="1389399701"/>
    <b v="0"/>
    <n v="2"/>
    <b v="0"/>
    <s v="film &amp; video/animation"/>
    <n v="3"/>
    <n v="170.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11472"/>
    <x v="2"/>
    <s v="US"/>
    <s v="USD"/>
    <n v="1329342361"/>
    <n v="1324158361"/>
    <b v="0"/>
    <n v="1"/>
    <b v="0"/>
    <s v="film &amp; video/animation"/>
    <n v="1147"/>
    <n v="11472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0"/>
    <x v="2"/>
    <s v="US"/>
    <s v="USD"/>
    <n v="1432195375"/>
    <n v="1430899375"/>
    <b v="0"/>
    <n v="2"/>
    <b v="0"/>
    <s v="film &amp; video/animation"/>
    <n v="0"/>
    <n v="0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301"/>
    <x v="2"/>
    <s v="US"/>
    <s v="USD"/>
    <n v="1425434420"/>
    <n v="1422842420"/>
    <b v="0"/>
    <n v="16"/>
    <b v="0"/>
    <s v="film &amp; video/animation"/>
    <n v="3"/>
    <n v="18.809999999999999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10"/>
    <x v="2"/>
    <s v="GB"/>
    <s v="GBP"/>
    <n v="1364041163"/>
    <n v="1361884763"/>
    <b v="0"/>
    <n v="1"/>
    <b v="0"/>
    <s v="film &amp; video/animation"/>
    <n v="0"/>
    <n v="10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4002"/>
    <x v="2"/>
    <s v="US"/>
    <s v="USD"/>
    <n v="1400091095"/>
    <n v="1398363095"/>
    <b v="0"/>
    <n v="4"/>
    <b v="0"/>
    <s v="film &amp; video/animation"/>
    <n v="160"/>
    <n v="100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5222"/>
    <x v="2"/>
    <s v="GB"/>
    <s v="GBP"/>
    <n v="1382017085"/>
    <n v="1379425085"/>
    <b v="0"/>
    <n v="5"/>
    <b v="0"/>
    <s v="film &amp; video/animation"/>
    <n v="261"/>
    <n v="1044.4000000000001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0"/>
    <x v="2"/>
    <s v="US"/>
    <s v="USD"/>
    <n v="1392417800"/>
    <n v="1389825800"/>
    <b v="0"/>
    <n v="7"/>
    <b v="0"/>
    <s v="film &amp; video/animation"/>
    <n v="0"/>
    <n v="0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51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20459"/>
    <x v="2"/>
    <s v="US"/>
    <s v="USD"/>
    <n v="1431536015"/>
    <n v="1428944015"/>
    <b v="0"/>
    <n v="12"/>
    <b v="0"/>
    <s v="film &amp; video/animation"/>
    <n v="2728"/>
    <n v="1704.92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0"/>
    <x v="2"/>
    <s v="US"/>
    <s v="USD"/>
    <n v="1424375279"/>
    <n v="1422992879"/>
    <b v="0"/>
    <n v="2"/>
    <b v="0"/>
    <s v="film &amp; video/animation"/>
    <n v="0"/>
    <n v="0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345"/>
    <x v="2"/>
    <s v="US"/>
    <s v="USD"/>
    <n v="1417007640"/>
    <n v="1414343571"/>
    <b v="0"/>
    <n v="5"/>
    <b v="0"/>
    <s v="film &amp; video/animation"/>
    <n v="3"/>
    <n v="6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0"/>
    <x v="2"/>
    <s v="US"/>
    <s v="USD"/>
    <n v="1334622660"/>
    <n v="1330733022"/>
    <b v="0"/>
    <n v="2"/>
    <b v="0"/>
    <s v="film &amp; video/animation"/>
    <n v="0"/>
    <n v="0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36"/>
    <x v="2"/>
    <s v="US"/>
    <s v="USD"/>
    <n v="1382414340"/>
    <n v="1380559201"/>
    <b v="0"/>
    <n v="3"/>
    <b v="0"/>
    <s v="film &amp; video/animation"/>
    <n v="7"/>
    <n v="21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51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345"/>
    <x v="2"/>
    <s v="GB"/>
    <s v="GBP"/>
    <n v="1368550060"/>
    <n v="1365958060"/>
    <b v="0"/>
    <n v="49"/>
    <b v="0"/>
    <s v="film &amp; video/animation"/>
    <n v="3"/>
    <n v="7.04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5"/>
    <x v="2"/>
    <s v="US"/>
    <s v="USD"/>
    <n v="1321201327"/>
    <n v="1316013727"/>
    <b v="0"/>
    <n v="1"/>
    <b v="0"/>
    <s v="film &amp; video/animation"/>
    <n v="0"/>
    <n v="5"/>
    <x v="0"/>
    <s v="animation"/>
    <x v="459"/>
    <d v="2011-11-13T16:22:07"/>
  </r>
  <r>
    <n v="460"/>
    <s v="Darwin's Kiss"/>
    <s v="An animated web series about biological evolution gone haywire."/>
    <n v="8500"/>
    <n v="641"/>
    <x v="2"/>
    <s v="US"/>
    <s v="USD"/>
    <n v="1401595200"/>
    <n v="1398862875"/>
    <b v="0"/>
    <n v="2"/>
    <b v="0"/>
    <s v="film &amp; video/animation"/>
    <n v="8"/>
    <n v="320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27600.2"/>
    <x v="2"/>
    <s v="GB"/>
    <s v="GBP"/>
    <n v="1370204367"/>
    <n v="1368476367"/>
    <b v="0"/>
    <n v="0"/>
    <b v="0"/>
    <s v="film &amp; video/animation"/>
    <n v="5018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0"/>
    <x v="2"/>
    <s v="US"/>
    <s v="USD"/>
    <n v="1316883753"/>
    <n v="1311699753"/>
    <b v="0"/>
    <n v="11"/>
    <b v="0"/>
    <s v="film &amp; video/animation"/>
    <n v="0"/>
    <n v="0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1122"/>
    <x v="2"/>
    <s v="DE"/>
    <s v="EUR"/>
    <n v="1463602935"/>
    <n v="1461874935"/>
    <b v="0"/>
    <n v="1"/>
    <b v="0"/>
    <s v="film &amp; video/animation"/>
    <n v="1101"/>
    <n v="11122"/>
    <x v="0"/>
    <s v="animation"/>
    <x v="464"/>
    <d v="2016-05-18T20:22:15"/>
  </r>
  <r>
    <n v="465"/>
    <s v="&quot;Amp&quot; A Story About a Robot"/>
    <s v="&quot;Amp&quot; is a short film about a robot with needs."/>
    <n v="512"/>
    <n v="28986.16"/>
    <x v="2"/>
    <s v="US"/>
    <s v="USD"/>
    <n v="1403837574"/>
    <n v="1402455174"/>
    <b v="0"/>
    <n v="8"/>
    <b v="0"/>
    <s v="film &amp; video/animation"/>
    <n v="5661"/>
    <n v="3623.27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346"/>
    <x v="2"/>
    <s v="US"/>
    <s v="USD"/>
    <n v="1347057464"/>
    <n v="1344465464"/>
    <b v="0"/>
    <n v="5"/>
    <b v="0"/>
    <s v="film &amp; video/animation"/>
    <n v="3"/>
    <n v="69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51"/>
    <x v="2"/>
    <s v="US"/>
    <s v="USD"/>
    <n v="1348849134"/>
    <n v="1344961134"/>
    <b v="0"/>
    <n v="39"/>
    <b v="0"/>
    <s v="film &amp; video/animation"/>
    <n v="0"/>
    <n v="1.31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837"/>
    <x v="2"/>
    <s v="US"/>
    <s v="USD"/>
    <n v="1341978665"/>
    <n v="1336795283"/>
    <b v="0"/>
    <n v="0"/>
    <b v="0"/>
    <s v="film &amp; video/animation"/>
    <n v="11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1055.01"/>
    <x v="2"/>
    <s v="GB"/>
    <s v="GBP"/>
    <n v="1409960724"/>
    <n v="1404776724"/>
    <b v="0"/>
    <n v="0"/>
    <b v="0"/>
    <s v="film &amp; video/animation"/>
    <n v="18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365"/>
    <x v="2"/>
    <s v="US"/>
    <s v="USD"/>
    <n v="1389844800"/>
    <n v="1385524889"/>
    <b v="0"/>
    <n v="2"/>
    <b v="0"/>
    <s v="film &amp; video/animation"/>
    <n v="27"/>
    <n v="682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0"/>
    <x v="2"/>
    <s v="US"/>
    <s v="USD"/>
    <n v="1397924379"/>
    <n v="1394039979"/>
    <b v="0"/>
    <n v="170"/>
    <b v="0"/>
    <s v="film &amp; video/animation"/>
    <n v="0"/>
    <n v="0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8671"/>
    <x v="2"/>
    <s v="US"/>
    <s v="USD"/>
    <n v="1408831718"/>
    <n v="1406239718"/>
    <b v="0"/>
    <n v="5"/>
    <b v="0"/>
    <s v="film &amp; video/animation"/>
    <n v="2334"/>
    <n v="3734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10"/>
    <x v="2"/>
    <s v="US"/>
    <s v="USD"/>
    <n v="1410972319"/>
    <n v="1408380319"/>
    <b v="0"/>
    <n v="14"/>
    <b v="0"/>
    <s v="film &amp; video/animation"/>
    <n v="0"/>
    <n v="0.71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2804.16"/>
    <x v="2"/>
    <s v="US"/>
    <s v="USD"/>
    <n v="1487318029"/>
    <n v="1484726029"/>
    <b v="0"/>
    <n v="1"/>
    <b v="0"/>
    <s v="film &amp; video/animation"/>
    <n v="85"/>
    <n v="2804.16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5226"/>
    <x v="2"/>
    <s v="US"/>
    <s v="USD"/>
    <n v="1430877843"/>
    <n v="1428285843"/>
    <b v="0"/>
    <n v="0"/>
    <b v="0"/>
    <s v="film &amp; video/animation"/>
    <n v="261"/>
    <n v="0"/>
    <x v="0"/>
    <s v="animation"/>
    <x v="475"/>
    <d v="2015-05-06T02:04:03"/>
  </r>
  <r>
    <n v="476"/>
    <s v="Sight Word Music Videos"/>
    <s v="Animated Music Videos that teach kids how to read."/>
    <n v="220000"/>
    <n v="0"/>
    <x v="2"/>
    <s v="US"/>
    <s v="USD"/>
    <n v="1401767940"/>
    <n v="1398727441"/>
    <b v="0"/>
    <n v="124"/>
    <b v="0"/>
    <s v="film &amp; video/animation"/>
    <n v="0"/>
    <n v="0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7711.3"/>
    <x v="2"/>
    <s v="US"/>
    <s v="USD"/>
    <n v="1337371334"/>
    <n v="1332187334"/>
    <b v="0"/>
    <n v="0"/>
    <b v="0"/>
    <s v="film &amp; video/animation"/>
    <n v="514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350"/>
    <x v="2"/>
    <s v="US"/>
    <s v="USD"/>
    <n v="1427921509"/>
    <n v="1425333109"/>
    <b v="0"/>
    <n v="0"/>
    <b v="0"/>
    <s v="film &amp; video/animation"/>
    <n v="4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120"/>
    <x v="2"/>
    <s v="US"/>
    <s v="USD"/>
    <n v="1416566835"/>
    <n v="1411379235"/>
    <b v="0"/>
    <n v="55"/>
    <b v="0"/>
    <s v="film &amp; video/animation"/>
    <n v="1"/>
    <n v="2.1800000000000002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2"/>
    <x v="2"/>
    <s v="US"/>
    <s v="USD"/>
    <n v="1376049615"/>
    <n v="1373457615"/>
    <b v="0"/>
    <n v="140"/>
    <b v="0"/>
    <s v="film &amp; video/animation"/>
    <n v="0"/>
    <n v="0.01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0"/>
    <x v="2"/>
    <s v="US"/>
    <s v="USD"/>
    <n v="1349885289"/>
    <n v="1347293289"/>
    <b v="0"/>
    <n v="21"/>
    <b v="0"/>
    <s v="film &amp; video/animation"/>
    <n v="0"/>
    <n v="0.48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350"/>
    <x v="2"/>
    <s v="US"/>
    <s v="USD"/>
    <n v="1460644440"/>
    <n v="1458336690"/>
    <b v="0"/>
    <n v="1"/>
    <b v="0"/>
    <s v="film &amp; video/animation"/>
    <n v="4"/>
    <n v="35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120"/>
    <x v="2"/>
    <s v="GB"/>
    <s v="GBP"/>
    <n v="1359434672"/>
    <n v="1354250672"/>
    <b v="0"/>
    <n v="147"/>
    <b v="0"/>
    <s v="film &amp; video/animation"/>
    <n v="1"/>
    <n v="0.8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0"/>
    <x v="2"/>
    <s v="GB"/>
    <s v="GBP"/>
    <n v="1446766372"/>
    <n v="1443220372"/>
    <b v="0"/>
    <n v="11"/>
    <b v="0"/>
    <s v="film &amp; video/animation"/>
    <n v="0"/>
    <n v="0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5"/>
    <x v="2"/>
    <s v="GB"/>
    <s v="GBP"/>
    <n v="1368792499"/>
    <n v="1366200499"/>
    <b v="0"/>
    <n v="125"/>
    <b v="0"/>
    <s v="film &amp; video/animation"/>
    <n v="0"/>
    <n v="0.04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0"/>
    <x v="2"/>
    <s v="AU"/>
    <s v="AUD"/>
    <n v="1401662239"/>
    <n v="1399070239"/>
    <b v="0"/>
    <n v="1"/>
    <b v="0"/>
    <s v="film &amp; video/animation"/>
    <n v="0"/>
    <n v="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250"/>
    <x v="2"/>
    <s v="US"/>
    <s v="USD"/>
    <n v="1483924700"/>
    <n v="1481332700"/>
    <b v="0"/>
    <n v="0"/>
    <b v="0"/>
    <s v="film &amp; video/animation"/>
    <n v="2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0"/>
    <x v="2"/>
    <s v="US"/>
    <s v="USD"/>
    <n v="1325763180"/>
    <n v="1323084816"/>
    <b v="0"/>
    <n v="3"/>
    <b v="0"/>
    <s v="film &amp; video/animation"/>
    <n v="0"/>
    <n v="0"/>
    <x v="0"/>
    <s v="animation"/>
    <x v="489"/>
    <d v="2012-01-05T11:33:00"/>
  </r>
  <r>
    <n v="490"/>
    <s v="PROJECT IS CANCELLED"/>
    <s v="Cancelled"/>
    <n v="1000"/>
    <n v="11500"/>
    <x v="2"/>
    <s v="US"/>
    <s v="USD"/>
    <n v="1345677285"/>
    <n v="1343085285"/>
    <b v="0"/>
    <n v="0"/>
    <b v="0"/>
    <s v="film &amp; video/animation"/>
    <n v="115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350"/>
    <x v="2"/>
    <s v="US"/>
    <s v="USD"/>
    <n v="1453937699"/>
    <n v="1451345699"/>
    <b v="0"/>
    <n v="0"/>
    <b v="0"/>
    <s v="film &amp; video/animation"/>
    <n v="4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1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51"/>
    <x v="2"/>
    <s v="US"/>
    <s v="USD"/>
    <n v="1404356400"/>
    <n v="1402343765"/>
    <b v="0"/>
    <n v="3"/>
    <b v="0"/>
    <s v="film &amp; video/animation"/>
    <n v="0"/>
    <n v="17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920"/>
    <x v="2"/>
    <s v="US"/>
    <s v="USD"/>
    <n v="1437076305"/>
    <n v="1434484305"/>
    <b v="0"/>
    <n v="0"/>
    <b v="0"/>
    <s v="film &amp; video/animation"/>
    <n v="13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0"/>
    <x v="2"/>
    <s v="US"/>
    <s v="USD"/>
    <n v="1392070874"/>
    <n v="1386886874"/>
    <b v="0"/>
    <n v="1"/>
    <b v="0"/>
    <s v="film &amp; video/animation"/>
    <n v="0"/>
    <n v="0"/>
    <x v="0"/>
    <s v="animation"/>
    <x v="496"/>
    <d v="2014-02-10T22:21:14"/>
  </r>
  <r>
    <n v="497"/>
    <s v="Galaxy Probe Kids"/>
    <s v="live-action/animated series pilot."/>
    <n v="4480"/>
    <n v="2076"/>
    <x v="2"/>
    <s v="US"/>
    <s v="USD"/>
    <n v="1419483600"/>
    <n v="1414889665"/>
    <b v="0"/>
    <n v="3"/>
    <b v="0"/>
    <s v="film &amp; video/animation"/>
    <n v="46"/>
    <n v="692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0"/>
    <x v="2"/>
    <s v="US"/>
    <s v="USD"/>
    <n v="1324664249"/>
    <n v="1321035449"/>
    <b v="0"/>
    <n v="22"/>
    <b v="0"/>
    <s v="film &amp; video/animation"/>
    <n v="0"/>
    <n v="0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51"/>
    <x v="2"/>
    <s v="US"/>
    <s v="USD"/>
    <n v="1255381140"/>
    <n v="1250630968"/>
    <b v="0"/>
    <n v="26"/>
    <b v="0"/>
    <s v="film &amp; video/animation"/>
    <n v="0"/>
    <n v="1.96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1010"/>
    <x v="2"/>
    <s v="US"/>
    <s v="USD"/>
    <n v="1273356960"/>
    <n v="1268255751"/>
    <b v="0"/>
    <n v="4"/>
    <b v="0"/>
    <s v="film &amp; video/animation"/>
    <n v="16"/>
    <n v="252.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350"/>
    <x v="2"/>
    <s v="US"/>
    <s v="USD"/>
    <n v="1310189851"/>
    <n v="1307597851"/>
    <b v="0"/>
    <n v="0"/>
    <b v="0"/>
    <s v="film &amp; video/animation"/>
    <n v="4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51"/>
    <x v="2"/>
    <s v="US"/>
    <s v="USD"/>
    <n v="1332073025"/>
    <n v="1329484625"/>
    <b v="0"/>
    <n v="4"/>
    <b v="0"/>
    <s v="film &amp; video/animation"/>
    <n v="0"/>
    <n v="12.7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011"/>
    <x v="2"/>
    <s v="GB"/>
    <s v="GBP"/>
    <n v="1421498303"/>
    <n v="1418906303"/>
    <b v="0"/>
    <n v="9"/>
    <b v="0"/>
    <s v="film &amp; video/animation"/>
    <n v="16"/>
    <n v="112.33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45"/>
    <x v="2"/>
    <s v="US"/>
    <s v="USD"/>
    <n v="1334097387"/>
    <n v="1328916987"/>
    <b v="0"/>
    <n v="5"/>
    <b v="0"/>
    <s v="film &amp; video/animation"/>
    <n v="0"/>
    <n v="9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251"/>
    <x v="2"/>
    <s v="US"/>
    <s v="USD"/>
    <n v="1451010086"/>
    <n v="1447122086"/>
    <b v="0"/>
    <n v="14"/>
    <b v="0"/>
    <s v="film &amp; video/animation"/>
    <n v="2"/>
    <n v="17.93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0"/>
    <x v="2"/>
    <s v="US"/>
    <s v="USD"/>
    <n v="1376140520"/>
    <n v="1373548520"/>
    <b v="0"/>
    <n v="1"/>
    <b v="0"/>
    <s v="film &amp; video/animation"/>
    <n v="0"/>
    <n v="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51"/>
    <x v="2"/>
    <s v="US"/>
    <s v="USD"/>
    <n v="1350687657"/>
    <n v="1346799657"/>
    <b v="0"/>
    <n v="10"/>
    <b v="0"/>
    <s v="film &amp; video/animation"/>
    <n v="0"/>
    <n v="5.0999999999999996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0"/>
    <x v="2"/>
    <s v="US"/>
    <s v="USD"/>
    <n v="1337955240"/>
    <n v="1332808501"/>
    <b v="0"/>
    <n v="3"/>
    <b v="0"/>
    <s v="film &amp; video/animation"/>
    <n v="0"/>
    <n v="0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366"/>
    <x v="2"/>
    <s v="GB"/>
    <s v="GBP"/>
    <n v="1435504170"/>
    <n v="1432912170"/>
    <b v="0"/>
    <n v="1"/>
    <b v="0"/>
    <s v="film &amp; video/animation"/>
    <n v="27"/>
    <n v="1366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205"/>
    <x v="2"/>
    <s v="US"/>
    <s v="USD"/>
    <n v="1456805639"/>
    <n v="1454213639"/>
    <b v="0"/>
    <n v="0"/>
    <b v="0"/>
    <s v="film &amp; video/animation"/>
    <n v="1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366"/>
    <x v="2"/>
    <s v="US"/>
    <s v="USD"/>
    <n v="1365228982"/>
    <n v="1362640582"/>
    <b v="0"/>
    <n v="5"/>
    <b v="0"/>
    <s v="film &amp; video/animation"/>
    <n v="27"/>
    <n v="273.2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680"/>
    <x v="2"/>
    <s v="US"/>
    <s v="USD"/>
    <n v="1479667727"/>
    <n v="1475776127"/>
    <b v="0"/>
    <n v="2"/>
    <b v="0"/>
    <s v="film &amp; video/animation"/>
    <n v="9"/>
    <n v="340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0"/>
    <x v="2"/>
    <s v="US"/>
    <s v="USD"/>
    <n v="1471244400"/>
    <n v="1467387705"/>
    <b v="0"/>
    <n v="68"/>
    <b v="0"/>
    <s v="film &amp; video/animation"/>
    <n v="0"/>
    <n v="0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7733"/>
    <x v="2"/>
    <s v="CA"/>
    <s v="CAD"/>
    <n v="1407595447"/>
    <n v="1405003447"/>
    <b v="0"/>
    <n v="3"/>
    <b v="0"/>
    <s v="film &amp; video/animation"/>
    <n v="516"/>
    <n v="2577.67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0"/>
    <x v="2"/>
    <s v="US"/>
    <s v="USD"/>
    <n v="1451389601"/>
    <n v="1447933601"/>
    <b v="0"/>
    <n v="34"/>
    <b v="0"/>
    <s v="film &amp; video/animation"/>
    <n v="0"/>
    <n v="0"/>
    <x v="0"/>
    <s v="animation"/>
    <x v="515"/>
    <d v="2015-12-29T11:46:41"/>
  </r>
  <r>
    <n v="516"/>
    <s v="Shipmates"/>
    <s v="A big brother style comedy animation series starring famous seafarers"/>
    <n v="5000"/>
    <n v="1367"/>
    <x v="2"/>
    <s v="GB"/>
    <s v="GBP"/>
    <n v="1432752080"/>
    <n v="1427568080"/>
    <b v="0"/>
    <n v="0"/>
    <b v="0"/>
    <s v="film &amp; video/animation"/>
    <n v="27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120"/>
    <x v="2"/>
    <s v="US"/>
    <s v="USD"/>
    <n v="1486046761"/>
    <n v="1483454761"/>
    <b v="0"/>
    <n v="3"/>
    <b v="0"/>
    <s v="film &amp; video/animation"/>
    <n v="1"/>
    <n v="40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910"/>
    <x v="2"/>
    <s v="US"/>
    <s v="USD"/>
    <n v="1441550760"/>
    <n v="1438958824"/>
    <b v="0"/>
    <n v="0"/>
    <b v="0"/>
    <s v="film &amp; video/animation"/>
    <n v="13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50"/>
    <x v="2"/>
    <s v="US"/>
    <s v="USD"/>
    <n v="1354699421"/>
    <n v="1352107421"/>
    <b v="0"/>
    <n v="70"/>
    <b v="0"/>
    <s v="film &amp; video/animation"/>
    <n v="2"/>
    <n v="3.5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1370"/>
    <x v="0"/>
    <s v="GB"/>
    <s v="GBP"/>
    <n v="1449766261"/>
    <n v="1447174261"/>
    <b v="0"/>
    <n v="34"/>
    <b v="1"/>
    <s v="theater/plays"/>
    <n v="27"/>
    <n v="40.29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373.24"/>
    <x v="0"/>
    <s v="US"/>
    <s v="USD"/>
    <n v="1477976340"/>
    <n v="1475460819"/>
    <b v="0"/>
    <n v="56"/>
    <b v="1"/>
    <s v="theater/plays"/>
    <n v="27"/>
    <n v="24.52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000"/>
    <x v="0"/>
    <s v="US"/>
    <s v="USD"/>
    <n v="1458518325"/>
    <n v="1456793925"/>
    <b v="0"/>
    <n v="31"/>
    <b v="1"/>
    <s v="theater/plays"/>
    <n v="100"/>
    <n v="96.7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374.16"/>
    <x v="0"/>
    <s v="US"/>
    <s v="USD"/>
    <n v="1442805076"/>
    <n v="1440213076"/>
    <b v="0"/>
    <n v="84"/>
    <b v="1"/>
    <s v="theater/plays"/>
    <n v="27"/>
    <n v="16.3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2535"/>
    <x v="0"/>
    <s v="GB"/>
    <s v="GBP"/>
    <n v="1464801169"/>
    <n v="1462209169"/>
    <b v="0"/>
    <n v="130"/>
    <b v="1"/>
    <s v="theater/plays"/>
    <n v="72"/>
    <n v="19.5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251"/>
    <x v="0"/>
    <s v="US"/>
    <s v="USD"/>
    <n v="1410601041"/>
    <n v="1406713041"/>
    <b v="0"/>
    <n v="12"/>
    <b v="1"/>
    <s v="theater/plays"/>
    <n v="2"/>
    <n v="20.92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7750"/>
    <x v="0"/>
    <s v="GB"/>
    <s v="GBP"/>
    <n v="1438966800"/>
    <n v="1436278344"/>
    <b v="0"/>
    <n v="23"/>
    <b v="1"/>
    <s v="theater/plays"/>
    <n v="517"/>
    <n v="336.9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351"/>
    <x v="0"/>
    <s v="US"/>
    <s v="USD"/>
    <n v="1487347500"/>
    <n v="1484715366"/>
    <b v="0"/>
    <n v="158"/>
    <b v="1"/>
    <s v="theater/plays"/>
    <n v="4"/>
    <n v="2.2200000000000002"/>
    <x v="1"/>
    <s v="plays"/>
    <x v="527"/>
    <d v="2017-02-17T16:05:00"/>
  </r>
  <r>
    <n v="528"/>
    <s v="Devastated No Matter What"/>
    <s v="A Festival Backed Production of a Full-Length Play."/>
    <n v="1150"/>
    <n v="10710"/>
    <x v="0"/>
    <s v="US"/>
    <s v="USD"/>
    <n v="1434921600"/>
    <n v="1433109907"/>
    <b v="0"/>
    <n v="30"/>
    <b v="1"/>
    <s v="theater/plays"/>
    <n v="931"/>
    <n v="357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0156"/>
    <x v="0"/>
    <s v="CA"/>
    <s v="CAD"/>
    <n v="1484110800"/>
    <n v="1482281094"/>
    <b v="0"/>
    <n v="18"/>
    <b v="1"/>
    <s v="theater/plays"/>
    <n v="846"/>
    <n v="564.22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2734.11"/>
    <x v="0"/>
    <s v="US"/>
    <s v="USD"/>
    <n v="1435111200"/>
    <n v="1433254268"/>
    <b v="0"/>
    <n v="29"/>
    <b v="1"/>
    <s v="theater/plays"/>
    <n v="80"/>
    <n v="94.28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2130"/>
    <x v="0"/>
    <s v="US"/>
    <s v="USD"/>
    <n v="1481957940"/>
    <n v="1478050429"/>
    <b v="0"/>
    <n v="31"/>
    <b v="1"/>
    <s v="theater/plays"/>
    <n v="53"/>
    <n v="68.709999999999994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351"/>
    <x v="0"/>
    <s v="US"/>
    <s v="USD"/>
    <n v="1463098208"/>
    <n v="1460506208"/>
    <b v="0"/>
    <n v="173"/>
    <b v="1"/>
    <s v="theater/plays"/>
    <n v="4"/>
    <n v="2.0299999999999998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5226"/>
    <x v="0"/>
    <s v="GB"/>
    <s v="GBP"/>
    <n v="1463394365"/>
    <n v="1461320765"/>
    <b v="0"/>
    <n v="17"/>
    <b v="1"/>
    <s v="theater/plays"/>
    <n v="261"/>
    <n v="307.41000000000003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20"/>
    <x v="0"/>
    <s v="NO"/>
    <s v="NOK"/>
    <n v="1446418800"/>
    <n v="1443036470"/>
    <b v="0"/>
    <n v="48"/>
    <b v="1"/>
    <s v="theater/plays"/>
    <n v="1"/>
    <n v="2.5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5232"/>
    <x v="0"/>
    <s v="GB"/>
    <s v="GBP"/>
    <n v="1483707905"/>
    <n v="1481115905"/>
    <b v="0"/>
    <n v="59"/>
    <b v="1"/>
    <s v="theater/plays"/>
    <n v="262"/>
    <n v="88.6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2823"/>
    <x v="0"/>
    <s v="GB"/>
    <s v="GBP"/>
    <n v="1438624800"/>
    <n v="1435133807"/>
    <b v="0"/>
    <n v="39"/>
    <b v="1"/>
    <s v="theater/plays"/>
    <n v="86"/>
    <n v="72.38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5233"/>
    <x v="0"/>
    <s v="US"/>
    <s v="USD"/>
    <n v="1446665191"/>
    <n v="1444069591"/>
    <b v="0"/>
    <n v="59"/>
    <b v="1"/>
    <s v="theater/plays"/>
    <n v="262"/>
    <n v="88.69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381"/>
    <x v="0"/>
    <s v="US"/>
    <s v="USD"/>
    <n v="1463166263"/>
    <n v="1460574263"/>
    <b v="0"/>
    <n v="60"/>
    <b v="1"/>
    <s v="theater/plays"/>
    <n v="28"/>
    <n v="23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30226"/>
    <x v="0"/>
    <s v="GB"/>
    <s v="GBP"/>
    <n v="1467681107"/>
    <n v="1465866707"/>
    <b v="0"/>
    <n v="20"/>
    <b v="1"/>
    <s v="theater/plays"/>
    <n v="6045"/>
    <n v="1511.3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20"/>
    <x v="2"/>
    <s v="US"/>
    <s v="USD"/>
    <n v="1423078606"/>
    <n v="1420486606"/>
    <b v="0"/>
    <n v="1"/>
    <b v="0"/>
    <s v="technology/web"/>
    <n v="1"/>
    <n v="120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035.05"/>
    <x v="2"/>
    <s v="US"/>
    <s v="USD"/>
    <n v="1446080834"/>
    <n v="1443488834"/>
    <b v="0"/>
    <n v="1"/>
    <b v="0"/>
    <s v="technology/web"/>
    <n v="45"/>
    <n v="2035.0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0"/>
    <x v="2"/>
    <s v="US"/>
    <s v="USD"/>
    <n v="1462293716"/>
    <n v="1457113316"/>
    <b v="0"/>
    <n v="1"/>
    <b v="0"/>
    <s v="technology/web"/>
    <n v="0"/>
    <n v="0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50"/>
    <x v="2"/>
    <s v="AU"/>
    <s v="AUD"/>
    <n v="1414807962"/>
    <n v="1412215962"/>
    <b v="0"/>
    <n v="2"/>
    <b v="0"/>
    <s v="technology/web"/>
    <n v="0"/>
    <n v="2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30241"/>
    <x v="2"/>
    <s v="US"/>
    <s v="USD"/>
    <n v="1467647160"/>
    <n v="1465055160"/>
    <b v="0"/>
    <n v="2"/>
    <b v="0"/>
    <s v="technology/web"/>
    <n v="6048"/>
    <n v="15120.5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0"/>
    <x v="2"/>
    <s v="FR"/>
    <s v="EUR"/>
    <n v="1447600389"/>
    <n v="1444140789"/>
    <b v="0"/>
    <n v="34"/>
    <b v="0"/>
    <s v="technology/web"/>
    <n v="0"/>
    <n v="0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0"/>
    <x v="2"/>
    <s v="US"/>
    <s v="USD"/>
    <n v="1445097715"/>
    <n v="1441209715"/>
    <b v="0"/>
    <n v="2"/>
    <b v="0"/>
    <s v="technology/web"/>
    <n v="0"/>
    <n v="0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838"/>
    <x v="2"/>
    <s v="GB"/>
    <s v="GBP"/>
    <n v="1455122564"/>
    <n v="1452530564"/>
    <b v="0"/>
    <n v="0"/>
    <b v="0"/>
    <s v="technology/web"/>
    <n v="11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353"/>
    <x v="2"/>
    <s v="GB"/>
    <s v="GBP"/>
    <n v="1446154848"/>
    <n v="1443562848"/>
    <b v="0"/>
    <n v="1"/>
    <b v="0"/>
    <s v="technology/web"/>
    <n v="4"/>
    <n v="353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4004"/>
    <x v="2"/>
    <s v="GB"/>
    <s v="GBP"/>
    <n v="1436368622"/>
    <n v="1433776622"/>
    <b v="0"/>
    <n v="8"/>
    <b v="0"/>
    <s v="technology/web"/>
    <n v="160"/>
    <n v="500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1382"/>
    <x v="2"/>
    <s v="CA"/>
    <s v="CAD"/>
    <n v="1485838800"/>
    <n v="1484756245"/>
    <b v="0"/>
    <n v="4"/>
    <b v="0"/>
    <s v="technology/web"/>
    <n v="28"/>
    <n v="345.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0"/>
    <x v="2"/>
    <s v="US"/>
    <s v="USD"/>
    <n v="1438451580"/>
    <n v="1434609424"/>
    <b v="0"/>
    <n v="28"/>
    <b v="0"/>
    <s v="technology/web"/>
    <n v="0"/>
    <n v="0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1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25"/>
    <x v="2"/>
    <s v="US"/>
    <s v="USD"/>
    <n v="1415988991"/>
    <n v="1413393391"/>
    <b v="0"/>
    <n v="6"/>
    <b v="0"/>
    <s v="technology/web"/>
    <n v="0"/>
    <n v="4.17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2495"/>
    <x v="2"/>
    <s v="US"/>
    <s v="USD"/>
    <n v="1413735972"/>
    <n v="1411143972"/>
    <b v="0"/>
    <n v="22"/>
    <b v="0"/>
    <s v="technology/web"/>
    <n v="64"/>
    <n v="113.41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842"/>
    <x v="2"/>
    <s v="GB"/>
    <s v="GBP"/>
    <n v="1465720143"/>
    <n v="1463128143"/>
    <b v="0"/>
    <n v="0"/>
    <b v="0"/>
    <s v="technology/web"/>
    <n v="11"/>
    <n v="0"/>
    <x v="2"/>
    <s v="web"/>
    <x v="555"/>
    <d v="2016-06-12T08:29:03"/>
  </r>
  <r>
    <n v="556"/>
    <s v="Braille Academy"/>
    <s v="An educational platform for learning Unified English Braille Code"/>
    <n v="8000"/>
    <n v="683"/>
    <x v="2"/>
    <s v="US"/>
    <s v="USD"/>
    <n v="1452112717"/>
    <n v="1449520717"/>
    <b v="0"/>
    <n v="1"/>
    <b v="0"/>
    <s v="technology/web"/>
    <n v="9"/>
    <n v="683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0"/>
    <x v="2"/>
    <s v="DE"/>
    <s v="EUR"/>
    <n v="1480721803"/>
    <n v="1478126203"/>
    <b v="0"/>
    <n v="20"/>
    <b v="0"/>
    <s v="technology/web"/>
    <n v="0"/>
    <n v="0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20491"/>
    <x v="2"/>
    <s v="US"/>
    <s v="USD"/>
    <n v="1427227905"/>
    <n v="1424639505"/>
    <b v="0"/>
    <n v="0"/>
    <b v="0"/>
    <s v="technology/web"/>
    <n v="2732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0"/>
    <x v="2"/>
    <s v="US"/>
    <s v="USD"/>
    <n v="1449989260"/>
    <n v="1447397260"/>
    <b v="0"/>
    <n v="1"/>
    <b v="0"/>
    <s v="technology/web"/>
    <n v="0"/>
    <n v="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0"/>
    <x v="2"/>
    <s v="CA"/>
    <s v="CAD"/>
    <n v="1418841045"/>
    <n v="1416249045"/>
    <b v="0"/>
    <n v="3"/>
    <b v="0"/>
    <s v="technology/web"/>
    <n v="0"/>
    <n v="0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120"/>
    <x v="2"/>
    <s v="US"/>
    <s v="USD"/>
    <n v="1445874513"/>
    <n v="1442850513"/>
    <b v="0"/>
    <n v="2"/>
    <b v="0"/>
    <s v="technology/web"/>
    <n v="1"/>
    <n v="60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0"/>
    <x v="2"/>
    <s v="AU"/>
    <s v="AUD"/>
    <n v="1424137247"/>
    <n v="1421545247"/>
    <b v="0"/>
    <n v="2"/>
    <b v="0"/>
    <s v="technology/web"/>
    <n v="0"/>
    <n v="0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95"/>
    <x v="2"/>
    <s v="FR"/>
    <s v="EUR"/>
    <n v="1457822275"/>
    <n v="1455230275"/>
    <b v="0"/>
    <n v="1"/>
    <b v="0"/>
    <s v="technology/web"/>
    <n v="1"/>
    <n v="95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25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384"/>
    <x v="2"/>
    <s v="US"/>
    <s v="USD"/>
    <n v="1468513533"/>
    <n v="1465921533"/>
    <b v="0"/>
    <n v="1"/>
    <b v="0"/>
    <s v="technology/web"/>
    <n v="28"/>
    <n v="1384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355"/>
    <x v="2"/>
    <s v="US"/>
    <s v="USD"/>
    <n v="1420143194"/>
    <n v="1417551194"/>
    <b v="0"/>
    <n v="0"/>
    <b v="0"/>
    <s v="technology/web"/>
    <n v="4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45"/>
    <x v="2"/>
    <s v="NZ"/>
    <s v="NZD"/>
    <n v="1452942000"/>
    <n v="1449785223"/>
    <b v="0"/>
    <n v="5"/>
    <b v="0"/>
    <s v="technology/web"/>
    <n v="0"/>
    <n v="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4005"/>
    <x v="2"/>
    <s v="CA"/>
    <s v="CAD"/>
    <n v="1451679612"/>
    <n v="1449087612"/>
    <b v="0"/>
    <n v="1"/>
    <b v="0"/>
    <s v="technology/web"/>
    <n v="160"/>
    <n v="4005"/>
    <x v="2"/>
    <s v="web"/>
    <x v="569"/>
    <d v="2016-01-01T20:20:12"/>
  </r>
  <r>
    <n v="570"/>
    <s v="Relaunching in May"/>
    <s v="Humans have AM/FM/Satellite radio, kids have radio Disney, pets have DogCatRadio."/>
    <n v="85000"/>
    <n v="0"/>
    <x v="2"/>
    <s v="US"/>
    <s v="USD"/>
    <n v="1455822569"/>
    <n v="1453230569"/>
    <b v="0"/>
    <n v="1"/>
    <b v="0"/>
    <s v="technology/web"/>
    <n v="0"/>
    <n v="0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25"/>
    <x v="2"/>
    <s v="US"/>
    <s v="USD"/>
    <n v="1437969540"/>
    <n v="1436297723"/>
    <b v="0"/>
    <n v="2"/>
    <b v="0"/>
    <s v="technology/web"/>
    <n v="0"/>
    <n v="12.5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4010"/>
    <x v="2"/>
    <s v="US"/>
    <s v="USD"/>
    <n v="1446660688"/>
    <n v="1444065088"/>
    <b v="0"/>
    <n v="0"/>
    <b v="0"/>
    <s v="technology/web"/>
    <n v="16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0"/>
    <x v="2"/>
    <s v="US"/>
    <s v="USD"/>
    <n v="1421543520"/>
    <n v="1416445931"/>
    <b v="0"/>
    <n v="9"/>
    <b v="0"/>
    <s v="technology/web"/>
    <n v="0"/>
    <n v="0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298"/>
    <x v="2"/>
    <s v="GB"/>
    <s v="GBP"/>
    <n v="1476873507"/>
    <n v="1474281507"/>
    <b v="0"/>
    <n v="4"/>
    <b v="0"/>
    <s v="technology/web"/>
    <n v="3"/>
    <n v="74.5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0"/>
    <x v="2"/>
    <s v="DE"/>
    <s v="EUR"/>
    <n v="1434213443"/>
    <n v="1431621443"/>
    <b v="0"/>
    <n v="4"/>
    <b v="0"/>
    <s v="technology/web"/>
    <n v="0"/>
    <n v="0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0"/>
    <x v="2"/>
    <s v="US"/>
    <s v="USD"/>
    <n v="1427537952"/>
    <n v="1422357552"/>
    <b v="0"/>
    <n v="1"/>
    <b v="0"/>
    <s v="technology/web"/>
    <n v="0"/>
    <n v="0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387"/>
    <x v="2"/>
    <s v="US"/>
    <s v="USD"/>
    <n v="1463753302"/>
    <n v="1458569302"/>
    <b v="0"/>
    <n v="1"/>
    <b v="0"/>
    <s v="technology/web"/>
    <n v="28"/>
    <n v="1387"/>
    <x v="2"/>
    <s v="web"/>
    <x v="577"/>
    <d v="2016-05-20T14:08:22"/>
  </r>
  <r>
    <n v="578"/>
    <s v="weBuy Crowdsourced Shopping"/>
    <s v="weBuy trade built on technology and Crowd Sourced Power"/>
    <n v="125000"/>
    <n v="0"/>
    <x v="2"/>
    <s v="GB"/>
    <s v="GBP"/>
    <n v="1441633993"/>
    <n v="1439560393"/>
    <b v="0"/>
    <n v="7"/>
    <b v="0"/>
    <s v="technology/web"/>
    <n v="0"/>
    <n v="0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252"/>
    <x v="2"/>
    <s v="US"/>
    <s v="USD"/>
    <n v="1419539223"/>
    <n v="1416947223"/>
    <b v="0"/>
    <n v="5"/>
    <b v="0"/>
    <s v="technology/web"/>
    <n v="2"/>
    <n v="50.4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3001"/>
    <x v="2"/>
    <s v="US"/>
    <s v="USD"/>
    <n v="1474580867"/>
    <n v="1471988867"/>
    <b v="0"/>
    <n v="1"/>
    <b v="0"/>
    <s v="technology/web"/>
    <n v="100"/>
    <n v="300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50803"/>
    <x v="2"/>
    <s v="US"/>
    <s v="USD"/>
    <n v="1438474704"/>
    <n v="1435882704"/>
    <b v="0"/>
    <n v="0"/>
    <b v="0"/>
    <s v="technology/web"/>
    <n v="12701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610"/>
    <x v="2"/>
    <s v="US"/>
    <s v="USD"/>
    <n v="1426800687"/>
    <n v="1424212287"/>
    <b v="0"/>
    <n v="1"/>
    <b v="0"/>
    <s v="technology/web"/>
    <n v="7"/>
    <n v="610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1530"/>
    <x v="2"/>
    <s v="US"/>
    <s v="USD"/>
    <n v="1426522316"/>
    <n v="1423933916"/>
    <b v="0"/>
    <n v="2"/>
    <b v="0"/>
    <s v="technology/web"/>
    <n v="1153"/>
    <n v="5765"/>
    <x v="2"/>
    <s v="web"/>
    <x v="584"/>
    <d v="2015-03-16T16:11:56"/>
  </r>
  <r>
    <n v="585"/>
    <s v="Link Card"/>
    <s v="SAVE UP TO 40% WHEN YOU SPEND!_x000a__x000a_PRE-ORDER YOUR LINK CARD TODAY"/>
    <n v="9000"/>
    <n v="610"/>
    <x v="2"/>
    <s v="GB"/>
    <s v="GBP"/>
    <n v="1448928000"/>
    <n v="1444123377"/>
    <b v="0"/>
    <n v="0"/>
    <b v="0"/>
    <s v="technology/web"/>
    <n v="7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358"/>
    <x v="2"/>
    <s v="US"/>
    <s v="USD"/>
    <n v="1424032207"/>
    <n v="1421440207"/>
    <b v="0"/>
    <n v="4"/>
    <b v="0"/>
    <s v="technology/web"/>
    <n v="4"/>
    <n v="89.5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10"/>
    <x v="2"/>
    <s v="CA"/>
    <s v="CAD"/>
    <n v="1429207833"/>
    <n v="1426615833"/>
    <b v="0"/>
    <n v="7"/>
    <b v="0"/>
    <s v="technology/web"/>
    <n v="0"/>
    <n v="1.43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611"/>
    <x v="2"/>
    <s v="IT"/>
    <s v="EUR"/>
    <n v="1479410886"/>
    <n v="1474223286"/>
    <b v="0"/>
    <n v="2"/>
    <b v="0"/>
    <s v="technology/web"/>
    <n v="7"/>
    <n v="305.5"/>
    <x v="2"/>
    <s v="web"/>
    <x v="588"/>
    <d v="2016-11-17T19:28:06"/>
  </r>
  <r>
    <n v="589"/>
    <s v="Get Neighborly"/>
    <s v="Services closer than you think..."/>
    <n v="7500"/>
    <n v="850"/>
    <x v="2"/>
    <s v="US"/>
    <s v="USD"/>
    <n v="1436366699"/>
    <n v="1435070699"/>
    <b v="0"/>
    <n v="1"/>
    <b v="0"/>
    <s v="technology/web"/>
    <n v="11"/>
    <n v="850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1389"/>
    <x v="2"/>
    <s v="GB"/>
    <s v="GBP"/>
    <n v="1454936460"/>
    <n v="1452259131"/>
    <b v="0"/>
    <n v="9"/>
    <b v="0"/>
    <s v="technology/web"/>
    <n v="28"/>
    <n v="154.33000000000001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0"/>
    <x v="2"/>
    <s v="US"/>
    <s v="USD"/>
    <n v="1437570130"/>
    <n v="1434978130"/>
    <b v="0"/>
    <n v="2"/>
    <b v="0"/>
    <s v="technology/web"/>
    <n v="0"/>
    <n v="0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850"/>
    <x v="2"/>
    <s v="US"/>
    <s v="USD"/>
    <n v="1417584860"/>
    <n v="1414992860"/>
    <b v="0"/>
    <n v="1"/>
    <b v="0"/>
    <s v="technology/web"/>
    <n v="11"/>
    <n v="8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30274"/>
    <x v="2"/>
    <s v="GB"/>
    <s v="GBP"/>
    <n v="1428333345"/>
    <n v="1425744945"/>
    <b v="0"/>
    <n v="7"/>
    <b v="0"/>
    <s v="technology/web"/>
    <n v="6055"/>
    <n v="4324.8599999999997"/>
    <x v="2"/>
    <s v="web"/>
    <x v="593"/>
    <d v="2015-04-06T15:15:45"/>
  </r>
  <r>
    <n v="594"/>
    <s v="Unleashed Fitness"/>
    <s v="Creating a fitness site that will change the fitness game forever!"/>
    <n v="25000"/>
    <n v="25"/>
    <x v="2"/>
    <s v="US"/>
    <s v="USD"/>
    <n v="1460832206"/>
    <n v="1458240206"/>
    <b v="0"/>
    <n v="2"/>
    <b v="0"/>
    <s v="technology/web"/>
    <n v="0"/>
    <n v="12.5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0"/>
    <x v="2"/>
    <s v="US"/>
    <s v="USD"/>
    <n v="1430703638"/>
    <n v="1426815638"/>
    <b v="0"/>
    <n v="8"/>
    <b v="0"/>
    <s v="technology/web"/>
    <n v="0"/>
    <n v="0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51"/>
    <x v="2"/>
    <s v="US"/>
    <s v="USD"/>
    <n v="1478122292"/>
    <n v="1475530292"/>
    <b v="0"/>
    <n v="2"/>
    <b v="0"/>
    <s v="technology/web"/>
    <n v="0"/>
    <n v="25.5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850"/>
    <x v="2"/>
    <s v="US"/>
    <s v="USD"/>
    <n v="1469980800"/>
    <n v="1466787335"/>
    <b v="0"/>
    <n v="2"/>
    <b v="0"/>
    <s v="technology/web"/>
    <n v="11"/>
    <n v="425"/>
    <x v="2"/>
    <s v="web"/>
    <x v="597"/>
    <d v="2016-07-31T16:00:00"/>
  </r>
  <r>
    <n v="598"/>
    <s v="Goals not creeds"/>
    <s v="This is a project to create a crowd-funding site for Urantia Book readers worldwide."/>
    <n v="2500"/>
    <n v="4015.71"/>
    <x v="2"/>
    <s v="US"/>
    <s v="USD"/>
    <n v="1417737781"/>
    <n v="1415145781"/>
    <b v="0"/>
    <n v="7"/>
    <b v="0"/>
    <s v="technology/web"/>
    <n v="161"/>
    <n v="573.66999999999996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0"/>
    <x v="2"/>
    <s v="US"/>
    <s v="USD"/>
    <n v="1425827760"/>
    <n v="1423769402"/>
    <b v="0"/>
    <n v="2"/>
    <b v="0"/>
    <s v="technology/web"/>
    <n v="0"/>
    <n v="0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390"/>
    <x v="1"/>
    <s v="US"/>
    <s v="USD"/>
    <n v="1431198562"/>
    <n v="1426014562"/>
    <b v="0"/>
    <n v="1"/>
    <b v="0"/>
    <s v="technology/web"/>
    <n v="28"/>
    <n v="139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358"/>
    <x v="1"/>
    <s v="CA"/>
    <s v="CAD"/>
    <n v="1419626139"/>
    <n v="1417034139"/>
    <b v="0"/>
    <n v="6"/>
    <b v="0"/>
    <s v="technology/web"/>
    <n v="4"/>
    <n v="59.67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123"/>
    <x v="1"/>
    <s v="US"/>
    <s v="USD"/>
    <n v="1408029623"/>
    <n v="1405437623"/>
    <b v="0"/>
    <n v="13"/>
    <b v="0"/>
    <s v="technology/web"/>
    <n v="1"/>
    <n v="9.460000000000000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7764"/>
    <x v="1"/>
    <s v="US"/>
    <s v="USD"/>
    <n v="1409187056"/>
    <n v="1406595056"/>
    <b v="0"/>
    <n v="0"/>
    <b v="0"/>
    <s v="technology/web"/>
    <n v="518"/>
    <n v="0"/>
    <x v="2"/>
    <s v="web"/>
    <x v="604"/>
    <d v="2014-08-28T00:50:56"/>
  </r>
  <r>
    <n v="605"/>
    <s v="Teach Your Parents iPad (Canceled)"/>
    <s v="An iPad support care package for your parents / seniors."/>
    <n v="5000"/>
    <n v="1391"/>
    <x v="1"/>
    <s v="US"/>
    <s v="USD"/>
    <n v="1440318908"/>
    <n v="1436430908"/>
    <b v="0"/>
    <n v="8"/>
    <b v="0"/>
    <s v="technology/web"/>
    <n v="28"/>
    <n v="173.8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395"/>
    <x v="1"/>
    <s v="NL"/>
    <s v="EUR"/>
    <n v="1432479600"/>
    <n v="1428507409"/>
    <b v="0"/>
    <n v="1"/>
    <b v="0"/>
    <s v="technology/web"/>
    <n v="28"/>
    <n v="1395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92340.21"/>
    <x v="1"/>
    <s v="US"/>
    <s v="USD"/>
    <n v="1448225336"/>
    <n v="1445629736"/>
    <b v="0"/>
    <n v="0"/>
    <b v="0"/>
    <s v="technology/web"/>
    <n v="36936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0"/>
    <x v="1"/>
    <s v="US"/>
    <s v="USD"/>
    <n v="1434405980"/>
    <n v="1431813980"/>
    <b v="0"/>
    <n v="5"/>
    <b v="0"/>
    <s v="technology/web"/>
    <n v="0"/>
    <n v="0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20343.169999999998"/>
    <x v="1"/>
    <s v="GB"/>
    <s v="GBP"/>
    <n v="1448761744"/>
    <n v="1446166144"/>
    <b v="0"/>
    <n v="1"/>
    <b v="0"/>
    <s v="technology/web"/>
    <n v="2608"/>
    <n v="20343.169999999998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212"/>
    <x v="1"/>
    <s v="US"/>
    <s v="USD"/>
    <n v="1429732586"/>
    <n v="1427140586"/>
    <b v="0"/>
    <n v="0"/>
    <b v="0"/>
    <s v="technology/web"/>
    <n v="2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359"/>
    <x v="1"/>
    <s v="IT"/>
    <s v="EUR"/>
    <n v="1472777146"/>
    <n v="1470185146"/>
    <b v="0"/>
    <n v="0"/>
    <b v="0"/>
    <s v="technology/web"/>
    <n v="4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0"/>
    <x v="1"/>
    <s v="US"/>
    <s v="USD"/>
    <n v="1443675540"/>
    <n v="1441022120"/>
    <b v="0"/>
    <n v="121"/>
    <b v="0"/>
    <s v="technology/web"/>
    <n v="0"/>
    <n v="0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360"/>
    <x v="1"/>
    <s v="US"/>
    <s v="USD"/>
    <n v="1466731740"/>
    <n v="1464139740"/>
    <b v="0"/>
    <n v="0"/>
    <b v="0"/>
    <s v="technology/web"/>
    <n v="4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28817"/>
    <x v="1"/>
    <s v="NZ"/>
    <s v="NZD"/>
    <n v="1443149759"/>
    <n v="1440557759"/>
    <b v="0"/>
    <n v="0"/>
    <b v="0"/>
    <s v="technology/web"/>
    <n v="5596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1395"/>
    <x v="1"/>
    <s v="FR"/>
    <s v="EUR"/>
    <n v="1488013307"/>
    <n v="1485421307"/>
    <b v="0"/>
    <n v="0"/>
    <b v="0"/>
    <s v="technology/web"/>
    <n v="28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5234"/>
    <x v="1"/>
    <s v="GB"/>
    <s v="GBP"/>
    <n v="1431072843"/>
    <n v="1427184843"/>
    <b v="0"/>
    <n v="3"/>
    <b v="0"/>
    <s v="technology/web"/>
    <n v="262"/>
    <n v="1744.67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50863"/>
    <x v="1"/>
    <s v="US"/>
    <s v="USD"/>
    <n v="1449689203"/>
    <n v="1447097203"/>
    <b v="0"/>
    <n v="0"/>
    <b v="0"/>
    <s v="technology/web"/>
    <n v="12716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0"/>
    <x v="1"/>
    <s v="US"/>
    <s v="USD"/>
    <n v="1416933390"/>
    <n v="1411745790"/>
    <b v="0"/>
    <n v="1"/>
    <b v="0"/>
    <s v="technology/web"/>
    <n v="0"/>
    <n v="0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10"/>
    <x v="1"/>
    <s v="CA"/>
    <s v="CAD"/>
    <n v="1408986738"/>
    <n v="1405098738"/>
    <b v="0"/>
    <n v="1"/>
    <b v="0"/>
    <s v="technology/web"/>
    <n v="0"/>
    <n v="1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5"/>
    <x v="1"/>
    <s v="US"/>
    <s v="USD"/>
    <n v="1467934937"/>
    <n v="1465342937"/>
    <b v="0"/>
    <n v="3"/>
    <b v="0"/>
    <s v="technology/web"/>
    <n v="0"/>
    <n v="8.33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1056"/>
    <x v="1"/>
    <s v="US"/>
    <s v="USD"/>
    <n v="1467398138"/>
    <n v="1465670138"/>
    <b v="0"/>
    <n v="9"/>
    <b v="0"/>
    <s v="technology/web"/>
    <n v="18"/>
    <n v="117.33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1398"/>
    <x v="1"/>
    <s v="US"/>
    <s v="USD"/>
    <n v="1431647041"/>
    <n v="1429055041"/>
    <b v="0"/>
    <n v="0"/>
    <b v="0"/>
    <s v="technology/web"/>
    <n v="28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25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25"/>
    <x v="1"/>
    <s v="US"/>
    <s v="USD"/>
    <n v="1439644920"/>
    <n v="1436793939"/>
    <b v="0"/>
    <n v="39"/>
    <b v="0"/>
    <s v="technology/web"/>
    <n v="0"/>
    <n v="0.64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0"/>
    <x v="1"/>
    <s v="SE"/>
    <s v="SEK"/>
    <n v="1457996400"/>
    <n v="1452842511"/>
    <b v="0"/>
    <n v="1"/>
    <b v="0"/>
    <s v="technology/web"/>
    <n v="0"/>
    <n v="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1400"/>
    <x v="1"/>
    <s v="US"/>
    <s v="USD"/>
    <n v="1405269457"/>
    <n v="1402677457"/>
    <b v="0"/>
    <n v="0"/>
    <b v="0"/>
    <s v="technology/web"/>
    <n v="28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0"/>
    <x v="1"/>
    <s v="AU"/>
    <s v="AUD"/>
    <n v="1463239108"/>
    <n v="1460647108"/>
    <b v="0"/>
    <n v="3"/>
    <b v="0"/>
    <s v="technology/web"/>
    <n v="0"/>
    <n v="0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285"/>
    <x v="1"/>
    <s v="US"/>
    <s v="USD"/>
    <n v="1441516200"/>
    <n v="1438959121"/>
    <b v="0"/>
    <n v="1"/>
    <b v="0"/>
    <s v="technology/web"/>
    <n v="2"/>
    <n v="285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0"/>
    <x v="1"/>
    <s v="CA"/>
    <s v="CAD"/>
    <n v="1464460329"/>
    <n v="1461954729"/>
    <b v="0"/>
    <n v="9"/>
    <b v="0"/>
    <s v="technology/web"/>
    <n v="0"/>
    <n v="0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52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360"/>
    <x v="1"/>
    <s v="US"/>
    <s v="USD"/>
    <n v="1466204400"/>
    <n v="1463469062"/>
    <b v="0"/>
    <n v="25"/>
    <b v="0"/>
    <s v="technology/web"/>
    <n v="4"/>
    <n v="14.4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402"/>
    <x v="1"/>
    <s v="US"/>
    <s v="USD"/>
    <n v="1424989029"/>
    <n v="1422397029"/>
    <b v="0"/>
    <n v="1"/>
    <b v="0"/>
    <s v="technology/web"/>
    <n v="28"/>
    <n v="1402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5"/>
    <x v="1"/>
    <s v="US"/>
    <s v="USD"/>
    <n v="1428804762"/>
    <n v="1426212762"/>
    <b v="0"/>
    <n v="1"/>
    <b v="0"/>
    <s v="technology/web"/>
    <n v="0"/>
    <n v="25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5235"/>
    <x v="1"/>
    <s v="GB"/>
    <s v="GBP"/>
    <n v="1433587620"/>
    <n v="1430996150"/>
    <b v="0"/>
    <n v="1"/>
    <b v="0"/>
    <s v="technology/web"/>
    <n v="262"/>
    <n v="5235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0"/>
    <x v="1"/>
    <s v="DE"/>
    <s v="EUR"/>
    <n v="1490447662"/>
    <n v="1485267262"/>
    <b v="0"/>
    <n v="6"/>
    <b v="0"/>
    <s v="technology/web"/>
    <n v="0"/>
    <n v="0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0"/>
    <x v="1"/>
    <s v="US"/>
    <s v="USD"/>
    <n v="1413208795"/>
    <n v="1408024795"/>
    <b v="0"/>
    <n v="1"/>
    <b v="0"/>
    <s v="technology/web"/>
    <n v="0"/>
    <n v="0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285309.33"/>
    <x v="0"/>
    <s v="FR"/>
    <s v="EUR"/>
    <n v="1480028400"/>
    <n v="1478685915"/>
    <b v="0"/>
    <n v="2"/>
    <b v="1"/>
    <s v="technology/wearables"/>
    <n v="407585"/>
    <n v="142654.67000000001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2"/>
    <x v="0"/>
    <s v="US"/>
    <s v="USD"/>
    <n v="1439473248"/>
    <n v="1436881248"/>
    <b v="0"/>
    <n v="315"/>
    <b v="1"/>
    <s v="technology/wearables"/>
    <n v="0"/>
    <n v="0.01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52"/>
    <x v="0"/>
    <s v="DE"/>
    <s v="EUR"/>
    <n v="1439998674"/>
    <n v="1436888274"/>
    <b v="0"/>
    <n v="2174"/>
    <b v="1"/>
    <s v="technology/wearables"/>
    <n v="0"/>
    <n v="0.02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5"/>
    <x v="0"/>
    <s v="US"/>
    <s v="USD"/>
    <n v="1433085875"/>
    <n v="1428333875"/>
    <b v="0"/>
    <n v="152"/>
    <b v="1"/>
    <s v="technology/wearables"/>
    <n v="0"/>
    <n v="0.16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25"/>
    <x v="0"/>
    <s v="US"/>
    <s v="USD"/>
    <n v="1414544400"/>
    <n v="1410883139"/>
    <b v="0"/>
    <n v="1021"/>
    <b v="1"/>
    <s v="technology/wearables"/>
    <n v="0"/>
    <n v="0.02"/>
    <x v="2"/>
    <s v="wearables"/>
    <x v="644"/>
    <d v="2014-10-29T01:00:00"/>
  </r>
  <r>
    <n v="645"/>
    <s v="Carbon Fiber Collar Stays"/>
    <s v="Ever wanted to own something made out of carbon fiber? Now you can!"/>
    <n v="2000"/>
    <n v="5236"/>
    <x v="0"/>
    <s v="US"/>
    <s v="USD"/>
    <n v="1470962274"/>
    <n v="1468370274"/>
    <b v="0"/>
    <n v="237"/>
    <b v="1"/>
    <s v="technology/wearables"/>
    <n v="262"/>
    <n v="22.09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8851"/>
    <x v="0"/>
    <s v="US"/>
    <s v="USD"/>
    <n v="1407788867"/>
    <n v="1405196867"/>
    <b v="0"/>
    <n v="27"/>
    <b v="1"/>
    <s v="technology/wearables"/>
    <n v="2356"/>
    <n v="698.19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5240"/>
    <x v="0"/>
    <s v="CA"/>
    <s v="CAD"/>
    <n v="1458235549"/>
    <n v="1455647149"/>
    <b v="0"/>
    <n v="17"/>
    <b v="1"/>
    <s v="technology/wearables"/>
    <n v="262"/>
    <n v="308.24"/>
    <x v="2"/>
    <s v="wearables"/>
    <x v="647"/>
    <d v="2016-03-17T17:25:49"/>
  </r>
  <r>
    <n v="648"/>
    <s v="Audio Jacket"/>
    <s v="Get ready for the next product that you canâ€™t live without"/>
    <n v="35000"/>
    <n v="5"/>
    <x v="0"/>
    <s v="US"/>
    <s v="USD"/>
    <n v="1413304708"/>
    <n v="1410280708"/>
    <b v="0"/>
    <n v="27"/>
    <b v="1"/>
    <s v="technology/wearables"/>
    <n v="0"/>
    <n v="0.19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4018"/>
    <x v="0"/>
    <s v="US"/>
    <s v="USD"/>
    <n v="1410904413"/>
    <n v="1409090013"/>
    <b v="0"/>
    <n v="82"/>
    <b v="1"/>
    <s v="technology/wearables"/>
    <n v="161"/>
    <n v="49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7785"/>
    <x v="0"/>
    <s v="US"/>
    <s v="USD"/>
    <n v="1418953984"/>
    <n v="1413766384"/>
    <b v="0"/>
    <n v="48"/>
    <b v="1"/>
    <s v="technology/wearables"/>
    <n v="519"/>
    <n v="162.19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"/>
    <x v="0"/>
    <s v="US"/>
    <s v="USD"/>
    <n v="1418430311"/>
    <n v="1415838311"/>
    <b v="0"/>
    <n v="105"/>
    <b v="1"/>
    <s v="technology/wearables"/>
    <n v="0"/>
    <n v="0.2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02"/>
    <x v="0"/>
    <s v="US"/>
    <s v="USD"/>
    <n v="1480613650"/>
    <n v="1478018050"/>
    <b v="0"/>
    <n v="28"/>
    <b v="1"/>
    <s v="technology/wearables"/>
    <n v="100"/>
    <n v="107.21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0"/>
    <x v="0"/>
    <s v="US"/>
    <s v="USD"/>
    <n v="1440082240"/>
    <n v="1436885440"/>
    <b v="0"/>
    <n v="1107"/>
    <b v="1"/>
    <s v="technology/wearables"/>
    <n v="0"/>
    <n v="0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252"/>
    <x v="0"/>
    <s v="US"/>
    <s v="USD"/>
    <n v="1436396313"/>
    <n v="1433804313"/>
    <b v="0"/>
    <n v="1013"/>
    <b v="1"/>
    <s v="technology/wearables"/>
    <n v="2"/>
    <n v="0.25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684"/>
    <x v="0"/>
    <s v="US"/>
    <s v="USD"/>
    <n v="1426197512"/>
    <n v="1423609112"/>
    <b v="0"/>
    <n v="274"/>
    <b v="1"/>
    <s v="technology/wearables"/>
    <n v="9"/>
    <n v="2.5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405"/>
    <x v="0"/>
    <s v="US"/>
    <s v="USD"/>
    <n v="1460917119"/>
    <n v="1455736719"/>
    <b v="0"/>
    <n v="87"/>
    <b v="1"/>
    <s v="technology/wearables"/>
    <n v="28"/>
    <n v="16.149999999999999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23"/>
    <x v="0"/>
    <s v="US"/>
    <s v="USD"/>
    <n v="1450901872"/>
    <n v="1448309872"/>
    <b v="0"/>
    <n v="99"/>
    <b v="1"/>
    <s v="technology/wearables"/>
    <n v="1"/>
    <n v="1.24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20"/>
    <x v="0"/>
    <s v="US"/>
    <s v="USD"/>
    <n v="1437933600"/>
    <n v="1435117889"/>
    <b v="0"/>
    <n v="276"/>
    <b v="1"/>
    <s v="technology/wearables"/>
    <n v="0"/>
    <n v="7.0000000000000007E-2"/>
    <x v="2"/>
    <s v="wearables"/>
    <x v="658"/>
    <d v="2015-07-26T18:00:00"/>
  </r>
  <r>
    <n v="659"/>
    <s v="Lulu Watch Designs - Apple Watch"/>
    <s v="Sync up your lifestyle"/>
    <n v="3000"/>
    <n v="3003"/>
    <x v="0"/>
    <s v="US"/>
    <s v="USD"/>
    <n v="1440339295"/>
    <n v="1437747295"/>
    <b v="0"/>
    <n v="21"/>
    <b v="1"/>
    <s v="technology/wearables"/>
    <n v="100"/>
    <n v="143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0"/>
    <x v="2"/>
    <s v="US"/>
    <s v="USD"/>
    <n v="1415558879"/>
    <n v="1412963279"/>
    <b v="0"/>
    <n v="18"/>
    <b v="0"/>
    <s v="technology/wearables"/>
    <n v="0"/>
    <n v="0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360"/>
    <x v="2"/>
    <s v="US"/>
    <s v="USD"/>
    <n v="1477236559"/>
    <n v="1474644559"/>
    <b v="0"/>
    <n v="9"/>
    <b v="0"/>
    <s v="technology/wearables"/>
    <n v="4"/>
    <n v="40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5"/>
    <x v="2"/>
    <s v="US"/>
    <s v="USD"/>
    <n v="1421404247"/>
    <n v="1418812247"/>
    <b v="0"/>
    <n v="4"/>
    <b v="0"/>
    <s v="technology/wearables"/>
    <n v="0"/>
    <n v="1.25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0"/>
    <x v="2"/>
    <s v="DK"/>
    <s v="DKK"/>
    <n v="1437250456"/>
    <n v="1434658456"/>
    <b v="0"/>
    <n v="7"/>
    <b v="0"/>
    <s v="technology/wearables"/>
    <n v="0"/>
    <n v="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255"/>
    <x v="2"/>
    <s v="US"/>
    <s v="USD"/>
    <n v="1428940775"/>
    <n v="1426348775"/>
    <b v="0"/>
    <n v="29"/>
    <b v="0"/>
    <s v="technology/wearables"/>
    <n v="2"/>
    <n v="8.7899999999999991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361"/>
    <x v="2"/>
    <s v="US"/>
    <s v="USD"/>
    <n v="1484327061"/>
    <n v="1479143061"/>
    <b v="0"/>
    <n v="12"/>
    <b v="0"/>
    <s v="technology/wearables"/>
    <n v="4"/>
    <n v="30.08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0"/>
    <x v="2"/>
    <s v="US"/>
    <s v="USD"/>
    <n v="1408305498"/>
    <n v="1405713498"/>
    <b v="0"/>
    <n v="4"/>
    <b v="0"/>
    <s v="technology/wearables"/>
    <n v="0"/>
    <n v="0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0"/>
    <x v="2"/>
    <s v="IT"/>
    <s v="EUR"/>
    <n v="1477731463"/>
    <n v="1474275463"/>
    <b v="0"/>
    <n v="28"/>
    <b v="0"/>
    <s v="technology/wearables"/>
    <n v="0"/>
    <n v="0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124"/>
    <x v="2"/>
    <s v="US"/>
    <s v="USD"/>
    <n v="1431374222"/>
    <n v="1427486222"/>
    <b v="0"/>
    <n v="25"/>
    <b v="0"/>
    <s v="technology/wearables"/>
    <n v="1"/>
    <n v="4.9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0"/>
    <x v="2"/>
    <s v="SE"/>
    <s v="SEK"/>
    <n v="1467817258"/>
    <n v="1465225258"/>
    <b v="0"/>
    <n v="28"/>
    <b v="0"/>
    <s v="technology/wearables"/>
    <n v="0"/>
    <n v="0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0"/>
    <x v="2"/>
    <s v="IT"/>
    <s v="EUR"/>
    <n v="1466323800"/>
    <n v="1463418120"/>
    <b v="0"/>
    <n v="310"/>
    <b v="0"/>
    <s v="technology/wearables"/>
    <n v="0"/>
    <n v="0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"/>
    <x v="2"/>
    <s v="US"/>
    <s v="USD"/>
    <n v="1421208000"/>
    <n v="1418315852"/>
    <b v="0"/>
    <n v="15"/>
    <b v="0"/>
    <s v="technology/wearables"/>
    <n v="0"/>
    <n v="0.67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0"/>
    <x v="2"/>
    <s v="US"/>
    <s v="USD"/>
    <n v="1420088340"/>
    <n v="1417410964"/>
    <b v="0"/>
    <n v="215"/>
    <b v="0"/>
    <s v="technology/wearables"/>
    <n v="0"/>
    <n v="0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0"/>
    <x v="2"/>
    <s v="US"/>
    <s v="USD"/>
    <n v="1409602217"/>
    <n v="1405714217"/>
    <b v="0"/>
    <n v="3"/>
    <b v="0"/>
    <s v="technology/wearables"/>
    <n v="0"/>
    <n v="0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0"/>
    <x v="2"/>
    <s v="US"/>
    <s v="USD"/>
    <n v="1407811627"/>
    <n v="1402627627"/>
    <b v="0"/>
    <n v="2"/>
    <b v="0"/>
    <s v="technology/wearables"/>
    <n v="0"/>
    <n v="0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1058"/>
    <x v="2"/>
    <s v="US"/>
    <s v="USD"/>
    <n v="1420095540"/>
    <n v="1417558804"/>
    <b v="0"/>
    <n v="26"/>
    <b v="0"/>
    <s v="technology/wearables"/>
    <n v="18"/>
    <n v="40.69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0"/>
    <x v="2"/>
    <s v="CA"/>
    <s v="CAD"/>
    <n v="1423333581"/>
    <n v="1420741581"/>
    <b v="0"/>
    <n v="24"/>
    <b v="0"/>
    <s v="technology/wearables"/>
    <n v="0"/>
    <n v="0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0"/>
    <x v="2"/>
    <s v="IT"/>
    <s v="EUR"/>
    <n v="1467106895"/>
    <n v="1463218895"/>
    <b v="0"/>
    <n v="96"/>
    <b v="0"/>
    <s v="technology/wearables"/>
    <n v="0"/>
    <n v="0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20"/>
    <x v="2"/>
    <s v="US"/>
    <s v="USD"/>
    <n v="1463821338"/>
    <n v="1461229338"/>
    <b v="0"/>
    <n v="17"/>
    <b v="0"/>
    <s v="technology/wearables"/>
    <n v="0"/>
    <n v="1.18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0"/>
    <x v="2"/>
    <s v="US"/>
    <s v="USD"/>
    <n v="1472920909"/>
    <n v="1467736909"/>
    <b v="0"/>
    <n v="94"/>
    <b v="0"/>
    <s v="technology/wearables"/>
    <n v="0"/>
    <n v="0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0"/>
    <x v="2"/>
    <s v="US"/>
    <s v="USD"/>
    <n v="1410955331"/>
    <n v="1407931331"/>
    <b v="0"/>
    <n v="129"/>
    <b v="0"/>
    <s v="technology/wearables"/>
    <n v="0"/>
    <n v="0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4021"/>
    <x v="2"/>
    <s v="US"/>
    <s v="USD"/>
    <n v="1477509604"/>
    <n v="1474917604"/>
    <b v="0"/>
    <n v="1"/>
    <b v="0"/>
    <s v="technology/wearables"/>
    <n v="161"/>
    <n v="402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0"/>
    <x v="2"/>
    <s v="US"/>
    <s v="USD"/>
    <n v="1489512122"/>
    <n v="1486923722"/>
    <b v="0"/>
    <n v="4"/>
    <b v="0"/>
    <s v="technology/wearables"/>
    <n v="0"/>
    <n v="0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5"/>
    <x v="2"/>
    <s v="US"/>
    <s v="USD"/>
    <n v="1477949764"/>
    <n v="1474493764"/>
    <b v="0"/>
    <n v="3"/>
    <b v="0"/>
    <s v="technology/wearables"/>
    <n v="0"/>
    <n v="1.67"/>
    <x v="2"/>
    <s v="wearables"/>
    <x v="683"/>
    <d v="2016-10-31T21:36:04"/>
  </r>
  <r>
    <n v="684"/>
    <s v="Arcus Motion Analyzer | The Versatile Smart Ring"/>
    <s v="Arcus gives your fingers super powers."/>
    <n v="320000"/>
    <n v="0"/>
    <x v="2"/>
    <s v="US"/>
    <s v="USD"/>
    <n v="1406257200"/>
    <n v="1403176891"/>
    <b v="0"/>
    <n v="135"/>
    <b v="0"/>
    <s v="technology/wearables"/>
    <n v="0"/>
    <n v="0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250"/>
    <x v="2"/>
    <s v="US"/>
    <s v="USD"/>
    <n v="1421095672"/>
    <n v="1417207672"/>
    <b v="0"/>
    <n v="10"/>
    <b v="0"/>
    <s v="technology/wearables"/>
    <n v="263"/>
    <n v="525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0"/>
    <x v="2"/>
    <s v="MX"/>
    <s v="MXN"/>
    <n v="1486317653"/>
    <n v="1481133653"/>
    <b v="0"/>
    <n v="6"/>
    <b v="0"/>
    <s v="technology/wearables"/>
    <n v="0"/>
    <n v="0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52"/>
    <x v="2"/>
    <s v="US"/>
    <s v="USD"/>
    <n v="1444876253"/>
    <n v="1442284253"/>
    <b v="0"/>
    <n v="36"/>
    <b v="0"/>
    <s v="technology/wearables"/>
    <n v="0"/>
    <n v="1.44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0"/>
    <x v="2"/>
    <s v="US"/>
    <s v="USD"/>
    <n v="1481173140"/>
    <n v="1478016097"/>
    <b v="0"/>
    <n v="336"/>
    <b v="0"/>
    <s v="technology/wearables"/>
    <n v="0"/>
    <n v="0"/>
    <x v="2"/>
    <s v="wearables"/>
    <x v="689"/>
    <d v="2016-12-08T04:59:00"/>
  </r>
  <r>
    <n v="690"/>
    <s v="BLOXSHIELD"/>
    <s v="A radiation shield for your fitness tracker, smartwatch or other wearable smart device"/>
    <n v="20000"/>
    <n v="53"/>
    <x v="2"/>
    <s v="US"/>
    <s v="USD"/>
    <n v="1473400800"/>
    <n v="1469718841"/>
    <b v="0"/>
    <n v="34"/>
    <b v="0"/>
    <s v="technology/wearables"/>
    <n v="0"/>
    <n v="1.56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0"/>
    <x v="2"/>
    <s v="US"/>
    <s v="USD"/>
    <n v="1435711246"/>
    <n v="1433292046"/>
    <b v="0"/>
    <n v="10"/>
    <b v="0"/>
    <s v="technology/wearables"/>
    <n v="0"/>
    <n v="0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53"/>
    <x v="2"/>
    <s v="GB"/>
    <s v="GBP"/>
    <n v="1482397263"/>
    <n v="1479805263"/>
    <b v="0"/>
    <n v="201"/>
    <b v="0"/>
    <s v="technology/wearables"/>
    <n v="0"/>
    <n v="0.26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0"/>
    <x v="2"/>
    <s v="US"/>
    <s v="USD"/>
    <n v="1430421827"/>
    <n v="1427829827"/>
    <b v="0"/>
    <n v="296"/>
    <b v="0"/>
    <s v="technology/wearables"/>
    <n v="0"/>
    <n v="0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0"/>
    <x v="2"/>
    <s v="US"/>
    <s v="USD"/>
    <n v="1485964559"/>
    <n v="1483372559"/>
    <b v="0"/>
    <n v="7"/>
    <b v="0"/>
    <s v="technology/wearables"/>
    <n v="0"/>
    <n v="0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0"/>
    <x v="2"/>
    <s v="US"/>
    <s v="USD"/>
    <n v="1414758620"/>
    <n v="1412166620"/>
    <b v="0"/>
    <n v="7"/>
    <b v="0"/>
    <s v="technology/wearables"/>
    <n v="0"/>
    <n v="0"/>
    <x v="2"/>
    <s v="wearables"/>
    <x v="695"/>
    <d v="2014-10-31T12:30:20"/>
  </r>
  <r>
    <n v="696"/>
    <s v="trustee"/>
    <s v="Show your fidelity by wearing the Trustee rings! Show where you are (at)!"/>
    <n v="175000"/>
    <n v="0"/>
    <x v="2"/>
    <s v="NL"/>
    <s v="EUR"/>
    <n v="1406326502"/>
    <n v="1403734502"/>
    <b v="0"/>
    <n v="1"/>
    <b v="0"/>
    <s v="technology/wearables"/>
    <n v="0"/>
    <n v="0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405"/>
    <x v="2"/>
    <s v="DE"/>
    <s v="EUR"/>
    <n v="1454502789"/>
    <n v="1453206789"/>
    <b v="0"/>
    <n v="114"/>
    <b v="0"/>
    <s v="technology/wearables"/>
    <n v="28"/>
    <n v="12.32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0"/>
    <x v="2"/>
    <s v="US"/>
    <s v="USD"/>
    <n v="1411005600"/>
    <n v="1408141245"/>
    <b v="0"/>
    <n v="29"/>
    <b v="0"/>
    <s v="technology/wearables"/>
    <n v="0"/>
    <n v="0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0"/>
    <x v="2"/>
    <s v="US"/>
    <s v="USD"/>
    <n v="1385136000"/>
    <n v="1381923548"/>
    <b v="0"/>
    <n v="890"/>
    <b v="0"/>
    <s v="technology/wearables"/>
    <n v="0"/>
    <n v="0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24"/>
    <x v="2"/>
    <s v="ES"/>
    <s v="EUR"/>
    <n v="1484065881"/>
    <n v="1481473881"/>
    <b v="0"/>
    <n v="31"/>
    <b v="0"/>
    <s v="technology/wearables"/>
    <n v="1"/>
    <n v="4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45"/>
    <x v="2"/>
    <s v="GB"/>
    <s v="GBP"/>
    <n v="1406130880"/>
    <n v="1403538880"/>
    <b v="0"/>
    <n v="21"/>
    <b v="0"/>
    <s v="technology/wearables"/>
    <n v="0"/>
    <n v="2.14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25"/>
    <x v="2"/>
    <s v="US"/>
    <s v="USD"/>
    <n v="1480011987"/>
    <n v="1477416387"/>
    <b v="0"/>
    <n v="37"/>
    <b v="0"/>
    <s v="technology/wearables"/>
    <n v="1"/>
    <n v="3.38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125"/>
    <x v="2"/>
    <s v="US"/>
    <s v="USD"/>
    <n v="1485905520"/>
    <n v="1481150949"/>
    <b v="0"/>
    <n v="7"/>
    <b v="0"/>
    <s v="technology/wearables"/>
    <n v="1"/>
    <n v="17.86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0"/>
    <x v="2"/>
    <s v="CA"/>
    <s v="CAD"/>
    <n v="1487565468"/>
    <n v="1482381468"/>
    <b v="0"/>
    <n v="4"/>
    <b v="0"/>
    <s v="technology/wearables"/>
    <n v="0"/>
    <n v="0"/>
    <x v="2"/>
    <s v="wearables"/>
    <x v="704"/>
    <d v="2017-02-20T04:37:48"/>
  </r>
  <r>
    <n v="705"/>
    <s v="SomnoScope"/>
    <s v="The closest thing ever to the Holy Grail of wearables technology"/>
    <n v="100000"/>
    <n v="0"/>
    <x v="2"/>
    <s v="NL"/>
    <s v="EUR"/>
    <n v="1484999278"/>
    <n v="1482407278"/>
    <b v="0"/>
    <n v="5"/>
    <b v="0"/>
    <s v="technology/wearables"/>
    <n v="0"/>
    <n v="0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0"/>
    <x v="2"/>
    <s v="GB"/>
    <s v="GBP"/>
    <n v="1483286127"/>
    <n v="1479830127"/>
    <b v="0"/>
    <n v="456"/>
    <b v="0"/>
    <s v="technology/wearables"/>
    <n v="0"/>
    <n v="0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2"/>
    <x v="2"/>
    <s v="GB"/>
    <s v="GBP"/>
    <n v="1410616600"/>
    <n v="1405432600"/>
    <b v="0"/>
    <n v="369"/>
    <b v="0"/>
    <s v="technology/wearables"/>
    <n v="0"/>
    <n v="0.01"/>
    <x v="2"/>
    <s v="wearables"/>
    <x v="708"/>
    <d v="2014-09-13T13:56:40"/>
  </r>
  <r>
    <n v="709"/>
    <s v="lumiglove"/>
    <s v="A &quot;handheld&quot; light, which eases the way you illuminate objects and/or paths."/>
    <n v="15000"/>
    <n v="125"/>
    <x v="2"/>
    <s v="US"/>
    <s v="USD"/>
    <n v="1417741159"/>
    <n v="1415149159"/>
    <b v="0"/>
    <n v="2"/>
    <b v="0"/>
    <s v="technology/wearables"/>
    <n v="1"/>
    <n v="62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10173"/>
    <x v="2"/>
    <s v="CA"/>
    <s v="CAD"/>
    <n v="1408495440"/>
    <n v="1405640302"/>
    <b v="0"/>
    <n v="0"/>
    <b v="0"/>
    <s v="technology/wearables"/>
    <n v="848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0"/>
    <x v="2"/>
    <s v="NL"/>
    <s v="EUR"/>
    <n v="1481716868"/>
    <n v="1478257268"/>
    <b v="0"/>
    <n v="338"/>
    <b v="0"/>
    <s v="technology/wearables"/>
    <n v="0"/>
    <n v="0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"/>
    <x v="2"/>
    <s v="US"/>
    <s v="USD"/>
    <n v="1455466832"/>
    <n v="1452874832"/>
    <b v="0"/>
    <n v="4"/>
    <b v="0"/>
    <s v="technology/wearables"/>
    <n v="0"/>
    <n v="0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25"/>
    <x v="2"/>
    <s v="IT"/>
    <s v="EUR"/>
    <n v="1465130532"/>
    <n v="1462538532"/>
    <b v="0"/>
    <n v="1"/>
    <b v="0"/>
    <s v="technology/wearables"/>
    <n v="0"/>
    <n v="25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125"/>
    <x v="2"/>
    <s v="US"/>
    <s v="USD"/>
    <n v="1488308082"/>
    <n v="1483124082"/>
    <b v="0"/>
    <n v="28"/>
    <b v="0"/>
    <s v="technology/wearables"/>
    <n v="1"/>
    <n v="4.46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21"/>
    <x v="2"/>
    <s v="US"/>
    <s v="USD"/>
    <n v="1446693040"/>
    <n v="1443233440"/>
    <b v="0"/>
    <n v="12"/>
    <b v="0"/>
    <s v="technology/wearables"/>
    <n v="0"/>
    <n v="1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924"/>
    <x v="2"/>
    <s v="US"/>
    <s v="USD"/>
    <n v="1417392000"/>
    <n v="1414511307"/>
    <b v="0"/>
    <n v="16"/>
    <b v="0"/>
    <s v="technology/wearables"/>
    <n v="13"/>
    <n v="57.75"/>
    <x v="2"/>
    <s v="wearables"/>
    <x v="716"/>
    <d v="2014-12-01T00:00:00"/>
  </r>
  <r>
    <n v="717"/>
    <s v="cool air belt"/>
    <s v="Cool air flowing under clothing keeps you cool."/>
    <n v="100000"/>
    <n v="0"/>
    <x v="2"/>
    <s v="US"/>
    <s v="USD"/>
    <n v="1409949002"/>
    <n v="1407357002"/>
    <b v="0"/>
    <n v="4"/>
    <b v="0"/>
    <s v="technology/wearables"/>
    <n v="0"/>
    <n v="0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258"/>
    <x v="2"/>
    <s v="US"/>
    <s v="USD"/>
    <n v="1487397540"/>
    <n v="1484684247"/>
    <b v="0"/>
    <n v="4"/>
    <b v="0"/>
    <s v="technology/wearables"/>
    <n v="2"/>
    <n v="64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25"/>
    <x v="2"/>
    <s v="US"/>
    <s v="USD"/>
    <n v="1456189076"/>
    <n v="1454979476"/>
    <b v="0"/>
    <n v="10"/>
    <b v="0"/>
    <s v="technology/wearables"/>
    <n v="1"/>
    <n v="12.5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6863"/>
    <x v="0"/>
    <s v="US"/>
    <s v="USD"/>
    <n v="1327851291"/>
    <n v="1325432091"/>
    <b v="0"/>
    <n v="41"/>
    <b v="1"/>
    <s v="publishing/nonfiction"/>
    <n v="361"/>
    <n v="167.39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660"/>
    <x v="0"/>
    <s v="US"/>
    <s v="USD"/>
    <n v="1406900607"/>
    <n v="1403012607"/>
    <b v="0"/>
    <n v="119"/>
    <b v="1"/>
    <s v="publishing/nonfiction"/>
    <n v="8"/>
    <n v="5.55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25"/>
    <x v="0"/>
    <s v="US"/>
    <s v="USD"/>
    <n v="1333909178"/>
    <n v="1331320778"/>
    <b v="0"/>
    <n v="153"/>
    <b v="1"/>
    <s v="publishing/nonfiction"/>
    <n v="0"/>
    <n v="0.16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1408"/>
    <x v="0"/>
    <s v="US"/>
    <s v="USD"/>
    <n v="1438228740"/>
    <n v="1435606549"/>
    <b v="0"/>
    <n v="100"/>
    <b v="1"/>
    <s v="publishing/nonfiction"/>
    <n v="28"/>
    <n v="14.08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926"/>
    <x v="0"/>
    <s v="US"/>
    <s v="USD"/>
    <n v="1309447163"/>
    <n v="1306855163"/>
    <b v="0"/>
    <n v="143"/>
    <b v="1"/>
    <s v="publishing/nonfiction"/>
    <n v="13"/>
    <n v="6.48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53"/>
    <x v="0"/>
    <s v="US"/>
    <s v="USD"/>
    <n v="1450018912"/>
    <n v="1447426912"/>
    <b v="0"/>
    <n v="140"/>
    <b v="1"/>
    <s v="publishing/nonfiction"/>
    <n v="0"/>
    <n v="0.38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4022"/>
    <x v="0"/>
    <s v="US"/>
    <s v="USD"/>
    <n v="1365728487"/>
    <n v="1363136487"/>
    <b v="0"/>
    <n v="35"/>
    <b v="1"/>
    <s v="publishing/nonfiction"/>
    <n v="161"/>
    <n v="114.9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2537"/>
    <x v="0"/>
    <s v="US"/>
    <s v="USD"/>
    <n v="1358198400"/>
    <n v="1354580949"/>
    <b v="0"/>
    <n v="149"/>
    <b v="1"/>
    <s v="publishing/nonfiction"/>
    <n v="72"/>
    <n v="17.0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850"/>
    <x v="0"/>
    <s v="US"/>
    <s v="USD"/>
    <n v="1313957157"/>
    <n v="1310069157"/>
    <b v="0"/>
    <n v="130"/>
    <b v="1"/>
    <s v="publishing/nonfiction"/>
    <n v="11"/>
    <n v="6.54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2132"/>
    <x v="0"/>
    <s v="US"/>
    <s v="USD"/>
    <n v="1348028861"/>
    <n v="1342844861"/>
    <b v="0"/>
    <n v="120"/>
    <b v="1"/>
    <s v="publishing/nonfiction"/>
    <n v="53"/>
    <n v="17.77"/>
    <x v="3"/>
    <s v="nonfiction"/>
    <x v="729"/>
    <d v="2012-09-19T04:27:41"/>
  </r>
  <r>
    <n v="730"/>
    <s v="Encyclopedia of Surfing"/>
    <s v="A Massive but Cheerful Online Digital Archive of Surfing"/>
    <n v="20000"/>
    <n v="53"/>
    <x v="0"/>
    <s v="US"/>
    <s v="USD"/>
    <n v="1323280391"/>
    <n v="1320688391"/>
    <b v="0"/>
    <n v="265"/>
    <b v="1"/>
    <s v="publishing/nonfiction"/>
    <n v="0"/>
    <n v="0.2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1416"/>
    <x v="0"/>
    <s v="US"/>
    <s v="USD"/>
    <n v="1327212000"/>
    <n v="1322852747"/>
    <b v="0"/>
    <n v="71"/>
    <b v="1"/>
    <s v="publishing/nonfiction"/>
    <n v="28"/>
    <n v="19.940000000000001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348018"/>
    <x v="0"/>
    <s v="GB"/>
    <s v="GBP"/>
    <n v="1380449461"/>
    <n v="1375265461"/>
    <b v="0"/>
    <n v="13"/>
    <b v="1"/>
    <s v="publishing/nonfiction"/>
    <n v="870045"/>
    <n v="26770.6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4028"/>
    <x v="0"/>
    <s v="GB"/>
    <s v="GBP"/>
    <n v="1387533892"/>
    <n v="1384941892"/>
    <b v="0"/>
    <n v="169"/>
    <b v="1"/>
    <s v="publishing/nonfiction"/>
    <n v="161"/>
    <n v="23.83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641"/>
    <x v="0"/>
    <s v="CA"/>
    <s v="CAD"/>
    <n v="1431147600"/>
    <n v="1428465420"/>
    <b v="0"/>
    <n v="57"/>
    <b v="1"/>
    <s v="publishing/nonfiction"/>
    <n v="8"/>
    <n v="11.25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1"/>
    <x v="0"/>
    <s v="US"/>
    <s v="USD"/>
    <n v="1417653540"/>
    <n v="1414975346"/>
    <b v="0"/>
    <n v="229"/>
    <b v="1"/>
    <s v="publishing/nonfiction"/>
    <n v="0"/>
    <n v="0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2503"/>
    <x v="0"/>
    <s v="US"/>
    <s v="USD"/>
    <n v="1385009940"/>
    <n v="1383327440"/>
    <b v="0"/>
    <n v="108"/>
    <b v="1"/>
    <s v="publishing/nonfiction"/>
    <n v="70"/>
    <n v="23.18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1417"/>
    <x v="0"/>
    <s v="US"/>
    <s v="USD"/>
    <n v="1392408000"/>
    <n v="1390890987"/>
    <b v="0"/>
    <n v="108"/>
    <b v="1"/>
    <s v="publishing/nonfiction"/>
    <n v="28"/>
    <n v="13.12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7790"/>
    <x v="0"/>
    <s v="US"/>
    <s v="USD"/>
    <n v="1417409940"/>
    <n v="1414765794"/>
    <b v="0"/>
    <n v="41"/>
    <b v="1"/>
    <s v="publishing/nonfiction"/>
    <n v="519"/>
    <n v="190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1060"/>
    <x v="0"/>
    <s v="US"/>
    <s v="USD"/>
    <n v="1407758629"/>
    <n v="1404907429"/>
    <b v="0"/>
    <n v="139"/>
    <b v="1"/>
    <s v="publishing/nonfiction"/>
    <n v="18"/>
    <n v="7.63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005"/>
    <x v="0"/>
    <s v="US"/>
    <s v="USD"/>
    <n v="1434857482"/>
    <n v="1433647882"/>
    <b v="0"/>
    <n v="19"/>
    <b v="1"/>
    <s v="publishing/nonfiction"/>
    <n v="100"/>
    <n v="158.16"/>
    <x v="3"/>
    <s v="nonfiction"/>
    <x v="740"/>
    <d v="2015-06-21T03:31:22"/>
  </r>
  <r>
    <n v="741"/>
    <s v="reVILNA: the vilna ghetto project"/>
    <s v="A revolutionary digital mapping project of the Vilna Ghetto"/>
    <n v="13000"/>
    <n v="216"/>
    <x v="0"/>
    <s v="US"/>
    <s v="USD"/>
    <n v="1370964806"/>
    <n v="1367940806"/>
    <b v="0"/>
    <n v="94"/>
    <b v="1"/>
    <s v="publishing/nonfiction"/>
    <n v="2"/>
    <n v="2.2999999999999998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725"/>
    <x v="0"/>
    <s v="US"/>
    <s v="USD"/>
    <n v="1395435712"/>
    <n v="1392847312"/>
    <b v="0"/>
    <n v="23"/>
    <b v="1"/>
    <s v="publishing/nonfiction"/>
    <n v="695"/>
    <n v="422.8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27675"/>
    <x v="0"/>
    <s v="US"/>
    <s v="USD"/>
    <n v="1334610000"/>
    <n v="1332435685"/>
    <b v="0"/>
    <n v="15"/>
    <b v="1"/>
    <s v="publishing/nonfiction"/>
    <n v="5032"/>
    <n v="1845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1419"/>
    <x v="0"/>
    <s v="US"/>
    <s v="USD"/>
    <n v="1355439503"/>
    <n v="1352847503"/>
    <b v="0"/>
    <n v="62"/>
    <b v="1"/>
    <s v="publishing/nonfiction"/>
    <n v="28"/>
    <n v="22.89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5051"/>
    <x v="0"/>
    <s v="US"/>
    <s v="USD"/>
    <n v="1367588645"/>
    <n v="1364996645"/>
    <b v="0"/>
    <n v="74"/>
    <b v="1"/>
    <s v="publishing/nonfiction"/>
    <n v="228"/>
    <n v="68.260000000000005"/>
    <x v="3"/>
    <s v="nonfiction"/>
    <x v="745"/>
    <d v="2013-05-03T13:44:05"/>
  </r>
  <r>
    <n v="746"/>
    <s v="Attention: People With Body Parts"/>
    <s v="This is a book of letters. Letters to our body parts."/>
    <n v="2987"/>
    <n v="3660"/>
    <x v="0"/>
    <s v="US"/>
    <s v="USD"/>
    <n v="1348372740"/>
    <n v="1346806909"/>
    <b v="0"/>
    <n v="97"/>
    <b v="1"/>
    <s v="publishing/nonfiction"/>
    <n v="123"/>
    <n v="37.729999999999997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926"/>
    <x v="0"/>
    <s v="NL"/>
    <s v="EUR"/>
    <n v="1421319240"/>
    <n v="1418649019"/>
    <b v="0"/>
    <n v="55"/>
    <b v="1"/>
    <s v="publishing/nonfiction"/>
    <n v="13"/>
    <n v="16.84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5258"/>
    <x v="0"/>
    <s v="US"/>
    <s v="USD"/>
    <n v="1407701966"/>
    <n v="1405109966"/>
    <b v="0"/>
    <n v="44"/>
    <b v="1"/>
    <s v="publishing/nonfiction"/>
    <n v="263"/>
    <n v="119.5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362"/>
    <x v="0"/>
    <s v="US"/>
    <s v="USD"/>
    <n v="1485642930"/>
    <n v="1483050930"/>
    <b v="0"/>
    <n v="110"/>
    <b v="1"/>
    <s v="publishing/nonfiction"/>
    <n v="4"/>
    <n v="3.29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2076"/>
    <x v="0"/>
    <s v="US"/>
    <s v="USD"/>
    <n v="1361739872"/>
    <n v="1359147872"/>
    <b v="0"/>
    <n v="59"/>
    <b v="1"/>
    <s v="publishing/nonfiction"/>
    <n v="47"/>
    <n v="35.19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010.01"/>
    <x v="0"/>
    <s v="US"/>
    <s v="USD"/>
    <n v="1312470475"/>
    <n v="1308496075"/>
    <b v="0"/>
    <n v="62"/>
    <b v="1"/>
    <s v="publishing/nonfiction"/>
    <n v="100"/>
    <n v="48.55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1430.06"/>
    <x v="0"/>
    <s v="AU"/>
    <s v="AUD"/>
    <n v="1476615600"/>
    <n v="1474884417"/>
    <b v="0"/>
    <n v="105"/>
    <b v="1"/>
    <s v="publishing/nonfiction"/>
    <n v="29"/>
    <n v="13.62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367"/>
    <x v="0"/>
    <s v="US"/>
    <s v="USD"/>
    <n v="1423922991"/>
    <n v="1421330991"/>
    <b v="0"/>
    <n v="26"/>
    <b v="1"/>
    <s v="publishing/nonfiction"/>
    <n v="4"/>
    <n v="14.1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5259"/>
    <x v="0"/>
    <s v="US"/>
    <s v="USD"/>
    <n v="1357408721"/>
    <n v="1354816721"/>
    <b v="0"/>
    <n v="49"/>
    <b v="1"/>
    <s v="publishing/nonfiction"/>
    <n v="263"/>
    <n v="107.3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4030"/>
    <x v="0"/>
    <s v="US"/>
    <s v="USD"/>
    <n v="1369010460"/>
    <n v="1366381877"/>
    <b v="0"/>
    <n v="68"/>
    <b v="1"/>
    <s v="publishing/nonfiction"/>
    <n v="161"/>
    <n v="59.26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21935"/>
    <x v="0"/>
    <s v="US"/>
    <s v="USD"/>
    <n v="1303147459"/>
    <n v="1297880659"/>
    <b v="0"/>
    <n v="22"/>
    <b v="1"/>
    <s v="publishing/nonfiction"/>
    <n v="3134"/>
    <n v="997.05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92848.5"/>
    <x v="0"/>
    <s v="US"/>
    <s v="USD"/>
    <n v="1354756714"/>
    <n v="1353547114"/>
    <b v="0"/>
    <n v="18"/>
    <b v="1"/>
    <s v="publishing/nonfiction"/>
    <n v="37139"/>
    <n v="5158.25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4035"/>
    <x v="0"/>
    <s v="US"/>
    <s v="USD"/>
    <n v="1286568268"/>
    <n v="1283976268"/>
    <b v="0"/>
    <n v="19"/>
    <b v="1"/>
    <s v="publishing/nonfiction"/>
    <n v="161"/>
    <n v="212.37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1431"/>
    <x v="0"/>
    <s v="GB"/>
    <s v="GBP"/>
    <n v="1404892539"/>
    <n v="1401436539"/>
    <b v="0"/>
    <n v="99"/>
    <b v="1"/>
    <s v="publishing/nonfiction"/>
    <n v="29"/>
    <n v="14.45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5055"/>
    <x v="2"/>
    <s v="US"/>
    <s v="USD"/>
    <n v="1480188013"/>
    <n v="1477592413"/>
    <b v="0"/>
    <n v="0"/>
    <b v="0"/>
    <s v="publishing/fiction"/>
    <n v="23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1434"/>
    <x v="2"/>
    <s v="US"/>
    <s v="USD"/>
    <n v="1391364126"/>
    <n v="1388772126"/>
    <b v="0"/>
    <n v="6"/>
    <b v="0"/>
    <s v="publishing/fiction"/>
    <n v="29"/>
    <n v="239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2540"/>
    <x v="2"/>
    <s v="MX"/>
    <s v="MXN"/>
    <n v="1480831200"/>
    <n v="1479328570"/>
    <b v="0"/>
    <n v="0"/>
    <b v="0"/>
    <s v="publishing/fiction"/>
    <n v="73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2100"/>
    <x v="2"/>
    <s v="GB"/>
    <s v="GBP"/>
    <n v="1376563408"/>
    <n v="1373971408"/>
    <b v="0"/>
    <n v="1"/>
    <b v="0"/>
    <s v="publishing/fiction"/>
    <n v="49"/>
    <n v="2100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1436"/>
    <x v="2"/>
    <s v="US"/>
    <s v="USD"/>
    <n v="1441858161"/>
    <n v="1439266161"/>
    <b v="0"/>
    <n v="0"/>
    <b v="0"/>
    <s v="publishing/fiction"/>
    <n v="29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930"/>
    <x v="2"/>
    <s v="US"/>
    <s v="USD"/>
    <n v="1413723684"/>
    <n v="1411131684"/>
    <b v="0"/>
    <n v="44"/>
    <b v="0"/>
    <s v="publishing/fiction"/>
    <n v="13"/>
    <n v="21.14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2132"/>
    <x v="2"/>
    <s v="CA"/>
    <s v="CAD"/>
    <n v="1424112483"/>
    <n v="1421520483"/>
    <b v="0"/>
    <n v="0"/>
    <b v="0"/>
    <s v="publishing/fiction"/>
    <n v="53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437"/>
    <x v="2"/>
    <s v="US"/>
    <s v="USD"/>
    <n v="1432178810"/>
    <n v="1429586810"/>
    <b v="0"/>
    <n v="3"/>
    <b v="0"/>
    <s v="publishing/fiction"/>
    <n v="29"/>
    <n v="47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4037"/>
    <x v="2"/>
    <s v="US"/>
    <s v="USD"/>
    <n v="1387169890"/>
    <n v="1384577890"/>
    <b v="0"/>
    <n v="0"/>
    <b v="0"/>
    <s v="publishing/fiction"/>
    <n v="161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2140"/>
    <x v="2"/>
    <s v="US"/>
    <s v="USD"/>
    <n v="1388102094"/>
    <n v="1385510094"/>
    <b v="0"/>
    <n v="52"/>
    <b v="0"/>
    <s v="publishing/fiction"/>
    <n v="54"/>
    <n v="41.1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100"/>
    <x v="2"/>
    <s v="US"/>
    <s v="USD"/>
    <n v="1361750369"/>
    <n v="1358294369"/>
    <b v="0"/>
    <n v="0"/>
    <b v="0"/>
    <s v="publishing/fiction"/>
    <n v="1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5"/>
    <x v="2"/>
    <s v="US"/>
    <s v="USD"/>
    <n v="1454183202"/>
    <n v="1449863202"/>
    <b v="0"/>
    <n v="1"/>
    <b v="0"/>
    <s v="publishing/fiction"/>
    <n v="0"/>
    <n v="5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7793"/>
    <x v="2"/>
    <s v="US"/>
    <s v="USD"/>
    <n v="1257047940"/>
    <n v="1252718519"/>
    <b v="0"/>
    <n v="1"/>
    <b v="0"/>
    <s v="publishing/fiction"/>
    <n v="520"/>
    <n v="7793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2500"/>
    <x v="2"/>
    <s v="GB"/>
    <s v="GBP"/>
    <n v="1431298860"/>
    <n v="1428341985"/>
    <b v="0"/>
    <n v="2"/>
    <b v="0"/>
    <s v="publishing/fiction"/>
    <n v="67"/>
    <n v="1250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0303.24"/>
    <x v="2"/>
    <s v="US"/>
    <s v="USD"/>
    <n v="1393181018"/>
    <n v="1390589018"/>
    <b v="0"/>
    <n v="9"/>
    <b v="0"/>
    <s v="publishing/fiction"/>
    <n v="6061"/>
    <n v="3367.03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369"/>
    <x v="2"/>
    <s v="US"/>
    <s v="USD"/>
    <n v="1323998795"/>
    <n v="1321406795"/>
    <b v="0"/>
    <n v="5"/>
    <b v="0"/>
    <s v="publishing/fiction"/>
    <n v="4"/>
    <n v="73.8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950"/>
    <x v="2"/>
    <s v="US"/>
    <s v="USD"/>
    <n v="1444539600"/>
    <n v="1441297645"/>
    <b v="0"/>
    <n v="57"/>
    <b v="0"/>
    <s v="publishing/fiction"/>
    <n v="14"/>
    <n v="16.67000000000000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3012"/>
    <x v="2"/>
    <s v="US"/>
    <s v="USD"/>
    <n v="1375313577"/>
    <n v="1372721577"/>
    <b v="0"/>
    <n v="3"/>
    <b v="0"/>
    <s v="publishing/fiction"/>
    <n v="100"/>
    <n v="1004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30315"/>
    <x v="2"/>
    <s v="US"/>
    <s v="USD"/>
    <n v="1398876680"/>
    <n v="1396284680"/>
    <b v="0"/>
    <n v="1"/>
    <b v="0"/>
    <s v="publishing/fiction"/>
    <n v="6063"/>
    <n v="30315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125"/>
    <x v="2"/>
    <s v="US"/>
    <s v="USD"/>
    <n v="1287115200"/>
    <n v="1284567905"/>
    <b v="0"/>
    <n v="6"/>
    <b v="0"/>
    <s v="publishing/fiction"/>
    <n v="1"/>
    <n v="20.83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1545"/>
    <x v="0"/>
    <s v="US"/>
    <s v="USD"/>
    <n v="1304439025"/>
    <n v="1301847025"/>
    <b v="0"/>
    <n v="27"/>
    <b v="1"/>
    <s v="music/rock"/>
    <n v="1155"/>
    <n v="427.5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8855"/>
    <x v="0"/>
    <s v="US"/>
    <s v="USD"/>
    <n v="1370649674"/>
    <n v="1368057674"/>
    <b v="0"/>
    <n v="25"/>
    <b v="1"/>
    <s v="music/rock"/>
    <n v="2357"/>
    <n v="754.2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21994"/>
    <x v="0"/>
    <s v="US"/>
    <s v="USD"/>
    <n v="1345918302"/>
    <n v="1343326302"/>
    <b v="0"/>
    <n v="14"/>
    <b v="1"/>
    <s v="music/rock"/>
    <n v="3142"/>
    <n v="1571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7795"/>
    <x v="0"/>
    <s v="US"/>
    <s v="USD"/>
    <n v="1335564000"/>
    <n v="1332182049"/>
    <b v="0"/>
    <n v="35"/>
    <b v="1"/>
    <s v="music/rock"/>
    <n v="520"/>
    <n v="222.71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1545.1"/>
    <x v="0"/>
    <s v="US"/>
    <s v="USD"/>
    <n v="1395023719"/>
    <n v="1391571319"/>
    <b v="0"/>
    <n v="10"/>
    <b v="1"/>
    <s v="music/rock"/>
    <n v="1155"/>
    <n v="1154.51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30334.83"/>
    <x v="0"/>
    <s v="US"/>
    <s v="USD"/>
    <n v="1362060915"/>
    <n v="1359468915"/>
    <b v="0"/>
    <n v="29"/>
    <b v="1"/>
    <s v="music/rock"/>
    <n v="6067"/>
    <n v="1046.03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1438"/>
    <x v="0"/>
    <s v="US"/>
    <s v="USD"/>
    <n v="1336751220"/>
    <n v="1331774434"/>
    <b v="0"/>
    <n v="44"/>
    <b v="1"/>
    <s v="music/rock"/>
    <n v="29"/>
    <n v="32.6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0182.02"/>
    <x v="0"/>
    <s v="US"/>
    <s v="USD"/>
    <n v="1383318226"/>
    <n v="1380726226"/>
    <b v="0"/>
    <n v="17"/>
    <b v="1"/>
    <s v="music/rock"/>
    <n v="849"/>
    <n v="598.94000000000005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11570.92"/>
    <x v="0"/>
    <s v="US"/>
    <s v="USD"/>
    <n v="1341633540"/>
    <n v="1338336588"/>
    <b v="0"/>
    <n v="34"/>
    <b v="1"/>
    <s v="music/rock"/>
    <n v="1157"/>
    <n v="340.32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7336.01"/>
    <x v="0"/>
    <s v="US"/>
    <s v="USD"/>
    <n v="1358755140"/>
    <n v="1357187280"/>
    <b v="0"/>
    <n v="14"/>
    <b v="1"/>
    <s v="music/rock"/>
    <n v="432"/>
    <n v="524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371"/>
    <x v="0"/>
    <s v="US"/>
    <s v="USD"/>
    <n v="1359680939"/>
    <n v="1357088939"/>
    <b v="0"/>
    <n v="156"/>
    <b v="1"/>
    <s v="music/rock"/>
    <n v="4"/>
    <n v="2.3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0"/>
    <x v="0"/>
    <s v="US"/>
    <s v="USD"/>
    <n v="1384322340"/>
    <n v="1381430646"/>
    <b v="0"/>
    <n v="128"/>
    <b v="1"/>
    <s v="music/rock"/>
    <n v="11"/>
    <n v="6.64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4040"/>
    <x v="0"/>
    <s v="US"/>
    <s v="USD"/>
    <n v="1383861483"/>
    <n v="1381265883"/>
    <b v="0"/>
    <n v="60"/>
    <b v="1"/>
    <s v="music/rock"/>
    <n v="162"/>
    <n v="67.33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3791"/>
    <x v="0"/>
    <s v="US"/>
    <s v="USD"/>
    <n v="1372827540"/>
    <n v="1371491244"/>
    <b v="0"/>
    <n v="32"/>
    <b v="1"/>
    <s v="music/rock"/>
    <n v="138"/>
    <n v="118.47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684"/>
    <x v="0"/>
    <s v="US"/>
    <s v="USD"/>
    <n v="1315242360"/>
    <n v="1310438737"/>
    <b v="0"/>
    <n v="53"/>
    <b v="1"/>
    <s v="music/rock"/>
    <n v="9"/>
    <n v="12.91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205"/>
    <x v="0"/>
    <s v="US"/>
    <s v="USD"/>
    <n v="1333774740"/>
    <n v="1330094566"/>
    <b v="0"/>
    <n v="184"/>
    <b v="1"/>
    <s v="music/rock"/>
    <n v="1"/>
    <n v="1.1100000000000001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375"/>
    <x v="0"/>
    <s v="US"/>
    <s v="USD"/>
    <n v="1379279400"/>
    <n v="1376687485"/>
    <b v="0"/>
    <n v="90"/>
    <b v="1"/>
    <s v="music/rock"/>
    <n v="4"/>
    <n v="4.17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014"/>
    <x v="0"/>
    <s v="US"/>
    <s v="USD"/>
    <n v="1335672000"/>
    <n v="1332978688"/>
    <b v="0"/>
    <n v="71"/>
    <b v="1"/>
    <s v="music/rock"/>
    <n v="100"/>
    <n v="42.45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2545"/>
    <x v="0"/>
    <s v="US"/>
    <s v="USD"/>
    <n v="1412086187"/>
    <n v="1409494187"/>
    <b v="0"/>
    <n v="87"/>
    <b v="1"/>
    <s v="music/rock"/>
    <n v="73"/>
    <n v="29.25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1445"/>
    <x v="0"/>
    <s v="US"/>
    <s v="USD"/>
    <n v="1335542446"/>
    <n v="1332950446"/>
    <b v="0"/>
    <n v="28"/>
    <b v="1"/>
    <s v="music/rock"/>
    <n v="29"/>
    <n v="51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7810"/>
    <x v="0"/>
    <s v="GB"/>
    <s v="GBP"/>
    <n v="1410431054"/>
    <n v="1407839054"/>
    <b v="0"/>
    <n v="56"/>
    <b v="1"/>
    <s v="music/rock"/>
    <n v="521"/>
    <n v="139.46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5260"/>
    <x v="0"/>
    <s v="US"/>
    <s v="USD"/>
    <n v="1309547120"/>
    <n v="1306955120"/>
    <b v="0"/>
    <n v="51"/>
    <b v="1"/>
    <s v="music/rock"/>
    <n v="263"/>
    <n v="103.1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1060"/>
    <x v="0"/>
    <s v="US"/>
    <s v="USD"/>
    <n v="1347854700"/>
    <n v="1343867524"/>
    <b v="0"/>
    <n v="75"/>
    <b v="1"/>
    <s v="music/rock"/>
    <n v="18"/>
    <n v="14.1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5040"/>
    <x v="0"/>
    <s v="US"/>
    <s v="USD"/>
    <n v="1306630800"/>
    <n v="1304376478"/>
    <b v="0"/>
    <n v="38"/>
    <b v="1"/>
    <s v="music/rock"/>
    <n v="219"/>
    <n v="132.63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1200"/>
    <x v="0"/>
    <s v="US"/>
    <s v="USD"/>
    <n v="1311393540"/>
    <n v="1309919526"/>
    <b v="0"/>
    <n v="18"/>
    <b v="1"/>
    <s v="music/rock"/>
    <n v="22"/>
    <n v="66.67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015"/>
    <x v="0"/>
    <s v="US"/>
    <s v="USD"/>
    <n v="1310857200"/>
    <n v="1306525512"/>
    <b v="0"/>
    <n v="54"/>
    <b v="1"/>
    <s v="music/rock"/>
    <n v="101"/>
    <n v="55.83"/>
    <x v="4"/>
    <s v="rock"/>
    <x v="805"/>
    <d v="2011-07-16T23:00:00"/>
  </r>
  <r>
    <n v="806"/>
    <s v="Golden Animals NEW Album!"/>
    <s v="Help Golden Animals finish their NEW Album!"/>
    <n v="8000"/>
    <n v="690"/>
    <x v="0"/>
    <s v="US"/>
    <s v="USD"/>
    <n v="1315413339"/>
    <n v="1312821339"/>
    <b v="0"/>
    <n v="71"/>
    <b v="1"/>
    <s v="music/rock"/>
    <n v="9"/>
    <n v="9.7200000000000006"/>
    <x v="4"/>
    <s v="rock"/>
    <x v="806"/>
    <d v="2011-09-07T16:35:39"/>
  </r>
  <r>
    <n v="807"/>
    <s v="Sic Vita - New EP Release - 2017"/>
    <s v="Join the Sic Vita family and lend a hand as we create a new album!"/>
    <n v="4000"/>
    <n v="2140"/>
    <x v="0"/>
    <s v="US"/>
    <s v="USD"/>
    <n v="1488333600"/>
    <n v="1485270311"/>
    <b v="0"/>
    <n v="57"/>
    <b v="1"/>
    <s v="music/rock"/>
    <n v="54"/>
    <n v="37.54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2041"/>
    <x v="0"/>
    <s v="CA"/>
    <s v="CAD"/>
    <n v="1419224340"/>
    <n v="1416363886"/>
    <b v="0"/>
    <n v="43"/>
    <b v="1"/>
    <s v="music/rock"/>
    <n v="45"/>
    <n v="47.4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2141"/>
    <x v="0"/>
    <s v="US"/>
    <s v="USD"/>
    <n v="1390161630"/>
    <n v="1387569630"/>
    <b v="0"/>
    <n v="52"/>
    <b v="1"/>
    <s v="music/rock"/>
    <n v="54"/>
    <n v="41.17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7833"/>
    <x v="0"/>
    <s v="US"/>
    <s v="USD"/>
    <n v="1346462462"/>
    <n v="1343870462"/>
    <b v="0"/>
    <n v="27"/>
    <b v="1"/>
    <s v="music/rock"/>
    <n v="522"/>
    <n v="290.11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1594"/>
    <x v="0"/>
    <s v="US"/>
    <s v="USD"/>
    <n v="1373475120"/>
    <n v="1371569202"/>
    <b v="0"/>
    <n v="12"/>
    <b v="1"/>
    <s v="music/rock"/>
    <n v="1159"/>
    <n v="966.1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25445"/>
    <x v="0"/>
    <s v="US"/>
    <s v="USD"/>
    <n v="1362146280"/>
    <n v="1357604752"/>
    <b v="0"/>
    <n v="33"/>
    <b v="1"/>
    <s v="music/rock"/>
    <n v="4241"/>
    <n v="771.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7834"/>
    <x v="0"/>
    <s v="US"/>
    <s v="USD"/>
    <n v="1342825365"/>
    <n v="1340233365"/>
    <b v="0"/>
    <n v="96"/>
    <b v="1"/>
    <s v="music/rock"/>
    <n v="522"/>
    <n v="81.599999999999994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1621"/>
    <x v="0"/>
    <s v="US"/>
    <s v="USD"/>
    <n v="1306865040"/>
    <n v="1305568201"/>
    <b v="0"/>
    <n v="28"/>
    <b v="1"/>
    <s v="music/rock"/>
    <n v="1162"/>
    <n v="415.04"/>
    <x v="4"/>
    <s v="rock"/>
    <x v="814"/>
    <d v="2011-05-31T18:04:00"/>
  </r>
  <r>
    <n v="815"/>
    <s v="Some Late Help for The Early Reset"/>
    <s v="Be a part of helping The Early Reset finish their new 7 song EP."/>
    <n v="4000"/>
    <n v="2142"/>
    <x v="0"/>
    <s v="US"/>
    <s v="USD"/>
    <n v="1414879303"/>
    <n v="1412287303"/>
    <b v="0"/>
    <n v="43"/>
    <b v="1"/>
    <s v="music/rock"/>
    <n v="54"/>
    <n v="49.81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953"/>
    <x v="0"/>
    <s v="US"/>
    <s v="USD"/>
    <n v="1365489000"/>
    <n v="1362776043"/>
    <b v="0"/>
    <n v="205"/>
    <b v="1"/>
    <s v="music/rock"/>
    <n v="14"/>
    <n v="4.6500000000000004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7839"/>
    <x v="0"/>
    <s v="US"/>
    <s v="USD"/>
    <n v="1331441940"/>
    <n v="1326810211"/>
    <b v="0"/>
    <n v="23"/>
    <b v="1"/>
    <s v="music/rock"/>
    <n v="523"/>
    <n v="340.83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5201.52"/>
    <x v="0"/>
    <s v="US"/>
    <s v="USD"/>
    <n v="1344358860"/>
    <n v="1343682681"/>
    <b v="0"/>
    <n v="19"/>
    <b v="1"/>
    <s v="music/rock"/>
    <n v="15772"/>
    <n v="2905.34"/>
    <x v="4"/>
    <s v="rock"/>
    <x v="818"/>
    <d v="2012-08-07T17:01:00"/>
  </r>
  <r>
    <n v="819"/>
    <s v="Winter Tour"/>
    <s v="We are touring the Southeast in support of our new EP"/>
    <n v="400"/>
    <n v="51149"/>
    <x v="0"/>
    <s v="US"/>
    <s v="USD"/>
    <n v="1387601040"/>
    <n v="1386806254"/>
    <b v="0"/>
    <n v="14"/>
    <b v="1"/>
    <s v="music/rock"/>
    <n v="12787"/>
    <n v="3653.5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5260.92"/>
    <x v="0"/>
    <s v="US"/>
    <s v="USD"/>
    <n v="1402290000"/>
    <n v="1399666342"/>
    <b v="0"/>
    <n v="38"/>
    <b v="1"/>
    <s v="music/rock"/>
    <n v="263"/>
    <n v="138.44999999999999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00"/>
    <x v="0"/>
    <s v="US"/>
    <s v="USD"/>
    <n v="1430712060"/>
    <n v="1427753265"/>
    <b v="0"/>
    <n v="78"/>
    <b v="1"/>
    <s v="music/rock"/>
    <n v="1"/>
    <n v="1.28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015"/>
    <x v="0"/>
    <s v="US"/>
    <s v="USD"/>
    <n v="1349477050"/>
    <n v="1346885050"/>
    <b v="0"/>
    <n v="69"/>
    <b v="1"/>
    <s v="music/rock"/>
    <n v="101"/>
    <n v="43.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9028"/>
    <x v="0"/>
    <s v="US"/>
    <s v="USD"/>
    <n v="1427062852"/>
    <n v="1424474452"/>
    <b v="0"/>
    <n v="33"/>
    <b v="1"/>
    <s v="music/rock"/>
    <n v="2379"/>
    <n v="576.61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7495"/>
    <x v="0"/>
    <s v="US"/>
    <s v="USD"/>
    <n v="1271573940"/>
    <n v="1268459318"/>
    <b v="0"/>
    <n v="54"/>
    <b v="1"/>
    <s v="music/rock"/>
    <n v="468"/>
    <n v="138.80000000000001"/>
    <x v="4"/>
    <s v="rock"/>
    <x v="824"/>
    <d v="2010-04-18T06:59:00"/>
  </r>
  <r>
    <n v="825"/>
    <s v="KILL FREEMAN"/>
    <s v="Kickstarting Kill Freeman independently. Help fund the New Record, Video and Live Shows."/>
    <n v="12500"/>
    <n v="236"/>
    <x v="0"/>
    <s v="US"/>
    <s v="USD"/>
    <n v="1351495284"/>
    <n v="1349335284"/>
    <b v="0"/>
    <n v="99"/>
    <b v="1"/>
    <s v="music/rock"/>
    <n v="2"/>
    <n v="2.3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1200"/>
    <x v="0"/>
    <s v="US"/>
    <s v="USD"/>
    <n v="1332719730"/>
    <n v="1330908930"/>
    <b v="0"/>
    <n v="49"/>
    <b v="1"/>
    <s v="music/rock"/>
    <n v="22"/>
    <n v="24.49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63460.18"/>
    <x v="0"/>
    <s v="US"/>
    <s v="USD"/>
    <n v="1329248940"/>
    <n v="1326972107"/>
    <b v="0"/>
    <n v="11"/>
    <b v="1"/>
    <s v="music/rock"/>
    <n v="21153"/>
    <n v="5769.11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0026.49"/>
    <x v="0"/>
    <s v="US"/>
    <s v="USD"/>
    <n v="1340641440"/>
    <n v="1339549982"/>
    <b v="0"/>
    <n v="38"/>
    <b v="1"/>
    <s v="music/rock"/>
    <n v="771"/>
    <n v="263.86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30383.32"/>
    <x v="0"/>
    <s v="GB"/>
    <s v="GBP"/>
    <n v="1468437240"/>
    <n v="1463253240"/>
    <b v="0"/>
    <n v="16"/>
    <b v="1"/>
    <s v="music/rock"/>
    <n v="6077"/>
    <n v="1898.96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7011"/>
    <x v="0"/>
    <s v="US"/>
    <s v="USD"/>
    <n v="1363952225"/>
    <n v="1361363825"/>
    <b v="0"/>
    <n v="32"/>
    <b v="1"/>
    <s v="music/rock"/>
    <n v="390"/>
    <n v="219.09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7860"/>
    <x v="0"/>
    <s v="US"/>
    <s v="USD"/>
    <n v="1335540694"/>
    <n v="1332948694"/>
    <b v="0"/>
    <n v="20"/>
    <b v="1"/>
    <s v="music/rock"/>
    <n v="524"/>
    <n v="393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25"/>
    <x v="0"/>
    <s v="US"/>
    <s v="USD"/>
    <n v="1327133580"/>
    <n v="1321978335"/>
    <b v="0"/>
    <n v="154"/>
    <b v="1"/>
    <s v="music/rock"/>
    <n v="1"/>
    <n v="0.81"/>
    <x v="4"/>
    <s v="rock"/>
    <x v="832"/>
    <d v="2012-01-21T08:13:00"/>
  </r>
  <r>
    <n v="833"/>
    <s v="Ragman Rolls"/>
    <s v="This is an American rock album."/>
    <n v="6000"/>
    <n v="1063"/>
    <x v="0"/>
    <s v="US"/>
    <s v="USD"/>
    <n v="1397941475"/>
    <n v="1395349475"/>
    <b v="0"/>
    <n v="41"/>
    <b v="1"/>
    <s v="music/rock"/>
    <n v="18"/>
    <n v="25.93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1201"/>
    <x v="0"/>
    <s v="US"/>
    <s v="USD"/>
    <n v="1372651140"/>
    <n v="1369770292"/>
    <b v="0"/>
    <n v="75"/>
    <b v="1"/>
    <s v="music/rock"/>
    <n v="22"/>
    <n v="16.010000000000002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5263"/>
    <x v="0"/>
    <s v="US"/>
    <s v="USD"/>
    <n v="1337396400"/>
    <n v="1333709958"/>
    <b v="0"/>
    <n v="40"/>
    <b v="1"/>
    <s v="music/rock"/>
    <n v="263"/>
    <n v="131.58000000000001"/>
    <x v="4"/>
    <s v="rock"/>
    <x v="835"/>
    <d v="2012-05-19T03:00:00"/>
  </r>
  <r>
    <n v="836"/>
    <s v="DESMADRE Full Album + Press Kit"/>
    <s v="An album you can bring home to mom."/>
    <n v="5000"/>
    <n v="1455"/>
    <x v="0"/>
    <s v="US"/>
    <s v="USD"/>
    <n v="1381108918"/>
    <n v="1378516918"/>
    <b v="0"/>
    <n v="46"/>
    <b v="1"/>
    <s v="music/rock"/>
    <n v="29"/>
    <n v="31.63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4040"/>
    <x v="0"/>
    <s v="US"/>
    <s v="USD"/>
    <n v="1398988662"/>
    <n v="1396396662"/>
    <b v="0"/>
    <n v="62"/>
    <b v="1"/>
    <s v="music/rock"/>
    <n v="162"/>
    <n v="65.16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5271"/>
    <x v="0"/>
    <s v="US"/>
    <s v="USD"/>
    <n v="1326835985"/>
    <n v="1324243985"/>
    <b v="0"/>
    <n v="61"/>
    <b v="1"/>
    <s v="music/rock"/>
    <n v="264"/>
    <n v="86.4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1455"/>
    <x v="0"/>
    <s v="US"/>
    <s v="USD"/>
    <n v="1348337956"/>
    <n v="1345745956"/>
    <b v="0"/>
    <n v="96"/>
    <b v="1"/>
    <s v="music/rock"/>
    <n v="29"/>
    <n v="15.16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375"/>
    <x v="0"/>
    <s v="US"/>
    <s v="USD"/>
    <n v="1474694787"/>
    <n v="1472102787"/>
    <b v="0"/>
    <n v="190"/>
    <b v="1"/>
    <s v="music/metal"/>
    <n v="4"/>
    <n v="1.97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1460"/>
    <x v="0"/>
    <s v="US"/>
    <s v="USD"/>
    <n v="1415653663"/>
    <n v="1413058063"/>
    <b v="1"/>
    <n v="94"/>
    <b v="1"/>
    <s v="music/metal"/>
    <n v="29"/>
    <n v="15.53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4045.93"/>
    <x v="0"/>
    <s v="CA"/>
    <s v="CAD"/>
    <n v="1381723140"/>
    <n v="1378735983"/>
    <b v="1"/>
    <n v="39"/>
    <b v="1"/>
    <s v="music/metal"/>
    <n v="162"/>
    <n v="103.74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3015.73"/>
    <x v="0"/>
    <s v="US"/>
    <s v="USD"/>
    <n v="1481184000"/>
    <n v="1479708680"/>
    <b v="0"/>
    <n v="127"/>
    <b v="1"/>
    <s v="music/metal"/>
    <n v="101"/>
    <n v="23.75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3017"/>
    <x v="0"/>
    <s v="US"/>
    <s v="USD"/>
    <n v="1414817940"/>
    <n v="1411489552"/>
    <b v="1"/>
    <n v="159"/>
    <b v="1"/>
    <s v="music/metal"/>
    <n v="101"/>
    <n v="18.97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1461"/>
    <x v="0"/>
    <s v="US"/>
    <s v="USD"/>
    <n v="1473047940"/>
    <n v="1469595396"/>
    <b v="0"/>
    <n v="177"/>
    <b v="1"/>
    <s v="music/metal"/>
    <n v="29"/>
    <n v="8.25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0800"/>
    <x v="0"/>
    <s v="GB"/>
    <s v="GBP"/>
    <n v="1394460000"/>
    <n v="1393233855"/>
    <b v="0"/>
    <n v="47"/>
    <b v="1"/>
    <s v="music/metal"/>
    <n v="982"/>
    <n v="229.79"/>
    <x v="4"/>
    <s v="metal"/>
    <x v="846"/>
    <d v="2014-03-10T14:00:00"/>
  </r>
  <r>
    <n v="847"/>
    <s v="CENTROPYMUSIC"/>
    <s v="MUSIC WITH MEANING!  MUSIC THAT MATTERS!!!"/>
    <n v="10"/>
    <n v="513422.57"/>
    <x v="0"/>
    <s v="US"/>
    <s v="USD"/>
    <n v="1436555376"/>
    <n v="1433963376"/>
    <b v="0"/>
    <n v="1"/>
    <b v="1"/>
    <s v="music/metal"/>
    <n v="5134226"/>
    <n v="513422.57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63527"/>
    <x v="0"/>
    <s v="US"/>
    <s v="USD"/>
    <n v="1429038033"/>
    <n v="1426446033"/>
    <b v="0"/>
    <n v="16"/>
    <b v="1"/>
    <s v="music/metal"/>
    <n v="21176"/>
    <n v="3970.44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2143"/>
    <x v="0"/>
    <s v="US"/>
    <s v="USD"/>
    <n v="1426473264"/>
    <n v="1424057664"/>
    <b v="0"/>
    <n v="115"/>
    <b v="1"/>
    <s v="music/metal"/>
    <n v="54"/>
    <n v="18.63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2144.34"/>
    <x v="0"/>
    <s v="US"/>
    <s v="USD"/>
    <n v="1461560340"/>
    <n v="1458762717"/>
    <b v="0"/>
    <n v="133"/>
    <b v="1"/>
    <s v="music/metal"/>
    <n v="54"/>
    <n v="16.12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5285"/>
    <x v="0"/>
    <s v="FR"/>
    <s v="EUR"/>
    <n v="1469994300"/>
    <n v="1464815253"/>
    <b v="0"/>
    <n v="70"/>
    <b v="1"/>
    <s v="music/metal"/>
    <n v="264"/>
    <n v="75.5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2547.69"/>
    <x v="0"/>
    <s v="US"/>
    <s v="USD"/>
    <n v="1477342800"/>
    <n v="1476386395"/>
    <b v="0"/>
    <n v="62"/>
    <b v="1"/>
    <s v="music/metal"/>
    <n v="73"/>
    <n v="41.09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64203.33"/>
    <x v="0"/>
    <s v="US"/>
    <s v="USD"/>
    <n v="1424116709"/>
    <n v="1421524709"/>
    <b v="0"/>
    <n v="10"/>
    <b v="1"/>
    <s v="music/metal"/>
    <n v="21401"/>
    <n v="6420.33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21"/>
    <x v="0"/>
    <s v="US"/>
    <s v="USD"/>
    <n v="1482901546"/>
    <n v="1480309546"/>
    <b v="0"/>
    <n v="499"/>
    <b v="1"/>
    <s v="music/metal"/>
    <n v="0"/>
    <n v="0.04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9545"/>
    <x v="0"/>
    <s v="US"/>
    <s v="USD"/>
    <n v="1469329217"/>
    <n v="1466737217"/>
    <b v="0"/>
    <n v="47"/>
    <b v="1"/>
    <s v="music/metal"/>
    <n v="658"/>
    <n v="203.09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93374"/>
    <x v="0"/>
    <s v="DE"/>
    <s v="EUR"/>
    <n v="1477422000"/>
    <n v="1472282956"/>
    <b v="0"/>
    <n v="28"/>
    <b v="1"/>
    <s v="music/metal"/>
    <n v="37350"/>
    <n v="3334.79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0200"/>
    <x v="0"/>
    <s v="ES"/>
    <s v="EUR"/>
    <n v="1448463431"/>
    <n v="1444831031"/>
    <b v="0"/>
    <n v="24"/>
    <b v="1"/>
    <s v="music/metal"/>
    <n v="850"/>
    <n v="425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0210"/>
    <x v="0"/>
    <s v="GB"/>
    <s v="GBP"/>
    <n v="1429138740"/>
    <n v="1426528418"/>
    <b v="0"/>
    <n v="76"/>
    <b v="1"/>
    <s v="music/metal"/>
    <n v="851"/>
    <n v="134.3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2145"/>
    <x v="0"/>
    <s v="US"/>
    <s v="USD"/>
    <n v="1433376000"/>
    <n v="1430768468"/>
    <b v="0"/>
    <n v="98"/>
    <b v="1"/>
    <s v="music/metal"/>
    <n v="54"/>
    <n v="21.89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05"/>
    <x v="2"/>
    <s v="US"/>
    <s v="USD"/>
    <n v="1385123713"/>
    <n v="1382528113"/>
    <b v="0"/>
    <n v="48"/>
    <b v="0"/>
    <s v="music/jazz"/>
    <n v="1"/>
    <n v="4.2699999999999996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2042"/>
    <x v="2"/>
    <s v="US"/>
    <s v="USD"/>
    <n v="1474067404"/>
    <n v="1471475404"/>
    <b v="0"/>
    <n v="2"/>
    <b v="0"/>
    <s v="music/jazz"/>
    <n v="45"/>
    <n v="1021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0"/>
    <x v="2"/>
    <s v="GB"/>
    <s v="GBP"/>
    <n v="1384179548"/>
    <n v="1381583948"/>
    <b v="0"/>
    <n v="4"/>
    <b v="0"/>
    <s v="music/jazz"/>
    <n v="0"/>
    <n v="0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5291"/>
    <x v="2"/>
    <s v="US"/>
    <s v="USD"/>
    <n v="1329014966"/>
    <n v="1326422966"/>
    <b v="0"/>
    <n v="5"/>
    <b v="0"/>
    <s v="music/jazz"/>
    <n v="265"/>
    <n v="1058.2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1015"/>
    <x v="2"/>
    <s v="US"/>
    <s v="USD"/>
    <n v="1381917540"/>
    <n v="1379990038"/>
    <b v="0"/>
    <n v="79"/>
    <b v="0"/>
    <s v="music/jazz"/>
    <n v="16"/>
    <n v="12.8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5056.22"/>
    <x v="2"/>
    <s v="US"/>
    <s v="USD"/>
    <n v="1358361197"/>
    <n v="1353177197"/>
    <b v="0"/>
    <n v="2"/>
    <b v="0"/>
    <s v="music/jazz"/>
    <n v="230"/>
    <n v="2528.11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2549"/>
    <x v="2"/>
    <s v="US"/>
    <s v="USD"/>
    <n v="1425136200"/>
    <n v="1421853518"/>
    <b v="0"/>
    <n v="11"/>
    <b v="0"/>
    <s v="music/jazz"/>
    <n v="73"/>
    <n v="231.73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465"/>
    <x v="2"/>
    <s v="US"/>
    <s v="USD"/>
    <n v="1259643540"/>
    <n v="1254450706"/>
    <b v="0"/>
    <n v="11"/>
    <b v="0"/>
    <s v="music/jazz"/>
    <n v="29"/>
    <n v="133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1"/>
    <x v="2"/>
    <s v="US"/>
    <s v="USD"/>
    <n v="1389055198"/>
    <n v="1386463198"/>
    <b v="0"/>
    <n v="1"/>
    <b v="0"/>
    <s v="music/jazz"/>
    <n v="0"/>
    <n v="1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637"/>
    <x v="2"/>
    <s v="US"/>
    <s v="USD"/>
    <n v="1365448657"/>
    <n v="1362860257"/>
    <b v="0"/>
    <n v="3"/>
    <b v="0"/>
    <s v="music/jazz"/>
    <n v="7"/>
    <n v="212.33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55"/>
    <x v="2"/>
    <s v="GB"/>
    <s v="GBP"/>
    <n v="1377995523"/>
    <n v="1375403523"/>
    <b v="0"/>
    <n v="5"/>
    <b v="0"/>
    <s v="music/jazz"/>
    <n v="0"/>
    <n v="11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1064"/>
    <x v="2"/>
    <s v="US"/>
    <s v="USD"/>
    <n v="1385735295"/>
    <n v="1383139695"/>
    <b v="0"/>
    <n v="12"/>
    <b v="0"/>
    <s v="music/jazz"/>
    <n v="18"/>
    <n v="88.67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95"/>
    <x v="2"/>
    <s v="US"/>
    <s v="USD"/>
    <n v="1299786527"/>
    <n v="1295898527"/>
    <b v="0"/>
    <n v="2"/>
    <b v="0"/>
    <s v="music/jazz"/>
    <n v="9"/>
    <n v="347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2550"/>
    <x v="2"/>
    <s v="US"/>
    <s v="USD"/>
    <n v="1352610040"/>
    <n v="1349150440"/>
    <b v="0"/>
    <n v="5"/>
    <b v="0"/>
    <s v="music/jazz"/>
    <n v="73"/>
    <n v="510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3017"/>
    <x v="2"/>
    <s v="US"/>
    <s v="USD"/>
    <n v="1367676034"/>
    <n v="1365084034"/>
    <b v="0"/>
    <n v="21"/>
    <b v="0"/>
    <s v="music/jazz"/>
    <n v="101"/>
    <n v="143.6699999999999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1465"/>
    <x v="2"/>
    <s v="US"/>
    <s v="USD"/>
    <n v="1442856131"/>
    <n v="1441128131"/>
    <b v="0"/>
    <n v="0"/>
    <b v="0"/>
    <s v="music/jazz"/>
    <n v="29"/>
    <n v="0"/>
    <x v="4"/>
    <s v="jazz"/>
    <x v="875"/>
    <d v="2015-09-21T17:22:11"/>
  </r>
  <r>
    <n v="876"/>
    <s v="Sound Of Dobells"/>
    <s v="What was the greatest record shop ever?  DOBELLS!"/>
    <n v="3152"/>
    <n v="2930"/>
    <x v="2"/>
    <s v="GB"/>
    <s v="GBP"/>
    <n v="1359978927"/>
    <n v="1357127727"/>
    <b v="0"/>
    <n v="45"/>
    <b v="0"/>
    <s v="music/jazz"/>
    <n v="93"/>
    <n v="65.11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5295"/>
    <x v="2"/>
    <s v="US"/>
    <s v="USD"/>
    <n v="1387479360"/>
    <n v="1384887360"/>
    <b v="0"/>
    <n v="29"/>
    <b v="0"/>
    <s v="music/jazz"/>
    <n v="265"/>
    <n v="182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1465"/>
    <x v="2"/>
    <s v="US"/>
    <s v="USD"/>
    <n v="1293082524"/>
    <n v="1290490524"/>
    <b v="0"/>
    <n v="2"/>
    <b v="0"/>
    <s v="music/jazz"/>
    <n v="29"/>
    <n v="7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5100"/>
    <x v="2"/>
    <s v="US"/>
    <s v="USD"/>
    <n v="1338321305"/>
    <n v="1336506905"/>
    <b v="0"/>
    <n v="30"/>
    <b v="0"/>
    <s v="music/jazz"/>
    <n v="243"/>
    <n v="170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2500"/>
    <x v="2"/>
    <s v="US"/>
    <s v="USD"/>
    <n v="1351582938"/>
    <n v="1348731738"/>
    <b v="0"/>
    <n v="8"/>
    <b v="0"/>
    <s v="music/indie rock"/>
    <n v="66"/>
    <n v="312.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2500"/>
    <x v="2"/>
    <s v="US"/>
    <s v="USD"/>
    <n v="1326520886"/>
    <n v="1322632886"/>
    <b v="0"/>
    <n v="1"/>
    <b v="0"/>
    <s v="music/indie rock"/>
    <n v="67"/>
    <n v="250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7873"/>
    <x v="2"/>
    <s v="US"/>
    <s v="USD"/>
    <n v="1315341550"/>
    <n v="1312490350"/>
    <b v="0"/>
    <n v="14"/>
    <b v="0"/>
    <s v="music/indie rock"/>
    <n v="525"/>
    <n v="562.36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1466"/>
    <x v="2"/>
    <s v="US"/>
    <s v="USD"/>
    <n v="1456957635"/>
    <n v="1451773635"/>
    <b v="0"/>
    <n v="24"/>
    <b v="0"/>
    <s v="music/indie rock"/>
    <n v="29"/>
    <n v="61.0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5297"/>
    <x v="2"/>
    <s v="US"/>
    <s v="USD"/>
    <n v="1336789860"/>
    <n v="1331666146"/>
    <b v="0"/>
    <n v="2"/>
    <b v="0"/>
    <s v="music/indie rock"/>
    <n v="265"/>
    <n v="2648.5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11633"/>
    <x v="2"/>
    <s v="US"/>
    <s v="USD"/>
    <n v="1483137311"/>
    <n v="1481322911"/>
    <b v="0"/>
    <n v="21"/>
    <b v="0"/>
    <s v="music/indie rock"/>
    <n v="1163"/>
    <n v="553.9500000000000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30505"/>
    <x v="2"/>
    <s v="US"/>
    <s v="USD"/>
    <n v="1473972813"/>
    <n v="1471812813"/>
    <b v="0"/>
    <n v="7"/>
    <b v="0"/>
    <s v="music/indie rock"/>
    <n v="6101"/>
    <n v="4357.8599999999997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11650"/>
    <x v="2"/>
    <s v="US"/>
    <s v="USD"/>
    <n v="1338159655"/>
    <n v="1335567655"/>
    <b v="0"/>
    <n v="0"/>
    <b v="0"/>
    <s v="music/indie rock"/>
    <n v="1165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11656"/>
    <x v="2"/>
    <s v="US"/>
    <s v="USD"/>
    <n v="1314856800"/>
    <n v="1311789885"/>
    <b v="0"/>
    <n v="4"/>
    <b v="0"/>
    <s v="music/indie rock"/>
    <n v="1166"/>
    <n v="2914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5"/>
    <x v="2"/>
    <s v="US"/>
    <s v="USD"/>
    <n v="1412534943"/>
    <n v="1409942943"/>
    <b v="0"/>
    <n v="32"/>
    <b v="0"/>
    <s v="music/indie rock"/>
    <n v="0"/>
    <n v="0.78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3022"/>
    <x v="2"/>
    <s v="US"/>
    <s v="USD"/>
    <n v="1385055979"/>
    <n v="1382460379"/>
    <b v="0"/>
    <n v="4"/>
    <b v="0"/>
    <s v="music/indie rock"/>
    <n v="101"/>
    <n v="755.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700"/>
    <x v="2"/>
    <s v="US"/>
    <s v="USD"/>
    <n v="1408581930"/>
    <n v="1405989930"/>
    <b v="0"/>
    <n v="9"/>
    <b v="0"/>
    <s v="music/indie rock"/>
    <n v="9"/>
    <n v="77.78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1065"/>
    <x v="2"/>
    <s v="US"/>
    <s v="USD"/>
    <n v="1280635200"/>
    <n v="1273121283"/>
    <b v="0"/>
    <n v="17"/>
    <b v="0"/>
    <s v="music/indie rock"/>
    <n v="18"/>
    <n v="62.65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5300"/>
    <x v="2"/>
    <s v="US"/>
    <s v="USD"/>
    <n v="1427920363"/>
    <n v="1425331963"/>
    <b v="0"/>
    <n v="5"/>
    <b v="0"/>
    <s v="music/indie rock"/>
    <n v="265"/>
    <n v="106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55"/>
    <x v="2"/>
    <s v="US"/>
    <s v="USD"/>
    <n v="1465169610"/>
    <n v="1462577610"/>
    <b v="0"/>
    <n v="53"/>
    <b v="0"/>
    <s v="music/indie rock"/>
    <n v="0"/>
    <n v="1.04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00"/>
    <x v="2"/>
    <s v="US"/>
    <s v="USD"/>
    <n v="1287975829"/>
    <n v="1284087829"/>
    <b v="0"/>
    <n v="7"/>
    <b v="0"/>
    <s v="music/indie rock"/>
    <n v="9"/>
    <n v="100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701"/>
    <x v="2"/>
    <s v="US"/>
    <s v="USD"/>
    <n v="1440734400"/>
    <n v="1438549026"/>
    <b v="0"/>
    <n v="72"/>
    <b v="0"/>
    <s v="music/indie rock"/>
    <n v="9"/>
    <n v="9.7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3025.66"/>
    <x v="2"/>
    <s v="US"/>
    <s v="USD"/>
    <n v="1354123908"/>
    <n v="1351528308"/>
    <b v="0"/>
    <n v="0"/>
    <b v="0"/>
    <s v="music/indie rock"/>
    <n v="101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4050"/>
    <x v="2"/>
    <s v="US"/>
    <s v="USD"/>
    <n v="1326651110"/>
    <n v="1322763110"/>
    <b v="0"/>
    <n v="2"/>
    <b v="0"/>
    <s v="music/indie rock"/>
    <n v="162"/>
    <n v="202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0552"/>
    <x v="2"/>
    <s v="US"/>
    <s v="USD"/>
    <n v="1306549362"/>
    <n v="1302661362"/>
    <b v="0"/>
    <n v="8"/>
    <b v="0"/>
    <s v="music/indie rock"/>
    <n v="2740"/>
    <n v="2569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1471"/>
    <x v="2"/>
    <s v="US"/>
    <s v="USD"/>
    <n v="1459365802"/>
    <n v="1456777402"/>
    <b v="0"/>
    <n v="2"/>
    <b v="0"/>
    <s v="music/jazz"/>
    <n v="29"/>
    <n v="735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1015"/>
    <x v="2"/>
    <s v="US"/>
    <s v="USD"/>
    <n v="1276024260"/>
    <n v="1272050914"/>
    <b v="0"/>
    <n v="0"/>
    <b v="0"/>
    <s v="music/jazz"/>
    <n v="16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10"/>
    <x v="2"/>
    <s v="US"/>
    <s v="USD"/>
    <n v="1409412600"/>
    <n v="1404947422"/>
    <b v="0"/>
    <n v="3"/>
    <b v="0"/>
    <s v="music/jazz"/>
    <n v="0"/>
    <n v="3.33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485"/>
    <x v="2"/>
    <s v="US"/>
    <s v="USD"/>
    <n v="1348367100"/>
    <n v="1346180780"/>
    <b v="0"/>
    <n v="4"/>
    <b v="0"/>
    <s v="music/jazz"/>
    <n v="30"/>
    <n v="371.25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0"/>
    <x v="2"/>
    <s v="US"/>
    <s v="USD"/>
    <n v="1451786137"/>
    <n v="1449194137"/>
    <b v="0"/>
    <n v="3"/>
    <b v="0"/>
    <s v="music/jazz"/>
    <n v="0"/>
    <n v="0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016"/>
    <x v="2"/>
    <s v="US"/>
    <s v="USD"/>
    <n v="1295847926"/>
    <n v="1290663926"/>
    <b v="0"/>
    <n v="6"/>
    <b v="0"/>
    <s v="music/jazz"/>
    <n v="16"/>
    <n v="169.33"/>
    <x v="4"/>
    <s v="jazz"/>
    <x v="905"/>
    <d v="2011-01-24T05:45:26"/>
  </r>
  <r>
    <n v="906"/>
    <s v="24th Music Presents Channeling Motown (Live)"/>
    <s v="The DMV's most respected saxophonist pay tribute to Motown."/>
    <n v="15000"/>
    <n v="125"/>
    <x v="2"/>
    <s v="US"/>
    <s v="USD"/>
    <n v="1394681590"/>
    <n v="1392093190"/>
    <b v="0"/>
    <n v="0"/>
    <b v="0"/>
    <s v="music/jazz"/>
    <n v="1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3670"/>
    <x v="2"/>
    <s v="US"/>
    <s v="USD"/>
    <n v="1315715823"/>
    <n v="1313123823"/>
    <b v="0"/>
    <n v="0"/>
    <b v="0"/>
    <s v="music/jazz"/>
    <n v="127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4050"/>
    <x v="2"/>
    <s v="US"/>
    <s v="USD"/>
    <n v="1280206740"/>
    <n v="1276283655"/>
    <b v="0"/>
    <n v="0"/>
    <b v="0"/>
    <s v="music/jazz"/>
    <n v="162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106"/>
    <x v="2"/>
    <s v="US"/>
    <s v="USD"/>
    <n v="1343016000"/>
    <n v="1340296440"/>
    <b v="0"/>
    <n v="8"/>
    <b v="0"/>
    <s v="music/jazz"/>
    <n v="1"/>
    <n v="13.2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27849.22"/>
    <x v="2"/>
    <s v="GB"/>
    <s v="GBP"/>
    <n v="1488546319"/>
    <n v="1483362319"/>
    <b v="0"/>
    <n v="5"/>
    <b v="0"/>
    <s v="music/jazz"/>
    <n v="5063"/>
    <n v="5569.84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2550"/>
    <x v="2"/>
    <s v="US"/>
    <s v="USD"/>
    <n v="1355197047"/>
    <n v="1350009447"/>
    <b v="0"/>
    <n v="2"/>
    <b v="0"/>
    <s v="music/jazz"/>
    <n v="73"/>
    <n v="127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0"/>
    <x v="2"/>
    <s v="US"/>
    <s v="USD"/>
    <n v="1336188019"/>
    <n v="1333596019"/>
    <b v="0"/>
    <n v="24"/>
    <b v="0"/>
    <s v="music/jazz"/>
    <n v="0"/>
    <n v="0.42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7876"/>
    <x v="2"/>
    <s v="US"/>
    <s v="USD"/>
    <n v="1345918747"/>
    <n v="1343326747"/>
    <b v="0"/>
    <n v="0"/>
    <b v="0"/>
    <s v="music/jazz"/>
    <n v="525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1020"/>
    <x v="2"/>
    <s v="US"/>
    <s v="USD"/>
    <n v="1330577940"/>
    <n v="1327853914"/>
    <b v="0"/>
    <n v="9"/>
    <b v="0"/>
    <s v="music/jazz"/>
    <n v="16"/>
    <n v="113.33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2826.43"/>
    <x v="2"/>
    <s v="US"/>
    <s v="USD"/>
    <n v="1287723600"/>
    <n v="1284409734"/>
    <b v="0"/>
    <n v="0"/>
    <b v="0"/>
    <s v="music/jazz"/>
    <n v="86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1486"/>
    <x v="2"/>
    <s v="US"/>
    <s v="USD"/>
    <n v="1405305000"/>
    <n v="1402612730"/>
    <b v="0"/>
    <n v="1"/>
    <b v="0"/>
    <s v="music/jazz"/>
    <n v="30"/>
    <n v="1486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2484"/>
    <x v="2"/>
    <s v="GB"/>
    <s v="GBP"/>
    <n v="1417474761"/>
    <n v="1414879161"/>
    <b v="0"/>
    <n v="10"/>
    <b v="0"/>
    <s v="music/jazz"/>
    <n v="64"/>
    <n v="248.4"/>
    <x v="4"/>
    <s v="jazz"/>
    <x v="918"/>
    <d v="2014-12-01T22:59:21"/>
  </r>
  <r>
    <n v="919"/>
    <s v="Jazz CD:  Out of The Blue"/>
    <s v="Cool jazz with a New Orleans flavor."/>
    <n v="20000"/>
    <n v="55"/>
    <x v="2"/>
    <s v="US"/>
    <s v="USD"/>
    <n v="1355930645"/>
    <n v="1352906645"/>
    <b v="0"/>
    <n v="1"/>
    <b v="0"/>
    <s v="music/jazz"/>
    <n v="0"/>
    <n v="55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1202.17"/>
    <x v="2"/>
    <s v="US"/>
    <s v="USD"/>
    <n v="1384448822"/>
    <n v="1381853222"/>
    <b v="0"/>
    <n v="0"/>
    <b v="0"/>
    <s v="music/jazz"/>
    <n v="22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126"/>
    <x v="2"/>
    <s v="US"/>
    <s v="USD"/>
    <n v="1323666376"/>
    <n v="1320033976"/>
    <b v="0"/>
    <n v="20"/>
    <b v="0"/>
    <s v="music/jazz"/>
    <n v="1"/>
    <n v="6.3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21"/>
    <x v="2"/>
    <s v="US"/>
    <s v="USD"/>
    <n v="1412167393"/>
    <n v="1409143393"/>
    <b v="0"/>
    <n v="30"/>
    <b v="0"/>
    <s v="music/jazz"/>
    <n v="0"/>
    <n v="0.7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126"/>
    <x v="2"/>
    <s v="US"/>
    <s v="USD"/>
    <n v="1416614523"/>
    <n v="1414018923"/>
    <b v="0"/>
    <n v="6"/>
    <b v="0"/>
    <s v="music/jazz"/>
    <n v="1"/>
    <n v="21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030"/>
    <x v="2"/>
    <s v="US"/>
    <s v="USD"/>
    <n v="1360795069"/>
    <n v="1358203069"/>
    <b v="0"/>
    <n v="15"/>
    <b v="0"/>
    <s v="music/jazz"/>
    <n v="101"/>
    <n v="202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065.23"/>
    <x v="2"/>
    <s v="US"/>
    <s v="USD"/>
    <n v="1385590111"/>
    <n v="1382994511"/>
    <b v="0"/>
    <n v="5"/>
    <b v="0"/>
    <s v="music/jazz"/>
    <n v="18"/>
    <n v="213.05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966"/>
    <x v="2"/>
    <s v="US"/>
    <s v="USD"/>
    <n v="1278628800"/>
    <n v="1276043330"/>
    <b v="0"/>
    <n v="0"/>
    <b v="0"/>
    <s v="music/jazz"/>
    <n v="14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55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201"/>
    <x v="2"/>
    <s v="US"/>
    <s v="USD"/>
    <n v="1353196800"/>
    <n v="1348864913"/>
    <b v="0"/>
    <n v="28"/>
    <b v="0"/>
    <s v="music/jazz"/>
    <n v="1"/>
    <n v="7.18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30608.59"/>
    <x v="2"/>
    <s v="US"/>
    <s v="USD"/>
    <n v="1333946569"/>
    <n v="1331358169"/>
    <b v="0"/>
    <n v="0"/>
    <b v="0"/>
    <s v="music/jazz"/>
    <n v="6122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17482"/>
    <x v="2"/>
    <s v="US"/>
    <s v="USD"/>
    <n v="1277501520"/>
    <n v="1273874306"/>
    <b v="0"/>
    <n v="5"/>
    <b v="0"/>
    <s v="music/jazz"/>
    <n v="1942"/>
    <n v="3496.4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5308.26"/>
    <x v="2"/>
    <s v="GB"/>
    <s v="GBP"/>
    <n v="1395007200"/>
    <n v="1392021502"/>
    <b v="0"/>
    <n v="7"/>
    <b v="0"/>
    <s v="music/jazz"/>
    <n v="265"/>
    <n v="758.32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600"/>
    <x v="2"/>
    <s v="US"/>
    <s v="USD"/>
    <n v="1363990545"/>
    <n v="1360106145"/>
    <b v="0"/>
    <n v="30"/>
    <b v="0"/>
    <s v="music/jazz"/>
    <n v="6"/>
    <n v="20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5322"/>
    <x v="2"/>
    <s v="US"/>
    <s v="USD"/>
    <n v="1399867409"/>
    <n v="1394683409"/>
    <b v="0"/>
    <n v="2"/>
    <b v="0"/>
    <s v="music/jazz"/>
    <n v="266"/>
    <n v="2661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493"/>
    <x v="2"/>
    <s v="CA"/>
    <s v="CAD"/>
    <n v="1399183200"/>
    <n v="1396633284"/>
    <b v="0"/>
    <n v="30"/>
    <b v="0"/>
    <s v="music/jazz"/>
    <n v="30"/>
    <n v="49.7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2550"/>
    <x v="2"/>
    <s v="US"/>
    <s v="USD"/>
    <n v="1454054429"/>
    <n v="1451462429"/>
    <b v="0"/>
    <n v="2"/>
    <b v="0"/>
    <s v="music/jazz"/>
    <n v="73"/>
    <n v="127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9775"/>
    <x v="2"/>
    <s v="US"/>
    <s v="USD"/>
    <n v="1326916800"/>
    <n v="1323131689"/>
    <b v="0"/>
    <n v="0"/>
    <b v="0"/>
    <s v="music/jazz"/>
    <n v="698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2555"/>
    <x v="2"/>
    <s v="US"/>
    <s v="USD"/>
    <n v="1383509357"/>
    <n v="1380913757"/>
    <b v="0"/>
    <n v="2"/>
    <b v="0"/>
    <s v="music/jazz"/>
    <n v="73"/>
    <n v="1277.5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970"/>
    <x v="2"/>
    <s v="US"/>
    <s v="USD"/>
    <n v="1346585448"/>
    <n v="1343993448"/>
    <b v="0"/>
    <n v="1"/>
    <b v="0"/>
    <s v="music/jazz"/>
    <n v="14"/>
    <n v="970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3798"/>
    <x v="2"/>
    <s v="US"/>
    <s v="USD"/>
    <n v="1372622280"/>
    <n v="1369246738"/>
    <b v="0"/>
    <n v="2"/>
    <b v="0"/>
    <s v="music/jazz"/>
    <n v="138"/>
    <n v="1899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615"/>
    <x v="2"/>
    <s v="US"/>
    <s v="USD"/>
    <n v="1439251926"/>
    <n v="1435363926"/>
    <b v="0"/>
    <n v="14"/>
    <b v="0"/>
    <s v="technology/wearables"/>
    <n v="7"/>
    <n v="43.93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0"/>
    <x v="2"/>
    <s v="US"/>
    <s v="USD"/>
    <n v="1486693145"/>
    <n v="1484101145"/>
    <b v="0"/>
    <n v="31"/>
    <b v="0"/>
    <s v="technology/wearables"/>
    <n v="0"/>
    <n v="0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852"/>
    <x v="2"/>
    <s v="US"/>
    <s v="USD"/>
    <n v="1455826460"/>
    <n v="1452716060"/>
    <b v="0"/>
    <n v="16"/>
    <b v="0"/>
    <s v="technology/wearables"/>
    <n v="11"/>
    <n v="53.25"/>
    <x v="2"/>
    <s v="wearables"/>
    <x v="942"/>
    <d v="2016-02-18T20:14:20"/>
  </r>
  <r>
    <n v="943"/>
    <s v="SleepMode"/>
    <s v="A mask for home or travel that will give you the best, undisturbed sleep of your life."/>
    <n v="3000"/>
    <n v="3030"/>
    <x v="2"/>
    <s v="US"/>
    <s v="USD"/>
    <n v="1480438905"/>
    <n v="1477843305"/>
    <b v="0"/>
    <n v="12"/>
    <b v="0"/>
    <s v="technology/wearables"/>
    <n v="101"/>
    <n v="252.5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0"/>
    <x v="2"/>
    <s v="US"/>
    <s v="USD"/>
    <n v="1460988000"/>
    <n v="1458050450"/>
    <b v="0"/>
    <n v="96"/>
    <b v="0"/>
    <s v="technology/wearables"/>
    <n v="0"/>
    <n v="0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0"/>
    <x v="2"/>
    <s v="FR"/>
    <s v="EUR"/>
    <n v="1487462340"/>
    <n v="1482958626"/>
    <b v="0"/>
    <n v="16"/>
    <b v="0"/>
    <s v="technology/wearables"/>
    <n v="0"/>
    <n v="0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126"/>
    <x v="2"/>
    <s v="US"/>
    <s v="USD"/>
    <n v="1473444048"/>
    <n v="1470852048"/>
    <b v="0"/>
    <n v="5"/>
    <b v="0"/>
    <s v="technology/wearables"/>
    <n v="1"/>
    <n v="25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18100"/>
    <x v="2"/>
    <s v="US"/>
    <s v="USD"/>
    <n v="1467312306"/>
    <n v="1462128306"/>
    <b v="0"/>
    <n v="0"/>
    <b v="0"/>
    <s v="technology/wearables"/>
    <n v="2129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2145.0100000000002"/>
    <x v="2"/>
    <s v="NL"/>
    <s v="EUR"/>
    <n v="1457812364"/>
    <n v="1455220364"/>
    <b v="0"/>
    <n v="8"/>
    <b v="0"/>
    <s v="technology/wearables"/>
    <n v="54"/>
    <n v="268.13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55"/>
    <x v="2"/>
    <s v="DE"/>
    <s v="EUR"/>
    <n v="1456016576"/>
    <n v="1450832576"/>
    <b v="0"/>
    <n v="7"/>
    <b v="0"/>
    <s v="technology/wearables"/>
    <n v="0"/>
    <n v="7.86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500"/>
    <x v="2"/>
    <s v="CA"/>
    <s v="CAD"/>
    <n v="1453053661"/>
    <n v="1450461661"/>
    <b v="0"/>
    <n v="24"/>
    <b v="0"/>
    <s v="technology/wearables"/>
    <n v="30"/>
    <n v="62.5"/>
    <x v="2"/>
    <s v="wearables"/>
    <x v="950"/>
    <d v="2016-01-17T18:01:01"/>
  </r>
  <r>
    <n v="951"/>
    <s v="Smart Harness"/>
    <s v="Revolutionizing the way we walk our dogs!"/>
    <n v="50000"/>
    <n v="0"/>
    <x v="2"/>
    <s v="US"/>
    <s v="USD"/>
    <n v="1465054872"/>
    <n v="1461166872"/>
    <b v="0"/>
    <n v="121"/>
    <b v="0"/>
    <s v="technology/wearables"/>
    <n v="0"/>
    <n v="0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"/>
    <x v="2"/>
    <s v="US"/>
    <s v="USD"/>
    <n v="1479483812"/>
    <n v="1476888212"/>
    <b v="0"/>
    <n v="196"/>
    <b v="0"/>
    <s v="technology/wearables"/>
    <n v="0"/>
    <n v="0.0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8"/>
    <x v="2"/>
    <s v="US"/>
    <s v="USD"/>
    <n v="1422158199"/>
    <n v="1419566199"/>
    <b v="0"/>
    <n v="5"/>
    <b v="0"/>
    <s v="technology/wearables"/>
    <n v="1"/>
    <n v="25.6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128"/>
    <x v="2"/>
    <s v="US"/>
    <s v="USD"/>
    <n v="1440100839"/>
    <n v="1436472039"/>
    <b v="0"/>
    <n v="73"/>
    <b v="0"/>
    <s v="technology/wearables"/>
    <n v="1"/>
    <n v="1.75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0"/>
    <x v="2"/>
    <s v="US"/>
    <s v="USD"/>
    <n v="1473750300"/>
    <n v="1470294300"/>
    <b v="0"/>
    <n v="93"/>
    <b v="0"/>
    <s v="technology/wearables"/>
    <n v="0"/>
    <n v="0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0"/>
    <x v="2"/>
    <s v="US"/>
    <s v="USD"/>
    <n v="1430081759"/>
    <n v="1424901359"/>
    <b v="0"/>
    <n v="17"/>
    <b v="0"/>
    <s v="technology/wearables"/>
    <n v="0"/>
    <n v="0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59"/>
    <x v="2"/>
    <s v="US"/>
    <s v="USD"/>
    <n v="1479392133"/>
    <n v="1476710133"/>
    <b v="0"/>
    <n v="7"/>
    <b v="0"/>
    <s v="technology/wearables"/>
    <n v="2"/>
    <n v="37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14"/>
    <x v="2"/>
    <s v="US"/>
    <s v="USD"/>
    <n v="1428641940"/>
    <n v="1426792563"/>
    <b v="0"/>
    <n v="17"/>
    <b v="0"/>
    <s v="technology/wearables"/>
    <n v="10"/>
    <n v="47.88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0"/>
    <x v="2"/>
    <s v="US"/>
    <s v="USD"/>
    <n v="1421640665"/>
    <n v="1419048665"/>
    <b v="0"/>
    <n v="171"/>
    <b v="0"/>
    <s v="technology/wearables"/>
    <n v="0"/>
    <n v="0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0"/>
    <x v="2"/>
    <s v="US"/>
    <s v="USD"/>
    <n v="1489500155"/>
    <n v="1485874955"/>
    <b v="0"/>
    <n v="188"/>
    <b v="0"/>
    <s v="technology/wearables"/>
    <n v="0"/>
    <n v="0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0"/>
    <x v="2"/>
    <s v="US"/>
    <s v="USD"/>
    <n v="1487617200"/>
    <n v="1483634335"/>
    <b v="0"/>
    <n v="110"/>
    <b v="0"/>
    <s v="technology/wearables"/>
    <n v="0"/>
    <n v="0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4051.99"/>
    <x v="2"/>
    <s v="US"/>
    <s v="USD"/>
    <n v="1455210353"/>
    <n v="1451927153"/>
    <b v="0"/>
    <n v="37"/>
    <b v="0"/>
    <s v="technology/wearables"/>
    <n v="162"/>
    <n v="109.51"/>
    <x v="2"/>
    <s v="wearables"/>
    <x v="962"/>
    <d v="2016-02-11T17:05:53"/>
  </r>
  <r>
    <n v="963"/>
    <s v="The Ultimate Learning Center"/>
    <s v="WE are molding an educated, motivated, non violent GENERATION!"/>
    <n v="35000"/>
    <n v="5"/>
    <x v="2"/>
    <s v="US"/>
    <s v="USD"/>
    <n v="1476717319"/>
    <n v="1473693319"/>
    <b v="0"/>
    <n v="9"/>
    <b v="0"/>
    <s v="technology/wearables"/>
    <n v="0"/>
    <n v="0.56000000000000005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0"/>
    <x v="2"/>
    <s v="CA"/>
    <s v="CAD"/>
    <n v="1441119919"/>
    <n v="1437663919"/>
    <b v="0"/>
    <n v="29"/>
    <b v="0"/>
    <s v="technology/wearables"/>
    <n v="0"/>
    <n v="0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5"/>
    <x v="2"/>
    <s v="US"/>
    <s v="USD"/>
    <n v="1477454340"/>
    <n v="1474676646"/>
    <b v="0"/>
    <n v="6"/>
    <b v="0"/>
    <s v="technology/wearables"/>
    <n v="0"/>
    <n v="4.1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260"/>
    <x v="2"/>
    <s v="US"/>
    <s v="USD"/>
    <n v="1475766932"/>
    <n v="1473174932"/>
    <b v="0"/>
    <n v="30"/>
    <b v="0"/>
    <s v="technology/wearables"/>
    <n v="2"/>
    <n v="8.67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55"/>
    <x v="2"/>
    <s v="US"/>
    <s v="USD"/>
    <n v="1461301574"/>
    <n v="1456121174"/>
    <b v="0"/>
    <n v="81"/>
    <b v="0"/>
    <s v="technology/wearables"/>
    <n v="0"/>
    <n v="0.6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705"/>
    <x v="2"/>
    <s v="US"/>
    <s v="USD"/>
    <n v="1408134034"/>
    <n v="1405542034"/>
    <b v="0"/>
    <n v="4"/>
    <b v="0"/>
    <s v="technology/wearables"/>
    <n v="9"/>
    <n v="176.2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0"/>
    <x v="2"/>
    <s v="MX"/>
    <s v="MXN"/>
    <n v="1486624607"/>
    <n v="1483773407"/>
    <b v="0"/>
    <n v="11"/>
    <b v="0"/>
    <s v="technology/wearables"/>
    <n v="0"/>
    <n v="0.91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1500"/>
    <x v="2"/>
    <s v="CA"/>
    <s v="CAD"/>
    <n v="1485147540"/>
    <n v="1481951853"/>
    <b v="0"/>
    <n v="14"/>
    <b v="0"/>
    <s v="technology/wearables"/>
    <n v="30"/>
    <n v="107.1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0"/>
    <x v="2"/>
    <s v="US"/>
    <s v="USD"/>
    <n v="1433178060"/>
    <n v="1429290060"/>
    <b v="0"/>
    <n v="5"/>
    <b v="0"/>
    <s v="technology/wearables"/>
    <n v="0"/>
    <n v="0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55"/>
    <x v="2"/>
    <s v="US"/>
    <s v="USD"/>
    <n v="1409813940"/>
    <n v="1407271598"/>
    <b v="0"/>
    <n v="45"/>
    <b v="0"/>
    <s v="technology/wearables"/>
    <n v="0"/>
    <n v="1.22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55"/>
    <x v="2"/>
    <s v="US"/>
    <s v="USD"/>
    <n v="1447032093"/>
    <n v="1441844493"/>
    <b v="0"/>
    <n v="8"/>
    <b v="0"/>
    <s v="technology/wearables"/>
    <n v="0"/>
    <n v="6.8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0"/>
    <x v="2"/>
    <s v="US"/>
    <s v="USD"/>
    <n v="1458925156"/>
    <n v="1456336756"/>
    <b v="0"/>
    <n v="3"/>
    <b v="0"/>
    <s v="technology/wearables"/>
    <n v="0"/>
    <n v="0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0"/>
    <x v="2"/>
    <s v="US"/>
    <s v="USD"/>
    <n v="1467132185"/>
    <n v="1461948185"/>
    <b v="0"/>
    <n v="24"/>
    <b v="0"/>
    <s v="technology/wearables"/>
    <n v="0"/>
    <n v="0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0"/>
    <x v="2"/>
    <s v="AU"/>
    <s v="AUD"/>
    <n v="1439515497"/>
    <n v="1435627497"/>
    <b v="0"/>
    <n v="18"/>
    <b v="0"/>
    <s v="technology/wearables"/>
    <n v="0"/>
    <n v="0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3880"/>
    <x v="2"/>
    <s v="AT"/>
    <s v="EUR"/>
    <n v="1456094197"/>
    <n v="1453502197"/>
    <b v="0"/>
    <n v="12"/>
    <b v="0"/>
    <s v="technology/wearables"/>
    <n v="144"/>
    <n v="323.33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0"/>
    <x v="2"/>
    <s v="SE"/>
    <s v="SEK"/>
    <n v="1456385101"/>
    <n v="1453793101"/>
    <b v="0"/>
    <n v="123"/>
    <b v="0"/>
    <s v="technology/wearables"/>
    <n v="0"/>
    <n v="0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5"/>
    <x v="2"/>
    <s v="US"/>
    <s v="USD"/>
    <n v="1466449140"/>
    <n v="1463392828"/>
    <b v="0"/>
    <n v="96"/>
    <b v="0"/>
    <s v="technology/wearables"/>
    <n v="0"/>
    <n v="0.05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375"/>
    <x v="2"/>
    <s v="US"/>
    <s v="USD"/>
    <n v="1417387322"/>
    <n v="1413495722"/>
    <b v="0"/>
    <n v="31"/>
    <b v="0"/>
    <s v="technology/wearables"/>
    <n v="4"/>
    <n v="12.1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0"/>
    <x v="2"/>
    <s v="US"/>
    <s v="USD"/>
    <n v="1407624222"/>
    <n v="1405032222"/>
    <b v="0"/>
    <n v="4"/>
    <b v="0"/>
    <s v="technology/wearables"/>
    <n v="0"/>
    <n v="0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100"/>
    <x v="2"/>
    <s v="US"/>
    <s v="USD"/>
    <n v="1475431486"/>
    <n v="1472839486"/>
    <b v="0"/>
    <n v="3"/>
    <b v="0"/>
    <s v="technology/wearables"/>
    <n v="1"/>
    <n v="33.33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0"/>
    <x v="2"/>
    <s v="ES"/>
    <s v="EUR"/>
    <n v="1471985640"/>
    <n v="1469289685"/>
    <b v="0"/>
    <n v="179"/>
    <b v="0"/>
    <s v="technology/wearables"/>
    <n v="0"/>
    <n v="0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375"/>
    <x v="2"/>
    <s v="US"/>
    <s v="USD"/>
    <n v="1427507208"/>
    <n v="1424918808"/>
    <b v="0"/>
    <n v="3"/>
    <b v="0"/>
    <s v="technology/wearables"/>
    <n v="4"/>
    <n v="125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0"/>
    <x v="2"/>
    <s v="DE"/>
    <s v="EUR"/>
    <n v="1451602800"/>
    <n v="1449011610"/>
    <b v="0"/>
    <n v="23"/>
    <b v="0"/>
    <s v="technology/wearables"/>
    <n v="0"/>
    <n v="0.43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56"/>
    <x v="2"/>
    <s v="GB"/>
    <s v="GBP"/>
    <n v="1452384000"/>
    <n v="1447698300"/>
    <b v="0"/>
    <n v="23"/>
    <b v="0"/>
    <s v="technology/wearables"/>
    <n v="0"/>
    <n v="2.4300000000000002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0"/>
    <x v="2"/>
    <s v="NL"/>
    <s v="EUR"/>
    <n v="1403507050"/>
    <n v="1400051050"/>
    <b v="0"/>
    <n v="41"/>
    <b v="0"/>
    <s v="technology/wearables"/>
    <n v="0"/>
    <n v="0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1500"/>
    <x v="2"/>
    <s v="IT"/>
    <s v="EUR"/>
    <n v="1475310825"/>
    <n v="1472718825"/>
    <b v="0"/>
    <n v="0"/>
    <b v="0"/>
    <s v="technology/wearables"/>
    <n v="30"/>
    <n v="0"/>
    <x v="2"/>
    <s v="wearables"/>
    <x v="988"/>
    <d v="2016-10-01T08:33:45"/>
  </r>
  <r>
    <n v="989"/>
    <s v="Power Rope"/>
    <s v="The most useful phone charger you will ever buy"/>
    <n v="10000"/>
    <n v="376"/>
    <x v="2"/>
    <s v="US"/>
    <s v="USD"/>
    <n v="1475101495"/>
    <n v="1472509495"/>
    <b v="0"/>
    <n v="32"/>
    <b v="0"/>
    <s v="technology/wearables"/>
    <n v="4"/>
    <n v="11.7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5"/>
    <x v="2"/>
    <s v="US"/>
    <s v="USD"/>
    <n v="1409770164"/>
    <n v="1407178164"/>
    <b v="0"/>
    <n v="2"/>
    <b v="0"/>
    <s v="technology/wearables"/>
    <n v="0"/>
    <n v="12.5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1500"/>
    <x v="2"/>
    <s v="GB"/>
    <s v="GBP"/>
    <n v="1468349460"/>
    <n v="1466186988"/>
    <b v="0"/>
    <n v="7"/>
    <b v="0"/>
    <s v="technology/wearables"/>
    <n v="30"/>
    <n v="214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0"/>
    <x v="2"/>
    <s v="US"/>
    <s v="USD"/>
    <n v="1462655519"/>
    <n v="1457475119"/>
    <b v="0"/>
    <n v="4"/>
    <b v="0"/>
    <s v="technology/wearables"/>
    <n v="0"/>
    <n v="0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0"/>
    <x v="2"/>
    <s v="US"/>
    <s v="USD"/>
    <n v="1478926800"/>
    <n v="1476054568"/>
    <b v="0"/>
    <n v="196"/>
    <b v="0"/>
    <s v="technology/wearables"/>
    <n v="0"/>
    <n v="0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0"/>
    <x v="2"/>
    <s v="US"/>
    <s v="USD"/>
    <n v="1417388340"/>
    <n v="1412835530"/>
    <b v="0"/>
    <n v="11"/>
    <b v="0"/>
    <s v="technology/wearables"/>
    <n v="0"/>
    <n v="0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376"/>
    <x v="2"/>
    <s v="US"/>
    <s v="USD"/>
    <n v="1417276800"/>
    <n v="1415140480"/>
    <b v="0"/>
    <n v="9"/>
    <b v="0"/>
    <s v="technology/wearables"/>
    <n v="4"/>
    <n v="41.78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2147"/>
    <x v="2"/>
    <s v="US"/>
    <s v="USD"/>
    <n v="1406474820"/>
    <n v="1403902060"/>
    <b v="0"/>
    <n v="5"/>
    <b v="0"/>
    <s v="technology/wearables"/>
    <n v="54"/>
    <n v="429.4"/>
    <x v="2"/>
    <s v="wearables"/>
    <x v="996"/>
    <d v="2014-07-27T15:27:00"/>
  </r>
  <r>
    <n v="997"/>
    <s v="iPhanny"/>
    <s v="The iPhanny keeps your iPhone 6 safe from bending in those dangerous pants pockets."/>
    <n v="5000"/>
    <n v="1500"/>
    <x v="2"/>
    <s v="US"/>
    <s v="USD"/>
    <n v="1417145297"/>
    <n v="1414549697"/>
    <b v="0"/>
    <n v="8"/>
    <b v="0"/>
    <s v="technology/wearables"/>
    <n v="30"/>
    <n v="187.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0"/>
    <x v="2"/>
    <s v="CA"/>
    <s v="CAD"/>
    <n v="1447909401"/>
    <n v="1444017801"/>
    <b v="0"/>
    <n v="229"/>
    <b v="0"/>
    <s v="technology/wearables"/>
    <n v="0"/>
    <n v="0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0"/>
    <x v="2"/>
    <s v="CA"/>
    <s v="CAD"/>
    <n v="1415865720"/>
    <n v="1413270690"/>
    <b v="0"/>
    <n v="40"/>
    <b v="0"/>
    <s v="technology/wearables"/>
    <n v="0"/>
    <n v="0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0"/>
    <x v="1"/>
    <s v="US"/>
    <s v="USD"/>
    <n v="1489537560"/>
    <n v="1484357160"/>
    <b v="0"/>
    <n v="6"/>
    <b v="0"/>
    <s v="technology/wearables"/>
    <n v="0"/>
    <n v="0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1500"/>
    <x v="1"/>
    <s v="GB"/>
    <s v="GBP"/>
    <n v="1485796613"/>
    <n v="1481908613"/>
    <b v="0"/>
    <n v="4"/>
    <b v="0"/>
    <s v="technology/wearables"/>
    <n v="30"/>
    <n v="375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587"/>
    <x v="1"/>
    <s v="US"/>
    <s v="USD"/>
    <n v="1450331940"/>
    <n v="1447777514"/>
    <b v="0"/>
    <n v="22"/>
    <b v="0"/>
    <s v="technology/wearables"/>
    <n v="6"/>
    <n v="26.68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56"/>
    <x v="1"/>
    <s v="FR"/>
    <s v="EUR"/>
    <n v="1489680061"/>
    <n v="1487091661"/>
    <b v="0"/>
    <n v="15"/>
    <b v="0"/>
    <s v="technology/wearables"/>
    <n v="0"/>
    <n v="3.73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6"/>
    <x v="1"/>
    <s v="US"/>
    <s v="USD"/>
    <n v="1455814827"/>
    <n v="1453222827"/>
    <b v="0"/>
    <n v="95"/>
    <b v="0"/>
    <s v="technology/wearables"/>
    <n v="0"/>
    <n v="0.27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0"/>
    <x v="1"/>
    <s v="US"/>
    <s v="USD"/>
    <n v="1446217183"/>
    <n v="1443538783"/>
    <b v="0"/>
    <n v="161"/>
    <b v="0"/>
    <s v="technology/wearables"/>
    <n v="0"/>
    <n v="0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150.1"/>
    <x v="1"/>
    <s v="US"/>
    <s v="USD"/>
    <n v="1418368260"/>
    <n v="1417654672"/>
    <b v="0"/>
    <n v="8"/>
    <b v="0"/>
    <s v="technology/wearables"/>
    <n v="54"/>
    <n v="268.76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0"/>
    <x v="1"/>
    <s v="US"/>
    <s v="USD"/>
    <n v="1481727623"/>
    <n v="1478095223"/>
    <b v="0"/>
    <n v="76"/>
    <b v="0"/>
    <s v="technology/wearables"/>
    <n v="0"/>
    <n v="0.1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0"/>
    <x v="1"/>
    <s v="MX"/>
    <s v="MXN"/>
    <n v="1482953115"/>
    <n v="1480361115"/>
    <b v="0"/>
    <n v="1"/>
    <b v="0"/>
    <s v="technology/wearables"/>
    <n v="0"/>
    <n v="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0"/>
    <x v="1"/>
    <s v="US"/>
    <s v="USD"/>
    <n v="1466346646"/>
    <n v="1463754646"/>
    <b v="0"/>
    <n v="101"/>
    <b v="0"/>
    <s v="technology/wearables"/>
    <n v="0"/>
    <n v="0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0"/>
    <x v="1"/>
    <s v="US"/>
    <s v="USD"/>
    <n v="1473044340"/>
    <n v="1468180462"/>
    <b v="0"/>
    <n v="4"/>
    <b v="0"/>
    <s v="technology/wearables"/>
    <n v="0"/>
    <n v="0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56"/>
    <x v="1"/>
    <s v="US"/>
    <s v="USD"/>
    <n v="1418938395"/>
    <n v="1415050395"/>
    <b v="0"/>
    <n v="1"/>
    <b v="0"/>
    <s v="technology/wearables"/>
    <n v="0"/>
    <n v="56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500"/>
    <x v="1"/>
    <s v="US"/>
    <s v="USD"/>
    <n v="1485254052"/>
    <n v="1481366052"/>
    <b v="0"/>
    <n v="775"/>
    <b v="0"/>
    <s v="technology/wearables"/>
    <n v="30"/>
    <n v="1.94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26"/>
    <x v="1"/>
    <s v="US"/>
    <s v="USD"/>
    <n v="1451419200"/>
    <n v="1449000056"/>
    <b v="0"/>
    <n v="90"/>
    <b v="0"/>
    <s v="technology/wearables"/>
    <n v="0"/>
    <n v="0.28999999999999998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77"/>
    <x v="1"/>
    <s v="US"/>
    <s v="USD"/>
    <n v="1420070615"/>
    <n v="1415750615"/>
    <b v="0"/>
    <n v="16"/>
    <b v="0"/>
    <s v="technology/wearables"/>
    <n v="4"/>
    <n v="23.56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618"/>
    <x v="1"/>
    <s v="CH"/>
    <s v="CHF"/>
    <n v="1448489095"/>
    <n v="1445893495"/>
    <b v="0"/>
    <n v="6"/>
    <b v="0"/>
    <s v="technology/wearables"/>
    <n v="7"/>
    <n v="103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0"/>
    <x v="1"/>
    <s v="US"/>
    <s v="USD"/>
    <n v="1459992856"/>
    <n v="1456108456"/>
    <b v="0"/>
    <n v="38"/>
    <b v="0"/>
    <s v="technology/wearables"/>
    <n v="0"/>
    <n v="0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0"/>
    <x v="1"/>
    <s v="US"/>
    <s v="USD"/>
    <n v="1448125935"/>
    <n v="1444666335"/>
    <b v="0"/>
    <n v="355"/>
    <b v="0"/>
    <s v="technology/wearables"/>
    <n v="0"/>
    <n v="0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57"/>
    <x v="1"/>
    <s v="US"/>
    <s v="USD"/>
    <n v="1468496933"/>
    <n v="1465904933"/>
    <b v="0"/>
    <n v="7"/>
    <b v="0"/>
    <s v="technology/wearables"/>
    <n v="0"/>
    <n v="8.14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1"/>
    <x v="1"/>
    <s v="US"/>
    <s v="USD"/>
    <n v="1423092149"/>
    <n v="1420500149"/>
    <b v="0"/>
    <n v="400"/>
    <b v="0"/>
    <s v="technology/wearables"/>
    <n v="0"/>
    <n v="0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7576"/>
    <x v="0"/>
    <s v="CA"/>
    <s v="CAD"/>
    <n v="1433206020"/>
    <n v="1430617209"/>
    <b v="0"/>
    <n v="30"/>
    <b v="1"/>
    <s v="music/electronic music"/>
    <n v="489"/>
    <n v="252.53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3030"/>
    <x v="0"/>
    <s v="US"/>
    <s v="USD"/>
    <n v="1445054400"/>
    <n v="1443074571"/>
    <b v="1"/>
    <n v="478"/>
    <b v="1"/>
    <s v="music/electronic music"/>
    <n v="101"/>
    <n v="6.3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5323.01"/>
    <x v="0"/>
    <s v="US"/>
    <s v="USD"/>
    <n v="1431876677"/>
    <n v="1429284677"/>
    <b v="1"/>
    <n v="74"/>
    <b v="1"/>
    <s v="music/electronic music"/>
    <n v="266"/>
    <n v="71.930000000000007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5328"/>
    <x v="0"/>
    <s v="GB"/>
    <s v="GBP"/>
    <n v="1434837861"/>
    <n v="1432245861"/>
    <b v="0"/>
    <n v="131"/>
    <b v="1"/>
    <s v="music/electronic music"/>
    <n v="266"/>
    <n v="40.6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59"/>
    <x v="0"/>
    <s v="SE"/>
    <s v="SEK"/>
    <n v="1454248563"/>
    <n v="1451656563"/>
    <b v="1"/>
    <n v="61"/>
    <b v="1"/>
    <s v="music/electronic music"/>
    <n v="0"/>
    <n v="0.9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0"/>
    <x v="0"/>
    <s v="US"/>
    <s v="USD"/>
    <n v="1426532437"/>
    <n v="1423944037"/>
    <b v="1"/>
    <n v="1071"/>
    <b v="1"/>
    <s v="music/electronic music"/>
    <n v="0"/>
    <n v="0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971"/>
    <x v="0"/>
    <s v="GB"/>
    <s v="GBP"/>
    <n v="1459414016"/>
    <n v="1456480016"/>
    <b v="1"/>
    <n v="122"/>
    <b v="1"/>
    <s v="music/electronic music"/>
    <n v="14"/>
    <n v="7.96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821"/>
    <x v="0"/>
    <s v="US"/>
    <s v="USD"/>
    <n v="1414025347"/>
    <n v="1411433347"/>
    <b v="1"/>
    <n v="111"/>
    <b v="1"/>
    <s v="music/electronic music"/>
    <n v="11"/>
    <n v="7.4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380"/>
    <x v="0"/>
    <s v="GB"/>
    <s v="GBP"/>
    <n v="1488830400"/>
    <n v="1484924605"/>
    <b v="1"/>
    <n v="255"/>
    <b v="1"/>
    <s v="music/electronic music"/>
    <n v="4"/>
    <n v="1.4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380"/>
    <x v="0"/>
    <s v="SE"/>
    <s v="SEK"/>
    <n v="1428184740"/>
    <n v="1423501507"/>
    <b v="0"/>
    <n v="141"/>
    <b v="1"/>
    <s v="music/electronic music"/>
    <n v="4"/>
    <n v="2.7"/>
    <x v="4"/>
    <s v="electronic music"/>
    <x v="1029"/>
    <d v="2015-04-04T21:59:00"/>
  </r>
  <r>
    <n v="1030"/>
    <s v="The Gothsicles - I FEEL SICLE"/>
    <s v="Help fund the latest Gothsicles mega-album, I FEEL SICLE!"/>
    <n v="2000"/>
    <n v="5330"/>
    <x v="0"/>
    <s v="US"/>
    <s v="USD"/>
    <n v="1473680149"/>
    <n v="1472470549"/>
    <b v="0"/>
    <n v="159"/>
    <b v="1"/>
    <s v="music/electronic music"/>
    <n v="267"/>
    <n v="33.5200000000000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380"/>
    <x v="0"/>
    <s v="US"/>
    <s v="USD"/>
    <n v="1450290010"/>
    <n v="1447698010"/>
    <b v="0"/>
    <n v="99"/>
    <b v="1"/>
    <s v="music/electronic music"/>
    <n v="4"/>
    <n v="3.84"/>
    <x v="4"/>
    <s v="electronic music"/>
    <x v="1031"/>
    <d v="2015-12-16T18:20:10"/>
  </r>
  <r>
    <n v="1032"/>
    <s v="Phantom Ship / Coastal (Album Preorder)"/>
    <s v="Ideal for living rooms and open spaces."/>
    <n v="5400"/>
    <n v="1280"/>
    <x v="0"/>
    <s v="US"/>
    <s v="USD"/>
    <n v="1466697625"/>
    <n v="1464105625"/>
    <b v="0"/>
    <n v="96"/>
    <b v="1"/>
    <s v="music/electronic music"/>
    <n v="24"/>
    <n v="13.3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0000"/>
    <x v="0"/>
    <s v="GB"/>
    <s v="GBP"/>
    <n v="1481564080"/>
    <n v="1479144880"/>
    <b v="0"/>
    <n v="27"/>
    <b v="1"/>
    <s v="music/electronic music"/>
    <n v="753"/>
    <n v="370.37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1500"/>
    <x v="0"/>
    <s v="US"/>
    <s v="USD"/>
    <n v="1470369540"/>
    <n v="1467604804"/>
    <b v="0"/>
    <n v="166"/>
    <b v="1"/>
    <s v="music/electronic music"/>
    <n v="30"/>
    <n v="9.0399999999999991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2027"/>
    <x v="0"/>
    <s v="US"/>
    <s v="USD"/>
    <n v="1423668220"/>
    <n v="1421076220"/>
    <b v="0"/>
    <n v="76"/>
    <b v="1"/>
    <s v="music/electronic music"/>
    <n v="44"/>
    <n v="26.67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2047"/>
    <x v="0"/>
    <s v="US"/>
    <s v="USD"/>
    <n v="1357545600"/>
    <n v="1354790790"/>
    <b v="0"/>
    <n v="211"/>
    <b v="1"/>
    <s v="music/electronic music"/>
    <n v="45"/>
    <n v="9.6999999999999993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1683"/>
    <x v="0"/>
    <s v="US"/>
    <s v="USD"/>
    <n v="1431925200"/>
    <n v="1429991062"/>
    <b v="0"/>
    <n v="21"/>
    <b v="1"/>
    <s v="music/electronic music"/>
    <n v="1168"/>
    <n v="556.33000000000004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7877"/>
    <x v="0"/>
    <s v="US"/>
    <s v="USD"/>
    <n v="1458362023"/>
    <n v="1455773623"/>
    <b v="0"/>
    <n v="61"/>
    <b v="1"/>
    <s v="music/electronic music"/>
    <n v="525"/>
    <n v="129.13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30610"/>
    <x v="0"/>
    <s v="US"/>
    <s v="USD"/>
    <n v="1481615940"/>
    <n v="1479436646"/>
    <b v="0"/>
    <n v="30"/>
    <b v="1"/>
    <s v="music/electronic music"/>
    <n v="6122"/>
    <n v="1020.33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0"/>
    <x v="1"/>
    <s v="US"/>
    <s v="USD"/>
    <n v="1472317209"/>
    <n v="1469725209"/>
    <b v="0"/>
    <n v="1"/>
    <b v="0"/>
    <s v="journalism/audio"/>
    <n v="0"/>
    <n v="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315222.2"/>
    <x v="1"/>
    <s v="US"/>
    <s v="USD"/>
    <n v="1406769992"/>
    <n v="1405041992"/>
    <b v="0"/>
    <n v="0"/>
    <b v="0"/>
    <s v="journalism/audio"/>
    <n v="630444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24321.1"/>
    <x v="1"/>
    <s v="US"/>
    <s v="USD"/>
    <n v="1410516000"/>
    <n v="1406824948"/>
    <b v="0"/>
    <n v="1"/>
    <b v="0"/>
    <s v="journalism/audio"/>
    <n v="3742"/>
    <n v="24321.1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0"/>
    <x v="1"/>
    <s v="US"/>
    <s v="USD"/>
    <n v="1432101855"/>
    <n v="1429509855"/>
    <b v="0"/>
    <n v="292"/>
    <b v="0"/>
    <s v="journalism/audio"/>
    <n v="0"/>
    <n v="0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977"/>
    <x v="1"/>
    <s v="US"/>
    <s v="USD"/>
    <n v="1425587220"/>
    <n v="1420668801"/>
    <b v="0"/>
    <n v="2"/>
    <b v="0"/>
    <s v="journalism/audio"/>
    <n v="14"/>
    <n v="488.5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381"/>
    <x v="1"/>
    <s v="US"/>
    <s v="USD"/>
    <n v="1408827550"/>
    <n v="1406235550"/>
    <b v="0"/>
    <n v="8"/>
    <b v="0"/>
    <s v="journalism/audio"/>
    <n v="4"/>
    <n v="47.63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3034"/>
    <x v="1"/>
    <s v="DE"/>
    <s v="EUR"/>
    <n v="1451161560"/>
    <n v="1447273560"/>
    <b v="0"/>
    <n v="0"/>
    <b v="0"/>
    <s v="journalism/audio"/>
    <n v="101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5331"/>
    <x v="1"/>
    <s v="US"/>
    <s v="USD"/>
    <n v="1415219915"/>
    <n v="1412624315"/>
    <b v="0"/>
    <n v="1"/>
    <b v="0"/>
    <s v="journalism/audio"/>
    <n v="267"/>
    <n v="533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129"/>
    <x v="1"/>
    <s v="US"/>
    <s v="USD"/>
    <n v="1474766189"/>
    <n v="1471310189"/>
    <b v="0"/>
    <n v="4"/>
    <b v="0"/>
    <s v="journalism/audio"/>
    <n v="1"/>
    <n v="32.25"/>
    <x v="5"/>
    <s v="audio"/>
    <x v="1048"/>
    <d v="2016-09-25T01:16:29"/>
  </r>
  <r>
    <n v="1049"/>
    <s v="J1 (Canceled)"/>
    <s v="------"/>
    <n v="12000"/>
    <n v="260"/>
    <x v="1"/>
    <s v="US"/>
    <s v="USD"/>
    <n v="1455272445"/>
    <n v="1452680445"/>
    <b v="0"/>
    <n v="0"/>
    <b v="0"/>
    <s v="journalism/audio"/>
    <n v="2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4055"/>
    <x v="1"/>
    <s v="US"/>
    <s v="USD"/>
    <n v="1442257677"/>
    <n v="1439665677"/>
    <b v="0"/>
    <n v="0"/>
    <b v="0"/>
    <s v="journalism/audio"/>
    <n v="162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30675"/>
    <x v="1"/>
    <s v="US"/>
    <s v="USD"/>
    <n v="1409098825"/>
    <n v="1406679625"/>
    <b v="0"/>
    <n v="0"/>
    <b v="0"/>
    <s v="journalism/audio"/>
    <n v="6135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2087"/>
    <x v="1"/>
    <s v="US"/>
    <s v="USD"/>
    <n v="1465243740"/>
    <n v="1461438495"/>
    <b v="0"/>
    <n v="0"/>
    <b v="0"/>
    <s v="journalism/audio"/>
    <n v="48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7905"/>
    <x v="1"/>
    <s v="US"/>
    <s v="USD"/>
    <n v="1488773332"/>
    <n v="1486613332"/>
    <b v="0"/>
    <n v="1"/>
    <b v="0"/>
    <s v="journalism/audio"/>
    <n v="527"/>
    <n v="790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4055"/>
    <x v="1"/>
    <s v="US"/>
    <s v="USD"/>
    <n v="1407708000"/>
    <n v="1405110399"/>
    <b v="0"/>
    <n v="0"/>
    <b v="0"/>
    <s v="journalism/audio"/>
    <n v="162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2555"/>
    <x v="1"/>
    <s v="US"/>
    <s v="USD"/>
    <n v="1457394545"/>
    <n v="1454802545"/>
    <b v="0"/>
    <n v="0"/>
    <b v="0"/>
    <s v="journalism/audio"/>
    <n v="73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381"/>
    <x v="1"/>
    <s v="US"/>
    <s v="USD"/>
    <n v="1429892177"/>
    <n v="1424711777"/>
    <b v="0"/>
    <n v="0"/>
    <b v="0"/>
    <s v="journalism/audio"/>
    <n v="4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385"/>
    <x v="1"/>
    <s v="US"/>
    <s v="USD"/>
    <n v="1480888483"/>
    <n v="1478292883"/>
    <b v="0"/>
    <n v="0"/>
    <b v="0"/>
    <s v="journalism/audio"/>
    <n v="4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2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10802"/>
    <x v="1"/>
    <s v="US"/>
    <s v="USD"/>
    <n v="1426269456"/>
    <n v="1423681056"/>
    <b v="0"/>
    <n v="0"/>
    <b v="0"/>
    <s v="journalism/audio"/>
    <n v="982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1500.2"/>
    <x v="1"/>
    <s v="US"/>
    <s v="USD"/>
    <n v="1429134893"/>
    <n v="1426542893"/>
    <b v="0"/>
    <n v="1"/>
    <b v="0"/>
    <s v="journalism/audio"/>
    <n v="30"/>
    <n v="1500.2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2152"/>
    <x v="1"/>
    <s v="US"/>
    <s v="USD"/>
    <n v="1462150800"/>
    <n v="1456987108"/>
    <b v="0"/>
    <n v="0"/>
    <b v="0"/>
    <s v="journalism/audio"/>
    <n v="54"/>
    <n v="0"/>
    <x v="5"/>
    <s v="audio"/>
    <x v="1061"/>
    <d v="2016-05-02T01:00:00"/>
  </r>
  <r>
    <n v="1062"/>
    <s v="RETURNING AT A LATER DATE"/>
    <s v="SEE US ON PATREON www.badgirlartwork.com"/>
    <n v="199"/>
    <n v="152165"/>
    <x v="1"/>
    <s v="US"/>
    <s v="USD"/>
    <n v="1468351341"/>
    <n v="1467746541"/>
    <b v="0"/>
    <n v="4"/>
    <b v="0"/>
    <s v="journalism/audio"/>
    <n v="76465"/>
    <n v="38041.2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11727"/>
    <x v="1"/>
    <s v="US"/>
    <s v="USD"/>
    <n v="1472604262"/>
    <n v="1470012262"/>
    <b v="0"/>
    <n v="0"/>
    <b v="0"/>
    <s v="journalism/audio"/>
    <n v="1173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0"/>
    <x v="2"/>
    <s v="US"/>
    <s v="USD"/>
    <n v="1373174903"/>
    <n v="1369286903"/>
    <b v="0"/>
    <n v="123"/>
    <b v="0"/>
    <s v="games/video games"/>
    <n v="0"/>
    <n v="0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3035"/>
    <x v="2"/>
    <s v="AU"/>
    <s v="AUD"/>
    <n v="1392800922"/>
    <n v="1390381722"/>
    <b v="0"/>
    <n v="5"/>
    <b v="0"/>
    <s v="games/video games"/>
    <n v="101"/>
    <n v="607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0"/>
    <x v="2"/>
    <s v="US"/>
    <s v="USD"/>
    <n v="1375657582"/>
    <n v="1371769582"/>
    <b v="0"/>
    <n v="148"/>
    <b v="0"/>
    <s v="games/video games"/>
    <n v="0"/>
    <n v="0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30751"/>
    <x v="2"/>
    <s v="US"/>
    <s v="USD"/>
    <n v="1387657931"/>
    <n v="1385065931"/>
    <b v="0"/>
    <n v="10"/>
    <b v="0"/>
    <s v="games/video games"/>
    <n v="6150"/>
    <n v="3075.1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10"/>
    <x v="2"/>
    <s v="US"/>
    <s v="USD"/>
    <n v="1460274864"/>
    <n v="1457686464"/>
    <b v="0"/>
    <n v="4"/>
    <b v="0"/>
    <s v="games/video games"/>
    <n v="0"/>
    <n v="2.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5066"/>
    <x v="2"/>
    <s v="US"/>
    <s v="USD"/>
    <n v="1385447459"/>
    <n v="1382679059"/>
    <b v="0"/>
    <n v="21"/>
    <b v="0"/>
    <s v="games/video games"/>
    <n v="230"/>
    <n v="241.2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385"/>
    <x v="2"/>
    <s v="US"/>
    <s v="USD"/>
    <n v="1349050622"/>
    <n v="1347322622"/>
    <b v="0"/>
    <n v="2"/>
    <b v="0"/>
    <s v="games/video games"/>
    <n v="4"/>
    <n v="192.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177412.01"/>
    <x v="2"/>
    <s v="NO"/>
    <s v="NOK"/>
    <n v="1447787093"/>
    <n v="1445191493"/>
    <b v="0"/>
    <n v="0"/>
    <b v="0"/>
    <s v="games/video games"/>
    <n v="177412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0"/>
    <x v="2"/>
    <s v="US"/>
    <s v="USD"/>
    <n v="1391630297"/>
    <n v="1389038297"/>
    <b v="0"/>
    <n v="4"/>
    <b v="0"/>
    <s v="games/video games"/>
    <n v="0"/>
    <n v="0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20569.05"/>
    <x v="2"/>
    <s v="US"/>
    <s v="USD"/>
    <n v="1318806541"/>
    <n v="1316214541"/>
    <b v="0"/>
    <n v="1"/>
    <b v="0"/>
    <s v="games/video games"/>
    <n v="2743"/>
    <n v="20569.05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0"/>
    <x v="2"/>
    <s v="US"/>
    <s v="USD"/>
    <n v="1388808545"/>
    <n v="1386216545"/>
    <b v="0"/>
    <n v="30"/>
    <b v="0"/>
    <s v="games/video games"/>
    <n v="0"/>
    <n v="0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11744.9"/>
    <x v="2"/>
    <s v="US"/>
    <s v="USD"/>
    <n v="1336340516"/>
    <n v="1333748516"/>
    <b v="0"/>
    <n v="3"/>
    <b v="0"/>
    <s v="games/video games"/>
    <n v="1174"/>
    <n v="3914.97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0"/>
    <x v="2"/>
    <s v="US"/>
    <s v="USD"/>
    <n v="1410426250"/>
    <n v="1405674250"/>
    <b v="0"/>
    <n v="975"/>
    <b v="0"/>
    <s v="games/video games"/>
    <n v="0"/>
    <n v="0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26"/>
    <x v="2"/>
    <s v="US"/>
    <s v="USD"/>
    <n v="1452744011"/>
    <n v="1450152011"/>
    <b v="0"/>
    <n v="167"/>
    <b v="0"/>
    <s v="games/video games"/>
    <n v="0"/>
    <n v="0.16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25568"/>
    <x v="2"/>
    <s v="US"/>
    <s v="USD"/>
    <n v="1311309721"/>
    <n v="1307421721"/>
    <b v="0"/>
    <n v="5"/>
    <b v="0"/>
    <s v="games/video games"/>
    <n v="4261"/>
    <n v="5113.6000000000004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23"/>
    <x v="2"/>
    <s v="DE"/>
    <s v="EUR"/>
    <n v="1463232936"/>
    <n v="1461072936"/>
    <b v="0"/>
    <n v="18"/>
    <b v="0"/>
    <s v="games/video games"/>
    <n v="0"/>
    <n v="1.28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59"/>
    <x v="2"/>
    <s v="US"/>
    <s v="USD"/>
    <n v="1399778333"/>
    <n v="1397186333"/>
    <b v="0"/>
    <n v="98"/>
    <b v="0"/>
    <s v="games/video games"/>
    <n v="0"/>
    <n v="0.6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0"/>
    <x v="2"/>
    <s v="US"/>
    <s v="USD"/>
    <n v="1422483292"/>
    <n v="1419891292"/>
    <b v="0"/>
    <n v="4"/>
    <b v="0"/>
    <s v="games/video games"/>
    <n v="0"/>
    <n v="0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391"/>
    <x v="2"/>
    <s v="US"/>
    <s v="USD"/>
    <n v="1344635088"/>
    <n v="1342043088"/>
    <b v="0"/>
    <n v="3"/>
    <b v="0"/>
    <s v="games/video games"/>
    <n v="4"/>
    <n v="130.33000000000001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0"/>
    <x v="2"/>
    <s v="CA"/>
    <s v="CAD"/>
    <n v="1406994583"/>
    <n v="1401810583"/>
    <b v="0"/>
    <n v="1"/>
    <b v="0"/>
    <s v="games/video games"/>
    <n v="0"/>
    <n v="0"/>
    <x v="6"/>
    <s v="video games"/>
    <x v="1083"/>
    <d v="2014-08-02T15:49:43"/>
  </r>
  <r>
    <n v="1084"/>
    <s v="My own channel"/>
    <s v="I want to start my own channel for gaming"/>
    <n v="550"/>
    <n v="28067.34"/>
    <x v="2"/>
    <s v="US"/>
    <s v="USD"/>
    <n v="1407534804"/>
    <n v="1404942804"/>
    <b v="0"/>
    <n v="0"/>
    <b v="0"/>
    <s v="games/video games"/>
    <n v="5103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"/>
    <x v="2"/>
    <s v="CA"/>
    <s v="CAD"/>
    <n v="1457967975"/>
    <n v="1455379575"/>
    <b v="0"/>
    <n v="9"/>
    <b v="0"/>
    <s v="games/video games"/>
    <n v="0"/>
    <n v="1.1100000000000001"/>
    <x v="6"/>
    <s v="video games"/>
    <x v="1085"/>
    <d v="2016-03-14T15:06:15"/>
  </r>
  <r>
    <n v="1086"/>
    <s v="Cyber Universe Online"/>
    <s v="Humanity's future in the Galaxy"/>
    <n v="18000"/>
    <n v="95"/>
    <x v="2"/>
    <s v="US"/>
    <s v="USD"/>
    <n v="1408913291"/>
    <n v="1406321291"/>
    <b v="0"/>
    <n v="2"/>
    <b v="0"/>
    <s v="games/video games"/>
    <n v="1"/>
    <n v="4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10804.45"/>
    <x v="2"/>
    <s v="US"/>
    <s v="USD"/>
    <n v="1402852087"/>
    <n v="1400260087"/>
    <b v="0"/>
    <n v="0"/>
    <b v="0"/>
    <s v="games/video games"/>
    <n v="982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1"/>
    <x v="2"/>
    <s v="US"/>
    <s v="USD"/>
    <n v="1398366667"/>
    <n v="1395774667"/>
    <b v="0"/>
    <n v="147"/>
    <b v="0"/>
    <s v="games/video games"/>
    <n v="0"/>
    <n v="0.01"/>
    <x v="6"/>
    <s v="video games"/>
    <x v="1088"/>
    <d v="2014-04-24T19:11:07"/>
  </r>
  <r>
    <n v="1089"/>
    <s v="Farabel"/>
    <s v="Farabel is a single player turn-based fantasy strategy game for Mac/PC/Linux"/>
    <n v="15000"/>
    <n v="130"/>
    <x v="2"/>
    <s v="FR"/>
    <s v="EUR"/>
    <n v="1435293175"/>
    <n v="1432701175"/>
    <b v="0"/>
    <n v="49"/>
    <b v="0"/>
    <s v="games/video games"/>
    <n v="1"/>
    <n v="2.65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230"/>
    <x v="2"/>
    <s v="AU"/>
    <s v="AUD"/>
    <n v="1432873653"/>
    <n v="1430281653"/>
    <b v="0"/>
    <n v="1"/>
    <b v="0"/>
    <s v="games/video games"/>
    <n v="2"/>
    <n v="230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117108"/>
    <x v="2"/>
    <s v="GB"/>
    <s v="GBP"/>
    <n v="1460313672"/>
    <n v="1457725272"/>
    <b v="0"/>
    <n v="2"/>
    <b v="0"/>
    <s v="games/video games"/>
    <n v="58554"/>
    <n v="58554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5343"/>
    <x v="2"/>
    <s v="US"/>
    <s v="USD"/>
    <n v="1357432638"/>
    <n v="1354840638"/>
    <b v="0"/>
    <n v="7"/>
    <b v="0"/>
    <s v="games/video games"/>
    <n v="267"/>
    <n v="763.29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64974"/>
    <x v="2"/>
    <s v="CA"/>
    <s v="CAD"/>
    <n v="1455232937"/>
    <n v="1453936937"/>
    <b v="0"/>
    <n v="4"/>
    <b v="0"/>
    <s v="games/video games"/>
    <n v="21658"/>
    <n v="16243.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96"/>
    <x v="2"/>
    <s v="US"/>
    <s v="USD"/>
    <n v="1318180033"/>
    <n v="1315588033"/>
    <b v="0"/>
    <n v="27"/>
    <b v="0"/>
    <s v="games/video games"/>
    <n v="1"/>
    <n v="3.56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0"/>
    <x v="2"/>
    <s v="US"/>
    <s v="USD"/>
    <n v="1377867220"/>
    <n v="1375275220"/>
    <b v="0"/>
    <n v="94"/>
    <b v="0"/>
    <s v="games/video games"/>
    <n v="0"/>
    <n v="0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60"/>
    <x v="2"/>
    <s v="US"/>
    <s v="USD"/>
    <n v="1412393400"/>
    <n v="1409747154"/>
    <b v="0"/>
    <n v="29"/>
    <b v="0"/>
    <s v="games/video games"/>
    <n v="2"/>
    <n v="8.9700000000000006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0"/>
    <x v="2"/>
    <s v="US"/>
    <s v="USD"/>
    <n v="1393786877"/>
    <n v="1390330877"/>
    <b v="0"/>
    <n v="7"/>
    <b v="0"/>
    <s v="games/video games"/>
    <n v="0"/>
    <n v="0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26"/>
    <x v="2"/>
    <s v="US"/>
    <s v="USD"/>
    <n v="1397413095"/>
    <n v="1394821095"/>
    <b v="0"/>
    <n v="22"/>
    <b v="0"/>
    <s v="games/video games"/>
    <n v="0"/>
    <n v="1.18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1500.76"/>
    <x v="2"/>
    <s v="GB"/>
    <s v="GBP"/>
    <n v="1431547468"/>
    <n v="1428955468"/>
    <b v="0"/>
    <n v="1"/>
    <b v="0"/>
    <s v="games/video games"/>
    <n v="30"/>
    <n v="1500.76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2152"/>
    <x v="2"/>
    <s v="DE"/>
    <s v="EUR"/>
    <n v="1455417571"/>
    <n v="1452825571"/>
    <b v="0"/>
    <n v="10"/>
    <b v="0"/>
    <s v="games/video games"/>
    <n v="54"/>
    <n v="215.2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0"/>
    <x v="2"/>
    <s v="US"/>
    <s v="USD"/>
    <n v="1468519920"/>
    <n v="1466188338"/>
    <b v="0"/>
    <n v="6"/>
    <b v="0"/>
    <s v="games/video games"/>
    <n v="0"/>
    <n v="0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710"/>
    <x v="2"/>
    <s v="US"/>
    <s v="USD"/>
    <n v="1386568740"/>
    <n v="1383095125"/>
    <b v="0"/>
    <n v="24"/>
    <b v="0"/>
    <s v="games/video games"/>
    <n v="9"/>
    <n v="29.58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130"/>
    <x v="2"/>
    <s v="US"/>
    <s v="USD"/>
    <n v="1466227190"/>
    <n v="1461043190"/>
    <b v="0"/>
    <n v="15"/>
    <b v="0"/>
    <s v="games/video games"/>
    <n v="1"/>
    <n v="8.67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0"/>
    <x v="2"/>
    <s v="GB"/>
    <s v="GBP"/>
    <n v="1402480221"/>
    <n v="1399888221"/>
    <b v="0"/>
    <n v="37"/>
    <b v="0"/>
    <s v="games/video games"/>
    <n v="0"/>
    <n v="0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0"/>
    <x v="2"/>
    <s v="US"/>
    <s v="USD"/>
    <n v="1395627327"/>
    <n v="1393038927"/>
    <b v="0"/>
    <n v="20"/>
    <b v="0"/>
    <s v="games/video games"/>
    <n v="0"/>
    <n v="0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51184"/>
    <x v="2"/>
    <s v="US"/>
    <s v="USD"/>
    <n v="1333557975"/>
    <n v="1330969575"/>
    <b v="0"/>
    <n v="7"/>
    <b v="0"/>
    <s v="games/video games"/>
    <n v="12796"/>
    <n v="7312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396"/>
    <x v="2"/>
    <s v="US"/>
    <s v="USD"/>
    <n v="1406148024"/>
    <n v="1403556024"/>
    <b v="0"/>
    <n v="0"/>
    <b v="0"/>
    <s v="games/video games"/>
    <n v="4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26"/>
    <x v="2"/>
    <s v="US"/>
    <s v="USD"/>
    <n v="1334326635"/>
    <n v="1329146235"/>
    <b v="0"/>
    <n v="21"/>
    <b v="0"/>
    <s v="games/video games"/>
    <n v="0"/>
    <n v="1.24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397"/>
    <x v="2"/>
    <s v="US"/>
    <s v="USD"/>
    <n v="1479495790"/>
    <n v="1476900190"/>
    <b v="0"/>
    <n v="3"/>
    <b v="0"/>
    <s v="games/video games"/>
    <n v="4"/>
    <n v="132.33000000000001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0"/>
    <x v="2"/>
    <s v="US"/>
    <s v="USD"/>
    <n v="1354919022"/>
    <n v="1352327022"/>
    <b v="0"/>
    <n v="11"/>
    <b v="0"/>
    <s v="games/video games"/>
    <n v="0"/>
    <n v="0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4065"/>
    <x v="2"/>
    <s v="US"/>
    <s v="USD"/>
    <n v="1452228790"/>
    <n v="1449636790"/>
    <b v="0"/>
    <n v="1"/>
    <b v="0"/>
    <s v="games/video games"/>
    <n v="163"/>
    <n v="4065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0"/>
    <x v="2"/>
    <s v="US"/>
    <s v="USD"/>
    <n v="1421656200"/>
    <n v="1416507211"/>
    <b v="0"/>
    <n v="312"/>
    <b v="0"/>
    <s v="games/video games"/>
    <n v="0"/>
    <n v="0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11745"/>
    <x v="2"/>
    <s v="GB"/>
    <s v="GBP"/>
    <n v="1408058820"/>
    <n v="1405466820"/>
    <b v="0"/>
    <n v="1"/>
    <b v="0"/>
    <s v="games/video games"/>
    <n v="1175"/>
    <n v="1174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66"/>
    <x v="2"/>
    <s v="GB"/>
    <s v="GBP"/>
    <n v="1381306687"/>
    <n v="1378714687"/>
    <b v="0"/>
    <n v="3"/>
    <b v="0"/>
    <s v="games/video games"/>
    <n v="18"/>
    <n v="355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2"/>
    <x v="2"/>
    <s v="US"/>
    <s v="USD"/>
    <n v="1459352495"/>
    <n v="1456764095"/>
    <b v="0"/>
    <n v="4"/>
    <b v="0"/>
    <s v="games/video games"/>
    <n v="0"/>
    <n v="0.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0"/>
    <x v="2"/>
    <s v="US"/>
    <s v="USD"/>
    <n v="1339273208"/>
    <n v="1334089208"/>
    <b v="0"/>
    <n v="10"/>
    <b v="0"/>
    <s v="games/video games"/>
    <n v="0"/>
    <n v="0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11747.18"/>
    <x v="2"/>
    <s v="DE"/>
    <s v="EUR"/>
    <n v="1451053313"/>
    <n v="1448461313"/>
    <b v="0"/>
    <n v="8"/>
    <b v="0"/>
    <s v="games/video games"/>
    <n v="1175"/>
    <n v="1468.4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2050"/>
    <x v="2"/>
    <s v="AU"/>
    <s v="AUD"/>
    <n v="1396666779"/>
    <n v="1394078379"/>
    <b v="0"/>
    <n v="3"/>
    <b v="0"/>
    <s v="games/video games"/>
    <n v="46"/>
    <n v="683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100"/>
    <x v="2"/>
    <s v="US"/>
    <s v="USD"/>
    <n v="1396810864"/>
    <n v="1395687664"/>
    <b v="0"/>
    <n v="1"/>
    <b v="0"/>
    <s v="games/video games"/>
    <n v="243"/>
    <n v="5100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26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0"/>
    <x v="2"/>
    <s v="US"/>
    <s v="USD"/>
    <n v="1457904316"/>
    <n v="1455315916"/>
    <b v="0"/>
    <n v="5"/>
    <b v="0"/>
    <s v="games/video games"/>
    <n v="0"/>
    <n v="0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2881"/>
    <x v="2"/>
    <s v="GB"/>
    <s v="GBP"/>
    <n v="1369932825"/>
    <n v="1368723225"/>
    <b v="0"/>
    <n v="0"/>
    <b v="0"/>
    <s v="games/video games"/>
    <n v="9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501"/>
    <x v="2"/>
    <s v="US"/>
    <s v="USD"/>
    <n v="1397910848"/>
    <n v="1395318848"/>
    <b v="0"/>
    <n v="3"/>
    <b v="0"/>
    <s v="games/video games"/>
    <n v="30"/>
    <n v="500.33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0"/>
    <x v="2"/>
    <s v="US"/>
    <s v="USD"/>
    <n v="1430409651"/>
    <n v="1427817651"/>
    <b v="0"/>
    <n v="7"/>
    <b v="0"/>
    <s v="games/mobile games"/>
    <n v="0"/>
    <n v="0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3035"/>
    <x v="2"/>
    <s v="GB"/>
    <s v="GBP"/>
    <n v="1443193130"/>
    <n v="1438009130"/>
    <b v="0"/>
    <n v="0"/>
    <b v="0"/>
    <s v="games/mobile games"/>
    <n v="101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5355"/>
    <x v="2"/>
    <s v="US"/>
    <s v="USD"/>
    <n v="1468482694"/>
    <n v="1465890694"/>
    <b v="0"/>
    <n v="2"/>
    <b v="0"/>
    <s v="games/mobile games"/>
    <n v="268"/>
    <n v="2677.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"/>
    <x v="2"/>
    <s v="US"/>
    <s v="USD"/>
    <n v="1416000600"/>
    <n v="1413318600"/>
    <b v="0"/>
    <n v="23"/>
    <b v="0"/>
    <s v="games/mobile games"/>
    <n v="0"/>
    <n v="0.22"/>
    <x v="6"/>
    <s v="mobile games"/>
    <x v="1127"/>
    <d v="2014-11-14T21:30:00"/>
  </r>
  <r>
    <n v="1128"/>
    <s v="Flying Turds"/>
    <s v="#havingfunFTW"/>
    <n v="1000"/>
    <n v="11751"/>
    <x v="2"/>
    <s v="GB"/>
    <s v="GBP"/>
    <n v="1407425717"/>
    <n v="1404833717"/>
    <b v="0"/>
    <n v="1"/>
    <b v="0"/>
    <s v="games/mobile games"/>
    <n v="1175"/>
    <n v="1175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60"/>
    <x v="2"/>
    <s v="US"/>
    <s v="USD"/>
    <n v="1465107693"/>
    <n v="1462515693"/>
    <b v="0"/>
    <n v="2"/>
    <b v="0"/>
    <s v="games/mobile games"/>
    <n v="0"/>
    <n v="30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502.5"/>
    <x v="2"/>
    <s v="US"/>
    <s v="USD"/>
    <n v="1416963300"/>
    <n v="1411775700"/>
    <b v="0"/>
    <n v="3"/>
    <b v="0"/>
    <s v="games/mobile games"/>
    <n v="30"/>
    <n v="500.83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2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400"/>
    <x v="2"/>
    <s v="CA"/>
    <s v="CAD"/>
    <n v="1483238771"/>
    <n v="1480646771"/>
    <b v="0"/>
    <n v="13"/>
    <b v="0"/>
    <s v="games/mobile games"/>
    <n v="4"/>
    <n v="30.77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3035"/>
    <x v="2"/>
    <s v="GB"/>
    <s v="GBP"/>
    <n v="1406799981"/>
    <n v="1404207981"/>
    <b v="0"/>
    <n v="1"/>
    <b v="0"/>
    <s v="games/mobile games"/>
    <n v="101"/>
    <n v="3035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26"/>
    <x v="2"/>
    <s v="AU"/>
    <s v="AUD"/>
    <n v="1417235580"/>
    <n v="1416034228"/>
    <b v="0"/>
    <n v="1"/>
    <b v="0"/>
    <s v="games/mobile games"/>
    <n v="0"/>
    <n v="26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11805"/>
    <x v="2"/>
    <s v="DE"/>
    <s v="EUR"/>
    <n v="1470527094"/>
    <n v="1467935094"/>
    <b v="0"/>
    <n v="1"/>
    <b v="0"/>
    <s v="games/mobile games"/>
    <n v="1181"/>
    <n v="11805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102"/>
    <x v="2"/>
    <s v="FR"/>
    <s v="EUR"/>
    <n v="1450541229"/>
    <n v="1447949229"/>
    <b v="0"/>
    <n v="6"/>
    <b v="0"/>
    <s v="games/mobile games"/>
    <n v="50"/>
    <n v="350.33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26"/>
    <x v="2"/>
    <s v="US"/>
    <s v="USD"/>
    <n v="1461440421"/>
    <n v="1458848421"/>
    <b v="0"/>
    <n v="39"/>
    <b v="0"/>
    <s v="games/mobile games"/>
    <n v="0"/>
    <n v="0.67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5"/>
    <x v="2"/>
    <s v="US"/>
    <s v="USD"/>
    <n v="1485035131"/>
    <n v="1483307131"/>
    <b v="0"/>
    <n v="4"/>
    <b v="0"/>
    <s v="games/mobile games"/>
    <n v="0"/>
    <n v="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712"/>
    <x v="2"/>
    <s v="US"/>
    <s v="USD"/>
    <n v="1420100426"/>
    <n v="1417508426"/>
    <b v="0"/>
    <n v="1"/>
    <b v="0"/>
    <s v="games/mobile games"/>
    <n v="9"/>
    <n v="712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1503"/>
    <x v="2"/>
    <s v="GB"/>
    <s v="GBP"/>
    <n v="1438859121"/>
    <n v="1436267121"/>
    <b v="0"/>
    <n v="0"/>
    <b v="0"/>
    <s v="games/mobile games"/>
    <n v="30"/>
    <n v="0"/>
    <x v="6"/>
    <s v="mobile games"/>
    <x v="1140"/>
    <d v="2015-08-06T11:05:21"/>
  </r>
  <r>
    <n v="1141"/>
    <s v="Arena Z - Zombie Survival"/>
    <s v="I think this will be a great game!"/>
    <n v="500"/>
    <n v="30805"/>
    <x v="2"/>
    <s v="DE"/>
    <s v="EUR"/>
    <n v="1436460450"/>
    <n v="1433868450"/>
    <b v="0"/>
    <n v="0"/>
    <b v="0"/>
    <s v="games/mobile games"/>
    <n v="6161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2154.66"/>
    <x v="2"/>
    <s v="US"/>
    <s v="USD"/>
    <n v="1424131727"/>
    <n v="1421539727"/>
    <b v="0"/>
    <n v="0"/>
    <b v="0"/>
    <s v="games/mobile games"/>
    <n v="54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"/>
    <x v="2"/>
    <s v="US"/>
    <s v="USD"/>
    <n v="1450327126"/>
    <n v="1447735126"/>
    <b v="0"/>
    <n v="8"/>
    <b v="0"/>
    <s v="games/mobile games"/>
    <n v="0"/>
    <n v="0.13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607"/>
    <x v="2"/>
    <s v="US"/>
    <s v="USD"/>
    <n v="1430281320"/>
    <n v="1427689320"/>
    <b v="0"/>
    <n v="0"/>
    <b v="0"/>
    <s v="food/food trucks"/>
    <n v="7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0"/>
    <x v="2"/>
    <s v="US"/>
    <s v="USD"/>
    <n v="1412272592"/>
    <n v="1407088592"/>
    <b v="0"/>
    <n v="1"/>
    <b v="0"/>
    <s v="food/food trucks"/>
    <n v="0"/>
    <n v="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1066"/>
    <x v="2"/>
    <s v="US"/>
    <s v="USD"/>
    <n v="1399071173"/>
    <n v="1395787973"/>
    <b v="0"/>
    <n v="12"/>
    <b v="0"/>
    <s v="food/food trucks"/>
    <n v="18"/>
    <n v="88.83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26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130"/>
    <x v="2"/>
    <s v="US"/>
    <s v="USD"/>
    <n v="1480568781"/>
    <n v="1477973181"/>
    <b v="0"/>
    <n v="3"/>
    <b v="0"/>
    <s v="food/food trucks"/>
    <n v="1"/>
    <n v="43.33"/>
    <x v="7"/>
    <s v="food trucks"/>
    <x v="1148"/>
    <d v="2016-12-01T05:06:21"/>
  </r>
  <r>
    <n v="1149"/>
    <s v="The Floridian Food Truck"/>
    <s v="Bringing culturally diverse Floridian cuisine to the people!"/>
    <n v="50000"/>
    <n v="0"/>
    <x v="2"/>
    <s v="US"/>
    <s v="USD"/>
    <n v="1466096566"/>
    <n v="1463504566"/>
    <b v="0"/>
    <n v="2"/>
    <b v="0"/>
    <s v="food/food trucks"/>
    <n v="0"/>
    <n v="0"/>
    <x v="7"/>
    <s v="food trucks"/>
    <x v="1149"/>
    <d v="2016-06-16T17:02:46"/>
  </r>
  <r>
    <n v="1150"/>
    <s v="Chef Po's Food Truck"/>
    <s v="Bringing delicious authentic and fusion Taiwanese Food to the West Coast."/>
    <n v="2500"/>
    <n v="4066"/>
    <x v="2"/>
    <s v="US"/>
    <s v="USD"/>
    <n v="1452293675"/>
    <n v="1447109675"/>
    <b v="0"/>
    <n v="6"/>
    <b v="0"/>
    <s v="food/food trucks"/>
    <n v="163"/>
    <n v="677.67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26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106"/>
    <x v="2"/>
    <s v="US"/>
    <s v="USD"/>
    <n v="1431709312"/>
    <n v="1429117312"/>
    <b v="0"/>
    <n v="15"/>
    <b v="0"/>
    <s v="food/food trucks"/>
    <n v="1"/>
    <n v="7.07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713"/>
    <x v="2"/>
    <s v="US"/>
    <s v="USD"/>
    <n v="1434647305"/>
    <n v="1432055305"/>
    <b v="0"/>
    <n v="1"/>
    <b v="0"/>
    <s v="food/food trucks"/>
    <n v="9"/>
    <n v="713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1505"/>
    <x v="2"/>
    <s v="US"/>
    <s v="USD"/>
    <n v="1441507006"/>
    <n v="1438915006"/>
    <b v="0"/>
    <n v="3"/>
    <b v="0"/>
    <s v="food/food trucks"/>
    <n v="30"/>
    <n v="501.67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26"/>
    <x v="2"/>
    <s v="US"/>
    <s v="USD"/>
    <n v="1408040408"/>
    <n v="1405448408"/>
    <b v="0"/>
    <n v="8"/>
    <b v="0"/>
    <s v="food/food trucks"/>
    <n v="0"/>
    <n v="3.2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1020"/>
    <x v="2"/>
    <s v="US"/>
    <s v="USD"/>
    <n v="1424742162"/>
    <n v="1422150162"/>
    <b v="0"/>
    <n v="0"/>
    <b v="0"/>
    <s v="food/food trucks"/>
    <n v="16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400"/>
    <x v="2"/>
    <s v="US"/>
    <s v="USD"/>
    <n v="1417795480"/>
    <n v="1412607880"/>
    <b v="0"/>
    <n v="3"/>
    <b v="0"/>
    <s v="food/food trucks"/>
    <n v="4"/>
    <n v="133.33000000000001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852"/>
    <x v="2"/>
    <s v="US"/>
    <s v="USD"/>
    <n v="1418091128"/>
    <n v="1415499128"/>
    <b v="0"/>
    <n v="3"/>
    <b v="0"/>
    <s v="food/food trucks"/>
    <n v="11"/>
    <n v="284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1004"/>
    <x v="2"/>
    <s v="US"/>
    <s v="USD"/>
    <n v="1435679100"/>
    <n v="1433006765"/>
    <b v="0"/>
    <n v="0"/>
    <b v="0"/>
    <s v="food/food trucks"/>
    <n v="15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0"/>
    <x v="2"/>
    <s v="US"/>
    <s v="USD"/>
    <n v="1427510586"/>
    <n v="1424922186"/>
    <b v="0"/>
    <n v="19"/>
    <b v="0"/>
    <s v="food/food trucks"/>
    <n v="0"/>
    <n v="0.53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100"/>
    <x v="2"/>
    <s v="US"/>
    <s v="USD"/>
    <n v="1432047989"/>
    <n v="1430233589"/>
    <b v="0"/>
    <n v="0"/>
    <b v="0"/>
    <s v="food/food trucks"/>
    <n v="1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0"/>
    <x v="2"/>
    <s v="US"/>
    <s v="USD"/>
    <n v="1411662264"/>
    <n v="1408983864"/>
    <b v="0"/>
    <n v="2"/>
    <b v="0"/>
    <s v="food/food trucks"/>
    <n v="0"/>
    <n v="0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1285"/>
    <x v="2"/>
    <s v="US"/>
    <s v="USD"/>
    <n v="1407604920"/>
    <n v="1405012920"/>
    <b v="0"/>
    <n v="0"/>
    <b v="0"/>
    <s v="food/food trucks"/>
    <n v="25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400"/>
    <x v="2"/>
    <s v="US"/>
    <s v="USD"/>
    <n v="1466270582"/>
    <n v="1463678582"/>
    <b v="0"/>
    <n v="0"/>
    <b v="0"/>
    <s v="food/food trucks"/>
    <n v="4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400"/>
    <x v="2"/>
    <s v="US"/>
    <s v="USD"/>
    <n v="1404623330"/>
    <n v="1401685730"/>
    <b v="0"/>
    <n v="25"/>
    <b v="0"/>
    <s v="food/food trucks"/>
    <n v="4"/>
    <n v="16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130"/>
    <x v="2"/>
    <s v="US"/>
    <s v="USD"/>
    <n v="1435291200"/>
    <n v="1432640342"/>
    <b v="0"/>
    <n v="8"/>
    <b v="0"/>
    <s v="food/food trucks"/>
    <n v="1"/>
    <n v="16.2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0"/>
    <x v="2"/>
    <s v="US"/>
    <s v="USD"/>
    <n v="1410543495"/>
    <n v="1407865095"/>
    <b v="0"/>
    <n v="16"/>
    <b v="0"/>
    <s v="food/food trucks"/>
    <n v="0"/>
    <n v="0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0"/>
    <x v="2"/>
    <s v="US"/>
    <s v="USD"/>
    <n v="1474507065"/>
    <n v="1471915065"/>
    <b v="0"/>
    <n v="3"/>
    <b v="0"/>
    <s v="food/food trucks"/>
    <n v="1"/>
    <n v="33.33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400"/>
    <x v="2"/>
    <s v="US"/>
    <s v="USD"/>
    <n v="1424593763"/>
    <n v="1422001763"/>
    <b v="0"/>
    <n v="3"/>
    <b v="0"/>
    <s v="food/food trucks"/>
    <n v="4"/>
    <n v="133.33000000000001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26"/>
    <x v="2"/>
    <s v="GB"/>
    <s v="GBP"/>
    <n v="1433021171"/>
    <n v="1430429171"/>
    <b v="0"/>
    <n v="2"/>
    <b v="0"/>
    <s v="food/food trucks"/>
    <n v="0"/>
    <n v="13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6.01"/>
    <x v="2"/>
    <s v="US"/>
    <s v="USD"/>
    <n v="1415909927"/>
    <n v="1414351127"/>
    <b v="0"/>
    <n v="1"/>
    <b v="0"/>
    <s v="food/food trucks"/>
    <n v="0"/>
    <n v="26.01"/>
    <x v="7"/>
    <s v="food trucks"/>
    <x v="1171"/>
    <d v="2014-11-13T20:18:47"/>
  </r>
  <r>
    <n v="1172"/>
    <s v="let your dayz take you to the dogs."/>
    <s v="Bringing YOUR favorite dog recipes to the streets."/>
    <n v="9000"/>
    <n v="620"/>
    <x v="2"/>
    <s v="US"/>
    <s v="USD"/>
    <n v="1408551752"/>
    <n v="1405959752"/>
    <b v="0"/>
    <n v="0"/>
    <b v="0"/>
    <s v="food/food trucks"/>
    <n v="7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0"/>
    <x v="2"/>
    <s v="US"/>
    <s v="USD"/>
    <n v="1438576057"/>
    <n v="1435552057"/>
    <b v="0"/>
    <n v="1"/>
    <b v="0"/>
    <s v="food/food trucks"/>
    <n v="0"/>
    <n v="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130"/>
    <x v="2"/>
    <s v="US"/>
    <s v="USD"/>
    <n v="1462738327"/>
    <n v="1460146327"/>
    <b v="0"/>
    <n v="19"/>
    <b v="0"/>
    <s v="food/food trucks"/>
    <n v="1"/>
    <n v="6.84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60"/>
    <x v="2"/>
    <s v="US"/>
    <s v="USD"/>
    <n v="1436981339"/>
    <n v="1434389339"/>
    <b v="0"/>
    <n v="9"/>
    <b v="0"/>
    <s v="food/food trucks"/>
    <n v="0"/>
    <n v="6.67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0"/>
    <x v="2"/>
    <s v="AU"/>
    <s v="AUD"/>
    <n v="1488805200"/>
    <n v="1484094498"/>
    <b v="0"/>
    <n v="1"/>
    <b v="0"/>
    <s v="food/food trucks"/>
    <n v="0"/>
    <n v="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1066.8"/>
    <x v="2"/>
    <s v="GB"/>
    <s v="GBP"/>
    <n v="1413388296"/>
    <n v="1410796296"/>
    <b v="0"/>
    <n v="0"/>
    <b v="0"/>
    <s v="food/food trucks"/>
    <n v="18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0"/>
    <x v="2"/>
    <s v="US"/>
    <s v="USD"/>
    <n v="1408225452"/>
    <n v="1405633452"/>
    <b v="0"/>
    <n v="1"/>
    <b v="0"/>
    <s v="food/food trucks"/>
    <n v="0"/>
    <n v="0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0"/>
    <x v="2"/>
    <s v="CA"/>
    <s v="CAD"/>
    <n v="1446052627"/>
    <n v="1443460627"/>
    <b v="0"/>
    <n v="5"/>
    <b v="0"/>
    <s v="food/food trucks"/>
    <n v="0"/>
    <n v="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0"/>
    <x v="2"/>
    <s v="US"/>
    <s v="USD"/>
    <n v="1403983314"/>
    <n v="1400786514"/>
    <b v="0"/>
    <n v="85"/>
    <b v="0"/>
    <s v="food/food trucks"/>
    <n v="0"/>
    <n v="0"/>
    <x v="7"/>
    <s v="food trucks"/>
    <x v="1180"/>
    <d v="2014-06-28T19:21:54"/>
  </r>
  <r>
    <n v="1181"/>
    <s v="Gringo Loco Tacos Food Truck"/>
    <s v="Bringing the best tacos to the streets of Chicago!"/>
    <n v="50000"/>
    <n v="0"/>
    <x v="2"/>
    <s v="US"/>
    <s v="USD"/>
    <n v="1425197321"/>
    <n v="1422605321"/>
    <b v="0"/>
    <n v="3"/>
    <b v="0"/>
    <s v="food/food trucks"/>
    <n v="0"/>
    <n v="0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11828"/>
    <x v="2"/>
    <s v="US"/>
    <s v="USD"/>
    <n v="1484239320"/>
    <n v="1482609088"/>
    <b v="0"/>
    <n v="4"/>
    <b v="0"/>
    <s v="food/food trucks"/>
    <n v="1183"/>
    <n v="2957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4067"/>
    <x v="2"/>
    <s v="US"/>
    <s v="USD"/>
    <n v="1478059140"/>
    <n v="1476391223"/>
    <b v="0"/>
    <n v="3"/>
    <b v="0"/>
    <s v="food/food trucks"/>
    <n v="163"/>
    <n v="1355.67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50"/>
    <x v="0"/>
    <s v="GB"/>
    <s v="GBP"/>
    <n v="1486391011"/>
    <n v="1483712611"/>
    <b v="0"/>
    <n v="375"/>
    <b v="1"/>
    <s v="photography/photobooks"/>
    <n v="0"/>
    <n v="0.13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237"/>
    <x v="0"/>
    <s v="US"/>
    <s v="USD"/>
    <n v="1433736000"/>
    <n v="1430945149"/>
    <b v="0"/>
    <n v="111"/>
    <b v="1"/>
    <s v="photography/photobooks"/>
    <n v="2"/>
    <n v="2.1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55"/>
    <x v="0"/>
    <s v="GB"/>
    <s v="GBP"/>
    <n v="1433198520"/>
    <n v="1430340195"/>
    <b v="0"/>
    <n v="123"/>
    <b v="1"/>
    <s v="photography/photobooks"/>
    <n v="11"/>
    <n v="6.95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639"/>
    <x v="0"/>
    <s v="US"/>
    <s v="USD"/>
    <n v="1431885600"/>
    <n v="1429133323"/>
    <b v="0"/>
    <n v="70"/>
    <b v="1"/>
    <s v="photography/photobooks"/>
    <n v="7"/>
    <n v="9.1300000000000008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5358"/>
    <x v="0"/>
    <s v="CA"/>
    <s v="CAD"/>
    <n v="1482943740"/>
    <n v="1481129340"/>
    <b v="0"/>
    <n v="85"/>
    <b v="1"/>
    <s v="photography/photobooks"/>
    <n v="268"/>
    <n v="63.04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620"/>
    <x v="0"/>
    <s v="US"/>
    <s v="USD"/>
    <n v="1467242995"/>
    <n v="1465428595"/>
    <b v="0"/>
    <n v="86"/>
    <b v="1"/>
    <s v="photography/photobooks"/>
    <n v="7"/>
    <n v="7.2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30866"/>
    <x v="0"/>
    <s v="US"/>
    <s v="USD"/>
    <n v="1409500725"/>
    <n v="1406908725"/>
    <b v="0"/>
    <n v="13"/>
    <b v="1"/>
    <s v="photography/photobooks"/>
    <n v="6173"/>
    <n v="2374.31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3900"/>
    <x v="0"/>
    <s v="US"/>
    <s v="USD"/>
    <n v="1458480560"/>
    <n v="1455892160"/>
    <b v="0"/>
    <n v="33"/>
    <b v="1"/>
    <s v="photography/photobooks"/>
    <n v="144"/>
    <n v="118.18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180062"/>
    <x v="0"/>
    <s v="GB"/>
    <s v="GBP"/>
    <n v="1486814978"/>
    <n v="1484222978"/>
    <b v="0"/>
    <n v="15"/>
    <b v="1"/>
    <s v="photography/photobooks"/>
    <n v="180062"/>
    <n v="12004.13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50"/>
    <x v="0"/>
    <s v="US"/>
    <s v="USD"/>
    <n v="1460223453"/>
    <n v="1455043053"/>
    <b v="0"/>
    <n v="273"/>
    <b v="1"/>
    <s v="photography/photobooks"/>
    <n v="0"/>
    <n v="0.18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240"/>
    <x v="0"/>
    <s v="IE"/>
    <s v="EUR"/>
    <n v="1428493379"/>
    <n v="1425901379"/>
    <b v="0"/>
    <n v="714"/>
    <b v="1"/>
    <s v="photography/photobooks"/>
    <n v="2"/>
    <n v="0.34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400.33"/>
    <x v="0"/>
    <s v="IT"/>
    <s v="EUR"/>
    <n v="1450602000"/>
    <n v="1445415653"/>
    <b v="0"/>
    <n v="170"/>
    <b v="1"/>
    <s v="photography/photobooks"/>
    <n v="4"/>
    <n v="2.35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202"/>
    <x v="0"/>
    <s v="GB"/>
    <s v="GBP"/>
    <n v="1450467539"/>
    <n v="1447875539"/>
    <b v="0"/>
    <n v="512"/>
    <b v="1"/>
    <s v="photography/photobooks"/>
    <n v="1"/>
    <n v="0.39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131"/>
    <x v="0"/>
    <s v="US"/>
    <s v="USD"/>
    <n v="1465797540"/>
    <n v="1463155034"/>
    <b v="0"/>
    <n v="314"/>
    <b v="1"/>
    <s v="photography/photobooks"/>
    <n v="1"/>
    <n v="0.42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2560"/>
    <x v="0"/>
    <s v="US"/>
    <s v="USD"/>
    <n v="1451530800"/>
    <n v="1448463086"/>
    <b v="0"/>
    <n v="167"/>
    <b v="1"/>
    <s v="photography/photobooks"/>
    <n v="73"/>
    <n v="15.33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3908"/>
    <x v="0"/>
    <s v="GB"/>
    <s v="GBP"/>
    <n v="1436380200"/>
    <n v="1433615400"/>
    <b v="0"/>
    <n v="9"/>
    <b v="1"/>
    <s v="photography/photobooks"/>
    <n v="147"/>
    <n v="434.22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2025"/>
    <x v="0"/>
    <s v="US"/>
    <s v="USD"/>
    <n v="1429183656"/>
    <n v="1427369256"/>
    <b v="0"/>
    <n v="103"/>
    <b v="1"/>
    <s v="photography/photobooks"/>
    <n v="42"/>
    <n v="19.66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1069"/>
    <x v="0"/>
    <s v="GB"/>
    <s v="GBP"/>
    <n v="1468593246"/>
    <n v="1466001246"/>
    <b v="0"/>
    <n v="111"/>
    <b v="1"/>
    <s v="photography/photobooks"/>
    <n v="18"/>
    <n v="9.6300000000000008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27"/>
    <x v="0"/>
    <s v="AU"/>
    <s v="AUD"/>
    <n v="1435388154"/>
    <n v="1432796154"/>
    <b v="0"/>
    <n v="271"/>
    <b v="1"/>
    <s v="photography/photobooks"/>
    <n v="0"/>
    <n v="0.1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06"/>
    <x v="0"/>
    <s v="US"/>
    <s v="USD"/>
    <n v="1433083527"/>
    <n v="1430491527"/>
    <b v="0"/>
    <n v="101"/>
    <b v="1"/>
    <s v="photography/photobooks"/>
    <n v="1"/>
    <n v="1.0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216"/>
    <x v="0"/>
    <s v="US"/>
    <s v="USD"/>
    <n v="1449205200"/>
    <n v="1445363833"/>
    <b v="0"/>
    <n v="57"/>
    <b v="1"/>
    <s v="photography/photobooks"/>
    <n v="2"/>
    <n v="3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220"/>
    <x v="0"/>
    <s v="DE"/>
    <s v="EUR"/>
    <n v="1434197351"/>
    <n v="1431605351"/>
    <b v="0"/>
    <n v="62"/>
    <b v="1"/>
    <s v="photography/photobooks"/>
    <n v="2"/>
    <n v="3.55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7545"/>
    <x v="0"/>
    <s v="AT"/>
    <s v="EUR"/>
    <n v="1489238940"/>
    <n v="1486406253"/>
    <b v="0"/>
    <n v="32"/>
    <b v="1"/>
    <s v="photography/photobooks"/>
    <n v="1949"/>
    <n v="548.28"/>
    <x v="8"/>
    <s v="photobooks"/>
    <x v="1206"/>
    <d v="2017-03-11T13:29:00"/>
  </r>
  <r>
    <n v="1207"/>
    <s v="ITALIANA"/>
    <s v="A humanistic photo book about ancestral &amp; post-modern Italy."/>
    <n v="16700"/>
    <n v="105"/>
    <x v="0"/>
    <s v="IT"/>
    <s v="EUR"/>
    <n v="1459418400"/>
    <n v="1456827573"/>
    <b v="0"/>
    <n v="141"/>
    <b v="1"/>
    <s v="photography/photobooks"/>
    <n v="1"/>
    <n v="0.74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401"/>
    <x v="0"/>
    <s v="US"/>
    <s v="USD"/>
    <n v="1458835264"/>
    <n v="1456246864"/>
    <b v="0"/>
    <n v="75"/>
    <b v="1"/>
    <s v="photography/photobooks"/>
    <n v="4"/>
    <n v="5.35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1072"/>
    <x v="0"/>
    <s v="US"/>
    <s v="USD"/>
    <n v="1488053905"/>
    <n v="1485461905"/>
    <b v="0"/>
    <n v="46"/>
    <b v="1"/>
    <s v="photography/photobooks"/>
    <n v="18"/>
    <n v="23.3"/>
    <x v="8"/>
    <s v="photobooks"/>
    <x v="1209"/>
    <d v="2017-02-25T20:18:25"/>
  </r>
  <r>
    <n v="1210"/>
    <s v="Det Andra GÃ¶teborg"/>
    <s v="En fotobok om livet i det enda andra GÃ¶teborg i vÃ¤rlden"/>
    <n v="20000"/>
    <n v="60"/>
    <x v="0"/>
    <s v="SE"/>
    <s v="SEK"/>
    <n v="1433106000"/>
    <n v="1431124572"/>
    <b v="0"/>
    <n v="103"/>
    <b v="1"/>
    <s v="photography/photobooks"/>
    <n v="0"/>
    <n v="0.57999999999999996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1880"/>
    <x v="0"/>
    <s v="CA"/>
    <s v="CAD"/>
    <n v="1465505261"/>
    <n v="1464209261"/>
    <b v="0"/>
    <n v="6"/>
    <b v="1"/>
    <s v="photography/photobooks"/>
    <n v="1188"/>
    <n v="1980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4073"/>
    <x v="0"/>
    <s v="US"/>
    <s v="USD"/>
    <n v="1448586000"/>
    <n v="1447195695"/>
    <b v="0"/>
    <n v="83"/>
    <b v="1"/>
    <s v="photography/photobooks"/>
    <n v="163"/>
    <n v="49.0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1020"/>
    <x v="0"/>
    <s v="GB"/>
    <s v="GBP"/>
    <n v="1485886100"/>
    <n v="1482862100"/>
    <b v="0"/>
    <n v="108"/>
    <b v="1"/>
    <s v="photography/photobooks"/>
    <n v="16"/>
    <n v="9.44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5359.21"/>
    <x v="0"/>
    <s v="US"/>
    <s v="USD"/>
    <n v="1433880605"/>
    <n v="1428696605"/>
    <b v="0"/>
    <n v="25"/>
    <b v="1"/>
    <s v="photography/photobooks"/>
    <n v="268"/>
    <n v="214.37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1506"/>
    <x v="0"/>
    <s v="US"/>
    <s v="USD"/>
    <n v="1401487756"/>
    <n v="1398895756"/>
    <b v="0"/>
    <n v="549"/>
    <b v="1"/>
    <s v="photography/photobooks"/>
    <n v="30"/>
    <n v="2.74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5"/>
    <x v="0"/>
    <s v="US"/>
    <s v="USD"/>
    <n v="1443826980"/>
    <n v="1441032457"/>
    <b v="0"/>
    <n v="222"/>
    <b v="1"/>
    <s v="photography/photobooks"/>
    <n v="1"/>
    <n v="0.9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1"/>
    <x v="0"/>
    <s v="US"/>
    <s v="USD"/>
    <n v="1468524340"/>
    <n v="1465932340"/>
    <b v="0"/>
    <n v="183"/>
    <b v="1"/>
    <s v="photography/photobooks"/>
    <n v="0"/>
    <n v="0.11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620"/>
    <x v="0"/>
    <s v="US"/>
    <s v="USD"/>
    <n v="1446346800"/>
    <n v="1443714800"/>
    <b v="0"/>
    <n v="89"/>
    <b v="1"/>
    <s v="photography/photobooks"/>
    <n v="7"/>
    <n v="6.97"/>
    <x v="8"/>
    <s v="photobooks"/>
    <x v="1218"/>
    <d v="2015-11-01T03:00:00"/>
  </r>
  <r>
    <n v="1219"/>
    <s v="The Box"/>
    <s v="The Box is a fine art book of Ron Amato's innovative and seductive photography project."/>
    <n v="16350"/>
    <n v="105"/>
    <x v="0"/>
    <s v="US"/>
    <s v="USD"/>
    <n v="1476961513"/>
    <n v="1474369513"/>
    <b v="0"/>
    <n v="253"/>
    <b v="1"/>
    <s v="photography/photobooks"/>
    <n v="1"/>
    <n v="0.42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31"/>
    <x v="0"/>
    <s v="DE"/>
    <s v="EUR"/>
    <n v="1440515112"/>
    <n v="1437923112"/>
    <b v="0"/>
    <n v="140"/>
    <b v="1"/>
    <s v="photography/photobooks"/>
    <n v="1"/>
    <n v="0.94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5070"/>
    <x v="0"/>
    <s v="GB"/>
    <s v="GBP"/>
    <n v="1480809600"/>
    <n v="1478431488"/>
    <b v="0"/>
    <n v="103"/>
    <b v="1"/>
    <s v="photography/photobooks"/>
    <n v="230"/>
    <n v="49.22"/>
    <x v="8"/>
    <s v="photobooks"/>
    <x v="1221"/>
    <d v="2016-12-04T00:00:00"/>
  </r>
  <r>
    <n v="1222"/>
    <s v="Project Pilgrim"/>
    <s v="Project Pilgrim is my effort to work towards normalizing mental health."/>
    <n v="4000"/>
    <n v="2155"/>
    <x v="0"/>
    <s v="CA"/>
    <s v="CAD"/>
    <n v="1459483200"/>
    <n v="1456852647"/>
    <b v="0"/>
    <n v="138"/>
    <b v="1"/>
    <s v="photography/photobooks"/>
    <n v="54"/>
    <n v="15.62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85"/>
    <x v="0"/>
    <s v="US"/>
    <s v="USD"/>
    <n v="1478754909"/>
    <n v="1476159309"/>
    <b v="0"/>
    <n v="191"/>
    <b v="1"/>
    <s v="photography/photobooks"/>
    <n v="0"/>
    <n v="0.45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31"/>
    <x v="1"/>
    <s v="US"/>
    <s v="USD"/>
    <n v="1402060302"/>
    <n v="1396876302"/>
    <b v="0"/>
    <n v="18"/>
    <b v="0"/>
    <s v="music/world music"/>
    <n v="1"/>
    <n v="7.28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3035.05"/>
    <x v="1"/>
    <s v="US"/>
    <s v="USD"/>
    <n v="1382478278"/>
    <n v="1377294278"/>
    <b v="0"/>
    <n v="3"/>
    <b v="0"/>
    <s v="music/world music"/>
    <n v="101"/>
    <n v="1011.68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0"/>
    <x v="1"/>
    <s v="US"/>
    <s v="USD"/>
    <n v="1398042000"/>
    <n v="1395089981"/>
    <b v="0"/>
    <n v="40"/>
    <b v="0"/>
    <s v="music/world music"/>
    <n v="0"/>
    <n v="0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5360"/>
    <x v="1"/>
    <s v="US"/>
    <s v="USD"/>
    <n v="1407394800"/>
    <n v="1404770616"/>
    <b v="0"/>
    <n v="0"/>
    <b v="0"/>
    <s v="music/world music"/>
    <n v="268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506"/>
    <x v="1"/>
    <s v="US"/>
    <s v="USD"/>
    <n v="1317231008"/>
    <n v="1312047008"/>
    <b v="0"/>
    <n v="24"/>
    <b v="0"/>
    <s v="music/world music"/>
    <n v="30"/>
    <n v="62.75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3800"/>
    <x v="1"/>
    <s v="US"/>
    <s v="USD"/>
    <n v="1334592000"/>
    <n v="1331982127"/>
    <b v="0"/>
    <n v="1"/>
    <b v="0"/>
    <s v="music/world music"/>
    <n v="138"/>
    <n v="3800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1510"/>
    <x v="1"/>
    <s v="US"/>
    <s v="USD"/>
    <n v="1440723600"/>
    <n v="1436394968"/>
    <b v="0"/>
    <n v="0"/>
    <b v="0"/>
    <s v="music/world music"/>
    <n v="3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1510"/>
    <x v="1"/>
    <s v="US"/>
    <s v="USD"/>
    <n v="1381090870"/>
    <n v="1377030070"/>
    <b v="0"/>
    <n v="1"/>
    <b v="0"/>
    <s v="music/world music"/>
    <n v="30"/>
    <n v="151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923"/>
    <x v="1"/>
    <s v="US"/>
    <s v="USD"/>
    <n v="1329864374"/>
    <n v="1328049974"/>
    <b v="0"/>
    <n v="6"/>
    <b v="0"/>
    <s v="music/world music"/>
    <n v="1192"/>
    <n v="1987.17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820"/>
    <x v="1"/>
    <s v="US"/>
    <s v="USD"/>
    <n v="1387077299"/>
    <n v="1383621299"/>
    <b v="0"/>
    <n v="6"/>
    <b v="0"/>
    <s v="music/world music"/>
    <n v="11"/>
    <n v="136.66999999999999"/>
    <x v="4"/>
    <s v="world music"/>
    <x v="1235"/>
    <d v="2013-12-15T03:14:59"/>
  </r>
  <r>
    <n v="1236"/>
    <s v="&quot;Volando&quot; CD Release (Canceled)"/>
    <s v="Raising money to give the musicians their due."/>
    <n v="2500"/>
    <n v="4078"/>
    <x v="1"/>
    <s v="US"/>
    <s v="USD"/>
    <n v="1343491200"/>
    <n v="1342801164"/>
    <b v="0"/>
    <n v="0"/>
    <b v="0"/>
    <s v="music/world music"/>
    <n v="163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28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1943"/>
    <x v="1"/>
    <s v="US"/>
    <s v="USD"/>
    <n v="1312641536"/>
    <n v="1310049536"/>
    <b v="0"/>
    <n v="3"/>
    <b v="0"/>
    <s v="music/world music"/>
    <n v="1194"/>
    <n v="3981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4081"/>
    <x v="1"/>
    <s v="US"/>
    <s v="USD"/>
    <n v="1325804767"/>
    <n v="1323212767"/>
    <b v="0"/>
    <n v="0"/>
    <b v="0"/>
    <s v="music/world music"/>
    <n v="163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714"/>
    <x v="1"/>
    <s v="US"/>
    <s v="USD"/>
    <n v="1373665860"/>
    <n v="1368579457"/>
    <b v="0"/>
    <n v="8"/>
    <b v="0"/>
    <s v="music/world music"/>
    <n v="9"/>
    <n v="89.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1510"/>
    <x v="1"/>
    <s v="US"/>
    <s v="USD"/>
    <n v="1414994340"/>
    <n v="1413057980"/>
    <b v="0"/>
    <n v="34"/>
    <b v="0"/>
    <s v="music/world music"/>
    <n v="30"/>
    <n v="44.41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17412"/>
    <x v="1"/>
    <s v="US"/>
    <s v="USD"/>
    <n v="1315747080"/>
    <n v="1314417502"/>
    <b v="0"/>
    <n v="1"/>
    <b v="0"/>
    <s v="music/world music"/>
    <n v="1911"/>
    <n v="17412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260"/>
    <x v="1"/>
    <s v="US"/>
    <s v="USD"/>
    <n v="1310158800"/>
    <n v="1304888771"/>
    <b v="0"/>
    <n v="38"/>
    <b v="0"/>
    <s v="music/world music"/>
    <n v="2"/>
    <n v="6.84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5366"/>
    <x v="0"/>
    <s v="US"/>
    <s v="USD"/>
    <n v="1366664400"/>
    <n v="1363981723"/>
    <b v="1"/>
    <n v="45"/>
    <b v="1"/>
    <s v="music/rock"/>
    <n v="268"/>
    <n v="119.24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5376"/>
    <x v="0"/>
    <s v="US"/>
    <s v="USD"/>
    <n v="1402755834"/>
    <n v="1400163834"/>
    <b v="1"/>
    <n v="17"/>
    <b v="1"/>
    <s v="music/rock"/>
    <n v="269"/>
    <n v="316.24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5380"/>
    <x v="0"/>
    <s v="US"/>
    <s v="USD"/>
    <n v="1323136949"/>
    <n v="1319245349"/>
    <b v="1"/>
    <n v="31"/>
    <b v="1"/>
    <s v="music/rock"/>
    <n v="269"/>
    <n v="173.55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2560"/>
    <x v="0"/>
    <s v="US"/>
    <s v="USD"/>
    <n v="1367823655"/>
    <n v="1365231655"/>
    <b v="1"/>
    <n v="50"/>
    <b v="1"/>
    <s v="music/rock"/>
    <n v="73"/>
    <n v="51.2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4085"/>
    <x v="0"/>
    <s v="US"/>
    <s v="USD"/>
    <n v="1402642740"/>
    <n v="1399563953"/>
    <b v="1"/>
    <n v="59"/>
    <b v="1"/>
    <s v="music/rock"/>
    <n v="163"/>
    <n v="69.23999999999999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1510"/>
    <x v="0"/>
    <s v="US"/>
    <s v="USD"/>
    <n v="1341683211"/>
    <n v="1339091211"/>
    <b v="1"/>
    <n v="81"/>
    <b v="1"/>
    <s v="music/rock"/>
    <n v="30"/>
    <n v="18.6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10"/>
    <x v="0"/>
    <s v="US"/>
    <s v="USD"/>
    <n v="1410017131"/>
    <n v="1406129131"/>
    <b v="1"/>
    <n v="508"/>
    <b v="1"/>
    <s v="music/rock"/>
    <n v="0"/>
    <n v="0.0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1073"/>
    <x v="0"/>
    <s v="US"/>
    <s v="USD"/>
    <n v="1316979167"/>
    <n v="1311795167"/>
    <b v="1"/>
    <n v="74"/>
    <b v="1"/>
    <s v="music/rock"/>
    <n v="18"/>
    <n v="14.5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2560"/>
    <x v="0"/>
    <s v="US"/>
    <s v="USD"/>
    <n v="1382658169"/>
    <n v="1380238969"/>
    <b v="1"/>
    <n v="141"/>
    <b v="1"/>
    <s v="music/rock"/>
    <n v="73"/>
    <n v="18.16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590807.11"/>
    <x v="0"/>
    <s v="US"/>
    <s v="USD"/>
    <n v="1409770107"/>
    <n v="1407178107"/>
    <b v="1"/>
    <n v="711"/>
    <b v="1"/>
    <s v="music/rock"/>
    <n v="5908071"/>
    <n v="830.95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005"/>
    <x v="0"/>
    <s v="US"/>
    <s v="USD"/>
    <n v="1293857940"/>
    <n v="1288968886"/>
    <b v="1"/>
    <n v="141"/>
    <b v="1"/>
    <s v="music/rock"/>
    <n v="15"/>
    <n v="7.1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3036"/>
    <x v="0"/>
    <s v="US"/>
    <s v="USD"/>
    <n v="1385932652"/>
    <n v="1383337052"/>
    <b v="1"/>
    <n v="109"/>
    <b v="1"/>
    <s v="music/rock"/>
    <n v="101"/>
    <n v="27.85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10"/>
    <x v="0"/>
    <s v="US"/>
    <s v="USD"/>
    <n v="1329084231"/>
    <n v="1326492231"/>
    <b v="1"/>
    <n v="361"/>
    <b v="1"/>
    <s v="music/rock"/>
    <n v="0"/>
    <n v="0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215"/>
    <x v="0"/>
    <s v="US"/>
    <s v="USD"/>
    <n v="1301792590"/>
    <n v="1297562590"/>
    <b v="1"/>
    <n v="176"/>
    <b v="1"/>
    <s v="music/rock"/>
    <n v="22"/>
    <n v="6.9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60"/>
    <x v="0"/>
    <s v="US"/>
    <s v="USD"/>
    <n v="1377960012"/>
    <n v="1375368012"/>
    <b v="1"/>
    <n v="670"/>
    <b v="1"/>
    <s v="music/rock"/>
    <n v="2"/>
    <n v="0.39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4085"/>
    <x v="0"/>
    <s v="US"/>
    <s v="USD"/>
    <n v="1402286340"/>
    <n v="1399504664"/>
    <b v="1"/>
    <n v="96"/>
    <b v="1"/>
    <s v="music/rock"/>
    <n v="163"/>
    <n v="42.5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2831"/>
    <x v="0"/>
    <s v="US"/>
    <s v="USD"/>
    <n v="1393445620"/>
    <n v="1390853620"/>
    <b v="1"/>
    <n v="74"/>
    <b v="1"/>
    <s v="music/rock"/>
    <n v="86"/>
    <n v="38.2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5380.55"/>
    <x v="0"/>
    <s v="US"/>
    <s v="USD"/>
    <n v="1390983227"/>
    <n v="1388391227"/>
    <b v="1"/>
    <n v="52"/>
    <b v="1"/>
    <s v="music/rock"/>
    <n v="269"/>
    <n v="103.47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1021"/>
    <x v="0"/>
    <s v="CA"/>
    <s v="CAD"/>
    <n v="1392574692"/>
    <n v="1389982692"/>
    <b v="1"/>
    <n v="105"/>
    <b v="1"/>
    <s v="music/rock"/>
    <n v="16"/>
    <n v="9.7200000000000006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7905"/>
    <x v="0"/>
    <s v="US"/>
    <s v="USD"/>
    <n v="1396054800"/>
    <n v="1393034470"/>
    <b v="1"/>
    <n v="41"/>
    <b v="1"/>
    <s v="music/rock"/>
    <n v="527"/>
    <n v="192.8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24418.6"/>
    <x v="0"/>
    <s v="US"/>
    <s v="USD"/>
    <n v="1383062083"/>
    <n v="1380556483"/>
    <b v="1"/>
    <n v="34"/>
    <b v="1"/>
    <s v="music/rock"/>
    <n v="3757"/>
    <n v="718.19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2560"/>
    <x v="0"/>
    <s v="US"/>
    <s v="USD"/>
    <n v="1291131815"/>
    <n v="1287071015"/>
    <b v="1"/>
    <n v="66"/>
    <b v="1"/>
    <s v="music/rock"/>
    <n v="73"/>
    <n v="38.79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600"/>
    <x v="0"/>
    <s v="US"/>
    <s v="USD"/>
    <n v="1389474145"/>
    <n v="1386882145"/>
    <b v="1"/>
    <n v="50"/>
    <b v="1"/>
    <s v="music/rock"/>
    <n v="6"/>
    <n v="12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50"/>
    <x v="0"/>
    <s v="US"/>
    <s v="USD"/>
    <n v="1374674558"/>
    <n v="1372082558"/>
    <b v="1"/>
    <n v="159"/>
    <b v="1"/>
    <s v="music/rock"/>
    <n v="0"/>
    <n v="0.3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260"/>
    <x v="0"/>
    <s v="US"/>
    <s v="USD"/>
    <n v="1379708247"/>
    <n v="1377116247"/>
    <b v="1"/>
    <n v="182"/>
    <b v="1"/>
    <s v="music/rock"/>
    <n v="2"/>
    <n v="1.43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90"/>
    <x v="0"/>
    <s v="US"/>
    <s v="USD"/>
    <n v="1460764800"/>
    <n v="1458157512"/>
    <b v="1"/>
    <n v="206"/>
    <b v="1"/>
    <s v="music/rock"/>
    <n v="0"/>
    <n v="0.44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401"/>
    <x v="0"/>
    <s v="US"/>
    <s v="USD"/>
    <n v="1332704042"/>
    <n v="1327523642"/>
    <b v="1"/>
    <n v="169"/>
    <b v="1"/>
    <s v="music/rock"/>
    <n v="4"/>
    <n v="2.37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858"/>
    <x v="0"/>
    <s v="US"/>
    <s v="USD"/>
    <n v="1384363459"/>
    <n v="1381767859"/>
    <b v="1"/>
    <n v="31"/>
    <b v="1"/>
    <s v="music/rock"/>
    <n v="11"/>
    <n v="27.68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1511"/>
    <x v="0"/>
    <s v="US"/>
    <s v="USD"/>
    <n v="1276574400"/>
    <n v="1270576379"/>
    <b v="1"/>
    <n v="28"/>
    <b v="1"/>
    <s v="music/rock"/>
    <n v="30"/>
    <n v="53.96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2156"/>
    <x v="0"/>
    <s v="CA"/>
    <s v="CAD"/>
    <n v="1409506291"/>
    <n v="1406914291"/>
    <b v="1"/>
    <n v="54"/>
    <b v="1"/>
    <s v="music/rock"/>
    <n v="54"/>
    <n v="39.93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28"/>
    <x v="0"/>
    <s v="US"/>
    <s v="USD"/>
    <n v="1346344425"/>
    <n v="1343320425"/>
    <b v="1"/>
    <n v="467"/>
    <b v="1"/>
    <s v="music/rock"/>
    <n v="0"/>
    <n v="0.0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132"/>
    <x v="0"/>
    <s v="US"/>
    <s v="USD"/>
    <n v="1375908587"/>
    <n v="1372884587"/>
    <b v="1"/>
    <n v="389"/>
    <b v="1"/>
    <s v="music/rock"/>
    <n v="1"/>
    <n v="0.34"/>
    <x v="4"/>
    <s v="rock"/>
    <x v="1275"/>
    <d v="2013-08-07T20:49:47"/>
  </r>
  <r>
    <n v="1276"/>
    <s v="MR. DREAM GOES TO JAIL"/>
    <s v="Sponsor this Brooklyn punk band's debut seven-inch, MR. DREAM GOES TO JAIL."/>
    <n v="3000"/>
    <n v="3045"/>
    <x v="0"/>
    <s v="US"/>
    <s v="USD"/>
    <n v="1251777600"/>
    <n v="1247504047"/>
    <b v="1"/>
    <n v="68"/>
    <b v="1"/>
    <s v="music/rock"/>
    <n v="102"/>
    <n v="44.78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32"/>
    <x v="0"/>
    <s v="US"/>
    <s v="USD"/>
    <n v="1346765347"/>
    <n v="1343741347"/>
    <b v="1"/>
    <n v="413"/>
    <b v="1"/>
    <s v="music/rock"/>
    <n v="1"/>
    <n v="0.32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25"/>
    <x v="0"/>
    <s v="US"/>
    <s v="USD"/>
    <n v="1403661600"/>
    <n v="1401196766"/>
    <b v="1"/>
    <n v="190"/>
    <b v="1"/>
    <s v="music/rock"/>
    <n v="16"/>
    <n v="5.39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234"/>
    <x v="0"/>
    <s v="US"/>
    <s v="USD"/>
    <n v="1395624170"/>
    <n v="1392171770"/>
    <b v="1"/>
    <n v="189"/>
    <b v="1"/>
    <s v="music/rock"/>
    <n v="2"/>
    <n v="1.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33"/>
    <x v="0"/>
    <s v="US"/>
    <s v="USD"/>
    <n v="1299003054"/>
    <n v="1291227054"/>
    <b v="1"/>
    <n v="130"/>
    <b v="1"/>
    <s v="music/rock"/>
    <n v="1"/>
    <n v="1.02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979"/>
    <x v="0"/>
    <s v="US"/>
    <s v="USD"/>
    <n v="1375033836"/>
    <n v="1373305836"/>
    <b v="1"/>
    <n v="74"/>
    <b v="1"/>
    <s v="music/rock"/>
    <n v="14"/>
    <n v="13.2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35"/>
    <x v="0"/>
    <s v="US"/>
    <s v="USD"/>
    <n v="1386565140"/>
    <n v="1383909855"/>
    <b v="1"/>
    <n v="274"/>
    <b v="1"/>
    <s v="music/rock"/>
    <n v="1"/>
    <n v="0.49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11992"/>
    <x v="0"/>
    <s v="US"/>
    <s v="USD"/>
    <n v="1362974400"/>
    <n v="1360948389"/>
    <b v="1"/>
    <n v="22"/>
    <b v="1"/>
    <s v="music/rock"/>
    <n v="1199"/>
    <n v="545.09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5388.79"/>
    <x v="0"/>
    <s v="US"/>
    <s v="USD"/>
    <n v="1483203540"/>
    <n v="1481175482"/>
    <b v="0"/>
    <n v="31"/>
    <b v="1"/>
    <s v="theater/plays"/>
    <n v="269"/>
    <n v="173.83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5390"/>
    <x v="0"/>
    <s v="GB"/>
    <s v="GBP"/>
    <n v="1434808775"/>
    <n v="1433512775"/>
    <b v="0"/>
    <n v="63"/>
    <b v="1"/>
    <s v="theater/plays"/>
    <n v="270"/>
    <n v="85.56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7917.45"/>
    <x v="0"/>
    <s v="GB"/>
    <s v="GBP"/>
    <n v="1424181600"/>
    <n v="1423041227"/>
    <b v="0"/>
    <n v="20"/>
    <b v="1"/>
    <s v="theater/plays"/>
    <n v="528"/>
    <n v="395.87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96015.9"/>
    <x v="0"/>
    <s v="GB"/>
    <s v="GBP"/>
    <n v="1434120856"/>
    <n v="1428936856"/>
    <b v="0"/>
    <n v="25"/>
    <b v="1"/>
    <s v="theater/plays"/>
    <n v="38406"/>
    <n v="3840.64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2159"/>
    <x v="0"/>
    <s v="US"/>
    <s v="USD"/>
    <n v="1470801600"/>
    <n v="1468122163"/>
    <b v="0"/>
    <n v="61"/>
    <b v="1"/>
    <s v="theater/plays"/>
    <n v="54"/>
    <n v="35.39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7934"/>
    <x v="0"/>
    <s v="US"/>
    <s v="USD"/>
    <n v="1483499645"/>
    <n v="1480907645"/>
    <b v="0"/>
    <n v="52"/>
    <b v="1"/>
    <s v="theater/plays"/>
    <n v="529"/>
    <n v="152.58000000000001"/>
    <x v="1"/>
    <s v="plays"/>
    <x v="1289"/>
    <d v="2017-01-04T03:14:05"/>
  </r>
  <r>
    <n v="1290"/>
    <s v="I Died... I Came Back, ... Whatever"/>
    <s v="Sometimes your Heart has to STOP for your Life to START."/>
    <n v="3500"/>
    <n v="2565"/>
    <x v="0"/>
    <s v="US"/>
    <s v="USD"/>
    <n v="1429772340"/>
    <n v="1427121931"/>
    <b v="0"/>
    <n v="86"/>
    <b v="1"/>
    <s v="theater/plays"/>
    <n v="73"/>
    <n v="29.83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3045"/>
    <x v="0"/>
    <s v="US"/>
    <s v="USD"/>
    <n v="1428390000"/>
    <n v="1425224391"/>
    <b v="0"/>
    <n v="42"/>
    <b v="1"/>
    <s v="theater/plays"/>
    <n v="102"/>
    <n v="72.5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7340"/>
    <x v="0"/>
    <s v="GB"/>
    <s v="GBP"/>
    <n v="1444172340"/>
    <n v="1441822828"/>
    <b v="0"/>
    <n v="52"/>
    <b v="1"/>
    <s v="theater/plays"/>
    <n v="432"/>
    <n v="141.15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35"/>
    <x v="0"/>
    <s v="US"/>
    <s v="USD"/>
    <n v="1447523371"/>
    <n v="1444927771"/>
    <b v="0"/>
    <n v="120"/>
    <b v="1"/>
    <s v="theater/plays"/>
    <n v="1"/>
    <n v="1.129999999999999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30891.1"/>
    <x v="0"/>
    <s v="GB"/>
    <s v="GBP"/>
    <n v="1445252400"/>
    <n v="1443696797"/>
    <b v="0"/>
    <n v="22"/>
    <b v="1"/>
    <s v="theater/plays"/>
    <n v="6178"/>
    <n v="1404.14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4090"/>
    <x v="0"/>
    <s v="GB"/>
    <s v="GBP"/>
    <n v="1438189200"/>
    <n v="1435585497"/>
    <b v="0"/>
    <n v="64"/>
    <b v="1"/>
    <s v="theater/plays"/>
    <n v="164"/>
    <n v="63.91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8185"/>
    <x v="0"/>
    <s v="GB"/>
    <s v="GBP"/>
    <n v="1457914373"/>
    <n v="1456189973"/>
    <b v="0"/>
    <n v="23"/>
    <b v="1"/>
    <s v="theater/plays"/>
    <n v="2139"/>
    <n v="790.65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60"/>
    <x v="0"/>
    <s v="US"/>
    <s v="USD"/>
    <n v="1462125358"/>
    <n v="1459533358"/>
    <b v="0"/>
    <n v="238"/>
    <b v="1"/>
    <s v="theater/plays"/>
    <n v="0"/>
    <n v="0.25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5396"/>
    <x v="0"/>
    <s v="GB"/>
    <s v="GBP"/>
    <n v="1461860432"/>
    <n v="1459268432"/>
    <b v="0"/>
    <n v="33"/>
    <b v="1"/>
    <s v="theater/plays"/>
    <n v="270"/>
    <n v="163.52000000000001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2565"/>
    <x v="0"/>
    <s v="US"/>
    <s v="USD"/>
    <n v="1436902359"/>
    <n v="1434310359"/>
    <b v="0"/>
    <n v="32"/>
    <b v="1"/>
    <s v="theater/plays"/>
    <n v="73"/>
    <n v="80.16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3045"/>
    <x v="0"/>
    <s v="US"/>
    <s v="USD"/>
    <n v="1464807420"/>
    <n v="1461427938"/>
    <b v="0"/>
    <n v="24"/>
    <b v="1"/>
    <s v="theater/plays"/>
    <n v="102"/>
    <n v="126.88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5398.99"/>
    <x v="0"/>
    <s v="US"/>
    <s v="USD"/>
    <n v="1437447600"/>
    <n v="1436551178"/>
    <b v="0"/>
    <n v="29"/>
    <b v="1"/>
    <s v="theater/plays"/>
    <n v="270"/>
    <n v="186.17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4092"/>
    <x v="0"/>
    <s v="US"/>
    <s v="USD"/>
    <n v="1480559011"/>
    <n v="1477963411"/>
    <b v="0"/>
    <n v="50"/>
    <b v="1"/>
    <s v="theater/plays"/>
    <n v="164"/>
    <n v="81.84"/>
    <x v="1"/>
    <s v="plays"/>
    <x v="1302"/>
    <d v="2016-12-01T02:23:31"/>
  </r>
  <r>
    <n v="1303"/>
    <s v="Forward Arena Theatre Company: Summer Season"/>
    <s v="Groundbreaking queer theatre."/>
    <n v="3500"/>
    <n v="2565"/>
    <x v="0"/>
    <s v="GB"/>
    <s v="GBP"/>
    <n v="1469962800"/>
    <n v="1468578920"/>
    <b v="0"/>
    <n v="108"/>
    <b v="1"/>
    <s v="theater/plays"/>
    <n v="73"/>
    <n v="23.75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2"/>
    <x v="1"/>
    <s v="GB"/>
    <s v="GBP"/>
    <n v="1489376405"/>
    <n v="1484196005"/>
    <b v="0"/>
    <n v="104"/>
    <b v="0"/>
    <s v="technology/wearables"/>
    <n v="0"/>
    <n v="0.02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10"/>
    <x v="1"/>
    <s v="US"/>
    <s v="USD"/>
    <n v="1469122200"/>
    <n v="1466611108"/>
    <b v="0"/>
    <n v="86"/>
    <b v="0"/>
    <s v="technology/wearables"/>
    <n v="0"/>
    <n v="0.1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0"/>
    <x v="1"/>
    <s v="US"/>
    <s v="USD"/>
    <n v="1417690734"/>
    <n v="1415098734"/>
    <b v="0"/>
    <n v="356"/>
    <b v="0"/>
    <s v="technology/wearables"/>
    <n v="0"/>
    <n v="0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0"/>
    <x v="1"/>
    <s v="US"/>
    <s v="USD"/>
    <n v="1455710679"/>
    <n v="1453118679"/>
    <b v="0"/>
    <n v="45"/>
    <b v="0"/>
    <s v="technology/wearables"/>
    <n v="0"/>
    <n v="0"/>
    <x v="2"/>
    <s v="wearables"/>
    <x v="1307"/>
    <d v="2016-02-17T12:04:39"/>
  </r>
  <r>
    <n v="1308"/>
    <s v="Boost Band: Wristband Phone Charger (Canceled)"/>
    <s v="Boost Band, a wristband that charges any device"/>
    <n v="10000"/>
    <n v="402"/>
    <x v="1"/>
    <s v="US"/>
    <s v="USD"/>
    <n v="1475937812"/>
    <n v="1472481812"/>
    <b v="0"/>
    <n v="38"/>
    <b v="0"/>
    <s v="technology/wearables"/>
    <n v="4"/>
    <n v="10.58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289"/>
    <x v="1"/>
    <s v="US"/>
    <s v="USD"/>
    <n v="1444943468"/>
    <n v="1441919468"/>
    <b v="0"/>
    <n v="35"/>
    <b v="0"/>
    <s v="technology/wearables"/>
    <n v="3"/>
    <n v="8.26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60"/>
    <x v="1"/>
    <s v="US"/>
    <s v="USD"/>
    <n v="1471622450"/>
    <n v="1467734450"/>
    <b v="0"/>
    <n v="24"/>
    <b v="0"/>
    <s v="technology/wearables"/>
    <n v="0"/>
    <n v="2.5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0"/>
    <x v="1"/>
    <s v="US"/>
    <s v="USD"/>
    <n v="1480536919"/>
    <n v="1477509319"/>
    <b v="0"/>
    <n v="100"/>
    <b v="0"/>
    <s v="technology/wearables"/>
    <n v="0"/>
    <n v="0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027"/>
    <x v="1"/>
    <s v="US"/>
    <s v="USD"/>
    <n v="1429375922"/>
    <n v="1426783922"/>
    <b v="0"/>
    <n v="1"/>
    <b v="0"/>
    <s v="technology/wearables"/>
    <n v="44"/>
    <n v="2027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2"/>
    <x v="1"/>
    <s v="US"/>
    <s v="USD"/>
    <n v="1457024514"/>
    <n v="1454432514"/>
    <b v="0"/>
    <n v="122"/>
    <b v="0"/>
    <s v="technology/wearables"/>
    <n v="0"/>
    <n v="0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0"/>
    <x v="1"/>
    <s v="US"/>
    <s v="USD"/>
    <n v="1477065860"/>
    <n v="1471881860"/>
    <b v="0"/>
    <n v="11"/>
    <b v="0"/>
    <s v="technology/wearables"/>
    <n v="0"/>
    <n v="0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0"/>
    <x v="1"/>
    <s v="US"/>
    <s v="USD"/>
    <n v="1446771600"/>
    <n v="1443700648"/>
    <b v="0"/>
    <n v="248"/>
    <b v="0"/>
    <s v="technology/wearables"/>
    <n v="0"/>
    <n v="0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0"/>
    <x v="1"/>
    <s v="US"/>
    <s v="USD"/>
    <n v="1456700709"/>
    <n v="1453676709"/>
    <b v="0"/>
    <n v="1"/>
    <b v="0"/>
    <s v="technology/wearables"/>
    <n v="0"/>
    <n v="0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0"/>
    <x v="1"/>
    <s v="DK"/>
    <s v="DKK"/>
    <n v="1469109600"/>
    <n v="1464586746"/>
    <b v="0"/>
    <n v="19"/>
    <b v="0"/>
    <s v="technology/wearables"/>
    <n v="0"/>
    <n v="0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2"/>
    <x v="1"/>
    <s v="US"/>
    <s v="USD"/>
    <n v="1420938172"/>
    <n v="1418346172"/>
    <b v="0"/>
    <n v="135"/>
    <b v="0"/>
    <s v="technology/wearables"/>
    <n v="0"/>
    <n v="0.0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1197"/>
    <x v="1"/>
    <s v="GB"/>
    <s v="GBP"/>
    <n v="1405094400"/>
    <n v="1403810965"/>
    <b v="0"/>
    <n v="9"/>
    <b v="0"/>
    <s v="technology/wearables"/>
    <n v="21"/>
    <n v="1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0"/>
    <x v="1"/>
    <s v="NL"/>
    <s v="EUR"/>
    <n v="1483138800"/>
    <n v="1480610046"/>
    <b v="0"/>
    <n v="3"/>
    <b v="0"/>
    <s v="technology/wearables"/>
    <n v="0"/>
    <n v="0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0"/>
    <x v="1"/>
    <s v="SE"/>
    <s v="SEK"/>
    <n v="1482515937"/>
    <n v="1479923937"/>
    <b v="0"/>
    <n v="7"/>
    <b v="0"/>
    <s v="technology/wearables"/>
    <n v="0"/>
    <n v="0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5"/>
    <x v="1"/>
    <s v="GB"/>
    <s v="GBP"/>
    <n v="1432223125"/>
    <n v="1429631125"/>
    <b v="0"/>
    <n v="4"/>
    <b v="0"/>
    <s v="technology/wearables"/>
    <n v="0"/>
    <n v="1.2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5"/>
    <x v="1"/>
    <s v="US"/>
    <s v="USD"/>
    <n v="1461653700"/>
    <n v="1458665146"/>
    <b v="0"/>
    <n v="44"/>
    <b v="0"/>
    <s v="technology/wearables"/>
    <n v="1"/>
    <n v="3.0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0"/>
    <x v="1"/>
    <s v="US"/>
    <s v="USD"/>
    <n v="1476371552"/>
    <n v="1473779552"/>
    <b v="0"/>
    <n v="90"/>
    <b v="0"/>
    <s v="technology/wearables"/>
    <n v="0"/>
    <n v="0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60"/>
    <x v="1"/>
    <s v="US"/>
    <s v="USD"/>
    <n v="1483063435"/>
    <n v="1480471435"/>
    <b v="0"/>
    <n v="8"/>
    <b v="0"/>
    <s v="technology/wearables"/>
    <n v="0"/>
    <n v="7.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0"/>
    <x v="1"/>
    <s v="US"/>
    <s v="USD"/>
    <n v="1421348428"/>
    <n v="1417460428"/>
    <b v="0"/>
    <n v="11"/>
    <b v="0"/>
    <s v="technology/wearables"/>
    <n v="0"/>
    <n v="0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"/>
    <x v="1"/>
    <s v="US"/>
    <s v="USD"/>
    <n v="1432916235"/>
    <n v="1430324235"/>
    <b v="0"/>
    <n v="41"/>
    <b v="0"/>
    <s v="technology/wearables"/>
    <n v="0"/>
    <n v="0.02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0"/>
    <x v="1"/>
    <s v="US"/>
    <s v="USD"/>
    <n v="1476458734"/>
    <n v="1472570734"/>
    <b v="0"/>
    <n v="15"/>
    <b v="0"/>
    <s v="technology/wearables"/>
    <n v="0"/>
    <n v="0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0"/>
    <x v="1"/>
    <s v="US"/>
    <s v="USD"/>
    <n v="1417501145"/>
    <n v="1414041545"/>
    <b v="0"/>
    <n v="9"/>
    <b v="0"/>
    <s v="technology/wearables"/>
    <n v="0"/>
    <n v="0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5"/>
    <x v="1"/>
    <s v="US"/>
    <s v="USD"/>
    <n v="1467432000"/>
    <n v="1464763109"/>
    <b v="0"/>
    <n v="50"/>
    <b v="0"/>
    <s v="technology/wearables"/>
    <n v="0"/>
    <n v="0.1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0"/>
    <x v="1"/>
    <s v="US"/>
    <s v="USD"/>
    <n v="1471435554"/>
    <n v="1468843554"/>
    <b v="0"/>
    <n v="34"/>
    <b v="0"/>
    <s v="technology/wearables"/>
    <n v="0"/>
    <n v="0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310"/>
    <x v="1"/>
    <s v="CH"/>
    <s v="CHF"/>
    <n v="1485480408"/>
    <n v="1482888408"/>
    <b v="0"/>
    <n v="0"/>
    <b v="0"/>
    <s v="technology/wearables"/>
    <n v="3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4103"/>
    <x v="1"/>
    <s v="AU"/>
    <s v="AUD"/>
    <n v="1405478025"/>
    <n v="1402886025"/>
    <b v="0"/>
    <n v="0"/>
    <b v="0"/>
    <s v="technology/wearables"/>
    <n v="164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0"/>
    <x v="1"/>
    <s v="US"/>
    <s v="USD"/>
    <n v="1457721287"/>
    <n v="1455129287"/>
    <b v="0"/>
    <n v="276"/>
    <b v="0"/>
    <s v="technology/wearables"/>
    <n v="0"/>
    <n v="0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29"/>
    <x v="1"/>
    <s v="US"/>
    <s v="USD"/>
    <n v="1449354502"/>
    <n v="1446762502"/>
    <b v="0"/>
    <n v="16"/>
    <b v="0"/>
    <s v="technology/wearables"/>
    <n v="0"/>
    <n v="1.81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0"/>
    <x v="1"/>
    <s v="US"/>
    <s v="USD"/>
    <n v="1418849028"/>
    <n v="1415825028"/>
    <b v="0"/>
    <n v="224"/>
    <b v="0"/>
    <s v="technology/wearables"/>
    <n v="0"/>
    <n v="0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0"/>
    <x v="1"/>
    <s v="US"/>
    <s v="USD"/>
    <n v="1488549079"/>
    <n v="1485957079"/>
    <b v="0"/>
    <n v="140"/>
    <b v="0"/>
    <s v="technology/wearables"/>
    <n v="0"/>
    <n v="0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10"/>
    <x v="1"/>
    <s v="US"/>
    <s v="USD"/>
    <n v="1438543033"/>
    <n v="1435951033"/>
    <b v="0"/>
    <n v="15"/>
    <b v="0"/>
    <s v="technology/wearables"/>
    <n v="0"/>
    <n v="0.67"/>
    <x v="2"/>
    <s v="wearables"/>
    <x v="1338"/>
    <d v="2015-08-02T19:17:13"/>
  </r>
  <r>
    <n v="1339"/>
    <s v="Linkoo (Canceled)"/>
    <s v="World's Smallest customizable Phone &amp; GPS Watch for kids !"/>
    <n v="50000"/>
    <n v="0"/>
    <x v="1"/>
    <s v="US"/>
    <s v="USD"/>
    <n v="1418056315"/>
    <n v="1414164715"/>
    <b v="0"/>
    <n v="37"/>
    <b v="0"/>
    <s v="technology/wearables"/>
    <n v="0"/>
    <n v="0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7397"/>
    <x v="1"/>
    <s v="US"/>
    <s v="USD"/>
    <n v="1408112253"/>
    <n v="1405520253"/>
    <b v="0"/>
    <n v="0"/>
    <b v="0"/>
    <s v="technology/wearables"/>
    <n v="44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29"/>
    <x v="1"/>
    <s v="GB"/>
    <s v="GBP"/>
    <n v="1475333917"/>
    <n v="1472569117"/>
    <b v="0"/>
    <n v="46"/>
    <b v="0"/>
    <s v="technology/wearables"/>
    <n v="0"/>
    <n v="0.63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0"/>
    <x v="1"/>
    <s v="US"/>
    <s v="USD"/>
    <n v="1437161739"/>
    <n v="1434569739"/>
    <b v="0"/>
    <n v="1"/>
    <b v="0"/>
    <s v="technology/wearables"/>
    <n v="0"/>
    <n v="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0"/>
    <x v="1"/>
    <s v="US"/>
    <s v="USD"/>
    <n v="1471579140"/>
    <n v="1466512683"/>
    <b v="0"/>
    <n v="323"/>
    <b v="0"/>
    <s v="technology/wearables"/>
    <n v="0"/>
    <n v="0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7942"/>
    <x v="0"/>
    <s v="CA"/>
    <s v="CAD"/>
    <n v="1467313039"/>
    <n v="1464807439"/>
    <b v="0"/>
    <n v="139"/>
    <b v="1"/>
    <s v="publishing/nonfiction"/>
    <n v="529"/>
    <n v="57.14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65313"/>
    <x v="0"/>
    <s v="US"/>
    <s v="USD"/>
    <n v="1405366359"/>
    <n v="1402342359"/>
    <b v="0"/>
    <n v="7"/>
    <b v="1"/>
    <s v="publishing/nonfiction"/>
    <n v="21771"/>
    <n v="9330.43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2020"/>
    <x v="0"/>
    <s v="US"/>
    <s v="USD"/>
    <n v="1372297751"/>
    <n v="1369705751"/>
    <b v="0"/>
    <n v="149"/>
    <b v="1"/>
    <s v="publishing/nonfiction"/>
    <n v="41"/>
    <n v="13.56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4119"/>
    <x v="0"/>
    <s v="US"/>
    <s v="USD"/>
    <n v="1425741525"/>
    <n v="1423149525"/>
    <b v="0"/>
    <n v="31"/>
    <b v="1"/>
    <s v="publishing/nonfiction"/>
    <n v="165"/>
    <n v="132.87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1185"/>
    <x v="0"/>
    <s v="US"/>
    <s v="USD"/>
    <n v="1418904533"/>
    <n v="1416485333"/>
    <b v="0"/>
    <n v="26"/>
    <b v="1"/>
    <s v="publishing/nonfiction"/>
    <n v="20"/>
    <n v="45.5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515.08"/>
    <x v="0"/>
    <s v="CA"/>
    <s v="CAD"/>
    <n v="1450249140"/>
    <n v="1447055935"/>
    <b v="0"/>
    <n v="172"/>
    <b v="1"/>
    <s v="publishing/nonfiction"/>
    <n v="30"/>
    <n v="8.81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1518"/>
    <x v="0"/>
    <s v="US"/>
    <s v="USD"/>
    <n v="1451089134"/>
    <n v="1448497134"/>
    <b v="0"/>
    <n v="78"/>
    <b v="1"/>
    <s v="publishing/nonfiction"/>
    <n v="30"/>
    <n v="19.46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60"/>
    <x v="0"/>
    <s v="US"/>
    <s v="USD"/>
    <n v="1455299144"/>
    <n v="1452707144"/>
    <b v="0"/>
    <n v="120"/>
    <b v="1"/>
    <s v="publishing/nonfiction"/>
    <n v="0"/>
    <n v="0.5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403"/>
    <x v="0"/>
    <s v="US"/>
    <s v="USD"/>
    <n v="1441425540"/>
    <n v="1436968366"/>
    <b v="0"/>
    <n v="227"/>
    <b v="1"/>
    <s v="publishing/nonfiction"/>
    <n v="4"/>
    <n v="1.78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1998.01"/>
    <x v="0"/>
    <s v="US"/>
    <s v="USD"/>
    <n v="1362960000"/>
    <n v="1359946188"/>
    <b v="0"/>
    <n v="42"/>
    <b v="1"/>
    <s v="publishing/nonfiction"/>
    <n v="1200"/>
    <n v="285.67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0210"/>
    <x v="0"/>
    <s v="GB"/>
    <s v="GBP"/>
    <n v="1465672979"/>
    <n v="1463080979"/>
    <b v="0"/>
    <n v="64"/>
    <b v="1"/>
    <s v="publishing/nonfiction"/>
    <n v="851"/>
    <n v="159.53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4124"/>
    <x v="0"/>
    <s v="GB"/>
    <s v="GBP"/>
    <n v="1354269600"/>
    <n v="1351663605"/>
    <b v="0"/>
    <n v="121"/>
    <b v="1"/>
    <s v="publishing/nonfiction"/>
    <n v="165"/>
    <n v="34.08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2746"/>
    <x v="0"/>
    <s v="US"/>
    <s v="USD"/>
    <n v="1372985760"/>
    <n v="1370393760"/>
    <b v="0"/>
    <n v="87"/>
    <b v="1"/>
    <s v="publishing/nonfiction"/>
    <n v="81"/>
    <n v="31.56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5410"/>
    <x v="0"/>
    <s v="US"/>
    <s v="USD"/>
    <n v="1362117540"/>
    <n v="1359587137"/>
    <b v="0"/>
    <n v="65"/>
    <b v="1"/>
    <s v="publishing/nonfiction"/>
    <n v="271"/>
    <n v="83.23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046"/>
    <x v="0"/>
    <s v="US"/>
    <s v="USD"/>
    <n v="1309009323"/>
    <n v="1306417323"/>
    <b v="0"/>
    <n v="49"/>
    <b v="1"/>
    <s v="publishing/nonfiction"/>
    <n v="102"/>
    <n v="62.16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24297"/>
    <x v="0"/>
    <s v="US"/>
    <s v="USD"/>
    <n v="1309980790"/>
    <n v="1304623990"/>
    <b v="0"/>
    <n v="19"/>
    <b v="1"/>
    <s v="publishing/nonfiction"/>
    <n v="3681"/>
    <n v="1278.79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7981"/>
    <x v="0"/>
    <s v="US"/>
    <s v="USD"/>
    <n v="1343943420"/>
    <n v="1341524220"/>
    <b v="0"/>
    <n v="81"/>
    <b v="1"/>
    <s v="publishing/nonfiction"/>
    <n v="532"/>
    <n v="98.53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1078"/>
    <x v="0"/>
    <s v="GB"/>
    <s v="GBP"/>
    <n v="1403370772"/>
    <n v="1400778772"/>
    <b v="0"/>
    <n v="264"/>
    <b v="1"/>
    <s v="publishing/nonfiction"/>
    <n v="18"/>
    <n v="4.0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2000"/>
    <x v="0"/>
    <s v="US"/>
    <s v="USD"/>
    <n v="1378592731"/>
    <n v="1373408731"/>
    <b v="0"/>
    <n v="25"/>
    <b v="1"/>
    <s v="publishing/nonfiction"/>
    <n v="1200"/>
    <n v="480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117210.24000000001"/>
    <x v="0"/>
    <s v="US"/>
    <s v="USD"/>
    <n v="1455523140"/>
    <n v="1453925727"/>
    <b v="0"/>
    <n v="5"/>
    <b v="1"/>
    <s v="publishing/nonfiction"/>
    <n v="58605"/>
    <n v="23442.05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1"/>
    <x v="0"/>
    <s v="DK"/>
    <s v="DKK"/>
    <n v="1420648906"/>
    <n v="1415464906"/>
    <b v="0"/>
    <n v="144"/>
    <b v="1"/>
    <s v="music/rock"/>
    <n v="0"/>
    <n v="0.01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860"/>
    <x v="0"/>
    <s v="US"/>
    <s v="USD"/>
    <n v="1426523752"/>
    <n v="1423935352"/>
    <b v="0"/>
    <n v="92"/>
    <b v="1"/>
    <s v="music/rock"/>
    <n v="11"/>
    <n v="9.35"/>
    <x v="4"/>
    <s v="rock"/>
    <x v="1365"/>
    <d v="2015-03-16T16:35:52"/>
  </r>
  <r>
    <n v="1366"/>
    <s v="Kick It! A Tribute to the A.K.s"/>
    <s v="A musical memorial for Alexi Petersen."/>
    <n v="7500"/>
    <n v="861"/>
    <x v="0"/>
    <s v="US"/>
    <s v="USD"/>
    <n v="1417049663"/>
    <n v="1413158063"/>
    <b v="0"/>
    <n v="147"/>
    <b v="1"/>
    <s v="music/rock"/>
    <n v="11"/>
    <n v="5.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1520"/>
    <x v="0"/>
    <s v="US"/>
    <s v="USD"/>
    <n v="1447463050"/>
    <n v="1444867450"/>
    <b v="0"/>
    <n v="90"/>
    <b v="1"/>
    <s v="music/rock"/>
    <n v="30"/>
    <n v="16.89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1521"/>
    <x v="0"/>
    <s v="US"/>
    <s v="USD"/>
    <n v="1434342894"/>
    <n v="1432269294"/>
    <b v="0"/>
    <n v="87"/>
    <b v="1"/>
    <s v="music/rock"/>
    <n v="30"/>
    <n v="17.48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10"/>
    <x v="0"/>
    <s v="US"/>
    <s v="USD"/>
    <n v="1397225746"/>
    <n v="1394633746"/>
    <b v="0"/>
    <n v="406"/>
    <b v="1"/>
    <s v="music/rock"/>
    <n v="0"/>
    <n v="0.02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8000"/>
    <x v="0"/>
    <s v="US"/>
    <s v="USD"/>
    <n v="1381881890"/>
    <n v="1380585890"/>
    <b v="0"/>
    <n v="20"/>
    <b v="1"/>
    <s v="music/rock"/>
    <n v="533"/>
    <n v="400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1003"/>
    <x v="0"/>
    <s v="US"/>
    <s v="USD"/>
    <n v="1431022342"/>
    <n v="1428430342"/>
    <b v="0"/>
    <n v="70"/>
    <b v="1"/>
    <s v="music/rock"/>
    <n v="14"/>
    <n v="14.33"/>
    <x v="4"/>
    <s v="rock"/>
    <x v="1371"/>
    <d v="2015-05-07T18:12:22"/>
  </r>
  <r>
    <n v="1372"/>
    <s v="Ted Lukas &amp; the Misled new CD - &quot;FEED&quot;"/>
    <s v="Please help us raise funds to press our new CD!"/>
    <n v="500"/>
    <n v="31272.92"/>
    <x v="0"/>
    <s v="US"/>
    <s v="USD"/>
    <n v="1342115132"/>
    <n v="1339523132"/>
    <b v="0"/>
    <n v="16"/>
    <b v="1"/>
    <s v="music/rock"/>
    <n v="6255"/>
    <n v="1954.56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403"/>
    <x v="0"/>
    <s v="US"/>
    <s v="USD"/>
    <n v="1483138233"/>
    <n v="1480546233"/>
    <b v="0"/>
    <n v="52"/>
    <b v="1"/>
    <s v="music/rock"/>
    <n v="4"/>
    <n v="7.75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8001"/>
    <x v="0"/>
    <s v="US"/>
    <s v="USD"/>
    <n v="1458874388"/>
    <n v="1456285988"/>
    <b v="0"/>
    <n v="66"/>
    <b v="1"/>
    <s v="music/rock"/>
    <n v="533"/>
    <n v="121.23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2160"/>
    <x v="0"/>
    <s v="FR"/>
    <s v="EUR"/>
    <n v="1484444119"/>
    <n v="1481852119"/>
    <b v="0"/>
    <n v="109"/>
    <b v="1"/>
    <s v="music/rock"/>
    <n v="54"/>
    <n v="19.82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2501"/>
    <x v="0"/>
    <s v="GB"/>
    <s v="GBP"/>
    <n v="1480784606"/>
    <n v="1478189006"/>
    <b v="0"/>
    <n v="168"/>
    <b v="1"/>
    <s v="music/rock"/>
    <n v="68"/>
    <n v="14.89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0027"/>
    <x v="0"/>
    <s v="US"/>
    <s v="USD"/>
    <n v="1486095060"/>
    <n v="1484198170"/>
    <b v="0"/>
    <n v="31"/>
    <b v="1"/>
    <s v="music/rock"/>
    <n v="771"/>
    <n v="323.45"/>
    <x v="4"/>
    <s v="rock"/>
    <x v="1377"/>
    <d v="2017-02-03T04:11:00"/>
  </r>
  <r>
    <n v="1378"/>
    <s v="SIX BY SEVEN"/>
    <s v="A psychedelic post rock masterpiece!"/>
    <n v="2000"/>
    <n v="5410"/>
    <x v="0"/>
    <s v="GB"/>
    <s v="GBP"/>
    <n v="1470075210"/>
    <n v="1468779210"/>
    <b v="0"/>
    <n v="133"/>
    <b v="1"/>
    <s v="music/rock"/>
    <n v="271"/>
    <n v="40.68"/>
    <x v="4"/>
    <s v="rock"/>
    <x v="1378"/>
    <d v="2016-08-01T18:13:30"/>
  </r>
  <r>
    <n v="1379"/>
    <s v="J. Walter Makes a Record"/>
    <s v="---------The long-awaited debut full-length from Justin Ruddy--------"/>
    <n v="10000"/>
    <n v="403"/>
    <x v="0"/>
    <s v="US"/>
    <s v="USD"/>
    <n v="1433504876"/>
    <n v="1430912876"/>
    <b v="0"/>
    <n v="151"/>
    <b v="1"/>
    <s v="music/rock"/>
    <n v="4"/>
    <n v="2.67"/>
    <x v="4"/>
    <s v="rock"/>
    <x v="1379"/>
    <d v="2015-06-05T11:47:56"/>
  </r>
  <r>
    <n v="1380"/>
    <s v="BARNFEST 2015"/>
    <s v="A DIY MUSIC FESTIVAL FROM ST. LOUIS MO! Bands make their own festival, help make it legit!"/>
    <n v="25"/>
    <n v="349474"/>
    <x v="0"/>
    <s v="US"/>
    <s v="USD"/>
    <n v="1433815200"/>
    <n v="1431886706"/>
    <b v="0"/>
    <n v="5"/>
    <b v="1"/>
    <s v="music/rock"/>
    <n v="1397896"/>
    <n v="69894.8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1521"/>
    <x v="0"/>
    <s v="US"/>
    <s v="USD"/>
    <n v="1482988125"/>
    <n v="1480396125"/>
    <b v="0"/>
    <n v="73"/>
    <b v="1"/>
    <s v="music/rock"/>
    <n v="30"/>
    <n v="20.84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715"/>
    <x v="0"/>
    <s v="US"/>
    <s v="USD"/>
    <n v="1367867536"/>
    <n v="1365275536"/>
    <b v="0"/>
    <n v="148"/>
    <b v="1"/>
    <s v="music/rock"/>
    <n v="9"/>
    <n v="4.83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5070"/>
    <x v="0"/>
    <s v="CA"/>
    <s v="CAD"/>
    <n v="1482457678"/>
    <n v="1480729678"/>
    <b v="0"/>
    <n v="93"/>
    <b v="1"/>
    <s v="music/rock"/>
    <n v="230"/>
    <n v="54.5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2569"/>
    <x v="0"/>
    <s v="US"/>
    <s v="USD"/>
    <n v="1436117922"/>
    <n v="1433525922"/>
    <b v="0"/>
    <n v="63"/>
    <b v="1"/>
    <s v="music/rock"/>
    <n v="73"/>
    <n v="40.78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715"/>
    <x v="0"/>
    <s v="DE"/>
    <s v="EUR"/>
    <n v="1461931860"/>
    <n v="1457109121"/>
    <b v="0"/>
    <n v="134"/>
    <b v="1"/>
    <s v="music/rock"/>
    <n v="9"/>
    <n v="5.34"/>
    <x v="4"/>
    <s v="rock"/>
    <x v="1385"/>
    <d v="2016-04-29T12:11:00"/>
  </r>
  <r>
    <n v="1386"/>
    <s v="MALTESE CROSS: The First Album"/>
    <s v="We are a classic hard rock/heavy metal band just trying to keep rock alive!"/>
    <n v="400"/>
    <n v="51514.5"/>
    <x v="0"/>
    <s v="US"/>
    <s v="USD"/>
    <n v="1438183889"/>
    <n v="1435591889"/>
    <b v="0"/>
    <n v="14"/>
    <b v="1"/>
    <s v="music/rock"/>
    <n v="12879"/>
    <n v="3679.61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2161"/>
    <x v="0"/>
    <s v="US"/>
    <s v="USD"/>
    <n v="1433305800"/>
    <n v="1430604395"/>
    <b v="0"/>
    <n v="78"/>
    <b v="1"/>
    <s v="music/rock"/>
    <n v="54"/>
    <n v="27.71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1525"/>
    <x v="0"/>
    <s v="US"/>
    <s v="USD"/>
    <n v="1476720840"/>
    <n v="1474469117"/>
    <b v="0"/>
    <n v="112"/>
    <b v="1"/>
    <s v="music/rock"/>
    <n v="31"/>
    <n v="13.62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31275.599999999999"/>
    <x v="0"/>
    <s v="GB"/>
    <s v="GBP"/>
    <n v="1471087957"/>
    <n v="1468495957"/>
    <b v="0"/>
    <n v="34"/>
    <b v="1"/>
    <s v="music/rock"/>
    <n v="6255"/>
    <n v="919.87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746"/>
    <x v="0"/>
    <s v="US"/>
    <s v="USD"/>
    <n v="1430154720"/>
    <n v="1427224606"/>
    <b v="0"/>
    <n v="19"/>
    <b v="1"/>
    <s v="music/rock"/>
    <n v="134"/>
    <n v="197.16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31291"/>
    <x v="0"/>
    <s v="US"/>
    <s v="USD"/>
    <n v="1440219540"/>
    <n v="1436369818"/>
    <b v="0"/>
    <n v="13"/>
    <b v="1"/>
    <s v="music/rock"/>
    <n v="6258"/>
    <n v="240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4130"/>
    <x v="0"/>
    <s v="US"/>
    <s v="USD"/>
    <n v="1456976586"/>
    <n v="1454298186"/>
    <b v="0"/>
    <n v="104"/>
    <b v="1"/>
    <s v="music/rock"/>
    <n v="165"/>
    <n v="39.71"/>
    <x v="4"/>
    <s v="rock"/>
    <x v="1392"/>
    <d v="2016-03-03T03:43:06"/>
  </r>
  <r>
    <n v="1393"/>
    <s v="WolfHunt | Social Commentary Rock Project"/>
    <s v="Rock n' Roll tales of our times"/>
    <n v="10000"/>
    <n v="405"/>
    <x v="0"/>
    <s v="US"/>
    <s v="USD"/>
    <n v="1470068523"/>
    <n v="1467476523"/>
    <b v="0"/>
    <n v="52"/>
    <b v="1"/>
    <s v="music/rock"/>
    <n v="4"/>
    <n v="7.79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20631"/>
    <x v="0"/>
    <s v="US"/>
    <s v="USD"/>
    <n v="1488337200"/>
    <n v="1484623726"/>
    <b v="0"/>
    <n v="17"/>
    <b v="1"/>
    <s v="music/rock"/>
    <n v="2751"/>
    <n v="1213.5899999999999"/>
    <x v="4"/>
    <s v="rock"/>
    <x v="1394"/>
    <d v="2017-03-01T03:00:00"/>
  </r>
  <r>
    <n v="1395"/>
    <s v="Quiet Oaks Full Length Album"/>
    <s v="Help Quiet Oaks record their debut album!!!"/>
    <n v="3500"/>
    <n v="2569"/>
    <x v="0"/>
    <s v="US"/>
    <s v="USD"/>
    <n v="1484430481"/>
    <n v="1481838481"/>
    <b v="0"/>
    <n v="82"/>
    <b v="1"/>
    <s v="music/rock"/>
    <n v="73"/>
    <n v="31.33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1080"/>
    <x v="0"/>
    <s v="US"/>
    <s v="USD"/>
    <n v="1423871882"/>
    <n v="1421279882"/>
    <b v="0"/>
    <n v="73"/>
    <b v="1"/>
    <s v="music/rock"/>
    <n v="18"/>
    <n v="14.7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408"/>
    <x v="0"/>
    <s v="US"/>
    <s v="USD"/>
    <n v="1477603140"/>
    <n v="1475013710"/>
    <b v="0"/>
    <n v="158"/>
    <b v="1"/>
    <s v="music/rock"/>
    <n v="4"/>
    <n v="2.58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2082.25"/>
    <x v="0"/>
    <s v="US"/>
    <s v="USD"/>
    <n v="1467752334"/>
    <n v="1465160334"/>
    <b v="0"/>
    <n v="65"/>
    <b v="1"/>
    <s v="music/rock"/>
    <n v="47"/>
    <n v="32.03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620"/>
    <x v="0"/>
    <s v="US"/>
    <s v="USD"/>
    <n v="1412640373"/>
    <n v="1410048373"/>
    <b v="0"/>
    <n v="184"/>
    <b v="1"/>
    <s v="music/rock"/>
    <n v="7"/>
    <n v="3.3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5223"/>
    <x v="0"/>
    <s v="GB"/>
    <s v="GBP"/>
    <n v="1465709400"/>
    <n v="1462695073"/>
    <b v="0"/>
    <n v="34"/>
    <b v="1"/>
    <s v="music/rock"/>
    <n v="15778"/>
    <n v="1624.21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4135"/>
    <x v="0"/>
    <s v="US"/>
    <s v="USD"/>
    <n v="1369612474"/>
    <n v="1367798074"/>
    <b v="0"/>
    <n v="240"/>
    <b v="1"/>
    <s v="music/rock"/>
    <n v="165"/>
    <n v="17.23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4137"/>
    <x v="0"/>
    <s v="GB"/>
    <s v="GBP"/>
    <n v="1430439411"/>
    <n v="1425259011"/>
    <b v="0"/>
    <n v="113"/>
    <b v="1"/>
    <s v="music/rock"/>
    <n v="165"/>
    <n v="36.61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2170.9899999999998"/>
    <x v="0"/>
    <s v="US"/>
    <s v="USD"/>
    <n v="1374802235"/>
    <n v="1372210235"/>
    <b v="0"/>
    <n v="66"/>
    <b v="1"/>
    <s v="music/rock"/>
    <n v="54"/>
    <n v="32.89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02"/>
    <x v="2"/>
    <s v="GB"/>
    <s v="GBP"/>
    <n v="1424607285"/>
    <n v="1422447285"/>
    <b v="1"/>
    <n v="5"/>
    <b v="0"/>
    <s v="publishing/translations"/>
    <n v="1"/>
    <n v="40.4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29"/>
    <x v="2"/>
    <s v="US"/>
    <s v="USD"/>
    <n v="1417195201"/>
    <n v="1414599601"/>
    <b v="1"/>
    <n v="17"/>
    <b v="0"/>
    <s v="publishing/translations"/>
    <n v="0"/>
    <n v="1.71"/>
    <x v="3"/>
    <s v="translations"/>
    <x v="1405"/>
    <d v="2014-11-28T17:20:01"/>
  </r>
  <r>
    <n v="1406"/>
    <s v="Man Down! Translation project"/>
    <s v="The White coat and the battle dress uniform"/>
    <n v="12000"/>
    <n v="260"/>
    <x v="2"/>
    <s v="IT"/>
    <s v="EUR"/>
    <n v="1449914400"/>
    <n v="1445336607"/>
    <b v="0"/>
    <n v="3"/>
    <b v="0"/>
    <s v="publishing/translations"/>
    <n v="2"/>
    <n v="86.67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3048"/>
    <x v="2"/>
    <s v="US"/>
    <s v="USD"/>
    <n v="1407847978"/>
    <n v="1405687978"/>
    <b v="0"/>
    <n v="2"/>
    <b v="0"/>
    <s v="publishing/translations"/>
    <n v="102"/>
    <n v="1524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12000"/>
    <x v="2"/>
    <s v="GB"/>
    <s v="GBP"/>
    <n v="1447451756"/>
    <n v="1444856156"/>
    <b v="0"/>
    <n v="6"/>
    <b v="0"/>
    <s v="publishing/translations"/>
    <n v="1200"/>
    <n v="2000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2175"/>
    <x v="2"/>
    <s v="US"/>
    <s v="USD"/>
    <n v="1420085535"/>
    <n v="1414897935"/>
    <b v="0"/>
    <n v="0"/>
    <b v="0"/>
    <s v="publishing/translations"/>
    <n v="54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080"/>
    <x v="2"/>
    <s v="IT"/>
    <s v="EUR"/>
    <n v="1464939520"/>
    <n v="1461051520"/>
    <b v="0"/>
    <n v="1"/>
    <b v="0"/>
    <s v="publishing/translations"/>
    <n v="18"/>
    <n v="1080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3055"/>
    <x v="2"/>
    <s v="GB"/>
    <s v="GBP"/>
    <n v="1423185900"/>
    <n v="1420766700"/>
    <b v="0"/>
    <n v="3"/>
    <b v="0"/>
    <s v="publishing/translations"/>
    <n v="102"/>
    <n v="1018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980"/>
    <x v="2"/>
    <s v="US"/>
    <s v="USD"/>
    <n v="1417656699"/>
    <n v="1415064699"/>
    <b v="0"/>
    <n v="13"/>
    <b v="0"/>
    <s v="publishing/translations"/>
    <n v="14"/>
    <n v="75.38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5414"/>
    <x v="2"/>
    <s v="IT"/>
    <s v="EUR"/>
    <n v="1455964170"/>
    <n v="1450780170"/>
    <b v="0"/>
    <n v="1"/>
    <b v="0"/>
    <s v="publishing/translations"/>
    <n v="271"/>
    <n v="5414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31330"/>
    <x v="2"/>
    <s v="US"/>
    <s v="USD"/>
    <n v="1483423467"/>
    <n v="1480831467"/>
    <b v="0"/>
    <n v="1"/>
    <b v="0"/>
    <s v="publishing/translations"/>
    <n v="6266"/>
    <n v="31330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2086"/>
    <x v="2"/>
    <s v="US"/>
    <s v="USD"/>
    <n v="1439741591"/>
    <n v="1436285591"/>
    <b v="0"/>
    <n v="9"/>
    <b v="0"/>
    <s v="publishing/translations"/>
    <n v="47"/>
    <n v="231.78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2050"/>
    <x v="2"/>
    <s v="US"/>
    <s v="USD"/>
    <n v="1442315460"/>
    <n v="1439696174"/>
    <b v="0"/>
    <n v="2"/>
    <b v="0"/>
    <s v="publishing/translations"/>
    <n v="46"/>
    <n v="102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3055"/>
    <x v="2"/>
    <s v="ES"/>
    <s v="EUR"/>
    <n v="1456397834"/>
    <n v="1453805834"/>
    <b v="0"/>
    <n v="1"/>
    <b v="0"/>
    <s v="publishing/translations"/>
    <n v="102"/>
    <n v="3055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1040"/>
    <x v="2"/>
    <s v="US"/>
    <s v="USD"/>
    <n v="1476010619"/>
    <n v="1473418619"/>
    <b v="0"/>
    <n v="10"/>
    <b v="0"/>
    <s v="publishing/translations"/>
    <n v="17"/>
    <n v="104"/>
    <x v="3"/>
    <s v="translations"/>
    <x v="1419"/>
    <d v="2016-10-09T10:56:59"/>
  </r>
  <r>
    <n v="1420"/>
    <s v="Shakespeare in the Hood - Romeo and Juliet"/>
    <s v="Help me butcher Shakespeare in a satirical fashion."/>
    <n v="110"/>
    <n v="171253"/>
    <x v="2"/>
    <s v="US"/>
    <s v="USD"/>
    <n v="1467129686"/>
    <n v="1464969686"/>
    <b v="0"/>
    <n v="3"/>
    <b v="0"/>
    <s v="publishing/translations"/>
    <n v="155685"/>
    <n v="57084.33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0"/>
    <x v="2"/>
    <s v="SE"/>
    <s v="SEK"/>
    <n v="1423432709"/>
    <n v="1420840709"/>
    <b v="0"/>
    <n v="2"/>
    <b v="0"/>
    <s v="publishing/translations"/>
    <n v="0"/>
    <n v="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9"/>
    <x v="2"/>
    <s v="NZ"/>
    <s v="NZD"/>
    <n v="1474436704"/>
    <n v="1471844704"/>
    <b v="0"/>
    <n v="2"/>
    <b v="0"/>
    <s v="publishing/translations"/>
    <n v="0"/>
    <n v="14.5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"/>
    <x v="2"/>
    <s v="AU"/>
    <s v="AUD"/>
    <n v="1451637531"/>
    <n v="1449045531"/>
    <b v="0"/>
    <n v="1"/>
    <b v="0"/>
    <s v="publishing/translations"/>
    <n v="0"/>
    <n v="1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861"/>
    <x v="2"/>
    <s v="US"/>
    <s v="USD"/>
    <n v="1479233602"/>
    <n v="1478106802"/>
    <b v="0"/>
    <n v="14"/>
    <b v="0"/>
    <s v="publishing/translations"/>
    <n v="11"/>
    <n v="61.5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223"/>
    <x v="2"/>
    <s v="US"/>
    <s v="USD"/>
    <n v="1430276959"/>
    <n v="1427684959"/>
    <b v="0"/>
    <n v="0"/>
    <b v="0"/>
    <s v="publishing/translations"/>
    <n v="2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12000"/>
    <x v="2"/>
    <s v="DE"/>
    <s v="EUR"/>
    <n v="1440408120"/>
    <n v="1435224120"/>
    <b v="0"/>
    <n v="0"/>
    <b v="0"/>
    <s v="publishing/translations"/>
    <n v="120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1527"/>
    <x v="2"/>
    <s v="DE"/>
    <s v="EUR"/>
    <n v="1474230385"/>
    <n v="1471638385"/>
    <b v="0"/>
    <n v="4"/>
    <b v="0"/>
    <s v="publishing/translations"/>
    <n v="31"/>
    <n v="381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12001.5"/>
    <x v="2"/>
    <s v="ES"/>
    <s v="EUR"/>
    <n v="1459584417"/>
    <n v="1456996017"/>
    <b v="0"/>
    <n v="3"/>
    <b v="0"/>
    <s v="publishing/translations"/>
    <n v="1200"/>
    <n v="4000.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409.01"/>
    <x v="2"/>
    <s v="US"/>
    <s v="USD"/>
    <n v="1428629242"/>
    <n v="1426037242"/>
    <b v="0"/>
    <n v="0"/>
    <b v="0"/>
    <s v="publishing/translations"/>
    <n v="4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1527.5"/>
    <x v="2"/>
    <s v="US"/>
    <s v="USD"/>
    <n v="1419017488"/>
    <n v="1416339088"/>
    <b v="0"/>
    <n v="5"/>
    <b v="0"/>
    <s v="publishing/translations"/>
    <n v="31"/>
    <n v="305.5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102"/>
    <x v="2"/>
    <s v="US"/>
    <s v="USD"/>
    <n v="1448517816"/>
    <n v="1445922216"/>
    <b v="0"/>
    <n v="47"/>
    <b v="0"/>
    <s v="publishing/translations"/>
    <n v="1"/>
    <n v="2.17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2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261"/>
    <x v="2"/>
    <s v="IT"/>
    <s v="EUR"/>
    <n v="1481367600"/>
    <n v="1477839675"/>
    <b v="0"/>
    <n v="10"/>
    <b v="0"/>
    <s v="publishing/translations"/>
    <n v="2"/>
    <n v="26.1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0"/>
    <x v="2"/>
    <s v="DK"/>
    <s v="DKK"/>
    <n v="1433775600"/>
    <n v="1431973478"/>
    <b v="0"/>
    <n v="11"/>
    <b v="0"/>
    <s v="publishing/translations"/>
    <n v="0"/>
    <n v="0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35"/>
    <x v="2"/>
    <s v="IT"/>
    <s v="EUR"/>
    <n v="1444589020"/>
    <n v="1441997020"/>
    <b v="0"/>
    <n v="2"/>
    <b v="0"/>
    <s v="publishing/translations"/>
    <n v="1"/>
    <n v="6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410"/>
    <x v="2"/>
    <s v="DE"/>
    <s v="EUR"/>
    <n v="1456043057"/>
    <n v="1453451057"/>
    <b v="0"/>
    <n v="2"/>
    <b v="0"/>
    <s v="publishing/translations"/>
    <n v="4"/>
    <n v="20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3058"/>
    <x v="2"/>
    <s v="US"/>
    <s v="USD"/>
    <n v="1405227540"/>
    <n v="1402058739"/>
    <b v="0"/>
    <n v="22"/>
    <b v="0"/>
    <s v="publishing/translations"/>
    <n v="102"/>
    <n v="139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1"/>
    <x v="2"/>
    <s v="DK"/>
    <s v="DKK"/>
    <n v="1461765300"/>
    <n v="1459198499"/>
    <b v="0"/>
    <n v="8"/>
    <b v="0"/>
    <s v="publishing/translations"/>
    <n v="0"/>
    <n v="7.63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3877"/>
    <x v="2"/>
    <s v="CA"/>
    <s v="CAD"/>
    <n v="1425758101"/>
    <n v="1423166101"/>
    <b v="0"/>
    <n v="6"/>
    <b v="0"/>
    <s v="publishing/translations"/>
    <n v="142"/>
    <n v="646.16999999999996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223"/>
    <x v="2"/>
    <s v="IT"/>
    <s v="EUR"/>
    <n v="1464285463"/>
    <n v="1461693463"/>
    <b v="0"/>
    <n v="1"/>
    <b v="0"/>
    <s v="publishing/translations"/>
    <n v="2"/>
    <n v="223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0"/>
    <x v="2"/>
    <s v="GB"/>
    <s v="GBP"/>
    <n v="1441995769"/>
    <n v="1436811769"/>
    <b v="0"/>
    <n v="3"/>
    <b v="0"/>
    <s v="publishing/translations"/>
    <n v="0"/>
    <n v="0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8005"/>
    <x v="2"/>
    <s v="US"/>
    <s v="USD"/>
    <n v="1464190158"/>
    <n v="1461598158"/>
    <b v="0"/>
    <n v="0"/>
    <b v="0"/>
    <s v="publishing/translations"/>
    <n v="534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225"/>
    <x v="2"/>
    <s v="FR"/>
    <s v="EUR"/>
    <n v="1483395209"/>
    <n v="1480803209"/>
    <b v="0"/>
    <n v="0"/>
    <b v="0"/>
    <s v="publishing/translations"/>
    <n v="2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2020"/>
    <x v="2"/>
    <s v="DE"/>
    <s v="EUR"/>
    <n v="1442091462"/>
    <n v="1436907462"/>
    <b v="0"/>
    <n v="0"/>
    <b v="0"/>
    <s v="publishing/translations"/>
    <n v="41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17561"/>
    <x v="2"/>
    <s v="IT"/>
    <s v="EUR"/>
    <n v="1461235478"/>
    <n v="1459507478"/>
    <b v="0"/>
    <n v="0"/>
    <b v="0"/>
    <s v="publishing/translations"/>
    <n v="1951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0"/>
    <x v="2"/>
    <s v="US"/>
    <s v="USD"/>
    <n v="1467999134"/>
    <n v="1465407134"/>
    <b v="0"/>
    <n v="3"/>
    <b v="0"/>
    <s v="publishing/translations"/>
    <n v="0"/>
    <n v="0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636"/>
    <x v="2"/>
    <s v="US"/>
    <s v="USD"/>
    <n v="1431286105"/>
    <n v="1427138905"/>
    <b v="0"/>
    <n v="0"/>
    <b v="0"/>
    <s v="publishing/translations"/>
    <n v="7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0"/>
    <x v="2"/>
    <s v="US"/>
    <s v="USD"/>
    <n v="1455941197"/>
    <n v="1453349197"/>
    <b v="0"/>
    <n v="1"/>
    <b v="0"/>
    <s v="publishing/translations"/>
    <n v="0"/>
    <n v="0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90"/>
    <x v="1"/>
    <s v="US"/>
    <s v="USD"/>
    <n v="1416355259"/>
    <n v="1413759659"/>
    <b v="0"/>
    <n v="2"/>
    <b v="0"/>
    <s v="publishing/translations"/>
    <n v="0"/>
    <n v="45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210"/>
    <x v="1"/>
    <s v="US"/>
    <s v="USD"/>
    <n v="1406566363"/>
    <n v="1403974363"/>
    <b v="0"/>
    <n v="0"/>
    <b v="0"/>
    <s v="publishing/translations"/>
    <n v="2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7173"/>
    <x v="1"/>
    <s v="ES"/>
    <s v="EUR"/>
    <n v="1461535140"/>
    <n v="1459716480"/>
    <b v="0"/>
    <n v="1"/>
    <b v="0"/>
    <s v="publishing/translations"/>
    <n v="410"/>
    <n v="7173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36"/>
    <x v="1"/>
    <s v="US"/>
    <s v="USD"/>
    <n v="1409924340"/>
    <n v="1405181320"/>
    <b v="0"/>
    <n v="7"/>
    <b v="0"/>
    <s v="publishing/translations"/>
    <n v="1"/>
    <n v="19.43"/>
    <x v="3"/>
    <s v="translations"/>
    <x v="1455"/>
    <d v="2014-09-05T13:39:00"/>
  </r>
  <r>
    <n v="1456"/>
    <s v="Sometimes you don't need love (Canceled)"/>
    <s v="English Version of my auto-published novel"/>
    <n v="5000"/>
    <n v="1529"/>
    <x v="1"/>
    <s v="IT"/>
    <s v="EUR"/>
    <n v="1483459365"/>
    <n v="1480867365"/>
    <b v="0"/>
    <n v="3"/>
    <b v="0"/>
    <s v="publishing/translations"/>
    <n v="31"/>
    <n v="509.67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1081"/>
    <x v="1"/>
    <s v="US"/>
    <s v="USD"/>
    <n v="1447281044"/>
    <n v="1444685444"/>
    <b v="0"/>
    <n v="0"/>
    <b v="0"/>
    <s v="publishing/translations"/>
    <n v="18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1532"/>
    <x v="1"/>
    <s v="US"/>
    <s v="USD"/>
    <n v="1407729600"/>
    <n v="1405097760"/>
    <b v="0"/>
    <n v="0"/>
    <b v="0"/>
    <s v="publishing/translations"/>
    <n v="31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5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37"/>
    <x v="0"/>
    <s v="US"/>
    <s v="USD"/>
    <n v="1413849600"/>
    <n v="1410967754"/>
    <b v="1"/>
    <n v="340"/>
    <b v="1"/>
    <s v="publishing/radio &amp; podcasts"/>
    <n v="1"/>
    <n v="0.4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2180"/>
    <x v="0"/>
    <s v="US"/>
    <s v="USD"/>
    <n v="1365609271"/>
    <n v="1363017271"/>
    <b v="1"/>
    <n v="150"/>
    <b v="1"/>
    <s v="publishing/radio &amp; podcasts"/>
    <n v="55"/>
    <n v="14.53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25577.56"/>
    <x v="0"/>
    <s v="US"/>
    <s v="USD"/>
    <n v="1365367938"/>
    <n v="1361483538"/>
    <b v="1"/>
    <n v="25"/>
    <b v="1"/>
    <s v="publishing/radio &amp; podcasts"/>
    <n v="4263"/>
    <n v="1023.1"/>
    <x v="3"/>
    <s v="radio &amp; podcasts"/>
    <x v="1463"/>
    <d v="2013-04-07T20:52:18"/>
  </r>
  <r>
    <n v="1464"/>
    <s v="Science Studio"/>
    <s v="The Best Science Media on the Web"/>
    <n v="5000"/>
    <n v="1533"/>
    <x v="0"/>
    <s v="US"/>
    <s v="USD"/>
    <n v="1361029958"/>
    <n v="1358437958"/>
    <b v="1"/>
    <n v="234"/>
    <b v="1"/>
    <s v="publishing/radio &amp; podcasts"/>
    <n v="31"/>
    <n v="6.55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0"/>
    <x v="0"/>
    <s v="US"/>
    <s v="USD"/>
    <n v="1332385200"/>
    <n v="1329759452"/>
    <b v="1"/>
    <n v="2602"/>
    <b v="1"/>
    <s v="publishing/radio &amp; podcasts"/>
    <n v="0"/>
    <n v="0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06"/>
    <x v="0"/>
    <s v="US"/>
    <s v="USD"/>
    <n v="1452574800"/>
    <n v="1449029266"/>
    <b v="1"/>
    <n v="248"/>
    <b v="1"/>
    <s v="publishing/radio &amp; podcasts"/>
    <n v="1"/>
    <n v="0.43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2"/>
    <x v="0"/>
    <s v="US"/>
    <s v="USD"/>
    <n v="1332699285"/>
    <n v="1327518885"/>
    <b v="1"/>
    <n v="600"/>
    <b v="1"/>
    <s v="publishing/radio &amp; podcasts"/>
    <n v="0"/>
    <n v="0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600"/>
    <x v="0"/>
    <s v="US"/>
    <s v="USD"/>
    <n v="1307838049"/>
    <n v="1302654049"/>
    <b v="1"/>
    <n v="293"/>
    <b v="1"/>
    <s v="publishing/radio &amp; podcasts"/>
    <n v="6"/>
    <n v="2.0499999999999998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1"/>
    <x v="0"/>
    <s v="US"/>
    <s v="USD"/>
    <n v="1360938109"/>
    <n v="1358346109"/>
    <b v="1"/>
    <n v="321"/>
    <b v="1"/>
    <s v="publishing/radio &amp; podcasts"/>
    <n v="0"/>
    <n v="0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8010"/>
    <x v="0"/>
    <s v="US"/>
    <s v="USD"/>
    <n v="1356724263"/>
    <n v="1354909863"/>
    <b v="1"/>
    <n v="81"/>
    <b v="1"/>
    <s v="publishing/radio &amp; podcasts"/>
    <n v="534"/>
    <n v="98.89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10"/>
    <x v="0"/>
    <s v="US"/>
    <s v="USD"/>
    <n v="1428620334"/>
    <n v="1426028334"/>
    <b v="1"/>
    <n v="343"/>
    <b v="1"/>
    <s v="publishing/radio &amp; podcasts"/>
    <n v="0"/>
    <n v="0.0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0"/>
    <x v="0"/>
    <s v="US"/>
    <s v="USD"/>
    <n v="1381928503"/>
    <n v="1379336503"/>
    <b v="1"/>
    <n v="336"/>
    <b v="1"/>
    <s v="publishing/radio &amp; podcasts"/>
    <n v="0"/>
    <n v="0.09"/>
    <x v="3"/>
    <s v="radio &amp; podcasts"/>
    <x v="1472"/>
    <d v="2013-10-16T13:01:43"/>
  </r>
  <r>
    <n v="1473"/>
    <s v="ONE LOVES ONLY FORM"/>
    <s v="Public Radio Project"/>
    <n v="1500"/>
    <n v="8014"/>
    <x v="0"/>
    <s v="US"/>
    <s v="USD"/>
    <n v="1330644639"/>
    <n v="1328052639"/>
    <b v="1"/>
    <n v="47"/>
    <b v="1"/>
    <s v="publishing/radio &amp; podcasts"/>
    <n v="534"/>
    <n v="170.51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060"/>
    <x v="0"/>
    <s v="US"/>
    <s v="USD"/>
    <n v="1379093292"/>
    <n v="1376501292"/>
    <b v="1"/>
    <n v="76"/>
    <b v="1"/>
    <s v="publishing/radio &amp; podcasts"/>
    <n v="102"/>
    <n v="40.26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138"/>
    <x v="0"/>
    <s v="US"/>
    <s v="USD"/>
    <n v="1419051540"/>
    <n v="1416244863"/>
    <b v="1"/>
    <n v="441"/>
    <b v="1"/>
    <s v="publishing/radio &amp; podcasts"/>
    <n v="1"/>
    <n v="0.31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1082"/>
    <x v="0"/>
    <s v="US"/>
    <s v="USD"/>
    <n v="1315616422"/>
    <n v="1313024422"/>
    <b v="1"/>
    <n v="916"/>
    <b v="1"/>
    <s v="publishing/radio &amp; podcasts"/>
    <n v="18"/>
    <n v="1.18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10"/>
    <x v="0"/>
    <s v="US"/>
    <s v="USD"/>
    <n v="1324609200"/>
    <n v="1319467604"/>
    <b v="1"/>
    <n v="369"/>
    <b v="1"/>
    <s v="publishing/radio &amp; podcasts"/>
    <n v="0"/>
    <n v="0.03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0"/>
    <x v="0"/>
    <s v="US"/>
    <s v="USD"/>
    <n v="1368564913"/>
    <n v="1367355313"/>
    <b v="1"/>
    <n v="20242"/>
    <b v="1"/>
    <s v="publishing/radio &amp; podcasts"/>
    <n v="0"/>
    <n v="0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7500"/>
    <x v="0"/>
    <s v="US"/>
    <s v="USD"/>
    <n v="1399694340"/>
    <n v="1398448389"/>
    <b v="1"/>
    <n v="71"/>
    <b v="1"/>
    <s v="publishing/radio &amp; podcasts"/>
    <n v="469"/>
    <n v="105.63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0"/>
    <x v="0"/>
    <s v="US"/>
    <s v="USD"/>
    <n v="1374858000"/>
    <n v="1373408699"/>
    <b v="1"/>
    <n v="635"/>
    <b v="1"/>
    <s v="publishing/radio &amp; podcasts"/>
    <n v="0"/>
    <n v="0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534"/>
    <x v="2"/>
    <s v="CA"/>
    <s v="CAD"/>
    <n v="1383430145"/>
    <n v="1380838145"/>
    <b v="0"/>
    <n v="6"/>
    <b v="0"/>
    <s v="publishing/fiction"/>
    <n v="31"/>
    <n v="255.67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1535"/>
    <x v="2"/>
    <s v="US"/>
    <s v="USD"/>
    <n v="1347004260"/>
    <n v="1345062936"/>
    <b v="0"/>
    <n v="1"/>
    <b v="0"/>
    <s v="publishing/fiction"/>
    <n v="31"/>
    <n v="153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980"/>
    <x v="2"/>
    <s v="US"/>
    <s v="USD"/>
    <n v="1469162275"/>
    <n v="1467002275"/>
    <b v="0"/>
    <n v="2"/>
    <b v="0"/>
    <s v="publishing/fiction"/>
    <n v="14"/>
    <n v="490"/>
    <x v="3"/>
    <s v="fiction"/>
    <x v="1483"/>
    <d v="2016-07-22T04:37:55"/>
  </r>
  <r>
    <n v="1484"/>
    <s v="a book called filtered down thru the stars"/>
    <s v="The mussings of an old wizard"/>
    <n v="2000"/>
    <n v="5422"/>
    <x v="2"/>
    <s v="US"/>
    <s v="USD"/>
    <n v="1342882260"/>
    <n v="1337834963"/>
    <b v="0"/>
    <n v="0"/>
    <b v="0"/>
    <s v="publishing/fiction"/>
    <n v="271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005"/>
    <x v="2"/>
    <s v="US"/>
    <s v="USD"/>
    <n v="1434827173"/>
    <n v="1430939173"/>
    <b v="0"/>
    <n v="3"/>
    <b v="0"/>
    <s v="publishing/fiction"/>
    <n v="15"/>
    <n v="335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61"/>
    <x v="2"/>
    <s v="US"/>
    <s v="USD"/>
    <n v="1425009761"/>
    <n v="1422417761"/>
    <b v="0"/>
    <n v="3"/>
    <b v="0"/>
    <s v="publishing/fiction"/>
    <n v="0"/>
    <n v="20.329999999999998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410"/>
    <x v="2"/>
    <s v="US"/>
    <s v="USD"/>
    <n v="1470175271"/>
    <n v="1467583271"/>
    <b v="0"/>
    <n v="0"/>
    <b v="0"/>
    <s v="publishing/fiction"/>
    <n v="4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140"/>
    <x v="2"/>
    <s v="AU"/>
    <s v="AUD"/>
    <n v="1388928660"/>
    <n v="1386336660"/>
    <b v="0"/>
    <n v="6"/>
    <b v="0"/>
    <s v="publishing/fiction"/>
    <n v="1"/>
    <n v="23.33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1535"/>
    <x v="2"/>
    <s v="US"/>
    <s v="USD"/>
    <n v="1352994052"/>
    <n v="1350398452"/>
    <b v="0"/>
    <n v="0"/>
    <b v="0"/>
    <s v="publishing/fiction"/>
    <n v="31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3674"/>
    <x v="2"/>
    <s v="US"/>
    <s v="USD"/>
    <n v="1380720474"/>
    <n v="1378214874"/>
    <b v="0"/>
    <n v="19"/>
    <b v="0"/>
    <s v="publishing/fiction"/>
    <n v="127"/>
    <n v="193.37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235"/>
    <x v="2"/>
    <s v="US"/>
    <s v="USD"/>
    <n v="1424014680"/>
    <n v="1418922443"/>
    <b v="0"/>
    <n v="1"/>
    <b v="0"/>
    <s v="publishing/fiction"/>
    <n v="853"/>
    <n v="10235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2182"/>
    <x v="2"/>
    <s v="US"/>
    <s v="USD"/>
    <n v="1308431646"/>
    <n v="1305839646"/>
    <b v="0"/>
    <n v="2"/>
    <b v="0"/>
    <s v="publishing/fiction"/>
    <n v="55"/>
    <n v="1091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5003"/>
    <x v="2"/>
    <s v="US"/>
    <s v="USD"/>
    <n v="1371415675"/>
    <n v="1368823675"/>
    <b v="0"/>
    <n v="0"/>
    <b v="0"/>
    <s v="publishing/fiction"/>
    <n v="208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1536"/>
    <x v="2"/>
    <s v="US"/>
    <s v="USD"/>
    <n v="1428075480"/>
    <n v="1425489613"/>
    <b v="0"/>
    <n v="11"/>
    <b v="0"/>
    <s v="publishing/fiction"/>
    <n v="31"/>
    <n v="139.63999999999999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5430"/>
    <x v="2"/>
    <s v="US"/>
    <s v="USD"/>
    <n v="1314471431"/>
    <n v="1311879431"/>
    <b v="0"/>
    <n v="0"/>
    <b v="0"/>
    <s v="publishing/fiction"/>
    <n v="272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8026"/>
    <x v="2"/>
    <s v="US"/>
    <s v="USD"/>
    <n v="1410866659"/>
    <n v="1405682659"/>
    <b v="0"/>
    <n v="0"/>
    <b v="0"/>
    <s v="publishing/fiction"/>
    <n v="535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40"/>
    <x v="2"/>
    <s v="US"/>
    <s v="USD"/>
    <n v="1375299780"/>
    <n v="1371655522"/>
    <b v="0"/>
    <n v="1"/>
    <b v="0"/>
    <s v="publishing/fiction"/>
    <n v="1"/>
    <n v="140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060.22"/>
    <x v="2"/>
    <s v="US"/>
    <s v="USD"/>
    <n v="1409787378"/>
    <n v="1405899378"/>
    <b v="0"/>
    <n v="3"/>
    <b v="0"/>
    <s v="publishing/fiction"/>
    <n v="102"/>
    <n v="1020.07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431"/>
    <x v="2"/>
    <s v="US"/>
    <s v="USD"/>
    <n v="1470355833"/>
    <n v="1465171833"/>
    <b v="0"/>
    <n v="1"/>
    <b v="0"/>
    <s v="publishing/fiction"/>
    <n v="272"/>
    <n v="5431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3750"/>
    <x v="2"/>
    <s v="US"/>
    <s v="USD"/>
    <n v="1367444557"/>
    <n v="1364852557"/>
    <b v="0"/>
    <n v="15"/>
    <b v="0"/>
    <s v="publishing/fiction"/>
    <n v="134"/>
    <n v="250"/>
    <x v="3"/>
    <s v="fiction"/>
    <x v="1500"/>
    <d v="2013-05-01T21:42:37"/>
  </r>
  <r>
    <n v="1501"/>
    <s v="This is Nowhere"/>
    <s v="A hardcover book of surf, outdoor and nature photos from the British Columbia coast."/>
    <n v="52000"/>
    <n v="0"/>
    <x v="0"/>
    <s v="CA"/>
    <s v="CAD"/>
    <n v="1436364023"/>
    <n v="1433772023"/>
    <b v="1"/>
    <n v="885"/>
    <b v="1"/>
    <s v="photography/photobooks"/>
    <n v="0"/>
    <n v="0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50"/>
    <x v="0"/>
    <s v="GB"/>
    <s v="GBP"/>
    <n v="1458943200"/>
    <n v="1456491680"/>
    <b v="1"/>
    <n v="329"/>
    <b v="1"/>
    <s v="photography/photobooks"/>
    <n v="0"/>
    <n v="0.15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2500"/>
    <x v="0"/>
    <s v="BE"/>
    <s v="EUR"/>
    <n v="1477210801"/>
    <n v="1472026801"/>
    <b v="1"/>
    <n v="71"/>
    <b v="1"/>
    <s v="photography/photobooks"/>
    <n v="67"/>
    <n v="35.21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025"/>
    <x v="0"/>
    <s v="GB"/>
    <s v="GBP"/>
    <n v="1402389180"/>
    <n v="1399996024"/>
    <b v="1"/>
    <n v="269"/>
    <b v="1"/>
    <s v="photography/photobooks"/>
    <n v="16"/>
    <n v="3.81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06"/>
    <x v="0"/>
    <s v="DE"/>
    <s v="EUR"/>
    <n v="1458676860"/>
    <n v="1455446303"/>
    <b v="1"/>
    <n v="345"/>
    <b v="1"/>
    <s v="photography/photobooks"/>
    <n v="1"/>
    <n v="0.31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8035"/>
    <x v="0"/>
    <s v="GB"/>
    <s v="GBP"/>
    <n v="1406227904"/>
    <n v="1403635904"/>
    <b v="1"/>
    <n v="43"/>
    <b v="1"/>
    <s v="photography/photobooks"/>
    <n v="536"/>
    <n v="186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10235"/>
    <x v="0"/>
    <s v="US"/>
    <s v="USD"/>
    <n v="1273911000"/>
    <n v="1268822909"/>
    <b v="1"/>
    <n v="33"/>
    <b v="1"/>
    <s v="photography/photobooks"/>
    <n v="853"/>
    <n v="310.14999999999998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92"/>
    <x v="0"/>
    <s v="US"/>
    <s v="USD"/>
    <n v="1403880281"/>
    <n v="1401201881"/>
    <b v="1"/>
    <n v="211"/>
    <b v="1"/>
    <s v="photography/photobooks"/>
    <n v="0"/>
    <n v="0.44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100"/>
    <x v="0"/>
    <s v="DE"/>
    <s v="EUR"/>
    <n v="1487113140"/>
    <n v="1484570885"/>
    <b v="1"/>
    <n v="196"/>
    <b v="1"/>
    <s v="photography/photobooks"/>
    <n v="1"/>
    <n v="0.51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06"/>
    <x v="0"/>
    <s v="GB"/>
    <s v="GBP"/>
    <n v="1405761278"/>
    <n v="1403169278"/>
    <b v="1"/>
    <n v="405"/>
    <b v="1"/>
    <s v="photography/photobooks"/>
    <n v="1"/>
    <n v="0.2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210"/>
    <x v="0"/>
    <s v="US"/>
    <s v="USD"/>
    <n v="1447858804"/>
    <n v="1445263204"/>
    <b v="1"/>
    <n v="206"/>
    <b v="1"/>
    <s v="photography/photobooks"/>
    <n v="2"/>
    <n v="1.02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2575"/>
    <x v="0"/>
    <s v="US"/>
    <s v="USD"/>
    <n v="1486311939"/>
    <n v="1483719939"/>
    <b v="1"/>
    <n v="335"/>
    <b v="1"/>
    <s v="photography/photobooks"/>
    <n v="74"/>
    <n v="7.6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715"/>
    <x v="0"/>
    <s v="GB"/>
    <s v="GBP"/>
    <n v="1405523866"/>
    <n v="1402931866"/>
    <b v="1"/>
    <n v="215"/>
    <b v="1"/>
    <s v="photography/photobooks"/>
    <n v="9"/>
    <n v="3.33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30"/>
    <x v="0"/>
    <s v="US"/>
    <s v="USD"/>
    <n v="1443363640"/>
    <n v="1439907640"/>
    <b v="1"/>
    <n v="176"/>
    <b v="1"/>
    <s v="photography/photobooks"/>
    <n v="0"/>
    <n v="0.17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0"/>
    <x v="0"/>
    <s v="NO"/>
    <s v="NOK"/>
    <n v="1458104697"/>
    <n v="1455516297"/>
    <b v="1"/>
    <n v="555"/>
    <b v="1"/>
    <s v="photography/photobooks"/>
    <n v="0"/>
    <n v="0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02"/>
    <x v="0"/>
    <s v="US"/>
    <s v="USD"/>
    <n v="1475762400"/>
    <n v="1473160292"/>
    <b v="1"/>
    <n v="116"/>
    <b v="1"/>
    <s v="photography/photobooks"/>
    <n v="1"/>
    <n v="0.88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140"/>
    <x v="0"/>
    <s v="US"/>
    <s v="USD"/>
    <n v="1417845600"/>
    <n v="1415194553"/>
    <b v="1"/>
    <n v="615"/>
    <b v="1"/>
    <s v="photography/photobooks"/>
    <n v="1"/>
    <n v="0.23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140"/>
    <x v="0"/>
    <s v="US"/>
    <s v="USD"/>
    <n v="1401565252"/>
    <n v="1398973252"/>
    <b v="1"/>
    <n v="236"/>
    <b v="1"/>
    <s v="photography/photobooks"/>
    <n v="1"/>
    <n v="0.59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621"/>
    <x v="0"/>
    <s v="US"/>
    <s v="USD"/>
    <n v="1403301540"/>
    <n v="1400867283"/>
    <b v="1"/>
    <n v="145"/>
    <b v="1"/>
    <s v="photography/photobooks"/>
    <n v="7"/>
    <n v="4.28"/>
    <x v="8"/>
    <s v="photobooks"/>
    <x v="1519"/>
    <d v="2014-06-20T21:59:00"/>
  </r>
  <r>
    <n v="1520"/>
    <s v="TULIPS"/>
    <s v="A self-published photography book by Andrew Miksys from his new series about Belarus"/>
    <n v="18000"/>
    <n v="100"/>
    <x v="0"/>
    <s v="US"/>
    <s v="USD"/>
    <n v="1418961600"/>
    <n v="1415824513"/>
    <b v="1"/>
    <n v="167"/>
    <b v="1"/>
    <s v="photography/photobooks"/>
    <n v="1"/>
    <n v="0.6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5"/>
    <x v="0"/>
    <s v="US"/>
    <s v="USD"/>
    <n v="1465272091"/>
    <n v="1462248091"/>
    <b v="1"/>
    <n v="235"/>
    <b v="1"/>
    <s v="photography/photobooks"/>
    <n v="0"/>
    <n v="0.02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1"/>
    <x v="0"/>
    <s v="US"/>
    <s v="USD"/>
    <n v="1413575739"/>
    <n v="1410983739"/>
    <b v="1"/>
    <n v="452"/>
    <b v="1"/>
    <s v="photography/photobooks"/>
    <n v="0"/>
    <n v="0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93"/>
    <x v="0"/>
    <s v="US"/>
    <s v="USD"/>
    <n v="1419292800"/>
    <n v="1416592916"/>
    <b v="1"/>
    <n v="241"/>
    <b v="1"/>
    <s v="photography/photobooks"/>
    <n v="1"/>
    <n v="0.39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3061"/>
    <x v="0"/>
    <s v="SE"/>
    <s v="SEK"/>
    <n v="1487592090"/>
    <n v="1485000090"/>
    <b v="1"/>
    <n v="28"/>
    <b v="1"/>
    <s v="photography/photobooks"/>
    <n v="102"/>
    <n v="109.32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3916"/>
    <x v="0"/>
    <s v="US"/>
    <s v="USD"/>
    <n v="1471539138"/>
    <n v="1468947138"/>
    <b v="1"/>
    <n v="140"/>
    <b v="1"/>
    <s v="photography/photobooks"/>
    <n v="151"/>
    <n v="27.97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45"/>
    <x v="0"/>
    <s v="US"/>
    <s v="USD"/>
    <n v="1453185447"/>
    <n v="1448951847"/>
    <b v="1"/>
    <n v="280"/>
    <b v="1"/>
    <s v="photography/photobooks"/>
    <n v="0"/>
    <n v="0.16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2576"/>
    <x v="0"/>
    <s v="US"/>
    <s v="USD"/>
    <n v="1489497886"/>
    <n v="1487082286"/>
    <b v="1"/>
    <n v="70"/>
    <b v="1"/>
    <s v="photography/photobooks"/>
    <n v="74"/>
    <n v="36.799999999999997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3062"/>
    <x v="0"/>
    <s v="US"/>
    <s v="USD"/>
    <n v="1485907200"/>
    <n v="1483292122"/>
    <b v="1"/>
    <n v="160"/>
    <b v="1"/>
    <s v="photography/photobooks"/>
    <n v="102"/>
    <n v="19.14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85"/>
    <x v="0"/>
    <s v="US"/>
    <s v="USD"/>
    <n v="1426773920"/>
    <n v="1424185520"/>
    <b v="1"/>
    <n v="141"/>
    <b v="1"/>
    <s v="photography/photobooks"/>
    <n v="0"/>
    <n v="0.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6"/>
    <x v="0"/>
    <s v="US"/>
    <s v="USD"/>
    <n v="1445624695"/>
    <n v="1443464695"/>
    <b v="1"/>
    <n v="874"/>
    <b v="1"/>
    <s v="photography/photobooks"/>
    <n v="0"/>
    <n v="0.01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5025"/>
    <x v="0"/>
    <s v="US"/>
    <s v="USD"/>
    <n v="1417402800"/>
    <n v="1414610126"/>
    <b v="1"/>
    <n v="73"/>
    <b v="1"/>
    <s v="photography/photobooks"/>
    <n v="214"/>
    <n v="68.8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1537"/>
    <x v="0"/>
    <s v="AU"/>
    <s v="AUD"/>
    <n v="1455548400"/>
    <n v="1453461865"/>
    <b v="1"/>
    <n v="294"/>
    <b v="1"/>
    <s v="photography/photobooks"/>
    <n v="31"/>
    <n v="5.23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1"/>
    <x v="0"/>
    <s v="US"/>
    <s v="USD"/>
    <n v="1462161540"/>
    <n v="1457913777"/>
    <b v="1"/>
    <n v="740"/>
    <b v="1"/>
    <s v="photography/photobooks"/>
    <n v="0"/>
    <n v="0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865"/>
    <x v="0"/>
    <s v="US"/>
    <s v="USD"/>
    <n v="1441383062"/>
    <n v="1438791062"/>
    <b v="1"/>
    <n v="369"/>
    <b v="1"/>
    <s v="photography/photobooks"/>
    <n v="12"/>
    <n v="2.34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2182"/>
    <x v="0"/>
    <s v="US"/>
    <s v="USD"/>
    <n v="1464040800"/>
    <n v="1461527631"/>
    <b v="1"/>
    <n v="110"/>
    <b v="1"/>
    <s v="photography/photobooks"/>
    <n v="55"/>
    <n v="19.84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262"/>
    <x v="0"/>
    <s v="US"/>
    <s v="USD"/>
    <n v="1440702910"/>
    <n v="1438110910"/>
    <b v="1"/>
    <n v="455"/>
    <b v="1"/>
    <s v="photography/photobooks"/>
    <n v="2"/>
    <n v="0.57999999999999996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64"/>
    <x v="0"/>
    <s v="DE"/>
    <s v="EUR"/>
    <n v="1470506400"/>
    <n v="1467358427"/>
    <b v="1"/>
    <n v="224"/>
    <b v="1"/>
    <s v="photography/photobooks"/>
    <n v="2"/>
    <n v="1.1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986"/>
    <x v="0"/>
    <s v="US"/>
    <s v="USD"/>
    <n v="1421952370"/>
    <n v="1418064370"/>
    <b v="1"/>
    <n v="46"/>
    <b v="1"/>
    <s v="photography/photobooks"/>
    <n v="14"/>
    <n v="21.43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61"/>
    <x v="0"/>
    <s v="US"/>
    <s v="USD"/>
    <n v="1483481019"/>
    <n v="1480629819"/>
    <b v="0"/>
    <n v="284"/>
    <b v="1"/>
    <s v="photography/photobooks"/>
    <n v="0"/>
    <n v="0.21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41"/>
    <x v="0"/>
    <s v="US"/>
    <s v="USD"/>
    <n v="1416964500"/>
    <n v="1414368616"/>
    <b v="1"/>
    <n v="98"/>
    <b v="1"/>
    <s v="photography/photobooks"/>
    <n v="1"/>
    <n v="1.44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100"/>
    <x v="2"/>
    <s v="US"/>
    <s v="USD"/>
    <n v="1420045538"/>
    <n v="1417453538"/>
    <b v="0"/>
    <n v="2"/>
    <b v="0"/>
    <s v="photography/nature"/>
    <n v="1"/>
    <n v="50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31404"/>
    <x v="2"/>
    <s v="CA"/>
    <s v="CAD"/>
    <n v="1435708500"/>
    <n v="1434412500"/>
    <b v="0"/>
    <n v="1"/>
    <b v="0"/>
    <s v="photography/nature"/>
    <n v="6281"/>
    <n v="31404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5046.5200000000004"/>
    <x v="2"/>
    <s v="US"/>
    <s v="USD"/>
    <n v="1416662034"/>
    <n v="1414066434"/>
    <b v="0"/>
    <n v="1"/>
    <b v="0"/>
    <s v="photography/nature"/>
    <n v="224"/>
    <n v="5046.5200000000004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12007.18"/>
    <x v="2"/>
    <s v="US"/>
    <s v="USD"/>
    <n v="1427847480"/>
    <n v="1424222024"/>
    <b v="0"/>
    <n v="0"/>
    <b v="0"/>
    <s v="photography/nature"/>
    <n v="1201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3067"/>
    <x v="2"/>
    <s v="US"/>
    <s v="USD"/>
    <n v="1425330960"/>
    <n v="1422393234"/>
    <b v="0"/>
    <n v="1"/>
    <b v="0"/>
    <s v="photography/nature"/>
    <n v="102"/>
    <n v="3067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12029"/>
    <x v="2"/>
    <s v="GB"/>
    <s v="GBP"/>
    <n v="1410930399"/>
    <n v="1405746399"/>
    <b v="0"/>
    <n v="11"/>
    <b v="0"/>
    <s v="photography/nature"/>
    <n v="1203"/>
    <n v="1093.55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500784.27"/>
    <x v="2"/>
    <s v="US"/>
    <s v="USD"/>
    <n v="1487844882"/>
    <n v="1487240082"/>
    <b v="0"/>
    <n v="0"/>
    <b v="0"/>
    <s v="photography/nature"/>
    <n v="2503921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22197"/>
    <x v="2"/>
    <s v="US"/>
    <s v="USD"/>
    <n v="1447020620"/>
    <n v="1444425020"/>
    <b v="0"/>
    <n v="1"/>
    <b v="0"/>
    <s v="photography/nature"/>
    <n v="3171"/>
    <n v="22197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31522"/>
    <x v="2"/>
    <s v="US"/>
    <s v="USD"/>
    <n v="1446524159"/>
    <n v="1443928559"/>
    <b v="0"/>
    <n v="6"/>
    <b v="0"/>
    <s v="photography/nature"/>
    <n v="6304"/>
    <n v="5253.67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20689"/>
    <x v="2"/>
    <s v="GB"/>
    <s v="GBP"/>
    <n v="1463050034"/>
    <n v="1460458034"/>
    <b v="0"/>
    <n v="7"/>
    <b v="0"/>
    <s v="photography/nature"/>
    <n v="2759"/>
    <n v="2955.57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2580"/>
    <x v="2"/>
    <s v="US"/>
    <s v="USD"/>
    <n v="1432756039"/>
    <n v="1430164039"/>
    <b v="0"/>
    <n v="0"/>
    <b v="0"/>
    <s v="photography/nature"/>
    <n v="74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093"/>
    <x v="2"/>
    <s v="US"/>
    <s v="USD"/>
    <n v="1412135940"/>
    <n v="1410366708"/>
    <b v="0"/>
    <n v="16"/>
    <b v="0"/>
    <s v="photography/nature"/>
    <n v="49"/>
    <n v="130.81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1082"/>
    <x v="2"/>
    <s v="US"/>
    <s v="USD"/>
    <n v="1441176447"/>
    <n v="1438584447"/>
    <b v="0"/>
    <n v="0"/>
    <b v="0"/>
    <s v="photography/nature"/>
    <n v="18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61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20755"/>
    <x v="2"/>
    <s v="US"/>
    <s v="USD"/>
    <n v="1442509200"/>
    <n v="1440513832"/>
    <b v="0"/>
    <n v="0"/>
    <b v="0"/>
    <s v="photography/nature"/>
    <n v="2767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8053"/>
    <x v="2"/>
    <s v="CA"/>
    <s v="CAD"/>
    <n v="1467603624"/>
    <n v="1465011624"/>
    <b v="0"/>
    <n v="12"/>
    <b v="0"/>
    <s v="photography/nature"/>
    <n v="537"/>
    <n v="671.08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4140"/>
    <x v="2"/>
    <s v="US"/>
    <s v="USD"/>
    <n v="1411227633"/>
    <n v="1408549233"/>
    <b v="0"/>
    <n v="1"/>
    <b v="0"/>
    <s v="photography/nature"/>
    <n v="166"/>
    <n v="414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20820.330000000002"/>
    <x v="2"/>
    <s v="GB"/>
    <s v="GBP"/>
    <n v="1440763920"/>
    <n v="1435656759"/>
    <b v="0"/>
    <n v="3"/>
    <b v="0"/>
    <s v="photography/nature"/>
    <n v="2776"/>
    <n v="6940.11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141"/>
    <x v="2"/>
    <s v="US"/>
    <s v="USD"/>
    <n v="1430270199"/>
    <n v="1428974199"/>
    <b v="0"/>
    <n v="1"/>
    <b v="0"/>
    <s v="photography/nature"/>
    <n v="1"/>
    <n v="141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4145"/>
    <x v="2"/>
    <s v="US"/>
    <s v="USD"/>
    <n v="1415842193"/>
    <n v="1414110593"/>
    <b v="0"/>
    <n v="4"/>
    <b v="0"/>
    <s v="photography/nature"/>
    <n v="166"/>
    <n v="1036.2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410"/>
    <x v="1"/>
    <s v="US"/>
    <s v="USD"/>
    <n v="1383789603"/>
    <n v="1381194003"/>
    <b v="0"/>
    <n v="1"/>
    <b v="0"/>
    <s v="publishing/art books"/>
    <n v="4"/>
    <n v="410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2191"/>
    <x v="1"/>
    <s v="US"/>
    <s v="USD"/>
    <n v="1259715000"/>
    <n v="1253712916"/>
    <b v="0"/>
    <n v="0"/>
    <b v="0"/>
    <s v="publishing/art books"/>
    <n v="55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1082.5"/>
    <x v="1"/>
    <s v="GB"/>
    <s v="GBP"/>
    <n v="1394815751"/>
    <n v="1389635351"/>
    <b v="0"/>
    <n v="2"/>
    <b v="0"/>
    <s v="publishing/art books"/>
    <n v="18"/>
    <n v="541.2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411"/>
    <x v="1"/>
    <s v="US"/>
    <s v="USD"/>
    <n v="1432843500"/>
    <n v="1430124509"/>
    <b v="0"/>
    <n v="1"/>
    <b v="0"/>
    <s v="publishing/art books"/>
    <n v="4"/>
    <n v="411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2191"/>
    <x v="1"/>
    <s v="US"/>
    <s v="USD"/>
    <n v="1307554261"/>
    <n v="1304962261"/>
    <b v="0"/>
    <n v="1"/>
    <b v="0"/>
    <s v="publishing/art books"/>
    <n v="55"/>
    <n v="2191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11"/>
    <x v="1"/>
    <s v="US"/>
    <s v="USD"/>
    <n v="1469656800"/>
    <n v="1467151204"/>
    <b v="0"/>
    <n v="59"/>
    <b v="0"/>
    <s v="publishing/art books"/>
    <n v="0"/>
    <n v="0.19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644"/>
    <x v="1"/>
    <s v="US"/>
    <s v="USD"/>
    <n v="1392595200"/>
    <n v="1391293745"/>
    <b v="0"/>
    <n v="13"/>
    <b v="0"/>
    <s v="publishing/art books"/>
    <n v="8"/>
    <n v="49.54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0"/>
    <x v="1"/>
    <s v="US"/>
    <s v="USD"/>
    <n v="1419384585"/>
    <n v="1416360585"/>
    <b v="0"/>
    <n v="22"/>
    <b v="0"/>
    <s v="publishing/art books"/>
    <n v="0"/>
    <n v="1.36"/>
    <x v="3"/>
    <s v="art books"/>
    <x v="1568"/>
    <d v="2014-12-24T01:29:45"/>
  </r>
  <r>
    <n v="1569"/>
    <s v="to be removed (Canceled)"/>
    <s v="to be removed"/>
    <n v="30000"/>
    <n v="11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1088"/>
    <x v="1"/>
    <s v="US"/>
    <s v="USD"/>
    <n v="1460140282"/>
    <n v="1457551882"/>
    <b v="0"/>
    <n v="52"/>
    <b v="0"/>
    <s v="publishing/art books"/>
    <n v="18"/>
    <n v="20.92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250"/>
    <x v="1"/>
    <s v="GB"/>
    <s v="GBP"/>
    <n v="1434738483"/>
    <n v="1432146483"/>
    <b v="0"/>
    <n v="4"/>
    <b v="0"/>
    <s v="publishing/art books"/>
    <n v="2"/>
    <n v="62.5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4150"/>
    <x v="1"/>
    <s v="GB"/>
    <s v="GBP"/>
    <n v="1456703940"/>
    <n v="1454546859"/>
    <b v="0"/>
    <n v="3"/>
    <b v="0"/>
    <s v="publishing/art books"/>
    <n v="166"/>
    <n v="1383.33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622"/>
    <x v="1"/>
    <s v="CA"/>
    <s v="CAD"/>
    <n v="1491019140"/>
    <n v="1487548802"/>
    <b v="0"/>
    <n v="3"/>
    <b v="0"/>
    <s v="publishing/art books"/>
    <n v="7"/>
    <n v="207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413"/>
    <x v="1"/>
    <s v="US"/>
    <s v="USD"/>
    <n v="1424211329"/>
    <n v="1421187329"/>
    <b v="0"/>
    <n v="6"/>
    <b v="0"/>
    <s v="publishing/art books"/>
    <n v="4"/>
    <n v="68.8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415"/>
    <x v="1"/>
    <s v="US"/>
    <s v="USD"/>
    <n v="1404909296"/>
    <n v="1402317296"/>
    <b v="0"/>
    <n v="35"/>
    <b v="0"/>
    <s v="publishing/art books"/>
    <n v="4"/>
    <n v="11.8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1538"/>
    <x v="1"/>
    <s v="US"/>
    <s v="USD"/>
    <n v="1435698368"/>
    <n v="1431810368"/>
    <b v="0"/>
    <n v="10"/>
    <b v="0"/>
    <s v="publishing/art books"/>
    <n v="31"/>
    <n v="153.80000000000001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416"/>
    <x v="1"/>
    <s v="US"/>
    <s v="USD"/>
    <n v="1343161248"/>
    <n v="1337977248"/>
    <b v="0"/>
    <n v="2"/>
    <b v="0"/>
    <s v="publishing/art books"/>
    <n v="4"/>
    <n v="208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6962"/>
    <x v="1"/>
    <s v="US"/>
    <s v="USD"/>
    <n v="1283392800"/>
    <n v="1281317691"/>
    <b v="0"/>
    <n v="4"/>
    <b v="0"/>
    <s v="publishing/art books"/>
    <n v="367"/>
    <n v="1740.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00"/>
    <x v="1"/>
    <s v="US"/>
    <s v="USD"/>
    <n v="1377734091"/>
    <n v="1374882891"/>
    <b v="0"/>
    <n v="2"/>
    <b v="0"/>
    <s v="publishing/art books"/>
    <n v="84"/>
    <n v="1400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7184"/>
    <x v="1"/>
    <s v="US"/>
    <s v="USD"/>
    <n v="1337562726"/>
    <n v="1332378726"/>
    <b v="0"/>
    <n v="0"/>
    <b v="0"/>
    <s v="publishing/art books"/>
    <n v="411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12041.66"/>
    <x v="2"/>
    <s v="GB"/>
    <s v="GBP"/>
    <n v="1450521990"/>
    <n v="1447757190"/>
    <b v="0"/>
    <n v="1"/>
    <b v="0"/>
    <s v="photography/places"/>
    <n v="1204"/>
    <n v="12041.66"/>
    <x v="8"/>
    <s v="places"/>
    <x v="1581"/>
    <d v="2015-12-19T10:46:30"/>
  </r>
  <r>
    <n v="1582"/>
    <s v="Scenes from New Orleans"/>
    <s v="I create canvas prints of images from in and around New Orleans"/>
    <n v="1000"/>
    <n v="12042"/>
    <x v="2"/>
    <s v="US"/>
    <s v="USD"/>
    <n v="1445894400"/>
    <n v="1440961053"/>
    <b v="0"/>
    <n v="3"/>
    <b v="0"/>
    <s v="photography/places"/>
    <n v="1204"/>
    <n v="4014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62"/>
    <x v="2"/>
    <s v="GB"/>
    <s v="GBP"/>
    <n v="1411681391"/>
    <n v="1409089391"/>
    <b v="0"/>
    <n v="1"/>
    <b v="0"/>
    <s v="photography/places"/>
    <n v="0"/>
    <n v="62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10265.01"/>
    <x v="2"/>
    <s v="US"/>
    <s v="USD"/>
    <n v="1401464101"/>
    <n v="1400600101"/>
    <b v="0"/>
    <n v="0"/>
    <b v="0"/>
    <s v="photography/places"/>
    <n v="855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5433"/>
    <x v="2"/>
    <s v="CA"/>
    <s v="CAD"/>
    <n v="1482663600"/>
    <n v="1480800568"/>
    <b v="0"/>
    <n v="12"/>
    <b v="0"/>
    <s v="photography/places"/>
    <n v="272"/>
    <n v="452.75"/>
    <x v="8"/>
    <s v="places"/>
    <x v="1585"/>
    <d v="2016-12-25T11:00:00"/>
  </r>
  <r>
    <n v="1586"/>
    <s v="Missouri In Pictures"/>
    <s v="Show the world the beauty that is in all of our back yards!"/>
    <n v="1500"/>
    <n v="8058.55"/>
    <x v="2"/>
    <s v="US"/>
    <s v="USD"/>
    <n v="1428197422"/>
    <n v="1425609022"/>
    <b v="0"/>
    <n v="0"/>
    <b v="0"/>
    <s v="photography/places"/>
    <n v="537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867"/>
    <x v="2"/>
    <s v="US"/>
    <s v="USD"/>
    <n v="1418510965"/>
    <n v="1415918965"/>
    <b v="0"/>
    <n v="1"/>
    <b v="0"/>
    <s v="photography/places"/>
    <n v="12"/>
    <n v="867"/>
    <x v="8"/>
    <s v="places"/>
    <x v="1587"/>
    <d v="2014-12-13T22:49:25"/>
  </r>
  <r>
    <n v="1588"/>
    <s v="The Right Side of Texas"/>
    <s v="Southeast Texas as seen through the lens of a cell phone camera"/>
    <n v="516"/>
    <n v="28728"/>
    <x v="2"/>
    <s v="US"/>
    <s v="USD"/>
    <n v="1422735120"/>
    <n v="1420091999"/>
    <b v="0"/>
    <n v="0"/>
    <b v="0"/>
    <s v="photography/places"/>
    <n v="5567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10290"/>
    <x v="2"/>
    <s v="US"/>
    <s v="USD"/>
    <n v="1444433886"/>
    <n v="1441841886"/>
    <b v="0"/>
    <n v="0"/>
    <b v="0"/>
    <s v="photography/places"/>
    <n v="858"/>
    <n v="0"/>
    <x v="8"/>
    <s v="places"/>
    <x v="1589"/>
    <d v="2015-10-09T23:38:06"/>
  </r>
  <r>
    <n v="1590"/>
    <s v="An Italian Adventure"/>
    <s v="Discover Italy through photography."/>
    <n v="60000"/>
    <n v="0"/>
    <x v="2"/>
    <s v="IT"/>
    <s v="EUR"/>
    <n v="1443040464"/>
    <n v="1440448464"/>
    <b v="0"/>
    <n v="2"/>
    <b v="0"/>
    <s v="photography/places"/>
    <n v="0"/>
    <n v="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11"/>
    <x v="2"/>
    <s v="GB"/>
    <s v="GBP"/>
    <n v="1459700741"/>
    <n v="1457112341"/>
    <b v="0"/>
    <n v="92"/>
    <b v="0"/>
    <s v="photography/places"/>
    <n v="2"/>
    <n v="2.2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396659"/>
    <x v="2"/>
    <s v="US"/>
    <s v="USD"/>
    <n v="1427503485"/>
    <n v="1423619085"/>
    <b v="0"/>
    <n v="0"/>
    <b v="0"/>
    <s v="photography/places"/>
    <n v="1586636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50"/>
    <x v="2"/>
    <s v="US"/>
    <s v="USD"/>
    <n v="1425154655"/>
    <n v="1422562655"/>
    <b v="0"/>
    <n v="3"/>
    <b v="0"/>
    <s v="photography/places"/>
    <n v="0"/>
    <n v="16.670000000000002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12095"/>
    <x v="2"/>
    <s v="US"/>
    <s v="USD"/>
    <n v="1463329260"/>
    <n v="1458147982"/>
    <b v="0"/>
    <n v="10"/>
    <b v="0"/>
    <s v="photography/places"/>
    <n v="1210"/>
    <n v="1209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0"/>
    <x v="2"/>
    <s v="US"/>
    <s v="USD"/>
    <n v="1403122380"/>
    <n v="1400634728"/>
    <b v="0"/>
    <n v="7"/>
    <b v="0"/>
    <s v="photography/places"/>
    <n v="0"/>
    <n v="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2870"/>
    <x v="2"/>
    <s v="GB"/>
    <s v="GBP"/>
    <n v="1418469569"/>
    <n v="1414577969"/>
    <b v="0"/>
    <n v="3"/>
    <b v="0"/>
    <s v="photography/places"/>
    <n v="88"/>
    <n v="956.67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142"/>
    <x v="2"/>
    <s v="US"/>
    <s v="USD"/>
    <n v="1474360197"/>
    <n v="1471768197"/>
    <b v="0"/>
    <n v="0"/>
    <b v="0"/>
    <s v="photography/places"/>
    <n v="1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9129"/>
    <x v="2"/>
    <s v="US"/>
    <s v="USD"/>
    <n v="1437926458"/>
    <n v="1432742458"/>
    <b v="0"/>
    <n v="1"/>
    <b v="0"/>
    <s v="photography/places"/>
    <n v="2391"/>
    <n v="19129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31675"/>
    <x v="2"/>
    <s v="GB"/>
    <s v="GBP"/>
    <n v="1460116576"/>
    <n v="1457528176"/>
    <b v="0"/>
    <n v="0"/>
    <b v="0"/>
    <s v="photography/places"/>
    <n v="6335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1544"/>
    <x v="2"/>
    <s v="US"/>
    <s v="USD"/>
    <n v="1405401060"/>
    <n v="1401585752"/>
    <b v="0"/>
    <n v="9"/>
    <b v="0"/>
    <s v="photography/places"/>
    <n v="31"/>
    <n v="171.56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4151"/>
    <x v="0"/>
    <s v="US"/>
    <s v="USD"/>
    <n v="1304561633"/>
    <n v="1301969633"/>
    <b v="0"/>
    <n v="56"/>
    <b v="1"/>
    <s v="music/rock"/>
    <n v="166"/>
    <n v="74.1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8064"/>
    <x v="0"/>
    <s v="US"/>
    <s v="USD"/>
    <n v="1318633200"/>
    <n v="1314947317"/>
    <b v="0"/>
    <n v="32"/>
    <b v="1"/>
    <s v="music/rock"/>
    <n v="538"/>
    <n v="252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5437"/>
    <x v="0"/>
    <s v="US"/>
    <s v="USD"/>
    <n v="1327723459"/>
    <n v="1322539459"/>
    <b v="0"/>
    <n v="30"/>
    <b v="1"/>
    <s v="music/rock"/>
    <n v="272"/>
    <n v="181.2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751"/>
    <x v="0"/>
    <s v="US"/>
    <s v="USD"/>
    <n v="1332011835"/>
    <n v="1328559435"/>
    <b v="0"/>
    <n v="70"/>
    <b v="1"/>
    <s v="music/rock"/>
    <n v="134"/>
    <n v="53.59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1090"/>
    <x v="0"/>
    <s v="US"/>
    <s v="USD"/>
    <n v="1312182000"/>
    <n v="1311380313"/>
    <b v="0"/>
    <n v="44"/>
    <b v="1"/>
    <s v="music/rock"/>
    <n v="18"/>
    <n v="24.77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715"/>
    <x v="0"/>
    <s v="US"/>
    <s v="USD"/>
    <n v="1300930838"/>
    <n v="1293158438"/>
    <b v="0"/>
    <n v="92"/>
    <b v="1"/>
    <s v="music/rock"/>
    <n v="9"/>
    <n v="7.77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417"/>
    <x v="0"/>
    <s v="US"/>
    <s v="USD"/>
    <n v="1339701851"/>
    <n v="1337887451"/>
    <b v="0"/>
    <n v="205"/>
    <b v="1"/>
    <s v="music/rock"/>
    <n v="4"/>
    <n v="2.0299999999999998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0291"/>
    <x v="0"/>
    <s v="US"/>
    <s v="USD"/>
    <n v="1388553960"/>
    <n v="1385754986"/>
    <b v="0"/>
    <n v="23"/>
    <b v="1"/>
    <s v="music/rock"/>
    <n v="858"/>
    <n v="447.4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8070.43"/>
    <x v="0"/>
    <s v="US"/>
    <s v="USD"/>
    <n v="1320220800"/>
    <n v="1315612909"/>
    <b v="0"/>
    <n v="4"/>
    <b v="1"/>
    <s v="music/rock"/>
    <n v="538"/>
    <n v="2017.61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43"/>
    <x v="0"/>
    <s v="US"/>
    <s v="USD"/>
    <n v="1355609510"/>
    <n v="1353017510"/>
    <b v="0"/>
    <n v="112"/>
    <b v="1"/>
    <s v="music/rock"/>
    <n v="272"/>
    <n v="48.6"/>
    <x v="4"/>
    <s v="rock"/>
    <x v="1610"/>
    <d v="2012-12-15T22:11:50"/>
  </r>
  <r>
    <n v="1611"/>
    <s v="Skelton-Luns CD/7&quot;             No Big Deal."/>
    <s v="Skelton-Luns CD/7&quot; No Big Deal."/>
    <n v="800"/>
    <n v="19195"/>
    <x v="0"/>
    <s v="US"/>
    <s v="USD"/>
    <n v="1370390432"/>
    <n v="1368576032"/>
    <b v="0"/>
    <n v="27"/>
    <b v="1"/>
    <s v="music/rock"/>
    <n v="2399"/>
    <n v="710.93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31683"/>
    <x v="0"/>
    <s v="US"/>
    <s v="USD"/>
    <n v="1357160384"/>
    <n v="1354568384"/>
    <b v="0"/>
    <n v="11"/>
    <b v="1"/>
    <s v="music/rock"/>
    <n v="6337"/>
    <n v="2880.27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2106"/>
    <x v="0"/>
    <s v="US"/>
    <s v="USD"/>
    <n v="1342921202"/>
    <n v="1340329202"/>
    <b v="0"/>
    <n v="26"/>
    <b v="1"/>
    <s v="music/rock"/>
    <n v="1211"/>
    <n v="465.62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1547"/>
    <x v="0"/>
    <s v="US"/>
    <s v="USD"/>
    <n v="1407085200"/>
    <n v="1401924769"/>
    <b v="0"/>
    <n v="77"/>
    <b v="1"/>
    <s v="music/rock"/>
    <n v="31"/>
    <n v="20.0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718"/>
    <x v="0"/>
    <s v="US"/>
    <s v="USD"/>
    <n v="1323742396"/>
    <n v="1319850796"/>
    <b v="0"/>
    <n v="136"/>
    <b v="1"/>
    <s v="music/rock"/>
    <n v="9"/>
    <n v="5.28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419"/>
    <x v="0"/>
    <s v="US"/>
    <s v="USD"/>
    <n v="1353621600"/>
    <n v="1350061821"/>
    <b v="0"/>
    <n v="157"/>
    <b v="1"/>
    <s v="music/rock"/>
    <n v="4"/>
    <n v="2.6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991"/>
    <x v="0"/>
    <s v="US"/>
    <s v="USD"/>
    <n v="1383332400"/>
    <n v="1380470188"/>
    <b v="0"/>
    <n v="158"/>
    <b v="1"/>
    <s v="music/rock"/>
    <n v="14"/>
    <n v="6.27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8076"/>
    <x v="0"/>
    <s v="US"/>
    <s v="USD"/>
    <n v="1362757335"/>
    <n v="1359301335"/>
    <b v="0"/>
    <n v="27"/>
    <b v="1"/>
    <s v="music/rock"/>
    <n v="538"/>
    <n v="299.11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8077"/>
    <x v="0"/>
    <s v="US"/>
    <s v="USD"/>
    <n v="1410755286"/>
    <n v="1408940886"/>
    <b v="0"/>
    <n v="23"/>
    <b v="1"/>
    <s v="music/rock"/>
    <n v="538"/>
    <n v="351.1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2110"/>
    <x v="0"/>
    <s v="US"/>
    <s v="USD"/>
    <n v="1361606940"/>
    <n v="1361002140"/>
    <b v="0"/>
    <n v="17"/>
    <b v="1"/>
    <s v="music/rock"/>
    <n v="1211"/>
    <n v="712.35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1550"/>
    <x v="0"/>
    <s v="US"/>
    <s v="USD"/>
    <n v="1338177540"/>
    <n v="1333550015"/>
    <b v="0"/>
    <n v="37"/>
    <b v="1"/>
    <s v="music/rock"/>
    <n v="31"/>
    <n v="41.89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1003"/>
    <x v="0"/>
    <s v="US"/>
    <s v="USD"/>
    <n v="1418803140"/>
    <n v="1415343874"/>
    <b v="0"/>
    <n v="65"/>
    <b v="1"/>
    <s v="music/rock"/>
    <n v="15"/>
    <n v="15.43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0843.599999999999"/>
    <x v="0"/>
    <s v="GB"/>
    <s v="GBP"/>
    <n v="1377621089"/>
    <n v="1372437089"/>
    <b v="0"/>
    <n v="18"/>
    <b v="1"/>
    <s v="music/rock"/>
    <n v="2779"/>
    <n v="1157.98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2165"/>
    <x v="0"/>
    <s v="US"/>
    <s v="USD"/>
    <n v="1357721335"/>
    <n v="1354265335"/>
    <b v="0"/>
    <n v="25"/>
    <b v="1"/>
    <s v="music/rock"/>
    <n v="1217"/>
    <n v="486.6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872"/>
    <x v="0"/>
    <s v="US"/>
    <s v="USD"/>
    <n v="1347382053"/>
    <n v="1344962853"/>
    <b v="0"/>
    <n v="104"/>
    <b v="1"/>
    <s v="music/rock"/>
    <n v="12"/>
    <n v="8.3800000000000008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720.01"/>
    <x v="0"/>
    <s v="US"/>
    <s v="USD"/>
    <n v="1385932867"/>
    <n v="1383337267"/>
    <b v="0"/>
    <n v="108"/>
    <b v="1"/>
    <s v="music/rock"/>
    <n v="9"/>
    <n v="6.67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5452"/>
    <x v="0"/>
    <s v="US"/>
    <s v="USD"/>
    <n v="1353905940"/>
    <n v="1351011489"/>
    <b v="0"/>
    <n v="38"/>
    <b v="1"/>
    <s v="music/rock"/>
    <n v="273"/>
    <n v="143.47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2193"/>
    <x v="0"/>
    <s v="US"/>
    <s v="USD"/>
    <n v="1403026882"/>
    <n v="1400175682"/>
    <b v="0"/>
    <n v="88"/>
    <b v="1"/>
    <s v="music/rock"/>
    <n v="55"/>
    <n v="24.92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1091"/>
    <x v="0"/>
    <s v="US"/>
    <s v="USD"/>
    <n v="1392929333"/>
    <n v="1389041333"/>
    <b v="0"/>
    <n v="82"/>
    <b v="1"/>
    <s v="music/rock"/>
    <n v="18"/>
    <n v="13.3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2195"/>
    <x v="0"/>
    <s v="US"/>
    <s v="USD"/>
    <n v="1330671540"/>
    <n v="1328040375"/>
    <b v="0"/>
    <n v="126"/>
    <b v="1"/>
    <s v="music/rock"/>
    <n v="55"/>
    <n v="17.4200000000000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420"/>
    <x v="0"/>
    <s v="US"/>
    <s v="USD"/>
    <n v="1350074261"/>
    <n v="1347482261"/>
    <b v="0"/>
    <n v="133"/>
    <b v="1"/>
    <s v="music/rock"/>
    <n v="4"/>
    <n v="3.16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2196"/>
    <x v="0"/>
    <s v="US"/>
    <s v="USD"/>
    <n v="1316851854"/>
    <n v="1311667854"/>
    <b v="0"/>
    <n v="47"/>
    <b v="1"/>
    <s v="music/rock"/>
    <n v="55"/>
    <n v="46.72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420.99"/>
    <x v="0"/>
    <s v="US"/>
    <s v="USD"/>
    <n v="1326690000"/>
    <n v="1324329156"/>
    <b v="0"/>
    <n v="58"/>
    <b v="1"/>
    <s v="music/rock"/>
    <n v="4"/>
    <n v="7.26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5456"/>
    <x v="0"/>
    <s v="US"/>
    <s v="USD"/>
    <n v="1306994340"/>
    <n v="1303706001"/>
    <b v="0"/>
    <n v="32"/>
    <b v="1"/>
    <s v="music/rock"/>
    <n v="273"/>
    <n v="170.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5462"/>
    <x v="0"/>
    <s v="US"/>
    <s v="USD"/>
    <n v="1468270261"/>
    <n v="1463086261"/>
    <b v="0"/>
    <n v="37"/>
    <b v="1"/>
    <s v="music/rock"/>
    <n v="273"/>
    <n v="147.62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2050"/>
    <x v="0"/>
    <s v="US"/>
    <s v="USD"/>
    <n v="1307851200"/>
    <n v="1304129088"/>
    <b v="0"/>
    <n v="87"/>
    <b v="1"/>
    <s v="music/rock"/>
    <n v="46"/>
    <n v="2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31754.69"/>
    <x v="0"/>
    <s v="US"/>
    <s v="USD"/>
    <n v="1262302740"/>
    <n v="1257444140"/>
    <b v="0"/>
    <n v="15"/>
    <b v="1"/>
    <s v="music/rock"/>
    <n v="6351"/>
    <n v="2116.98"/>
    <x v="4"/>
    <s v="rock"/>
    <x v="1637"/>
    <d v="2009-12-31T23:39:00"/>
  </r>
  <r>
    <n v="1638"/>
    <s v="Avenues EP 2013"/>
    <s v="Avenues will be going in to the studio to record a new EP with Matt Allison!"/>
    <n v="1000"/>
    <n v="12165"/>
    <x v="0"/>
    <s v="US"/>
    <s v="USD"/>
    <n v="1362086700"/>
    <n v="1358180968"/>
    <b v="0"/>
    <n v="27"/>
    <b v="1"/>
    <s v="music/rock"/>
    <n v="1217"/>
    <n v="450.5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7015"/>
    <x v="0"/>
    <s v="US"/>
    <s v="USD"/>
    <n v="1330789165"/>
    <n v="1328197165"/>
    <b v="0"/>
    <n v="19"/>
    <b v="1"/>
    <s v="music/rock"/>
    <n v="390"/>
    <n v="369.21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51544"/>
    <x v="0"/>
    <s v="US"/>
    <s v="USD"/>
    <n v="1280800740"/>
    <n v="1279603955"/>
    <b v="0"/>
    <n v="17"/>
    <b v="1"/>
    <s v="music/rock"/>
    <n v="12886"/>
    <n v="3032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4152"/>
    <x v="0"/>
    <s v="US"/>
    <s v="USD"/>
    <n v="1418998744"/>
    <n v="1416406744"/>
    <b v="0"/>
    <n v="26"/>
    <b v="1"/>
    <s v="music/pop"/>
    <n v="166"/>
    <n v="159.69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0299"/>
    <x v="0"/>
    <s v="US"/>
    <s v="USD"/>
    <n v="1308011727"/>
    <n v="1306283727"/>
    <b v="0"/>
    <n v="28"/>
    <b v="1"/>
    <s v="music/pop"/>
    <n v="858"/>
    <n v="367.82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1550"/>
    <x v="0"/>
    <s v="US"/>
    <s v="USD"/>
    <n v="1348516012"/>
    <n v="1345924012"/>
    <b v="0"/>
    <n v="37"/>
    <b v="1"/>
    <s v="music/pop"/>
    <n v="31"/>
    <n v="41.89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425"/>
    <x v="0"/>
    <s v="US"/>
    <s v="USD"/>
    <n v="1353551160"/>
    <n v="1348363560"/>
    <b v="0"/>
    <n v="128"/>
    <b v="1"/>
    <s v="music/pop"/>
    <n v="4"/>
    <n v="3.32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1553"/>
    <x v="0"/>
    <s v="US"/>
    <s v="USD"/>
    <n v="1379515740"/>
    <n v="1378306140"/>
    <b v="0"/>
    <n v="10"/>
    <b v="1"/>
    <s v="music/pop"/>
    <n v="31"/>
    <n v="155.30000000000001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5465"/>
    <x v="0"/>
    <s v="GB"/>
    <s v="GBP"/>
    <n v="1408039860"/>
    <n v="1405248503"/>
    <b v="0"/>
    <n v="83"/>
    <b v="1"/>
    <s v="music/pop"/>
    <n v="273"/>
    <n v="65.84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1555"/>
    <x v="0"/>
    <s v="US"/>
    <s v="USD"/>
    <n v="1339235377"/>
    <n v="1336643377"/>
    <b v="0"/>
    <n v="46"/>
    <b v="1"/>
    <s v="music/pop"/>
    <n v="31"/>
    <n v="33.799999999999997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5041"/>
    <x v="0"/>
    <s v="US"/>
    <s v="USD"/>
    <n v="1300636482"/>
    <n v="1298048082"/>
    <b v="0"/>
    <n v="90"/>
    <b v="1"/>
    <s v="music/pop"/>
    <n v="219"/>
    <n v="56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2500"/>
    <x v="0"/>
    <s v="US"/>
    <s v="USD"/>
    <n v="1400862355"/>
    <n v="1396974355"/>
    <b v="0"/>
    <n v="81"/>
    <b v="1"/>
    <s v="music/pop"/>
    <n v="66"/>
    <n v="30.86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5469"/>
    <x v="0"/>
    <s v="US"/>
    <s v="USD"/>
    <n v="1381314437"/>
    <n v="1378722437"/>
    <b v="0"/>
    <n v="32"/>
    <b v="1"/>
    <s v="music/pop"/>
    <n v="273"/>
    <n v="170.91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5478"/>
    <x v="0"/>
    <s v="US"/>
    <s v="USD"/>
    <n v="1303801140"/>
    <n v="1300916220"/>
    <b v="0"/>
    <n v="20"/>
    <b v="1"/>
    <s v="music/pop"/>
    <n v="274"/>
    <n v="273.89999999999998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050"/>
    <x v="0"/>
    <s v="US"/>
    <s v="USD"/>
    <n v="1385297393"/>
    <n v="1382701793"/>
    <b v="0"/>
    <n v="70"/>
    <b v="1"/>
    <s v="music/pop"/>
    <n v="46"/>
    <n v="29.29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1555"/>
    <x v="0"/>
    <s v="US"/>
    <s v="USD"/>
    <n v="1303675296"/>
    <n v="1300996896"/>
    <b v="0"/>
    <n v="168"/>
    <b v="1"/>
    <s v="music/pop"/>
    <n v="31"/>
    <n v="9.2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0814"/>
    <x v="0"/>
    <s v="US"/>
    <s v="USD"/>
    <n v="1334784160"/>
    <n v="1332192160"/>
    <b v="0"/>
    <n v="34"/>
    <b v="1"/>
    <s v="music/pop"/>
    <n v="983"/>
    <n v="318.0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8080.33"/>
    <x v="0"/>
    <s v="US"/>
    <s v="USD"/>
    <n v="1333648820"/>
    <n v="1331060420"/>
    <b v="0"/>
    <n v="48"/>
    <b v="1"/>
    <s v="music/pop"/>
    <n v="539"/>
    <n v="168.34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875"/>
    <x v="0"/>
    <s v="US"/>
    <s v="USD"/>
    <n v="1355437052"/>
    <n v="1352845052"/>
    <b v="0"/>
    <n v="48"/>
    <b v="1"/>
    <s v="music/pop"/>
    <n v="12"/>
    <n v="18.23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30"/>
    <x v="0"/>
    <s v="US"/>
    <s v="USD"/>
    <n v="1337885168"/>
    <n v="1335293168"/>
    <b v="0"/>
    <n v="221"/>
    <b v="1"/>
    <s v="music/pop"/>
    <n v="0"/>
    <n v="0.14000000000000001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1096"/>
    <x v="0"/>
    <s v="US"/>
    <s v="USD"/>
    <n v="1355840400"/>
    <n v="1352524767"/>
    <b v="0"/>
    <n v="107"/>
    <b v="1"/>
    <s v="music/pop"/>
    <n v="18"/>
    <n v="10.24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31820.5"/>
    <x v="0"/>
    <s v="GB"/>
    <s v="GBP"/>
    <n v="1387281600"/>
    <n v="1384811721"/>
    <b v="0"/>
    <n v="45"/>
    <b v="1"/>
    <s v="music/pop"/>
    <n v="6364"/>
    <n v="707.12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243778"/>
    <x v="0"/>
    <s v="IT"/>
    <s v="EUR"/>
    <n v="1462053540"/>
    <n v="1459355950"/>
    <b v="0"/>
    <n v="36"/>
    <b v="1"/>
    <s v="music/pop"/>
    <n v="304723"/>
    <n v="6771.6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10"/>
    <x v="0"/>
    <s v="AT"/>
    <s v="EUR"/>
    <n v="1453064400"/>
    <n v="1449359831"/>
    <b v="0"/>
    <n v="101"/>
    <b v="1"/>
    <s v="music/pop"/>
    <n v="10"/>
    <n v="8.02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721"/>
    <x v="0"/>
    <s v="US"/>
    <s v="USD"/>
    <n v="1325310336"/>
    <n v="1320122736"/>
    <b v="0"/>
    <n v="62"/>
    <b v="1"/>
    <s v="music/pop"/>
    <n v="9"/>
    <n v="11.63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2178"/>
    <x v="0"/>
    <s v="US"/>
    <s v="USD"/>
    <n v="1422750707"/>
    <n v="1420158707"/>
    <b v="0"/>
    <n v="32"/>
    <b v="1"/>
    <s v="music/pop"/>
    <n v="1218"/>
    <n v="380.56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4170.17"/>
    <x v="0"/>
    <s v="US"/>
    <s v="USD"/>
    <n v="1331870340"/>
    <n v="1328033818"/>
    <b v="0"/>
    <n v="89"/>
    <b v="1"/>
    <s v="music/pop"/>
    <n v="167"/>
    <n v="46.86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2585"/>
    <x v="0"/>
    <s v="US"/>
    <s v="USD"/>
    <n v="1298343600"/>
    <n v="1295624113"/>
    <b v="0"/>
    <n v="93"/>
    <b v="1"/>
    <s v="music/pop"/>
    <n v="74"/>
    <n v="27.8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176"/>
    <x v="0"/>
    <s v="US"/>
    <s v="USD"/>
    <n v="1364447073"/>
    <n v="1361858673"/>
    <b v="0"/>
    <n v="98"/>
    <b v="1"/>
    <s v="music/pop"/>
    <n v="167"/>
    <n v="42.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746"/>
    <x v="0"/>
    <s v="US"/>
    <s v="USD"/>
    <n v="1394521140"/>
    <n v="1392169298"/>
    <b v="0"/>
    <n v="82"/>
    <b v="1"/>
    <s v="music/pop"/>
    <n v="81"/>
    <n v="33.49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722"/>
    <x v="0"/>
    <s v="US"/>
    <s v="USD"/>
    <n v="1322454939"/>
    <n v="1319859339"/>
    <b v="0"/>
    <n v="116"/>
    <b v="1"/>
    <s v="music/pop"/>
    <n v="9"/>
    <n v="6.22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5481"/>
    <x v="0"/>
    <s v="US"/>
    <s v="USD"/>
    <n v="1464729276"/>
    <n v="1459545276"/>
    <b v="0"/>
    <n v="52"/>
    <b v="1"/>
    <s v="music/pop"/>
    <n v="274"/>
    <n v="105.4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2229"/>
    <x v="0"/>
    <s v="US"/>
    <s v="USD"/>
    <n v="1278302400"/>
    <n v="1273961999"/>
    <b v="0"/>
    <n v="23"/>
    <b v="1"/>
    <s v="music/pop"/>
    <n v="1223"/>
    <n v="531.70000000000005"/>
    <x v="4"/>
    <s v="pop"/>
    <x v="1670"/>
    <d v="2010-07-05T04:00:00"/>
  </r>
  <r>
    <n v="1671"/>
    <s v="Luke O'Brien's Kickstarter"/>
    <s v="I am seeking funding in order to help take my music from a hobby to a career."/>
    <n v="2000"/>
    <n v="5496"/>
    <x v="0"/>
    <s v="US"/>
    <s v="USD"/>
    <n v="1470056614"/>
    <n v="1467464614"/>
    <b v="0"/>
    <n v="77"/>
    <b v="1"/>
    <s v="music/pop"/>
    <n v="275"/>
    <n v="71.38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7344"/>
    <x v="0"/>
    <s v="US"/>
    <s v="USD"/>
    <n v="1338824730"/>
    <n v="1336232730"/>
    <b v="0"/>
    <n v="49"/>
    <b v="1"/>
    <s v="music/pop"/>
    <n v="432"/>
    <n v="149.8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5103"/>
    <x v="0"/>
    <s v="US"/>
    <s v="USD"/>
    <n v="1425675892"/>
    <n v="1423083892"/>
    <b v="0"/>
    <n v="59"/>
    <b v="1"/>
    <s v="music/pop"/>
    <n v="243"/>
    <n v="86.4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557"/>
    <x v="0"/>
    <s v="US"/>
    <s v="USD"/>
    <n v="1471503540"/>
    <n v="1468852306"/>
    <b v="0"/>
    <n v="113"/>
    <b v="1"/>
    <s v="music/pop"/>
    <n v="31"/>
    <n v="13.78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2252"/>
    <x v="0"/>
    <s v="US"/>
    <s v="USD"/>
    <n v="1318802580"/>
    <n v="1316194540"/>
    <b v="0"/>
    <n v="34"/>
    <b v="1"/>
    <s v="music/pop"/>
    <n v="1225"/>
    <n v="360.35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080"/>
    <x v="0"/>
    <s v="US"/>
    <s v="USD"/>
    <n v="1334980740"/>
    <n v="1330968347"/>
    <b v="0"/>
    <n v="42"/>
    <b v="1"/>
    <s v="music/pop"/>
    <n v="103"/>
    <n v="73.33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1097"/>
    <x v="0"/>
    <s v="ES"/>
    <s v="EUR"/>
    <n v="1460786340"/>
    <n v="1455615976"/>
    <b v="0"/>
    <n v="42"/>
    <b v="1"/>
    <s v="music/pop"/>
    <n v="18"/>
    <n v="26.1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8084"/>
    <x v="0"/>
    <s v="US"/>
    <s v="USD"/>
    <n v="1391718671"/>
    <n v="1390509071"/>
    <b v="0"/>
    <n v="49"/>
    <b v="1"/>
    <s v="music/pop"/>
    <n v="539"/>
    <n v="164.98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5500"/>
    <x v="0"/>
    <s v="US"/>
    <s v="USD"/>
    <n v="1311298745"/>
    <n v="1309311545"/>
    <b v="0"/>
    <n v="56"/>
    <b v="1"/>
    <s v="music/pop"/>
    <n v="275"/>
    <n v="98.21"/>
    <x v="4"/>
    <s v="pop"/>
    <x v="1679"/>
    <d v="2011-07-22T01:39:05"/>
  </r>
  <r>
    <n v="1680"/>
    <s v="Kick Out a Record"/>
    <s v="Working Musician dilemma #164: how the taxman put Kick the Record 2.0 on hold"/>
    <n v="1000"/>
    <n v="12256"/>
    <x v="0"/>
    <s v="US"/>
    <s v="USD"/>
    <n v="1405188667"/>
    <n v="1402596667"/>
    <b v="0"/>
    <n v="25"/>
    <b v="1"/>
    <s v="music/pop"/>
    <n v="1226"/>
    <n v="490.24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0"/>
    <x v="3"/>
    <s v="US"/>
    <s v="USD"/>
    <n v="1490752800"/>
    <n v="1486522484"/>
    <b v="0"/>
    <n v="884"/>
    <b v="0"/>
    <s v="music/faith"/>
    <n v="0"/>
    <n v="0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1100"/>
    <x v="3"/>
    <s v="US"/>
    <s v="USD"/>
    <n v="1492142860"/>
    <n v="1486962460"/>
    <b v="0"/>
    <n v="0"/>
    <b v="0"/>
    <s v="music/faith"/>
    <n v="18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2585"/>
    <x v="3"/>
    <s v="FR"/>
    <s v="EUR"/>
    <n v="1491590738"/>
    <n v="1489517138"/>
    <b v="0"/>
    <n v="10"/>
    <b v="0"/>
    <s v="music/faith"/>
    <n v="74"/>
    <n v="258.5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725"/>
    <x v="3"/>
    <s v="US"/>
    <s v="USD"/>
    <n v="1489775641"/>
    <n v="1487360041"/>
    <b v="0"/>
    <n v="101"/>
    <b v="0"/>
    <s v="music/faith"/>
    <n v="9"/>
    <n v="7.18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56079.83"/>
    <x v="3"/>
    <s v="US"/>
    <s v="USD"/>
    <n v="1490331623"/>
    <n v="1487743223"/>
    <b v="0"/>
    <n v="15"/>
    <b v="0"/>
    <s v="music/faith"/>
    <n v="16023"/>
    <n v="3738.66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560"/>
    <x v="3"/>
    <s v="CA"/>
    <s v="CAD"/>
    <n v="1493320519"/>
    <n v="1488140119"/>
    <b v="0"/>
    <n v="1"/>
    <b v="0"/>
    <s v="music/faith"/>
    <n v="31"/>
    <n v="1560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425"/>
    <x v="3"/>
    <s v="US"/>
    <s v="USD"/>
    <n v="1491855300"/>
    <n v="1488935245"/>
    <b v="0"/>
    <n v="39"/>
    <b v="0"/>
    <s v="music/faith"/>
    <n v="4"/>
    <n v="10.9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2198"/>
    <x v="3"/>
    <s v="US"/>
    <s v="USD"/>
    <n v="1491738594"/>
    <n v="1489150194"/>
    <b v="0"/>
    <n v="7"/>
    <b v="0"/>
    <s v="music/faith"/>
    <n v="55"/>
    <n v="314"/>
    <x v="4"/>
    <s v="faith"/>
    <x v="1688"/>
    <d v="2017-04-09T11:49:54"/>
  </r>
  <r>
    <n v="1689"/>
    <s v="Fly Away"/>
    <s v="Praising the Living God in the second half of life."/>
    <n v="2400"/>
    <n v="5010"/>
    <x v="3"/>
    <s v="US"/>
    <s v="USD"/>
    <n v="1489700230"/>
    <n v="1487111830"/>
    <b v="0"/>
    <n v="14"/>
    <b v="0"/>
    <s v="music/faith"/>
    <n v="209"/>
    <n v="357.86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4176"/>
    <x v="3"/>
    <s v="US"/>
    <s v="USD"/>
    <n v="1491470442"/>
    <n v="1488882042"/>
    <b v="0"/>
    <n v="11"/>
    <b v="0"/>
    <s v="music/faith"/>
    <n v="167"/>
    <n v="379.64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1"/>
    <x v="3"/>
    <s v="US"/>
    <s v="USD"/>
    <n v="1491181200"/>
    <n v="1488387008"/>
    <b v="0"/>
    <n v="38"/>
    <b v="0"/>
    <s v="music/faith"/>
    <n v="0"/>
    <n v="0.28999999999999998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1561"/>
    <x v="3"/>
    <s v="US"/>
    <s v="USD"/>
    <n v="1490572740"/>
    <n v="1487734667"/>
    <b v="0"/>
    <n v="15"/>
    <b v="0"/>
    <s v="music/faith"/>
    <n v="31"/>
    <n v="104.07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3080"/>
    <x v="3"/>
    <s v="GB"/>
    <s v="GBP"/>
    <n v="1491768000"/>
    <n v="1489097112"/>
    <b v="0"/>
    <n v="8"/>
    <b v="0"/>
    <s v="music/faith"/>
    <n v="103"/>
    <n v="38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425"/>
    <x v="3"/>
    <s v="US"/>
    <s v="USD"/>
    <n v="1490589360"/>
    <n v="1488038674"/>
    <b v="0"/>
    <n v="1"/>
    <b v="0"/>
    <s v="music/faith"/>
    <n v="4"/>
    <n v="42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66"/>
    <x v="3"/>
    <s v="US"/>
    <s v="USD"/>
    <n v="1491786000"/>
    <n v="1488847514"/>
    <b v="0"/>
    <n v="23"/>
    <b v="0"/>
    <s v="music/faith"/>
    <n v="2"/>
    <n v="11.57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40"/>
    <x v="3"/>
    <s v="US"/>
    <s v="USD"/>
    <n v="1491781648"/>
    <n v="1489193248"/>
    <b v="0"/>
    <n v="22"/>
    <b v="0"/>
    <s v="music/faith"/>
    <n v="2"/>
    <n v="10.9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1286"/>
    <x v="3"/>
    <s v="US"/>
    <s v="USD"/>
    <n v="1491943445"/>
    <n v="1489351445"/>
    <b v="0"/>
    <n v="4"/>
    <b v="0"/>
    <s v="music/faith"/>
    <n v="25"/>
    <n v="321.5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63"/>
    <x v="3"/>
    <s v="US"/>
    <s v="USD"/>
    <n v="1491019200"/>
    <n v="1488418990"/>
    <b v="0"/>
    <n v="79"/>
    <b v="0"/>
    <s v="music/faith"/>
    <n v="0"/>
    <n v="0.8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290"/>
    <x v="2"/>
    <s v="US"/>
    <s v="USD"/>
    <n v="1421337405"/>
    <n v="1418745405"/>
    <b v="0"/>
    <n v="2"/>
    <b v="0"/>
    <s v="music/faith"/>
    <n v="26"/>
    <n v="645"/>
    <x v="4"/>
    <s v="faith"/>
    <x v="1701"/>
    <d v="2015-01-15T15:56:45"/>
  </r>
  <r>
    <n v="1702"/>
    <s v="lyndale lewis and new vision prosper cd release"/>
    <s v="I can do all things through christ jesus"/>
    <n v="16500"/>
    <n v="105"/>
    <x v="2"/>
    <s v="US"/>
    <s v="USD"/>
    <n v="1427745150"/>
    <n v="1425156750"/>
    <b v="0"/>
    <n v="1"/>
    <b v="0"/>
    <s v="music/faith"/>
    <n v="1"/>
    <n v="105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1563"/>
    <x v="2"/>
    <s v="US"/>
    <s v="USD"/>
    <n v="1441003537"/>
    <n v="1435819537"/>
    <b v="0"/>
    <n v="2"/>
    <b v="0"/>
    <s v="music/faith"/>
    <n v="31"/>
    <n v="781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5501"/>
    <x v="2"/>
    <s v="US"/>
    <s v="USD"/>
    <n v="1424056873"/>
    <n v="1421464873"/>
    <b v="0"/>
    <n v="11"/>
    <b v="0"/>
    <s v="music/faith"/>
    <n v="275"/>
    <n v="500.09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5504"/>
    <x v="2"/>
    <s v="US"/>
    <s v="USD"/>
    <n v="1441814400"/>
    <n v="1440807846"/>
    <b v="0"/>
    <n v="0"/>
    <b v="0"/>
    <s v="music/faith"/>
    <n v="275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1216"/>
    <x v="2"/>
    <s v="DE"/>
    <s v="EUR"/>
    <n v="1440314472"/>
    <n v="1435130472"/>
    <b v="0"/>
    <n v="0"/>
    <b v="0"/>
    <s v="music/faith"/>
    <n v="22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1565"/>
    <x v="2"/>
    <s v="US"/>
    <s v="USD"/>
    <n v="1459181895"/>
    <n v="1456593495"/>
    <b v="0"/>
    <n v="9"/>
    <b v="0"/>
    <s v="music/faith"/>
    <n v="31"/>
    <n v="173.89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995"/>
    <x v="2"/>
    <s v="US"/>
    <s v="USD"/>
    <n v="1462135706"/>
    <n v="1458679706"/>
    <b v="0"/>
    <n v="0"/>
    <b v="0"/>
    <s v="music/faith"/>
    <n v="14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7206"/>
    <x v="2"/>
    <s v="US"/>
    <s v="USD"/>
    <n v="1409513940"/>
    <n v="1405949514"/>
    <b v="0"/>
    <n v="4"/>
    <b v="0"/>
    <s v="music/faith"/>
    <n v="412"/>
    <n v="1801.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1565"/>
    <x v="2"/>
    <s v="DE"/>
    <s v="EUR"/>
    <n v="1453122000"/>
    <n v="1449151888"/>
    <b v="0"/>
    <n v="1"/>
    <b v="0"/>
    <s v="music/faith"/>
    <n v="31"/>
    <n v="1565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425"/>
    <x v="2"/>
    <s v="US"/>
    <s v="USD"/>
    <n v="1409585434"/>
    <n v="1406907034"/>
    <b v="0"/>
    <n v="2"/>
    <b v="0"/>
    <s v="music/faith"/>
    <n v="4"/>
    <n v="212.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1570"/>
    <x v="2"/>
    <s v="US"/>
    <s v="USD"/>
    <n v="1435701353"/>
    <n v="1430517353"/>
    <b v="0"/>
    <n v="0"/>
    <b v="0"/>
    <s v="music/faith"/>
    <n v="31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3081"/>
    <x v="2"/>
    <s v="US"/>
    <s v="USD"/>
    <n v="1412536412"/>
    <n v="1409944412"/>
    <b v="0"/>
    <n v="1"/>
    <b v="0"/>
    <s v="music/faith"/>
    <n v="103"/>
    <n v="3081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30"/>
    <x v="2"/>
    <s v="US"/>
    <s v="USD"/>
    <n v="1430517761"/>
    <n v="1427925761"/>
    <b v="0"/>
    <n v="17"/>
    <b v="0"/>
    <s v="music/faith"/>
    <n v="0"/>
    <n v="1.76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570"/>
    <x v="2"/>
    <s v="US"/>
    <s v="USD"/>
    <n v="1427772120"/>
    <n v="1425186785"/>
    <b v="0"/>
    <n v="2"/>
    <b v="0"/>
    <s v="music/faith"/>
    <n v="31"/>
    <n v="78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5509"/>
    <x v="2"/>
    <s v="US"/>
    <s v="USD"/>
    <n v="1481295099"/>
    <n v="1477835499"/>
    <b v="0"/>
    <n v="3"/>
    <b v="0"/>
    <s v="music/faith"/>
    <n v="275"/>
    <n v="1836.33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2857"/>
    <x v="2"/>
    <s v="US"/>
    <s v="USD"/>
    <n v="1461211200"/>
    <n v="1459467238"/>
    <b v="0"/>
    <n v="41"/>
    <b v="0"/>
    <s v="music/faith"/>
    <n v="88"/>
    <n v="69.680000000000007"/>
    <x v="4"/>
    <s v="faith"/>
    <x v="1717"/>
    <d v="2016-04-21T04:00:00"/>
  </r>
  <r>
    <n v="1718"/>
    <s v="The Prodigal Son"/>
    <s v="A melody for the galaxy."/>
    <n v="35000"/>
    <n v="6"/>
    <x v="2"/>
    <s v="US"/>
    <s v="USD"/>
    <n v="1463201940"/>
    <n v="1459435149"/>
    <b v="0"/>
    <n v="2"/>
    <b v="0"/>
    <s v="music/faith"/>
    <n v="0"/>
    <n v="3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2200"/>
    <x v="2"/>
    <s v="US"/>
    <s v="USD"/>
    <n v="1410958191"/>
    <n v="1408366191"/>
    <b v="0"/>
    <n v="3"/>
    <b v="0"/>
    <s v="music/faith"/>
    <n v="55"/>
    <n v="733.33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02"/>
    <x v="2"/>
    <s v="US"/>
    <s v="USD"/>
    <n v="1415562471"/>
    <n v="1412966871"/>
    <b v="0"/>
    <n v="8"/>
    <b v="0"/>
    <s v="music/faith"/>
    <n v="55"/>
    <n v="275.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1570"/>
    <x v="2"/>
    <s v="US"/>
    <s v="USD"/>
    <n v="1449831863"/>
    <n v="1447239863"/>
    <b v="0"/>
    <n v="0"/>
    <b v="0"/>
    <s v="music/faith"/>
    <n v="31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3700"/>
    <x v="2"/>
    <s v="US"/>
    <s v="USD"/>
    <n v="1459642200"/>
    <n v="1456441429"/>
    <b v="0"/>
    <n v="1"/>
    <b v="0"/>
    <s v="music/faith"/>
    <n v="128"/>
    <n v="3700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425"/>
    <x v="2"/>
    <s v="US"/>
    <s v="USD"/>
    <n v="1435730400"/>
    <n v="1430855315"/>
    <b v="0"/>
    <n v="3"/>
    <b v="0"/>
    <s v="music/faith"/>
    <n v="4"/>
    <n v="141.66999999999999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1100"/>
    <x v="2"/>
    <s v="US"/>
    <s v="USD"/>
    <n v="1414707762"/>
    <n v="1412115762"/>
    <b v="0"/>
    <n v="4"/>
    <b v="0"/>
    <s v="music/faith"/>
    <n v="18"/>
    <n v="2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1217"/>
    <x v="2"/>
    <s v="US"/>
    <s v="USD"/>
    <n v="1408922049"/>
    <n v="1406330049"/>
    <b v="0"/>
    <n v="9"/>
    <b v="0"/>
    <s v="music/faith"/>
    <n v="22"/>
    <n v="135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1025"/>
    <x v="2"/>
    <s v="US"/>
    <s v="USD"/>
    <n v="1403906664"/>
    <n v="1401401064"/>
    <b v="0"/>
    <n v="16"/>
    <b v="0"/>
    <s v="music/faith"/>
    <n v="16"/>
    <n v="64.06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3084"/>
    <x v="2"/>
    <s v="GB"/>
    <s v="GBP"/>
    <n v="1428231600"/>
    <n v="1423520177"/>
    <b v="0"/>
    <n v="1"/>
    <b v="0"/>
    <s v="music/faith"/>
    <n v="103"/>
    <n v="3084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10046"/>
    <x v="2"/>
    <s v="US"/>
    <s v="USD"/>
    <n v="1445439674"/>
    <n v="1442847674"/>
    <b v="0"/>
    <n v="7"/>
    <b v="0"/>
    <s v="music/faith"/>
    <n v="804"/>
    <n v="1435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426"/>
    <x v="2"/>
    <s v="US"/>
    <s v="USD"/>
    <n v="1465521306"/>
    <n v="1460337306"/>
    <b v="0"/>
    <n v="0"/>
    <b v="0"/>
    <s v="music/faith"/>
    <n v="4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3095.11"/>
    <x v="2"/>
    <s v="US"/>
    <s v="USD"/>
    <n v="1445738783"/>
    <n v="1443146783"/>
    <b v="0"/>
    <n v="0"/>
    <b v="0"/>
    <s v="music/faith"/>
    <n v="103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12321"/>
    <x v="2"/>
    <s v="US"/>
    <s v="USD"/>
    <n v="1434034800"/>
    <n v="1432849552"/>
    <b v="0"/>
    <n v="0"/>
    <b v="0"/>
    <s v="music/faith"/>
    <n v="1232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2204"/>
    <x v="2"/>
    <s v="US"/>
    <s v="USD"/>
    <n v="1452920400"/>
    <n v="1447777481"/>
    <b v="0"/>
    <n v="0"/>
    <b v="0"/>
    <s v="music/faith"/>
    <n v="55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426"/>
    <x v="2"/>
    <s v="US"/>
    <s v="USD"/>
    <n v="1473802200"/>
    <n v="1472746374"/>
    <b v="0"/>
    <n v="0"/>
    <b v="0"/>
    <s v="music/faith"/>
    <n v="4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2052"/>
    <x v="2"/>
    <s v="US"/>
    <s v="USD"/>
    <n v="1431046356"/>
    <n v="1428454356"/>
    <b v="0"/>
    <n v="1"/>
    <b v="0"/>
    <s v="music/faith"/>
    <n v="46"/>
    <n v="2052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2325"/>
    <x v="2"/>
    <s v="US"/>
    <s v="USD"/>
    <n v="1470598345"/>
    <n v="1468006345"/>
    <b v="0"/>
    <n v="2"/>
    <b v="0"/>
    <s v="music/faith"/>
    <n v="1233"/>
    <n v="6162.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3100"/>
    <x v="2"/>
    <s v="US"/>
    <s v="USD"/>
    <n v="1447018833"/>
    <n v="1444423233"/>
    <b v="0"/>
    <n v="1"/>
    <b v="0"/>
    <s v="music/faith"/>
    <n v="103"/>
    <n v="3100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2210"/>
    <x v="2"/>
    <s v="US"/>
    <s v="USD"/>
    <n v="1437432392"/>
    <n v="1434840392"/>
    <b v="0"/>
    <n v="15"/>
    <b v="0"/>
    <s v="music/faith"/>
    <n v="55"/>
    <n v="147.33000000000001"/>
    <x v="4"/>
    <s v="faith"/>
    <x v="1737"/>
    <d v="2015-07-20T22:46:32"/>
  </r>
  <r>
    <n v="1738"/>
    <s v="The Flashing Lights"/>
    <s v="Music that inspires and gives hope for overcoming and change. And it is good music."/>
    <n v="5000"/>
    <n v="1571"/>
    <x v="2"/>
    <s v="US"/>
    <s v="USD"/>
    <n v="1412283542"/>
    <n v="1409691542"/>
    <b v="0"/>
    <n v="1"/>
    <b v="0"/>
    <s v="music/faith"/>
    <n v="31"/>
    <n v="1571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2348.5"/>
    <x v="2"/>
    <s v="US"/>
    <s v="USD"/>
    <n v="1462391932"/>
    <n v="1457297932"/>
    <b v="0"/>
    <n v="1"/>
    <b v="0"/>
    <s v="music/faith"/>
    <n v="1235"/>
    <n v="12348.5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3100"/>
    <x v="2"/>
    <s v="US"/>
    <s v="USD"/>
    <n v="1437075422"/>
    <n v="1434483422"/>
    <b v="0"/>
    <n v="0"/>
    <b v="0"/>
    <s v="music/faith"/>
    <n v="103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0300"/>
    <x v="0"/>
    <s v="GB"/>
    <s v="GBP"/>
    <n v="1433948671"/>
    <n v="1430060671"/>
    <b v="0"/>
    <n v="52"/>
    <b v="1"/>
    <s v="photography/photobooks"/>
    <n v="858"/>
    <n v="198.0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5509"/>
    <x v="0"/>
    <s v="US"/>
    <s v="USD"/>
    <n v="1483822800"/>
    <n v="1481058170"/>
    <b v="0"/>
    <n v="34"/>
    <b v="1"/>
    <s v="photography/photobooks"/>
    <n v="275"/>
    <n v="162.03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1100"/>
    <x v="0"/>
    <s v="US"/>
    <s v="USD"/>
    <n v="1472270340"/>
    <n v="1470348775"/>
    <b v="0"/>
    <n v="67"/>
    <b v="1"/>
    <s v="photography/photobooks"/>
    <n v="18"/>
    <n v="16.420000000000002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1217"/>
    <x v="0"/>
    <s v="GB"/>
    <s v="GBP"/>
    <n v="1425821477"/>
    <n v="1421937077"/>
    <b v="0"/>
    <n v="70"/>
    <b v="1"/>
    <s v="photography/photobooks"/>
    <n v="22"/>
    <n v="17.3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997"/>
    <x v="0"/>
    <s v="US"/>
    <s v="USD"/>
    <n v="1482372000"/>
    <n v="1479276838"/>
    <b v="0"/>
    <n v="89"/>
    <b v="1"/>
    <s v="photography/photobooks"/>
    <n v="14"/>
    <n v="11.2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145"/>
    <x v="0"/>
    <s v="US"/>
    <s v="USD"/>
    <n v="1479952800"/>
    <n v="1477368867"/>
    <b v="0"/>
    <n v="107"/>
    <b v="1"/>
    <s v="photography/photobooks"/>
    <n v="1"/>
    <n v="1.36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625"/>
    <x v="0"/>
    <s v="GB"/>
    <s v="GBP"/>
    <n v="1447426800"/>
    <n v="1444904830"/>
    <b v="0"/>
    <n v="159"/>
    <b v="1"/>
    <s v="photography/photobooks"/>
    <n v="7"/>
    <n v="3.93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0"/>
    <x v="0"/>
    <s v="CA"/>
    <s v="CAD"/>
    <n v="1441234143"/>
    <n v="1438642143"/>
    <b v="0"/>
    <n v="181"/>
    <b v="1"/>
    <s v="photography/photobooks"/>
    <n v="0"/>
    <n v="0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310"/>
    <x v="0"/>
    <s v="LU"/>
    <s v="EUR"/>
    <n v="1488394800"/>
    <n v="1485213921"/>
    <b v="0"/>
    <n v="131"/>
    <b v="1"/>
    <s v="photography/photobooks"/>
    <n v="3"/>
    <n v="2.37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571.55"/>
    <x v="0"/>
    <s v="US"/>
    <s v="USD"/>
    <n v="1461096304"/>
    <n v="1458936304"/>
    <b v="0"/>
    <n v="125"/>
    <b v="1"/>
    <s v="photography/photobooks"/>
    <n v="31"/>
    <n v="12.57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427"/>
    <x v="0"/>
    <s v="US"/>
    <s v="USD"/>
    <n v="1426787123"/>
    <n v="1424198723"/>
    <b v="0"/>
    <n v="61"/>
    <b v="1"/>
    <s v="photography/photobooks"/>
    <n v="4"/>
    <n v="7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10300"/>
    <x v="0"/>
    <s v="GB"/>
    <s v="GBP"/>
    <n v="1476425082"/>
    <n v="1473833082"/>
    <b v="0"/>
    <n v="90"/>
    <b v="1"/>
    <s v="photography/photobooks"/>
    <n v="858"/>
    <n v="114.44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45"/>
    <x v="0"/>
    <s v="DK"/>
    <s v="DKK"/>
    <n v="1458579568"/>
    <n v="1455991168"/>
    <b v="0"/>
    <n v="35"/>
    <b v="1"/>
    <s v="photography/photobooks"/>
    <n v="1"/>
    <n v="4.1399999999999997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645"/>
    <x v="0"/>
    <s v="CA"/>
    <s v="CAD"/>
    <n v="1428091353"/>
    <n v="1425502953"/>
    <b v="0"/>
    <n v="90"/>
    <b v="1"/>
    <s v="photography/photobooks"/>
    <n v="8"/>
    <n v="7.17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409782"/>
    <x v="0"/>
    <s v="US"/>
    <s v="USD"/>
    <n v="1444071361"/>
    <n v="1441479361"/>
    <b v="0"/>
    <n v="4"/>
    <b v="1"/>
    <s v="photography/photobooks"/>
    <n v="1639128"/>
    <n v="102445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1218"/>
    <x v="0"/>
    <s v="US"/>
    <s v="USD"/>
    <n v="1472443269"/>
    <n v="1468987269"/>
    <b v="0"/>
    <n v="120"/>
    <b v="1"/>
    <s v="photography/photobooks"/>
    <n v="22"/>
    <n v="10.15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1575"/>
    <x v="0"/>
    <s v="US"/>
    <s v="USD"/>
    <n v="1485631740"/>
    <n v="1483041083"/>
    <b v="0"/>
    <n v="14"/>
    <b v="1"/>
    <s v="photography/photobooks"/>
    <n v="32"/>
    <n v="112.5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2353"/>
    <x v="0"/>
    <s v="US"/>
    <s v="USD"/>
    <n v="1468536992"/>
    <n v="1463352992"/>
    <b v="0"/>
    <n v="27"/>
    <b v="1"/>
    <s v="photography/photobooks"/>
    <n v="1235"/>
    <n v="457.52"/>
    <x v="8"/>
    <s v="photobooks"/>
    <x v="1758"/>
    <d v="2016-07-14T22:56:32"/>
  </r>
  <r>
    <n v="1759"/>
    <s v="Death Valley"/>
    <s v="Death Valley will be the first photo book of Andi State"/>
    <n v="5000"/>
    <n v="1575"/>
    <x v="0"/>
    <s v="US"/>
    <s v="USD"/>
    <n v="1427309629"/>
    <n v="1425585229"/>
    <b v="0"/>
    <n v="49"/>
    <b v="1"/>
    <s v="photography/photobooks"/>
    <n v="32"/>
    <n v="32.14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1575"/>
    <x v="0"/>
    <s v="US"/>
    <s v="USD"/>
    <n v="1456416513"/>
    <n v="1454688513"/>
    <b v="0"/>
    <n v="102"/>
    <b v="1"/>
    <s v="photography/photobooks"/>
    <n v="32"/>
    <n v="15.4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84133.01"/>
    <x v="0"/>
    <s v="GB"/>
    <s v="GBP"/>
    <n v="1442065060"/>
    <n v="1437745060"/>
    <b v="0"/>
    <n v="3"/>
    <b v="1"/>
    <s v="photography/photobooks"/>
    <n v="184133"/>
    <n v="61377.67"/>
    <x v="8"/>
    <s v="photobooks"/>
    <x v="1761"/>
    <d v="2015-09-12T13:37:40"/>
  </r>
  <r>
    <n v="1762"/>
    <s v="&quot;The Naked Pixel&quot; Ali Pakele"/>
    <s v="Project rewards $25 gets you 190+ digital images"/>
    <n v="100"/>
    <n v="193963.9"/>
    <x v="0"/>
    <s v="US"/>
    <s v="USD"/>
    <n v="1457739245"/>
    <n v="1455147245"/>
    <b v="0"/>
    <n v="25"/>
    <b v="1"/>
    <s v="photography/photobooks"/>
    <n v="193964"/>
    <n v="7758.56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266"/>
    <x v="0"/>
    <s v="US"/>
    <s v="USD"/>
    <n v="1477255840"/>
    <n v="1474663840"/>
    <b v="0"/>
    <n v="118"/>
    <b v="1"/>
    <s v="photography/photobooks"/>
    <n v="2"/>
    <n v="2.25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300"/>
    <x v="2"/>
    <s v="GB"/>
    <s v="GBP"/>
    <n v="1407065979"/>
    <n v="1404560379"/>
    <b v="1"/>
    <n v="39"/>
    <b v="0"/>
    <s v="photography/photobooks"/>
    <n v="3"/>
    <n v="7.69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241"/>
    <x v="2"/>
    <s v="US"/>
    <s v="USD"/>
    <n v="1407972712"/>
    <n v="1405380712"/>
    <b v="1"/>
    <n v="103"/>
    <b v="0"/>
    <s v="photography/photobooks"/>
    <n v="2"/>
    <n v="2.34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8091"/>
    <x v="2"/>
    <s v="AU"/>
    <s v="AUD"/>
    <n v="1408999088"/>
    <n v="1407184688"/>
    <b v="1"/>
    <n v="0"/>
    <b v="0"/>
    <s v="photography/photobooks"/>
    <n v="539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1575"/>
    <x v="2"/>
    <s v="US"/>
    <s v="USD"/>
    <n v="1407080884"/>
    <n v="1404488884"/>
    <b v="1"/>
    <n v="39"/>
    <b v="0"/>
    <s v="photography/photobooks"/>
    <n v="32"/>
    <n v="40.38000000000000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576"/>
    <x v="2"/>
    <s v="US"/>
    <s v="USD"/>
    <n v="1411824444"/>
    <n v="1406640444"/>
    <b v="1"/>
    <n v="15"/>
    <b v="0"/>
    <s v="photography/photobooks"/>
    <n v="32"/>
    <n v="105.0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2"/>
    <x v="2"/>
    <s v="US"/>
    <s v="USD"/>
    <n v="1421177959"/>
    <n v="1418585959"/>
    <b v="1"/>
    <n v="22"/>
    <b v="0"/>
    <s v="photography/photobooks"/>
    <n v="0"/>
    <n v="0.09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45"/>
    <x v="2"/>
    <s v="US"/>
    <s v="USD"/>
    <n v="1413312194"/>
    <n v="1410288194"/>
    <b v="1"/>
    <n v="92"/>
    <b v="0"/>
    <s v="photography/photobooks"/>
    <n v="0"/>
    <n v="0.49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2100"/>
    <x v="2"/>
    <s v="GB"/>
    <s v="GBP"/>
    <n v="1414107040"/>
    <n v="1411515040"/>
    <b v="1"/>
    <n v="25"/>
    <b v="0"/>
    <s v="photography/photobooks"/>
    <n v="50"/>
    <n v="84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1218"/>
    <x v="2"/>
    <s v="GB"/>
    <s v="GBP"/>
    <n v="1404666836"/>
    <n v="1399482836"/>
    <b v="1"/>
    <n v="19"/>
    <b v="0"/>
    <s v="photography/photobooks"/>
    <n v="22"/>
    <n v="64.11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1"/>
    <x v="2"/>
    <s v="US"/>
    <s v="USD"/>
    <n v="1421691298"/>
    <n v="1417803298"/>
    <b v="1"/>
    <n v="19"/>
    <b v="0"/>
    <s v="photography/photobooks"/>
    <n v="0"/>
    <n v="0.57999999999999996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4176.1099999999997"/>
    <x v="2"/>
    <s v="US"/>
    <s v="USD"/>
    <n v="1417273140"/>
    <n v="1413609292"/>
    <b v="1"/>
    <n v="13"/>
    <b v="0"/>
    <s v="photography/photobooks"/>
    <n v="167"/>
    <n v="321.24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10"/>
    <x v="2"/>
    <s v="US"/>
    <s v="USD"/>
    <n v="1414193160"/>
    <n v="1410305160"/>
    <b v="1"/>
    <n v="124"/>
    <b v="0"/>
    <s v="photography/photobooks"/>
    <n v="0"/>
    <n v="0.08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1577"/>
    <x v="2"/>
    <s v="GB"/>
    <s v="GBP"/>
    <n v="1414623471"/>
    <n v="1411513071"/>
    <b v="1"/>
    <n v="4"/>
    <b v="0"/>
    <s v="photography/photobooks"/>
    <n v="32"/>
    <n v="394.2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2025"/>
    <x v="2"/>
    <s v="NL"/>
    <s v="EUR"/>
    <n v="1424421253"/>
    <n v="1421829253"/>
    <b v="1"/>
    <n v="10"/>
    <b v="0"/>
    <s v="photography/photobooks"/>
    <n v="42"/>
    <n v="202.5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0"/>
    <x v="2"/>
    <s v="US"/>
    <s v="USD"/>
    <n v="1427485395"/>
    <n v="1423600995"/>
    <b v="1"/>
    <n v="15"/>
    <b v="0"/>
    <s v="photography/photobooks"/>
    <n v="0"/>
    <n v="0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00"/>
    <x v="2"/>
    <s v="US"/>
    <s v="USD"/>
    <n v="1472834180"/>
    <n v="1470242180"/>
    <b v="1"/>
    <n v="38"/>
    <b v="0"/>
    <s v="photography/photobooks"/>
    <n v="3"/>
    <n v="7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"/>
    <x v="2"/>
    <s v="US"/>
    <s v="USD"/>
    <n v="1467469510"/>
    <n v="1462285510"/>
    <b v="1"/>
    <n v="152"/>
    <b v="0"/>
    <s v="photography/photobooks"/>
    <n v="0"/>
    <n v="7.0000000000000007E-2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220"/>
    <x v="2"/>
    <s v="US"/>
    <s v="USD"/>
    <n v="1473950945"/>
    <n v="1471272545"/>
    <b v="1"/>
    <n v="24"/>
    <b v="0"/>
    <s v="photography/photobooks"/>
    <n v="22"/>
    <n v="50.83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6"/>
    <x v="2"/>
    <s v="US"/>
    <s v="USD"/>
    <n v="1456062489"/>
    <n v="1453211289"/>
    <b v="1"/>
    <n v="76"/>
    <b v="0"/>
    <s v="photography/photobooks"/>
    <n v="0"/>
    <n v="0.08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2"/>
    <x v="2"/>
    <s v="US"/>
    <s v="USD"/>
    <n v="1432248478"/>
    <n v="1429656478"/>
    <b v="1"/>
    <n v="185"/>
    <b v="0"/>
    <s v="photography/photobooks"/>
    <n v="0"/>
    <n v="0.01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580"/>
    <x v="2"/>
    <s v="US"/>
    <s v="USD"/>
    <n v="1422674700"/>
    <n v="1419954240"/>
    <b v="1"/>
    <n v="33"/>
    <b v="0"/>
    <s v="photography/photobooks"/>
    <n v="32"/>
    <n v="47.88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5"/>
    <x v="2"/>
    <s v="US"/>
    <s v="USD"/>
    <n v="1413417600"/>
    <n v="1410750855"/>
    <b v="1"/>
    <n v="108"/>
    <b v="0"/>
    <s v="photography/photobooks"/>
    <n v="0"/>
    <n v="0.42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6904"/>
    <x v="2"/>
    <s v="NL"/>
    <s v="EUR"/>
    <n v="1418649177"/>
    <n v="1416057177"/>
    <b v="1"/>
    <n v="29"/>
    <b v="0"/>
    <s v="photography/photobooks"/>
    <n v="363"/>
    <n v="238.07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430"/>
    <x v="2"/>
    <s v="US"/>
    <s v="USD"/>
    <n v="1428158637"/>
    <n v="1425570237"/>
    <b v="1"/>
    <n v="24"/>
    <b v="0"/>
    <s v="photography/photobooks"/>
    <n v="4"/>
    <n v="17.920000000000002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1224"/>
    <x v="2"/>
    <s v="GB"/>
    <s v="GBP"/>
    <n v="1414795542"/>
    <n v="1412203542"/>
    <b v="1"/>
    <n v="4"/>
    <b v="0"/>
    <s v="photography/photobooks"/>
    <n v="22"/>
    <n v="306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726"/>
    <x v="2"/>
    <s v="US"/>
    <s v="USD"/>
    <n v="1421042403"/>
    <n v="1415858403"/>
    <b v="1"/>
    <n v="4"/>
    <b v="0"/>
    <s v="photography/photobooks"/>
    <n v="9"/>
    <n v="181.5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0"/>
    <x v="2"/>
    <s v="US"/>
    <s v="USD"/>
    <n v="1423152678"/>
    <n v="1420560678"/>
    <b v="1"/>
    <n v="15"/>
    <b v="0"/>
    <s v="photography/photobooks"/>
    <n v="0"/>
    <n v="0.6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3100"/>
    <x v="2"/>
    <s v="GB"/>
    <s v="GBP"/>
    <n v="1422553565"/>
    <n v="1417369565"/>
    <b v="1"/>
    <n v="4"/>
    <b v="0"/>
    <s v="photography/photobooks"/>
    <n v="103"/>
    <n v="7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30"/>
    <x v="2"/>
    <s v="US"/>
    <s v="USD"/>
    <n v="1439189940"/>
    <n v="1435970682"/>
    <b v="1"/>
    <n v="139"/>
    <b v="0"/>
    <s v="photography/photobooks"/>
    <n v="0"/>
    <n v="0.22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3100"/>
    <x v="2"/>
    <s v="AU"/>
    <s v="AUD"/>
    <n v="1417127040"/>
    <n v="1414531440"/>
    <b v="1"/>
    <n v="2"/>
    <b v="0"/>
    <s v="photography/photobooks"/>
    <n v="103"/>
    <n v="155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625"/>
    <x v="2"/>
    <s v="US"/>
    <s v="USD"/>
    <n v="1423660422"/>
    <n v="1420636422"/>
    <b v="1"/>
    <n v="18"/>
    <b v="0"/>
    <s v="photography/photobooks"/>
    <n v="7"/>
    <n v="34.72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20"/>
    <x v="2"/>
    <s v="DE"/>
    <s v="EUR"/>
    <n v="1476460800"/>
    <n v="1473922541"/>
    <b v="1"/>
    <n v="81"/>
    <b v="0"/>
    <s v="photography/photobooks"/>
    <n v="0"/>
    <n v="0.25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86"/>
    <x v="2"/>
    <s v="GB"/>
    <s v="GBP"/>
    <n v="1469356366"/>
    <n v="1464172366"/>
    <b v="1"/>
    <n v="86"/>
    <b v="0"/>
    <s v="photography/photobooks"/>
    <n v="0"/>
    <n v="1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430"/>
    <x v="2"/>
    <s v="US"/>
    <s v="USD"/>
    <n v="1481809189"/>
    <n v="1479217189"/>
    <b v="1"/>
    <n v="140"/>
    <b v="0"/>
    <s v="photography/photobooks"/>
    <n v="4"/>
    <n v="3.07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107"/>
    <x v="2"/>
    <s v="US"/>
    <s v="USD"/>
    <n v="1454572233"/>
    <n v="1449388233"/>
    <b v="1"/>
    <n v="37"/>
    <b v="0"/>
    <s v="photography/photobooks"/>
    <n v="1"/>
    <n v="2.89"/>
    <x v="8"/>
    <s v="photobooks"/>
    <x v="1798"/>
    <d v="2016-02-04T07:50:33"/>
  </r>
  <r>
    <n v="1799"/>
    <s v="The UnDiscovered Image"/>
    <s v="The UnDiscovered Image, a monthly publication dedicated to photographers."/>
    <n v="4000"/>
    <n v="2210"/>
    <x v="2"/>
    <s v="GB"/>
    <s v="GBP"/>
    <n v="1415740408"/>
    <n v="1414008808"/>
    <b v="1"/>
    <n v="6"/>
    <b v="0"/>
    <s v="photography/photobooks"/>
    <n v="55"/>
    <n v="368.33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1"/>
    <x v="2"/>
    <s v="GB"/>
    <s v="GBP"/>
    <n v="1476109970"/>
    <n v="1473517970"/>
    <b v="1"/>
    <n v="113"/>
    <b v="0"/>
    <s v="photography/photobooks"/>
    <n v="0"/>
    <n v="0.01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104"/>
    <x v="2"/>
    <s v="GB"/>
    <s v="GBP"/>
    <n v="1450181400"/>
    <n v="1447429868"/>
    <b v="1"/>
    <n v="37"/>
    <b v="0"/>
    <s v="photography/photobooks"/>
    <n v="1"/>
    <n v="2.81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2594"/>
    <x v="2"/>
    <s v="DE"/>
    <s v="EUR"/>
    <n v="1435442340"/>
    <n v="1433416830"/>
    <b v="1"/>
    <n v="18"/>
    <b v="0"/>
    <s v="photography/photobooks"/>
    <n v="74"/>
    <n v="144.1100000000000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100"/>
    <x v="2"/>
    <s v="US"/>
    <s v="USD"/>
    <n v="1423878182"/>
    <n v="1421199782"/>
    <b v="1"/>
    <n v="75"/>
    <b v="0"/>
    <s v="photography/photobooks"/>
    <n v="1"/>
    <n v="1.33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110"/>
    <x v="2"/>
    <s v="US"/>
    <s v="USD"/>
    <n v="1447521404"/>
    <n v="1444061804"/>
    <b v="1"/>
    <n v="52"/>
    <b v="0"/>
    <s v="photography/photobooks"/>
    <n v="1"/>
    <n v="2.12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47.69"/>
    <x v="2"/>
    <s v="DE"/>
    <s v="EUR"/>
    <n v="1443808800"/>
    <n v="1441048658"/>
    <b v="1"/>
    <n v="122"/>
    <b v="0"/>
    <s v="photography/photobooks"/>
    <n v="0"/>
    <n v="0.39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64"/>
    <x v="2"/>
    <s v="GB"/>
    <s v="GBP"/>
    <n v="1412090349"/>
    <n v="1409066349"/>
    <b v="1"/>
    <n v="8"/>
    <b v="0"/>
    <s v="photography/photobooks"/>
    <n v="0"/>
    <n v="8"/>
    <x v="8"/>
    <s v="photobooks"/>
    <x v="1806"/>
    <d v="2014-09-30T15:19:09"/>
  </r>
  <r>
    <n v="1807"/>
    <s v="Anywhere but Here"/>
    <s v="I want to explore alternative cultures and lifestyles in America."/>
    <n v="5000"/>
    <n v="1587"/>
    <x v="2"/>
    <s v="US"/>
    <s v="USD"/>
    <n v="1411868313"/>
    <n v="1409276313"/>
    <b v="1"/>
    <n v="8"/>
    <b v="0"/>
    <s v="photography/photobooks"/>
    <n v="32"/>
    <n v="198.38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20"/>
    <x v="2"/>
    <s v="US"/>
    <s v="USD"/>
    <n v="1486830030"/>
    <n v="1483806030"/>
    <b v="1"/>
    <n v="96"/>
    <b v="0"/>
    <s v="photography/photobooks"/>
    <n v="0"/>
    <n v="0.21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2596"/>
    <x v="2"/>
    <s v="CA"/>
    <s v="CAD"/>
    <n v="1425246439"/>
    <n v="1422222439"/>
    <b v="1"/>
    <n v="9"/>
    <b v="0"/>
    <s v="photography/photobooks"/>
    <n v="74"/>
    <n v="288.44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49321"/>
    <x v="2"/>
    <s v="US"/>
    <s v="USD"/>
    <n v="1408657826"/>
    <n v="1407621026"/>
    <b v="0"/>
    <n v="2"/>
    <b v="0"/>
    <s v="photography/photobooks"/>
    <n v="10960"/>
    <n v="24660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0"/>
    <x v="2"/>
    <s v="US"/>
    <s v="USD"/>
    <n v="1414123200"/>
    <n v="1408962270"/>
    <b v="0"/>
    <n v="26"/>
    <b v="0"/>
    <s v="photography/photobooks"/>
    <n v="0"/>
    <n v="0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1026"/>
    <x v="2"/>
    <s v="GB"/>
    <s v="GBP"/>
    <n v="1467531536"/>
    <n v="1464939536"/>
    <b v="0"/>
    <n v="23"/>
    <b v="0"/>
    <s v="photography/photobooks"/>
    <n v="16"/>
    <n v="44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640"/>
    <x v="2"/>
    <s v="GB"/>
    <s v="GBP"/>
    <n v="1407532812"/>
    <n v="1404940812"/>
    <b v="0"/>
    <n v="0"/>
    <b v="0"/>
    <s v="photography/photobooks"/>
    <n v="7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270"/>
    <x v="2"/>
    <s v="GB"/>
    <s v="GBP"/>
    <n v="1425108736"/>
    <n v="1422516736"/>
    <b v="0"/>
    <n v="140"/>
    <b v="0"/>
    <s v="photography/photobooks"/>
    <n v="2"/>
    <n v="1.93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3105"/>
    <x v="2"/>
    <s v="US"/>
    <s v="USD"/>
    <n v="1435787137"/>
    <n v="1434577537"/>
    <b v="0"/>
    <n v="0"/>
    <b v="0"/>
    <s v="photography/photobooks"/>
    <n v="104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30"/>
    <x v="2"/>
    <s v="CH"/>
    <s v="CHF"/>
    <n v="1469473200"/>
    <n v="1467061303"/>
    <b v="0"/>
    <n v="6"/>
    <b v="0"/>
    <s v="photography/photobooks"/>
    <n v="0"/>
    <n v="5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100"/>
    <x v="2"/>
    <s v="US"/>
    <s v="USD"/>
    <n v="1485759540"/>
    <n v="1480607607"/>
    <b v="0"/>
    <n v="100"/>
    <b v="0"/>
    <s v="photography/photobooks"/>
    <n v="1"/>
    <n v="1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145"/>
    <x v="2"/>
    <s v="US"/>
    <s v="USD"/>
    <n v="1428035850"/>
    <n v="1425447450"/>
    <b v="0"/>
    <n v="0"/>
    <b v="0"/>
    <s v="photography/photobooks"/>
    <n v="1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10335.01"/>
    <x v="2"/>
    <s v="US"/>
    <s v="USD"/>
    <n v="1406743396"/>
    <n v="1404151396"/>
    <b v="0"/>
    <n v="4"/>
    <b v="0"/>
    <s v="photography/photobooks"/>
    <n v="861"/>
    <n v="2583.7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3"/>
    <x v="2"/>
    <s v="US"/>
    <s v="USD"/>
    <n v="1427850090"/>
    <n v="1425261690"/>
    <b v="0"/>
    <n v="8"/>
    <b v="0"/>
    <s v="photography/photobooks"/>
    <n v="0"/>
    <n v="2.8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4181"/>
    <x v="0"/>
    <s v="US"/>
    <s v="USD"/>
    <n v="1330760367"/>
    <n v="1326872367"/>
    <b v="0"/>
    <n v="57"/>
    <b v="1"/>
    <s v="music/rock"/>
    <n v="167"/>
    <n v="73.349999999999994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65924.38"/>
    <x v="0"/>
    <s v="CA"/>
    <s v="CAD"/>
    <n v="1391194860"/>
    <n v="1388084862"/>
    <b v="0"/>
    <n v="11"/>
    <b v="1"/>
    <s v="music/rock"/>
    <n v="21975"/>
    <n v="5993.1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22215"/>
    <x v="0"/>
    <s v="US"/>
    <s v="USD"/>
    <n v="1351095976"/>
    <n v="1348503976"/>
    <b v="0"/>
    <n v="33"/>
    <b v="1"/>
    <s v="music/rock"/>
    <n v="3174"/>
    <n v="673.18"/>
    <x v="4"/>
    <s v="rock"/>
    <x v="1823"/>
    <d v="2012-10-24T16:26:16"/>
  </r>
  <r>
    <n v="1824"/>
    <s v="Tin Man's Broken Wisdom Fund"/>
    <s v="cd fund raiser"/>
    <n v="3000"/>
    <n v="3105"/>
    <x v="0"/>
    <s v="US"/>
    <s v="USD"/>
    <n v="1389146880"/>
    <n v="1387403967"/>
    <b v="0"/>
    <n v="40"/>
    <b v="1"/>
    <s v="music/rock"/>
    <n v="104"/>
    <n v="77.63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5510"/>
    <x v="0"/>
    <s v="US"/>
    <s v="USD"/>
    <n v="1373572903"/>
    <n v="1371585703"/>
    <b v="0"/>
    <n v="50"/>
    <b v="1"/>
    <s v="music/rock"/>
    <n v="276"/>
    <n v="110.2"/>
    <x v="4"/>
    <s v="rock"/>
    <x v="1825"/>
    <d v="2013-07-11T20:01:43"/>
  </r>
  <r>
    <n v="1826"/>
    <s v="BEAR GHOST! Professional Recording! Yay!"/>
    <s v="Hear your favorite Bear Ghost in eargasmic quality!"/>
    <n v="2000"/>
    <n v="5516"/>
    <x v="0"/>
    <s v="US"/>
    <s v="USD"/>
    <n v="1392675017"/>
    <n v="1390083017"/>
    <b v="0"/>
    <n v="38"/>
    <b v="1"/>
    <s v="music/rock"/>
    <n v="276"/>
    <n v="145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727"/>
    <x v="0"/>
    <s v="US"/>
    <s v="USD"/>
    <n v="1299138561"/>
    <n v="1294818561"/>
    <b v="0"/>
    <n v="96"/>
    <b v="1"/>
    <s v="music/rock"/>
    <n v="9"/>
    <n v="7.57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65"/>
    <x v="0"/>
    <s v="US"/>
    <s v="USD"/>
    <n v="1399672800"/>
    <n v="1396906530"/>
    <b v="0"/>
    <n v="48"/>
    <b v="1"/>
    <s v="music/rock"/>
    <n v="0"/>
    <n v="1.35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8095"/>
    <x v="0"/>
    <s v="US"/>
    <s v="USD"/>
    <n v="1295647200"/>
    <n v="1291428371"/>
    <b v="0"/>
    <n v="33"/>
    <b v="1"/>
    <s v="music/rock"/>
    <n v="540"/>
    <n v="245.3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46"/>
    <x v="0"/>
    <s v="US"/>
    <s v="USD"/>
    <n v="1393259107"/>
    <n v="1390667107"/>
    <b v="0"/>
    <n v="226"/>
    <b v="1"/>
    <s v="music/rock"/>
    <n v="1"/>
    <n v="0.6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2400.61"/>
    <x v="0"/>
    <s v="US"/>
    <s v="USD"/>
    <n v="1336866863"/>
    <n v="1335570863"/>
    <b v="0"/>
    <n v="14"/>
    <b v="1"/>
    <s v="music/rock"/>
    <n v="1240"/>
    <n v="885.76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6146"/>
    <x v="0"/>
    <s v="US"/>
    <s v="USD"/>
    <n v="1299243427"/>
    <n v="1296651427"/>
    <b v="0"/>
    <n v="20"/>
    <b v="1"/>
    <s v="music/rock"/>
    <n v="16042"/>
    <n v="2807.3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51605.31"/>
    <x v="0"/>
    <s v="US"/>
    <s v="USD"/>
    <n v="1362211140"/>
    <n v="1359421403"/>
    <b v="0"/>
    <n v="25"/>
    <b v="1"/>
    <s v="music/rock"/>
    <n v="12901"/>
    <n v="2064.21"/>
    <x v="4"/>
    <s v="rock"/>
    <x v="1833"/>
    <d v="2013-03-02T07:59:00"/>
  </r>
  <r>
    <n v="1834"/>
    <s v="TDJ - All Part of the Plan EP/Tour"/>
    <s v="Help us fund our first tour and promote our new EP!"/>
    <n v="10000"/>
    <n v="430"/>
    <x v="0"/>
    <s v="US"/>
    <s v="USD"/>
    <n v="1422140895"/>
    <n v="1418684895"/>
    <b v="0"/>
    <n v="90"/>
    <b v="1"/>
    <s v="music/rock"/>
    <n v="4"/>
    <n v="4.78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31896.33"/>
    <x v="0"/>
    <s v="GB"/>
    <s v="GBP"/>
    <n v="1459439471"/>
    <n v="1456851071"/>
    <b v="0"/>
    <n v="11"/>
    <b v="1"/>
    <s v="music/rock"/>
    <n v="6379"/>
    <n v="2899.67"/>
    <x v="4"/>
    <s v="rock"/>
    <x v="1835"/>
    <d v="2016-03-31T15:51:11"/>
  </r>
  <r>
    <n v="1836"/>
    <s v="KICKSTART OUR &lt;+3"/>
    <s v="Help fund our 2013 Sound &amp; Lighting Touring rig!"/>
    <n v="5000"/>
    <n v="1590.29"/>
    <x v="0"/>
    <s v="US"/>
    <s v="USD"/>
    <n v="1361129129"/>
    <n v="1359660329"/>
    <b v="0"/>
    <n v="55"/>
    <b v="1"/>
    <s v="music/rock"/>
    <n v="32"/>
    <n v="28.91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5648"/>
    <x v="0"/>
    <s v="US"/>
    <s v="USD"/>
    <n v="1332029335"/>
    <n v="1326848935"/>
    <b v="0"/>
    <n v="30"/>
    <b v="1"/>
    <s v="music/rock"/>
    <n v="4275"/>
    <n v="854.93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2410.5"/>
    <x v="0"/>
    <s v="US"/>
    <s v="USD"/>
    <n v="1317438000"/>
    <n v="1314989557"/>
    <b v="0"/>
    <n v="28"/>
    <b v="1"/>
    <s v="music/rock"/>
    <n v="1241"/>
    <n v="443.2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12413"/>
    <x v="0"/>
    <s v="US"/>
    <s v="USD"/>
    <n v="1475342382"/>
    <n v="1472750382"/>
    <b v="0"/>
    <n v="45"/>
    <b v="1"/>
    <s v="music/rock"/>
    <n v="1241"/>
    <n v="275.83999999999997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17590"/>
    <x v="0"/>
    <s v="US"/>
    <s v="USD"/>
    <n v="1367902740"/>
    <n v="1366251510"/>
    <b v="0"/>
    <n v="13"/>
    <b v="1"/>
    <s v="music/rock"/>
    <n v="1954"/>
    <n v="1353.08"/>
    <x v="4"/>
    <s v="rock"/>
    <x v="1840"/>
    <d v="2013-05-07T04:59:00"/>
  </r>
  <r>
    <n v="1841"/>
    <s v="Hydra Effect Debut EP"/>
    <s v="Hard Rock with a Positive Message. Help us fund, release and promote our debut EP!"/>
    <n v="2000"/>
    <n v="5526"/>
    <x v="0"/>
    <s v="US"/>
    <s v="USD"/>
    <n v="1400561940"/>
    <n v="1397679445"/>
    <b v="0"/>
    <n v="40"/>
    <b v="1"/>
    <s v="music/rock"/>
    <n v="276"/>
    <n v="138.1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5535"/>
    <x v="0"/>
    <s v="US"/>
    <s v="USD"/>
    <n v="1425275940"/>
    <n v="1422371381"/>
    <b v="0"/>
    <n v="21"/>
    <b v="1"/>
    <s v="music/rock"/>
    <n v="277"/>
    <n v="263.57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430"/>
    <x v="0"/>
    <s v="US"/>
    <s v="USD"/>
    <n v="1298245954"/>
    <n v="1295653954"/>
    <b v="0"/>
    <n v="134"/>
    <b v="1"/>
    <s v="music/rock"/>
    <n v="4"/>
    <n v="3.2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8098"/>
    <x v="0"/>
    <s v="US"/>
    <s v="USD"/>
    <n v="1307761200"/>
    <n v="1304464914"/>
    <b v="0"/>
    <n v="20"/>
    <b v="1"/>
    <s v="music/rock"/>
    <n v="540"/>
    <n v="404.9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2446"/>
    <x v="0"/>
    <s v="US"/>
    <s v="USD"/>
    <n v="1466139300"/>
    <n v="1464854398"/>
    <b v="0"/>
    <n v="19"/>
    <b v="1"/>
    <s v="music/rock"/>
    <n v="1245"/>
    <n v="655.04999999999995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149"/>
    <x v="0"/>
    <s v="US"/>
    <s v="USD"/>
    <n v="1355585777"/>
    <n v="1352993777"/>
    <b v="0"/>
    <n v="209"/>
    <b v="1"/>
    <s v="music/rock"/>
    <n v="1"/>
    <n v="0.71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4187"/>
    <x v="0"/>
    <s v="US"/>
    <s v="USD"/>
    <n v="1429594832"/>
    <n v="1427780432"/>
    <b v="0"/>
    <n v="38"/>
    <b v="1"/>
    <s v="music/rock"/>
    <n v="167"/>
    <n v="110.18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120"/>
    <x v="0"/>
    <s v="US"/>
    <s v="USD"/>
    <n v="1312095540"/>
    <n v="1306608888"/>
    <b v="0"/>
    <n v="24"/>
    <b v="1"/>
    <s v="music/rock"/>
    <n v="104"/>
    <n v="130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66458.23"/>
    <x v="0"/>
    <s v="US"/>
    <s v="USD"/>
    <n v="1350505059"/>
    <n v="1347913059"/>
    <b v="0"/>
    <n v="8"/>
    <b v="1"/>
    <s v="music/rock"/>
    <n v="22153"/>
    <n v="8307.2800000000007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628"/>
    <x v="0"/>
    <s v="US"/>
    <s v="USD"/>
    <n v="1405033300"/>
    <n v="1402441300"/>
    <b v="0"/>
    <n v="179"/>
    <b v="1"/>
    <s v="music/rock"/>
    <n v="7"/>
    <n v="3.51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0031"/>
    <x v="0"/>
    <s v="US"/>
    <s v="USD"/>
    <n v="1406509200"/>
    <n v="1404769538"/>
    <b v="0"/>
    <n v="26"/>
    <b v="1"/>
    <s v="music/rock"/>
    <n v="772"/>
    <n v="385.81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50"/>
    <x v="0"/>
    <s v="US"/>
    <s v="USD"/>
    <n v="1429920000"/>
    <n v="1426703452"/>
    <b v="0"/>
    <n v="131"/>
    <b v="1"/>
    <s v="music/rock"/>
    <n v="1"/>
    <n v="1.1499999999999999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19292.5"/>
    <x v="0"/>
    <s v="US"/>
    <s v="USD"/>
    <n v="1352860017"/>
    <n v="1348536417"/>
    <b v="0"/>
    <n v="14"/>
    <b v="1"/>
    <s v="music/rock"/>
    <n v="2412"/>
    <n v="1378.04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0"/>
    <x v="0"/>
    <s v="US"/>
    <s v="USD"/>
    <n v="1369355437"/>
    <n v="1366763437"/>
    <b v="0"/>
    <n v="174"/>
    <b v="1"/>
    <s v="music/rock"/>
    <n v="1"/>
    <n v="0.86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640"/>
    <x v="0"/>
    <s v="CA"/>
    <s v="CAD"/>
    <n v="1389012940"/>
    <n v="1385124940"/>
    <b v="0"/>
    <n v="191"/>
    <b v="1"/>
    <s v="music/rock"/>
    <n v="7"/>
    <n v="3.35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5535"/>
    <x v="0"/>
    <s v="US"/>
    <s v="USD"/>
    <n v="1405715472"/>
    <n v="1403901072"/>
    <b v="0"/>
    <n v="38"/>
    <b v="1"/>
    <s v="music/rock"/>
    <n v="277"/>
    <n v="145.66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120"/>
    <x v="0"/>
    <s v="US"/>
    <s v="USD"/>
    <n v="1410546413"/>
    <n v="1407954413"/>
    <b v="0"/>
    <n v="22"/>
    <b v="1"/>
    <s v="music/rock"/>
    <n v="104"/>
    <n v="141.82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1200"/>
    <x v="0"/>
    <s v="US"/>
    <s v="USD"/>
    <n v="1324014521"/>
    <n v="1318826921"/>
    <b v="0"/>
    <n v="149"/>
    <b v="1"/>
    <s v="music/rock"/>
    <n v="22"/>
    <n v="8.0500000000000007"/>
    <x v="4"/>
    <s v="rock"/>
    <x v="1858"/>
    <d v="2011-12-16T05:48:41"/>
  </r>
  <r>
    <n v="1859"/>
    <s v="Queen Kwong Tour to London and Paris"/>
    <s v="Queen Kwong is going ON TOUR to London and Paris!"/>
    <n v="3000"/>
    <n v="3122"/>
    <x v="0"/>
    <s v="US"/>
    <s v="USD"/>
    <n v="1316716129"/>
    <n v="1314124129"/>
    <b v="0"/>
    <n v="56"/>
    <b v="1"/>
    <s v="music/rock"/>
    <n v="104"/>
    <n v="55.7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20919.25"/>
    <x v="0"/>
    <s v="US"/>
    <s v="USD"/>
    <n v="1391706084"/>
    <n v="1389891684"/>
    <b v="0"/>
    <n v="19"/>
    <b v="1"/>
    <s v="music/rock"/>
    <n v="2789"/>
    <n v="1101.01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00"/>
    <x v="2"/>
    <s v="US"/>
    <s v="USD"/>
    <n v="1488958200"/>
    <n v="1484912974"/>
    <b v="0"/>
    <n v="16"/>
    <b v="0"/>
    <s v="games/mobile games"/>
    <n v="1"/>
    <n v="6.2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4190"/>
    <x v="2"/>
    <s v="US"/>
    <s v="USD"/>
    <n v="1402600085"/>
    <n v="1400008085"/>
    <b v="0"/>
    <n v="2"/>
    <b v="0"/>
    <s v="games/mobile games"/>
    <n v="168"/>
    <n v="209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1026"/>
    <x v="2"/>
    <s v="US"/>
    <s v="USD"/>
    <n v="1399223500"/>
    <n v="1396631500"/>
    <b v="0"/>
    <n v="48"/>
    <b v="0"/>
    <s v="games/mobile games"/>
    <n v="16"/>
    <n v="21.3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0"/>
    <x v="2"/>
    <s v="GB"/>
    <s v="GBP"/>
    <n v="1478425747"/>
    <n v="1475398147"/>
    <b v="0"/>
    <n v="2"/>
    <b v="0"/>
    <s v="games/mobile games"/>
    <n v="0"/>
    <n v="0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30"/>
    <x v="2"/>
    <s v="US"/>
    <s v="USD"/>
    <n v="1488340800"/>
    <n v="1483768497"/>
    <b v="0"/>
    <n v="2"/>
    <b v="0"/>
    <s v="games/mobile games"/>
    <n v="0"/>
    <n v="1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65"/>
    <x v="2"/>
    <s v="US"/>
    <s v="USD"/>
    <n v="1478383912"/>
    <n v="1475791912"/>
    <b v="0"/>
    <n v="1"/>
    <b v="0"/>
    <s v="games/mobile games"/>
    <n v="0"/>
    <n v="65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30"/>
    <x v="2"/>
    <s v="US"/>
    <s v="USD"/>
    <n v="1450166340"/>
    <n v="1448044925"/>
    <b v="0"/>
    <n v="17"/>
    <b v="0"/>
    <s v="games/mobile games"/>
    <n v="0"/>
    <n v="1.76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430"/>
    <x v="2"/>
    <s v="US"/>
    <s v="USD"/>
    <n v="1483488249"/>
    <n v="1480896249"/>
    <b v="0"/>
    <n v="0"/>
    <b v="0"/>
    <s v="games/mobile games"/>
    <n v="4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2598"/>
    <x v="2"/>
    <s v="US"/>
    <s v="USD"/>
    <n v="1454213820"/>
    <n v="1451723535"/>
    <b v="0"/>
    <n v="11"/>
    <b v="0"/>
    <s v="games/mobile games"/>
    <n v="74"/>
    <n v="236.18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1026"/>
    <x v="2"/>
    <s v="US"/>
    <s v="USD"/>
    <n v="1416512901"/>
    <n v="1413053301"/>
    <b v="0"/>
    <n v="95"/>
    <b v="0"/>
    <s v="games/mobile games"/>
    <n v="16"/>
    <n v="10.8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65"/>
    <x v="2"/>
    <s v="US"/>
    <s v="USD"/>
    <n v="1435633602"/>
    <n v="1433041602"/>
    <b v="0"/>
    <n v="13"/>
    <b v="0"/>
    <s v="games/mobile games"/>
    <n v="0"/>
    <n v="5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730"/>
    <x v="2"/>
    <s v="CA"/>
    <s v="CAD"/>
    <n v="1436373900"/>
    <n v="1433861210"/>
    <b v="0"/>
    <n v="2"/>
    <b v="0"/>
    <s v="games/mobile games"/>
    <n v="9"/>
    <n v="365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0"/>
    <x v="2"/>
    <s v="US"/>
    <s v="USD"/>
    <n v="1467155733"/>
    <n v="1465427733"/>
    <b v="0"/>
    <n v="2"/>
    <b v="0"/>
    <s v="games/mobile games"/>
    <n v="0"/>
    <n v="0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430"/>
    <x v="2"/>
    <s v="US"/>
    <s v="USD"/>
    <n v="1470519308"/>
    <n v="1465335308"/>
    <b v="0"/>
    <n v="3"/>
    <b v="0"/>
    <s v="games/mobile games"/>
    <n v="4"/>
    <n v="143.33000000000001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86133"/>
    <x v="2"/>
    <s v="AU"/>
    <s v="AUD"/>
    <n v="1402901405"/>
    <n v="1400309405"/>
    <b v="0"/>
    <n v="0"/>
    <b v="0"/>
    <s v="games/mobile games"/>
    <n v="30762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301719.59000000003"/>
    <x v="2"/>
    <s v="US"/>
    <s v="USD"/>
    <n v="1425170525"/>
    <n v="1422664925"/>
    <b v="0"/>
    <n v="0"/>
    <b v="0"/>
    <s v="games/mobile games"/>
    <n v="502866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730"/>
    <x v="2"/>
    <s v="AU"/>
    <s v="AUD"/>
    <n v="1402618355"/>
    <n v="1400026355"/>
    <b v="0"/>
    <n v="0"/>
    <b v="0"/>
    <s v="games/mobile games"/>
    <n v="9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1594"/>
    <x v="2"/>
    <s v="ES"/>
    <s v="EUR"/>
    <n v="1457966129"/>
    <n v="1455377729"/>
    <b v="0"/>
    <n v="2"/>
    <b v="0"/>
    <s v="games/mobile games"/>
    <n v="32"/>
    <n v="797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601"/>
    <x v="2"/>
    <s v="GB"/>
    <s v="GBP"/>
    <n v="1459341380"/>
    <n v="1456839380"/>
    <b v="0"/>
    <n v="24"/>
    <b v="0"/>
    <s v="games/mobile games"/>
    <n v="32"/>
    <n v="66.709999999999994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5540"/>
    <x v="0"/>
    <s v="US"/>
    <s v="USD"/>
    <n v="1425955189"/>
    <n v="1423366789"/>
    <b v="0"/>
    <n v="70"/>
    <b v="1"/>
    <s v="music/indie rock"/>
    <n v="277"/>
    <n v="79.1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2788"/>
    <x v="0"/>
    <s v="US"/>
    <s v="USD"/>
    <n v="1341964080"/>
    <n v="1339109212"/>
    <b v="0"/>
    <n v="81"/>
    <b v="1"/>
    <s v="music/indie rock"/>
    <n v="83"/>
    <n v="34.4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7277"/>
    <x v="0"/>
    <s v="US"/>
    <s v="USD"/>
    <n v="1333921508"/>
    <n v="1331333108"/>
    <b v="0"/>
    <n v="32"/>
    <b v="1"/>
    <s v="music/indie rock"/>
    <n v="1729"/>
    <n v="539.91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2521"/>
    <x v="0"/>
    <s v="US"/>
    <s v="USD"/>
    <n v="1354017600"/>
    <n v="1350967535"/>
    <b v="0"/>
    <n v="26"/>
    <b v="1"/>
    <s v="music/indie rock"/>
    <n v="1252"/>
    <n v="481.58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2030"/>
    <x v="0"/>
    <s v="US"/>
    <s v="USD"/>
    <n v="1344636000"/>
    <n v="1341800110"/>
    <b v="0"/>
    <n v="105"/>
    <b v="1"/>
    <s v="music/indie rock"/>
    <n v="44"/>
    <n v="19.329999999999998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0338"/>
    <x v="0"/>
    <s v="US"/>
    <s v="USD"/>
    <n v="1415832338"/>
    <n v="1413236738"/>
    <b v="0"/>
    <n v="29"/>
    <b v="1"/>
    <s v="music/indie rock"/>
    <n v="862"/>
    <n v="356.48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125"/>
    <x v="0"/>
    <s v="ES"/>
    <s v="EUR"/>
    <n v="1449178200"/>
    <n v="1447614732"/>
    <b v="0"/>
    <n v="8"/>
    <b v="1"/>
    <s v="music/indie rock"/>
    <n v="104"/>
    <n v="390.63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205"/>
    <x v="0"/>
    <s v="US"/>
    <s v="USD"/>
    <n v="1275368340"/>
    <n v="1272692732"/>
    <b v="0"/>
    <n v="89"/>
    <b v="1"/>
    <s v="music/indie rock"/>
    <n v="168"/>
    <n v="47.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5555"/>
    <x v="0"/>
    <s v="US"/>
    <s v="USD"/>
    <n v="1363024946"/>
    <n v="1359140546"/>
    <b v="0"/>
    <n v="44"/>
    <b v="1"/>
    <s v="music/indie rock"/>
    <n v="278"/>
    <n v="126.2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270"/>
    <x v="0"/>
    <s v="US"/>
    <s v="USD"/>
    <n v="1355597528"/>
    <n v="1353005528"/>
    <b v="0"/>
    <n v="246"/>
    <b v="1"/>
    <s v="music/indie rock"/>
    <n v="2"/>
    <n v="1.1000000000000001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433"/>
    <x v="0"/>
    <s v="US"/>
    <s v="USD"/>
    <n v="1279778400"/>
    <n v="1275851354"/>
    <b v="0"/>
    <n v="120"/>
    <b v="1"/>
    <s v="music/indie rock"/>
    <n v="4"/>
    <n v="3.61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32006.67"/>
    <x v="0"/>
    <s v="US"/>
    <s v="USD"/>
    <n v="1307459881"/>
    <n v="1304867881"/>
    <b v="0"/>
    <n v="26"/>
    <b v="1"/>
    <s v="music/indie rock"/>
    <n v="6401"/>
    <n v="1231.03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4216"/>
    <x v="0"/>
    <s v="US"/>
    <s v="USD"/>
    <n v="1302926340"/>
    <n v="1301524585"/>
    <b v="0"/>
    <n v="45"/>
    <b v="1"/>
    <s v="music/indie rock"/>
    <n v="169"/>
    <n v="93.69"/>
    <x v="4"/>
    <s v="indie rock"/>
    <x v="1893"/>
    <d v="2011-04-16T03:59:00"/>
  </r>
  <r>
    <n v="1894"/>
    <s v="Help me release my first 3 song EP!!"/>
    <s v="Im trying to raise $1000 for a 3 song EP in a studio!"/>
    <n v="1000"/>
    <n v="12554"/>
    <x v="0"/>
    <s v="US"/>
    <s v="USD"/>
    <n v="1329082983"/>
    <n v="1326404583"/>
    <b v="0"/>
    <n v="20"/>
    <b v="1"/>
    <s v="music/indie rock"/>
    <n v="1255"/>
    <n v="627.7000000000000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607"/>
    <x v="0"/>
    <s v="US"/>
    <s v="USD"/>
    <n v="1445363722"/>
    <n v="1442771722"/>
    <b v="0"/>
    <n v="47"/>
    <b v="1"/>
    <s v="music/indie rock"/>
    <n v="7"/>
    <n v="12.91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47665"/>
    <x v="0"/>
    <s v="US"/>
    <s v="USD"/>
    <n v="1334250165"/>
    <n v="1331658165"/>
    <b v="0"/>
    <n v="13"/>
    <b v="1"/>
    <s v="music/indie rock"/>
    <n v="10569"/>
    <n v="3666.54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1035"/>
    <x v="0"/>
    <s v="US"/>
    <s v="USD"/>
    <n v="1393966800"/>
    <n v="1392040806"/>
    <b v="0"/>
    <n v="183"/>
    <b v="1"/>
    <s v="music/indie rock"/>
    <n v="16"/>
    <n v="5.66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2571"/>
    <x v="0"/>
    <s v="US"/>
    <s v="USD"/>
    <n v="1454349600"/>
    <n v="1451277473"/>
    <b v="0"/>
    <n v="21"/>
    <b v="1"/>
    <s v="music/indie rock"/>
    <n v="1257"/>
    <n v="598.62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7680"/>
    <x v="0"/>
    <s v="US"/>
    <s v="USD"/>
    <n v="1427319366"/>
    <n v="1424730966"/>
    <b v="0"/>
    <n v="42"/>
    <b v="1"/>
    <s v="music/indie rock"/>
    <n v="1964"/>
    <n v="420.95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4219"/>
    <x v="0"/>
    <s v="US"/>
    <s v="USD"/>
    <n v="1349517540"/>
    <n v="1347137731"/>
    <b v="0"/>
    <n v="54"/>
    <b v="1"/>
    <s v="music/indie rock"/>
    <n v="169"/>
    <n v="78.1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0"/>
    <x v="2"/>
    <s v="GB"/>
    <s v="GBP"/>
    <n v="1432299600"/>
    <n v="1429707729"/>
    <b v="0"/>
    <n v="25"/>
    <b v="0"/>
    <s v="technology/gadgets"/>
    <n v="0"/>
    <n v="0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627"/>
    <x v="2"/>
    <s v="NL"/>
    <s v="EUR"/>
    <n v="1425495447"/>
    <n v="1422903447"/>
    <b v="0"/>
    <n v="3"/>
    <b v="0"/>
    <s v="technology/gadgets"/>
    <n v="1263"/>
    <n v="4209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3132.63"/>
    <x v="2"/>
    <s v="US"/>
    <s v="USD"/>
    <n v="1485541791"/>
    <n v="1480357791"/>
    <b v="0"/>
    <n v="41"/>
    <b v="0"/>
    <s v="technology/gadgets"/>
    <n v="104"/>
    <n v="76.4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0"/>
    <x v="2"/>
    <s v="US"/>
    <s v="USD"/>
    <n v="1451752021"/>
    <n v="1447864021"/>
    <b v="0"/>
    <n v="2"/>
    <b v="0"/>
    <s v="technology/gadgets"/>
    <n v="0"/>
    <n v="0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30"/>
    <x v="2"/>
    <s v="US"/>
    <s v="USD"/>
    <n v="1410127994"/>
    <n v="1407535994"/>
    <b v="0"/>
    <n v="4"/>
    <b v="0"/>
    <s v="technology/gadgets"/>
    <n v="0"/>
    <n v="7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0"/>
    <x v="2"/>
    <s v="US"/>
    <s v="USD"/>
    <n v="1466697983"/>
    <n v="1464105983"/>
    <b v="0"/>
    <n v="99"/>
    <b v="0"/>
    <s v="technology/gadgets"/>
    <n v="0"/>
    <n v="0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11"/>
    <x v="2"/>
    <s v="US"/>
    <s v="USD"/>
    <n v="1400853925"/>
    <n v="1399557925"/>
    <b v="0"/>
    <n v="4"/>
    <b v="0"/>
    <s v="technology/gadgets"/>
    <n v="0"/>
    <n v="2.7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30"/>
    <x v="2"/>
    <s v="US"/>
    <s v="USD"/>
    <n v="1483048900"/>
    <n v="1480456900"/>
    <b v="0"/>
    <n v="4"/>
    <b v="0"/>
    <s v="technology/gadgets"/>
    <n v="0"/>
    <n v="7.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6"/>
    <x v="2"/>
    <s v="US"/>
    <s v="USD"/>
    <n v="1414059479"/>
    <n v="1411467479"/>
    <b v="0"/>
    <n v="38"/>
    <b v="0"/>
    <s v="technology/gadgets"/>
    <n v="0"/>
    <n v="0.16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0"/>
    <x v="2"/>
    <s v="NL"/>
    <s v="EUR"/>
    <n v="1446331500"/>
    <n v="1442531217"/>
    <b v="0"/>
    <n v="285"/>
    <b v="0"/>
    <s v="technology/gadgets"/>
    <n v="0"/>
    <n v="0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"/>
    <x v="2"/>
    <s v="NZ"/>
    <s v="NZD"/>
    <n v="1407545334"/>
    <n v="1404953334"/>
    <b v="0"/>
    <n v="1"/>
    <b v="0"/>
    <s v="technology/gadgets"/>
    <n v="0"/>
    <n v="1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1605"/>
    <x v="2"/>
    <s v="US"/>
    <s v="USD"/>
    <n v="1433395560"/>
    <n v="1430803560"/>
    <b v="0"/>
    <n v="42"/>
    <b v="0"/>
    <s v="technology/gadgets"/>
    <n v="32"/>
    <n v="38.21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1"/>
    <x v="2"/>
    <s v="GB"/>
    <s v="GBP"/>
    <n v="1412770578"/>
    <n v="1410178578"/>
    <b v="0"/>
    <n v="26"/>
    <b v="0"/>
    <s v="technology/gadgets"/>
    <n v="0"/>
    <n v="0.04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4201"/>
    <x v="2"/>
    <s v="US"/>
    <s v="USD"/>
    <n v="1414814340"/>
    <n v="1413519073"/>
    <b v="0"/>
    <n v="2"/>
    <b v="0"/>
    <s v="technology/gadgets"/>
    <n v="3634"/>
    <n v="12100.5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32035.51"/>
    <x v="2"/>
    <s v="US"/>
    <s v="USD"/>
    <n v="1409620222"/>
    <n v="1407892222"/>
    <b v="0"/>
    <n v="4"/>
    <b v="0"/>
    <s v="technology/gadgets"/>
    <n v="6407"/>
    <n v="8008.88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65"/>
    <x v="2"/>
    <s v="US"/>
    <s v="USD"/>
    <n v="1478542375"/>
    <n v="1476378775"/>
    <b v="0"/>
    <n v="6"/>
    <b v="0"/>
    <s v="technology/gadgets"/>
    <n v="0"/>
    <n v="10.83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0"/>
    <x v="2"/>
    <s v="HK"/>
    <s v="HKD"/>
    <n v="1486708133"/>
    <n v="1484116133"/>
    <b v="0"/>
    <n v="70"/>
    <b v="0"/>
    <s v="technology/gadgets"/>
    <n v="0"/>
    <n v="0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30"/>
    <x v="2"/>
    <s v="US"/>
    <s v="USD"/>
    <n v="1407869851"/>
    <n v="1404845851"/>
    <b v="0"/>
    <n v="9"/>
    <b v="0"/>
    <s v="technology/gadgets"/>
    <n v="0"/>
    <n v="3.33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32075"/>
    <x v="2"/>
    <s v="US"/>
    <s v="USD"/>
    <n v="1432069249"/>
    <n v="1429477249"/>
    <b v="0"/>
    <n v="8"/>
    <b v="0"/>
    <s v="technology/gadgets"/>
    <n v="6415"/>
    <n v="4009.38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5"/>
    <x v="2"/>
    <s v="GB"/>
    <s v="GBP"/>
    <n v="1445468400"/>
    <n v="1443042061"/>
    <b v="0"/>
    <n v="105"/>
    <b v="0"/>
    <s v="technology/gadgets"/>
    <n v="4"/>
    <n v="4.1399999999999997"/>
    <x v="2"/>
    <s v="gadgets"/>
    <x v="1920"/>
    <d v="2015-10-21T23:00:00"/>
  </r>
  <r>
    <n v="1921"/>
    <s v="The Fine Spirits are making an album!"/>
    <s v="The Fine Spirits are making an album, but we need your help!"/>
    <n v="1500"/>
    <n v="8105"/>
    <x v="0"/>
    <s v="US"/>
    <s v="USD"/>
    <n v="1342243143"/>
    <n v="1339651143"/>
    <b v="0"/>
    <n v="38"/>
    <b v="1"/>
    <s v="music/indie rock"/>
    <n v="540"/>
    <n v="213.29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5557"/>
    <x v="0"/>
    <s v="US"/>
    <s v="USD"/>
    <n v="1386828507"/>
    <n v="1384236507"/>
    <b v="0"/>
    <n v="64"/>
    <b v="1"/>
    <s v="music/indie rock"/>
    <n v="278"/>
    <n v="86.83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170525"/>
    <x v="0"/>
    <s v="US"/>
    <s v="USD"/>
    <n v="1317099540"/>
    <n v="1313612532"/>
    <b v="0"/>
    <n v="13"/>
    <b v="1"/>
    <s v="music/indie rock"/>
    <n v="136420"/>
    <n v="13117.31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133"/>
    <x v="0"/>
    <s v="US"/>
    <s v="USD"/>
    <n v="1389814380"/>
    <n v="1387390555"/>
    <b v="0"/>
    <n v="33"/>
    <b v="1"/>
    <s v="music/indie rock"/>
    <n v="104"/>
    <n v="94.9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8109"/>
    <x v="0"/>
    <s v="US"/>
    <s v="USD"/>
    <n v="1381449600"/>
    <n v="1379540288"/>
    <b v="0"/>
    <n v="52"/>
    <b v="1"/>
    <s v="music/indie rock"/>
    <n v="541"/>
    <n v="155.94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8110"/>
    <x v="0"/>
    <s v="US"/>
    <s v="USD"/>
    <n v="1288657560"/>
    <n v="1286319256"/>
    <b v="0"/>
    <n v="107"/>
    <b v="1"/>
    <s v="music/indie rock"/>
    <n v="541"/>
    <n v="75.790000000000006"/>
    <x v="4"/>
    <s v="indie rock"/>
    <x v="1926"/>
    <d v="2010-11-02T00:26:00"/>
  </r>
  <r>
    <n v="1927"/>
    <s v="GBS Detroit Presents Hampshire"/>
    <s v="Hampshire is headed to GBS Detroit."/>
    <n v="600"/>
    <n v="25655"/>
    <x v="0"/>
    <s v="US"/>
    <s v="USD"/>
    <n v="1331182740"/>
    <n v="1329856839"/>
    <b v="0"/>
    <n v="11"/>
    <b v="1"/>
    <s v="music/indie rock"/>
    <n v="4276"/>
    <n v="2332.2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3971"/>
    <x v="0"/>
    <s v="US"/>
    <s v="USD"/>
    <n v="1367940794"/>
    <n v="1365348794"/>
    <b v="0"/>
    <n v="34"/>
    <b v="1"/>
    <s v="music/indie rock"/>
    <n v="156"/>
    <n v="116.79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2885"/>
    <x v="0"/>
    <s v="US"/>
    <s v="USD"/>
    <n v="1309825866"/>
    <n v="1306197066"/>
    <b v="0"/>
    <n v="75"/>
    <b v="1"/>
    <s v="music/indie rock"/>
    <n v="90"/>
    <n v="38.47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668"/>
    <x v="0"/>
    <s v="US"/>
    <s v="USD"/>
    <n v="1373203482"/>
    <n v="1368019482"/>
    <b v="0"/>
    <n v="26"/>
    <b v="1"/>
    <s v="music/indie rock"/>
    <n v="1267"/>
    <n v="487.23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5570"/>
    <x v="0"/>
    <s v="US"/>
    <s v="USD"/>
    <n v="1337657400"/>
    <n v="1336512309"/>
    <b v="0"/>
    <n v="50"/>
    <b v="1"/>
    <s v="music/indie rock"/>
    <n v="279"/>
    <n v="111.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283"/>
    <x v="0"/>
    <s v="US"/>
    <s v="USD"/>
    <n v="1327433173"/>
    <n v="1325618773"/>
    <b v="0"/>
    <n v="80"/>
    <b v="1"/>
    <s v="music/indie rock"/>
    <n v="24"/>
    <n v="16.0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101"/>
    <x v="0"/>
    <s v="US"/>
    <s v="USD"/>
    <n v="1411787307"/>
    <n v="1409195307"/>
    <b v="0"/>
    <n v="110"/>
    <b v="1"/>
    <s v="music/indie rock"/>
    <n v="18"/>
    <n v="10.01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1605"/>
    <x v="0"/>
    <s v="US"/>
    <s v="USD"/>
    <n v="1324789200"/>
    <n v="1321649321"/>
    <b v="0"/>
    <n v="77"/>
    <b v="1"/>
    <s v="music/indie rock"/>
    <n v="32"/>
    <n v="20.84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4225"/>
    <x v="0"/>
    <s v="US"/>
    <s v="USD"/>
    <n v="1403326740"/>
    <n v="1400106171"/>
    <b v="0"/>
    <n v="50"/>
    <b v="1"/>
    <s v="music/indie rock"/>
    <n v="169"/>
    <n v="84.5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5"/>
    <x v="0"/>
    <s v="US"/>
    <s v="USD"/>
    <n v="1323151140"/>
    <n v="1320528070"/>
    <b v="0"/>
    <n v="145"/>
    <b v="1"/>
    <s v="music/indie rock"/>
    <n v="12"/>
    <n v="6.03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25740"/>
    <x v="0"/>
    <s v="US"/>
    <s v="USD"/>
    <n v="1339732740"/>
    <n v="1338346281"/>
    <b v="0"/>
    <n v="29"/>
    <b v="1"/>
    <s v="music/indie rock"/>
    <n v="4290"/>
    <n v="887.59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50"/>
    <x v="0"/>
    <s v="US"/>
    <s v="USD"/>
    <n v="1372741200"/>
    <n v="1370067231"/>
    <b v="0"/>
    <n v="114"/>
    <b v="1"/>
    <s v="music/indie rock"/>
    <n v="1"/>
    <n v="1.32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435"/>
    <x v="0"/>
    <s v="US"/>
    <s v="USD"/>
    <n v="1362955108"/>
    <n v="1360366708"/>
    <b v="0"/>
    <n v="96"/>
    <b v="1"/>
    <s v="music/indie rock"/>
    <n v="4"/>
    <n v="4.53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24490"/>
    <x v="0"/>
    <s v="US"/>
    <s v="USD"/>
    <n v="1308110340"/>
    <n v="1304770233"/>
    <b v="0"/>
    <n v="31"/>
    <b v="1"/>
    <s v="music/indie rock"/>
    <n v="3768"/>
    <n v="790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0"/>
    <x v="0"/>
    <s v="US"/>
    <s v="USD"/>
    <n v="1400137131"/>
    <n v="1397545131"/>
    <b v="1"/>
    <n v="4883"/>
    <b v="1"/>
    <s v="technology/hardware"/>
    <n v="0"/>
    <n v="0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1101"/>
    <x v="0"/>
    <s v="US"/>
    <s v="USD"/>
    <n v="1309809140"/>
    <n v="1302033140"/>
    <b v="1"/>
    <n v="95"/>
    <b v="1"/>
    <s v="technology/hardware"/>
    <n v="18"/>
    <n v="11.59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435"/>
    <x v="0"/>
    <s v="US"/>
    <s v="USD"/>
    <n v="1470896916"/>
    <n v="1467008916"/>
    <b v="1"/>
    <n v="2478"/>
    <b v="1"/>
    <s v="technology/hardware"/>
    <n v="4"/>
    <n v="0.18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2"/>
    <x v="0"/>
    <s v="US"/>
    <s v="USD"/>
    <n v="1398952890"/>
    <n v="1396360890"/>
    <b v="1"/>
    <n v="1789"/>
    <b v="1"/>
    <s v="technology/hardware"/>
    <n v="0"/>
    <n v="0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0"/>
    <x v="0"/>
    <s v="ES"/>
    <s v="EUR"/>
    <n v="1436680958"/>
    <n v="1433224958"/>
    <b v="1"/>
    <n v="680"/>
    <b v="1"/>
    <s v="technology/hardware"/>
    <n v="0"/>
    <n v="0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876"/>
    <x v="0"/>
    <s v="US"/>
    <s v="USD"/>
    <n v="1397961361"/>
    <n v="1392780961"/>
    <b v="1"/>
    <n v="70"/>
    <b v="1"/>
    <s v="technology/hardware"/>
    <n v="12"/>
    <n v="12.51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9324"/>
    <x v="0"/>
    <s v="US"/>
    <s v="USD"/>
    <n v="1258955940"/>
    <n v="1255730520"/>
    <b v="1"/>
    <n v="23"/>
    <b v="1"/>
    <s v="technology/hardware"/>
    <n v="2416"/>
    <n v="840.17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0"/>
    <x v="0"/>
    <s v="US"/>
    <s v="USD"/>
    <n v="1465232520"/>
    <n v="1460557809"/>
    <b v="1"/>
    <n v="4245"/>
    <b v="1"/>
    <s v="technology/hardware"/>
    <n v="0"/>
    <n v="0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0"/>
    <x v="0"/>
    <s v="GB"/>
    <s v="GBP"/>
    <n v="1404986951"/>
    <n v="1402394951"/>
    <b v="1"/>
    <n v="943"/>
    <b v="1"/>
    <s v="technology/hardware"/>
    <n v="0"/>
    <n v="0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1"/>
    <x v="0"/>
    <s v="US"/>
    <s v="USD"/>
    <n v="1303446073"/>
    <n v="1300767673"/>
    <b v="1"/>
    <n v="1876"/>
    <b v="1"/>
    <s v="technology/hardware"/>
    <n v="0"/>
    <n v="0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0"/>
    <x v="0"/>
    <s v="US"/>
    <s v="USD"/>
    <n v="1478516737"/>
    <n v="1475921137"/>
    <b v="1"/>
    <n v="834"/>
    <b v="1"/>
    <s v="technology/hardware"/>
    <n v="0"/>
    <n v="0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"/>
    <x v="0"/>
    <s v="CA"/>
    <s v="CAD"/>
    <n v="1381934015"/>
    <n v="1378737215"/>
    <b v="1"/>
    <n v="682"/>
    <b v="1"/>
    <s v="technology/hardware"/>
    <n v="0"/>
    <n v="0.01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150"/>
    <x v="0"/>
    <s v="US"/>
    <s v="USD"/>
    <n v="1330657200"/>
    <n v="1328158065"/>
    <b v="1"/>
    <n v="147"/>
    <b v="1"/>
    <s v="technology/hardware"/>
    <n v="1"/>
    <n v="1.02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0"/>
    <x v="0"/>
    <s v="US"/>
    <s v="USD"/>
    <n v="1457758800"/>
    <n v="1453730176"/>
    <b v="1"/>
    <n v="415"/>
    <b v="1"/>
    <s v="technology/hardware"/>
    <n v="0"/>
    <n v="0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"/>
    <x v="0"/>
    <s v="US"/>
    <s v="USD"/>
    <n v="1337799600"/>
    <n v="1334989881"/>
    <b v="1"/>
    <n v="290"/>
    <b v="1"/>
    <s v="technology/hardware"/>
    <n v="0"/>
    <n v="0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0"/>
    <x v="0"/>
    <s v="US"/>
    <s v="USD"/>
    <n v="1429391405"/>
    <n v="1425507005"/>
    <b v="1"/>
    <n v="365"/>
    <b v="1"/>
    <s v="technology/hardware"/>
    <n v="0"/>
    <n v="0"/>
    <x v="2"/>
    <s v="hardware"/>
    <x v="1956"/>
    <d v="2015-04-18T21:10:05"/>
  </r>
  <r>
    <n v="1957"/>
    <s v="freeSoC and freeSoC Mini"/>
    <s v="An open hardware platform for the best microcontroller in the world."/>
    <n v="30000"/>
    <n v="11"/>
    <x v="0"/>
    <s v="US"/>
    <s v="USD"/>
    <n v="1351304513"/>
    <n v="1348712513"/>
    <b v="1"/>
    <n v="660"/>
    <b v="1"/>
    <s v="technology/hardware"/>
    <n v="0"/>
    <n v="0.02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0"/>
    <x v="0"/>
    <s v="US"/>
    <s v="USD"/>
    <n v="1364078561"/>
    <n v="1361490161"/>
    <b v="1"/>
    <n v="1356"/>
    <b v="1"/>
    <s v="technology/hardware"/>
    <n v="14"/>
    <n v="0.74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437"/>
    <x v="0"/>
    <s v="US"/>
    <s v="USD"/>
    <n v="1412121600"/>
    <n v="1408565860"/>
    <b v="1"/>
    <n v="424"/>
    <b v="1"/>
    <s v="technology/hardware"/>
    <n v="4"/>
    <n v="1.03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0"/>
    <x v="0"/>
    <s v="SE"/>
    <s v="SEK"/>
    <n v="1419151341"/>
    <n v="1416559341"/>
    <b v="1"/>
    <n v="33"/>
    <b v="1"/>
    <s v="technology/hardware"/>
    <n v="0"/>
    <n v="0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440"/>
    <x v="0"/>
    <s v="US"/>
    <s v="USD"/>
    <n v="1349495940"/>
    <n v="1346042417"/>
    <b v="1"/>
    <n v="1633"/>
    <b v="1"/>
    <s v="technology/hardware"/>
    <n v="4"/>
    <n v="0.27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440"/>
    <x v="0"/>
    <s v="US"/>
    <s v="USD"/>
    <n v="1400006636"/>
    <n v="1397414636"/>
    <b v="1"/>
    <n v="306"/>
    <b v="1"/>
    <s v="technology/hardware"/>
    <n v="4"/>
    <n v="1.44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86"/>
    <x v="0"/>
    <s v="GB"/>
    <s v="GBP"/>
    <n v="1410862734"/>
    <n v="1407838734"/>
    <b v="1"/>
    <n v="205"/>
    <b v="1"/>
    <s v="technology/hardware"/>
    <n v="0"/>
    <n v="0.42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0"/>
    <x v="0"/>
    <s v="IT"/>
    <s v="EUR"/>
    <n v="1461306772"/>
    <n v="1458714772"/>
    <b v="1"/>
    <n v="1281"/>
    <b v="1"/>
    <s v="technology/hardware"/>
    <n v="0"/>
    <n v="0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610"/>
    <x v="0"/>
    <s v="US"/>
    <s v="USD"/>
    <n v="1326330000"/>
    <n v="1324433310"/>
    <b v="1"/>
    <n v="103"/>
    <b v="1"/>
    <s v="technology/hardware"/>
    <n v="32"/>
    <n v="15.63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0"/>
    <x v="0"/>
    <s v="US"/>
    <s v="USD"/>
    <n v="1408021098"/>
    <n v="1405429098"/>
    <b v="1"/>
    <n v="1513"/>
    <b v="1"/>
    <s v="technology/hardware"/>
    <n v="0"/>
    <n v="0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65"/>
    <x v="0"/>
    <s v="US"/>
    <s v="USD"/>
    <n v="1398959729"/>
    <n v="1396367729"/>
    <b v="1"/>
    <n v="405"/>
    <b v="1"/>
    <s v="technology/hardware"/>
    <n v="0"/>
    <n v="0.16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0"/>
    <x v="0"/>
    <s v="US"/>
    <s v="USD"/>
    <n v="1480777515"/>
    <n v="1478095515"/>
    <b v="1"/>
    <n v="510"/>
    <b v="1"/>
    <s v="technology/hardware"/>
    <n v="0"/>
    <n v="0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65"/>
    <x v="0"/>
    <s v="GB"/>
    <s v="GBP"/>
    <n v="1470423668"/>
    <n v="1467831668"/>
    <b v="1"/>
    <n v="1887"/>
    <b v="1"/>
    <s v="technology/hardware"/>
    <n v="0"/>
    <n v="0.03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1611"/>
    <x v="0"/>
    <s v="US"/>
    <s v="USD"/>
    <n v="1366429101"/>
    <n v="1361248701"/>
    <b v="1"/>
    <n v="701"/>
    <b v="1"/>
    <s v="technology/hardware"/>
    <n v="32"/>
    <n v="2.2999999999999998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0"/>
    <x v="0"/>
    <s v="US"/>
    <s v="USD"/>
    <n v="1384488000"/>
    <n v="1381752061"/>
    <b v="1"/>
    <n v="3863"/>
    <b v="1"/>
    <s v="technology/hardware"/>
    <n v="0"/>
    <n v="0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4230"/>
    <x v="0"/>
    <s v="US"/>
    <s v="USD"/>
    <n v="1353201444"/>
    <n v="1350605844"/>
    <b v="1"/>
    <n v="238"/>
    <b v="1"/>
    <s v="technology/hardware"/>
    <n v="169"/>
    <n v="17.77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0"/>
    <x v="0"/>
    <s v="US"/>
    <s v="USD"/>
    <n v="1470466800"/>
    <n v="1467134464"/>
    <b v="1"/>
    <n v="2051"/>
    <b v="1"/>
    <s v="technology/hardware"/>
    <n v="0"/>
    <n v="0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65"/>
    <x v="0"/>
    <s v="GB"/>
    <s v="GBP"/>
    <n v="1376899269"/>
    <n v="1371715269"/>
    <b v="1"/>
    <n v="402"/>
    <b v="1"/>
    <s v="technology/hardware"/>
    <n v="0"/>
    <n v="0.16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108"/>
    <x v="0"/>
    <s v="US"/>
    <s v="USD"/>
    <n v="1362938851"/>
    <n v="1360346851"/>
    <b v="1"/>
    <n v="253"/>
    <b v="1"/>
    <s v="technology/hardware"/>
    <n v="1"/>
    <n v="0.43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2215"/>
    <x v="0"/>
    <s v="GB"/>
    <s v="GBP"/>
    <n v="1373751325"/>
    <n v="1371159325"/>
    <b v="1"/>
    <n v="473"/>
    <b v="1"/>
    <s v="technology/hardware"/>
    <n v="55"/>
    <n v="4.68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0"/>
    <x v="0"/>
    <s v="US"/>
    <s v="USD"/>
    <n v="1450511940"/>
    <n v="1446527540"/>
    <b v="1"/>
    <n v="821"/>
    <b v="1"/>
    <s v="technology/hardware"/>
    <n v="0"/>
    <n v="0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0"/>
    <x v="0"/>
    <s v="US"/>
    <s v="USD"/>
    <n v="1339484400"/>
    <n v="1336627492"/>
    <b v="1"/>
    <n v="388"/>
    <b v="1"/>
    <s v="technology/hardware"/>
    <n v="0"/>
    <n v="0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0"/>
    <x v="0"/>
    <s v="US"/>
    <s v="USD"/>
    <n v="1447909140"/>
    <n v="1444734146"/>
    <b v="1"/>
    <n v="813"/>
    <b v="1"/>
    <s v="technology/hardware"/>
    <n v="0"/>
    <n v="0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0"/>
    <x v="0"/>
    <s v="DE"/>
    <s v="EUR"/>
    <n v="1459684862"/>
    <n v="1456232462"/>
    <b v="1"/>
    <n v="1945"/>
    <b v="1"/>
    <s v="technology/hardware"/>
    <n v="0"/>
    <n v="0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879"/>
    <x v="2"/>
    <s v="CA"/>
    <s v="CAD"/>
    <n v="1404926665"/>
    <n v="1402334665"/>
    <b v="0"/>
    <n v="12"/>
    <b v="0"/>
    <s v="photography/people"/>
    <n v="12"/>
    <n v="73.2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0"/>
    <x v="2"/>
    <s v="US"/>
    <s v="USD"/>
    <n v="1472799600"/>
    <n v="1470874618"/>
    <b v="0"/>
    <n v="16"/>
    <b v="0"/>
    <s v="photography/people"/>
    <n v="0"/>
    <n v="0.63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150"/>
    <x v="2"/>
    <s v="US"/>
    <s v="USD"/>
    <n v="1417377481"/>
    <n v="1412189881"/>
    <b v="0"/>
    <n v="7"/>
    <b v="0"/>
    <s v="photography/people"/>
    <n v="1"/>
    <n v="21.43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7505"/>
    <x v="2"/>
    <s v="GB"/>
    <s v="GBP"/>
    <n v="1470178800"/>
    <n v="1467650771"/>
    <b v="0"/>
    <n v="4"/>
    <b v="0"/>
    <s v="photography/people"/>
    <n v="469"/>
    <n v="1876.2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5574"/>
    <x v="2"/>
    <s v="GB"/>
    <s v="GBP"/>
    <n v="1457947483"/>
    <n v="1455359083"/>
    <b v="0"/>
    <n v="1"/>
    <b v="0"/>
    <s v="photography/people"/>
    <n v="279"/>
    <n v="5574"/>
    <x v="8"/>
    <s v="people"/>
    <x v="1986"/>
    <d v="2016-03-14T09:24:43"/>
  </r>
  <r>
    <n v="1987"/>
    <s v="Ethiopia: Beheld"/>
    <s v="A collection of images that depicts the beauty and diversity within Ethiopia"/>
    <n v="5500"/>
    <n v="1225"/>
    <x v="2"/>
    <s v="GB"/>
    <s v="GBP"/>
    <n v="1425223276"/>
    <n v="1422631276"/>
    <b v="0"/>
    <n v="28"/>
    <b v="0"/>
    <s v="photography/people"/>
    <n v="22"/>
    <n v="43.75"/>
    <x v="8"/>
    <s v="people"/>
    <x v="1987"/>
    <d v="2015-03-01T15:21:16"/>
  </r>
  <r>
    <n v="1988"/>
    <s v="Phillip Michael Photography"/>
    <s v="Expressing art in an image!"/>
    <n v="6000"/>
    <n v="1102"/>
    <x v="2"/>
    <s v="US"/>
    <s v="USD"/>
    <n v="1440094742"/>
    <n v="1437502742"/>
    <b v="0"/>
    <n v="1"/>
    <b v="0"/>
    <s v="photography/people"/>
    <n v="18"/>
    <n v="1102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1614"/>
    <x v="2"/>
    <s v="US"/>
    <s v="USD"/>
    <n v="1481473208"/>
    <n v="1478881208"/>
    <b v="0"/>
    <n v="1"/>
    <b v="0"/>
    <s v="photography/people"/>
    <n v="32"/>
    <n v="1614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3135"/>
    <x v="2"/>
    <s v="US"/>
    <s v="USD"/>
    <n v="1455338532"/>
    <n v="1454042532"/>
    <b v="0"/>
    <n v="5"/>
    <b v="0"/>
    <s v="photography/people"/>
    <n v="105"/>
    <n v="627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5580"/>
    <x v="2"/>
    <s v="US"/>
    <s v="USD"/>
    <n v="1435958786"/>
    <n v="1434144386"/>
    <b v="0"/>
    <n v="3"/>
    <b v="0"/>
    <s v="photography/people"/>
    <n v="279"/>
    <n v="1860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8114"/>
    <x v="2"/>
    <s v="US"/>
    <s v="USD"/>
    <n v="1424229991"/>
    <n v="1421637991"/>
    <b v="0"/>
    <n v="2"/>
    <b v="0"/>
    <s v="photography/people"/>
    <n v="541"/>
    <n v="4057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5585"/>
    <x v="2"/>
    <s v="GB"/>
    <s v="GBP"/>
    <n v="1450706837"/>
    <n v="1448114837"/>
    <b v="0"/>
    <n v="0"/>
    <b v="0"/>
    <s v="photography/people"/>
    <n v="279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2889"/>
    <x v="2"/>
    <s v="US"/>
    <s v="USD"/>
    <n v="1481072942"/>
    <n v="1475885342"/>
    <b v="0"/>
    <n v="0"/>
    <b v="0"/>
    <s v="photography/people"/>
    <n v="9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12730.42"/>
    <x v="2"/>
    <s v="CA"/>
    <s v="CAD"/>
    <n v="1437082736"/>
    <n v="1435354736"/>
    <b v="0"/>
    <n v="3"/>
    <b v="0"/>
    <s v="photography/people"/>
    <n v="1273"/>
    <n v="4243.47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1030"/>
    <x v="2"/>
    <s v="US"/>
    <s v="USD"/>
    <n v="1409091612"/>
    <n v="1406499612"/>
    <b v="0"/>
    <n v="0"/>
    <b v="0"/>
    <s v="photography/people"/>
    <n v="16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4243"/>
    <x v="2"/>
    <s v="US"/>
    <s v="USD"/>
    <n v="1406861438"/>
    <n v="1402973438"/>
    <b v="0"/>
    <n v="3"/>
    <b v="0"/>
    <s v="photography/people"/>
    <n v="170"/>
    <n v="1414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10"/>
    <x v="2"/>
    <s v="GB"/>
    <s v="GBP"/>
    <n v="1415882108"/>
    <n v="1413286508"/>
    <b v="0"/>
    <n v="7"/>
    <b v="0"/>
    <s v="photography/people"/>
    <n v="0"/>
    <n v="1.43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1614"/>
    <x v="2"/>
    <s v="CA"/>
    <s v="CAD"/>
    <n v="1452120613"/>
    <n v="1449528613"/>
    <b v="0"/>
    <n v="25"/>
    <b v="0"/>
    <s v="photography/people"/>
    <n v="32"/>
    <n v="64.56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0"/>
    <x v="0"/>
    <s v="DE"/>
    <s v="EUR"/>
    <n v="1434139200"/>
    <n v="1431406916"/>
    <b v="1"/>
    <n v="1637"/>
    <b v="1"/>
    <s v="technology/hardware"/>
    <n v="0"/>
    <n v="0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0"/>
    <x v="0"/>
    <s v="US"/>
    <s v="USD"/>
    <n v="1485191143"/>
    <n v="1482599143"/>
    <b v="1"/>
    <n v="1375"/>
    <b v="1"/>
    <s v="technology/hardware"/>
    <n v="0"/>
    <n v="0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32172.66"/>
    <x v="0"/>
    <s v="US"/>
    <s v="USD"/>
    <n v="1278111600"/>
    <n v="1276830052"/>
    <b v="1"/>
    <n v="17"/>
    <b v="1"/>
    <s v="technology/hardware"/>
    <n v="6435"/>
    <n v="1892.51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"/>
    <x v="0"/>
    <s v="US"/>
    <s v="USD"/>
    <n v="1405002663"/>
    <n v="1402410663"/>
    <b v="1"/>
    <n v="354"/>
    <b v="1"/>
    <s v="technology/hardware"/>
    <n v="0"/>
    <n v="0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11"/>
    <x v="0"/>
    <s v="US"/>
    <s v="USD"/>
    <n v="1381895940"/>
    <n v="1379532618"/>
    <b v="1"/>
    <n v="191"/>
    <b v="1"/>
    <s v="technology/hardware"/>
    <n v="0"/>
    <n v="0.0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"/>
    <x v="0"/>
    <s v="US"/>
    <s v="USD"/>
    <n v="1417611645"/>
    <n v="1414584045"/>
    <b v="1"/>
    <n v="303"/>
    <b v="1"/>
    <s v="technology/hardware"/>
    <n v="0"/>
    <n v="0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445"/>
    <x v="0"/>
    <s v="US"/>
    <s v="USD"/>
    <n v="1282622400"/>
    <n v="1276891586"/>
    <b v="1"/>
    <n v="137"/>
    <b v="1"/>
    <s v="technology/hardware"/>
    <n v="4"/>
    <n v="3.2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7540"/>
    <x v="0"/>
    <s v="US"/>
    <s v="USD"/>
    <n v="1316442622"/>
    <n v="1312641022"/>
    <b v="1"/>
    <n v="41"/>
    <b v="1"/>
    <s v="technology/hardware"/>
    <n v="480"/>
    <n v="183.9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"/>
    <x v="0"/>
    <s v="DE"/>
    <s v="EUR"/>
    <n v="1479890743"/>
    <n v="1476776743"/>
    <b v="1"/>
    <n v="398"/>
    <b v="1"/>
    <s v="technology/hardware"/>
    <n v="0"/>
    <n v="0"/>
    <x v="2"/>
    <s v="hardware"/>
    <x v="2009"/>
    <d v="2016-11-23T08:45:43"/>
  </r>
  <r>
    <n v="2010"/>
    <s v="Weighitz: Weigh Smarter"/>
    <s v="Weighitz are miniature smart scales designed to weigh anything in the home."/>
    <n v="30000"/>
    <n v="11"/>
    <x v="0"/>
    <s v="US"/>
    <s v="USD"/>
    <n v="1471564491"/>
    <n v="1468972491"/>
    <b v="1"/>
    <n v="1737"/>
    <b v="1"/>
    <s v="technology/hardware"/>
    <n v="0"/>
    <n v="0.01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1"/>
    <x v="0"/>
    <s v="AT"/>
    <s v="EUR"/>
    <n v="1452553200"/>
    <n v="1449650173"/>
    <b v="1"/>
    <n v="971"/>
    <b v="1"/>
    <s v="technology/hardware"/>
    <n v="0"/>
    <n v="0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616"/>
    <x v="0"/>
    <s v="US"/>
    <s v="USD"/>
    <n v="1423165441"/>
    <n v="1420573441"/>
    <b v="1"/>
    <n v="183"/>
    <b v="1"/>
    <s v="technology/hardware"/>
    <n v="32"/>
    <n v="8.83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0"/>
    <x v="0"/>
    <s v="US"/>
    <s v="USD"/>
    <n v="1468019014"/>
    <n v="1462835014"/>
    <b v="1"/>
    <n v="4562"/>
    <b v="1"/>
    <s v="technology/hardware"/>
    <n v="0"/>
    <n v="0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11"/>
    <x v="0"/>
    <s v="US"/>
    <s v="USD"/>
    <n v="1364184539"/>
    <n v="1361250539"/>
    <b v="1"/>
    <n v="26457"/>
    <b v="1"/>
    <s v="technology/hardware"/>
    <n v="0"/>
    <n v="0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909"/>
    <x v="0"/>
    <s v="US"/>
    <s v="USD"/>
    <n v="1315602163"/>
    <n v="1313010163"/>
    <b v="1"/>
    <n v="162"/>
    <b v="1"/>
    <s v="technology/hardware"/>
    <n v="13"/>
    <n v="5.61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445"/>
    <x v="0"/>
    <s v="US"/>
    <s v="USD"/>
    <n v="1362863299"/>
    <n v="1360271299"/>
    <b v="1"/>
    <n v="479"/>
    <b v="1"/>
    <s v="technology/hardware"/>
    <n v="4"/>
    <n v="0.93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"/>
    <x v="0"/>
    <s v="US"/>
    <s v="USD"/>
    <n v="1332561600"/>
    <n v="1329873755"/>
    <b v="1"/>
    <n v="426"/>
    <b v="1"/>
    <s v="technology/hardware"/>
    <n v="0"/>
    <n v="7.0000000000000007E-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0"/>
    <x v="0"/>
    <s v="IE"/>
    <s v="EUR"/>
    <n v="1439455609"/>
    <n v="1436863609"/>
    <b v="1"/>
    <n v="450"/>
    <b v="1"/>
    <s v="technology/hardware"/>
    <n v="0"/>
    <n v="0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2"/>
    <x v="0"/>
    <s v="US"/>
    <s v="USD"/>
    <n v="1474563621"/>
    <n v="1471971621"/>
    <b v="1"/>
    <n v="1780"/>
    <b v="1"/>
    <s v="technology/hardware"/>
    <n v="0"/>
    <n v="0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8120"/>
    <x v="0"/>
    <s v="US"/>
    <s v="USD"/>
    <n v="1400108640"/>
    <n v="1396923624"/>
    <b v="1"/>
    <n v="122"/>
    <b v="1"/>
    <s v="technology/hardware"/>
    <n v="541"/>
    <n v="66.56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16.14"/>
    <x v="0"/>
    <s v="US"/>
    <s v="USD"/>
    <n v="1411522897"/>
    <n v="1407634897"/>
    <b v="1"/>
    <n v="95"/>
    <b v="1"/>
    <s v="technology/hardware"/>
    <n v="32"/>
    <n v="17.010000000000002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0"/>
    <x v="0"/>
    <s v="US"/>
    <s v="USD"/>
    <n v="1465652372"/>
    <n v="1463060372"/>
    <b v="1"/>
    <n v="325"/>
    <b v="1"/>
    <s v="technology/hardware"/>
    <n v="0"/>
    <n v="0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0"/>
    <x v="0"/>
    <s v="US"/>
    <s v="USD"/>
    <n v="1434017153"/>
    <n v="1431425153"/>
    <b v="1"/>
    <n v="353"/>
    <b v="1"/>
    <s v="technology/hardware"/>
    <n v="0"/>
    <n v="0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222"/>
    <x v="0"/>
    <s v="US"/>
    <s v="USD"/>
    <n v="1344826800"/>
    <n v="1341875544"/>
    <b v="1"/>
    <n v="105"/>
    <b v="1"/>
    <s v="technology/hardware"/>
    <n v="56"/>
    <n v="21.16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0"/>
    <x v="0"/>
    <s v="DE"/>
    <s v="EUR"/>
    <n v="1433996746"/>
    <n v="1431404746"/>
    <b v="1"/>
    <n v="729"/>
    <b v="1"/>
    <s v="technology/hardware"/>
    <n v="0"/>
    <n v="0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1"/>
    <x v="0"/>
    <s v="US"/>
    <s v="USD"/>
    <n v="1398052740"/>
    <n v="1394127585"/>
    <b v="1"/>
    <n v="454"/>
    <b v="1"/>
    <s v="technology/hardware"/>
    <n v="0"/>
    <n v="7.0000000000000007E-2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0"/>
    <x v="0"/>
    <s v="US"/>
    <s v="USD"/>
    <n v="1427740319"/>
    <n v="1423855919"/>
    <b v="1"/>
    <n v="539"/>
    <b v="1"/>
    <s v="technology/hardware"/>
    <n v="0"/>
    <n v="0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145"/>
    <x v="0"/>
    <s v="US"/>
    <s v="USD"/>
    <n v="1268690100"/>
    <n v="1265493806"/>
    <b v="1"/>
    <n v="79"/>
    <b v="1"/>
    <s v="technology/hardware"/>
    <n v="105"/>
    <n v="39.8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4247"/>
    <x v="0"/>
    <s v="US"/>
    <s v="USD"/>
    <n v="1409099481"/>
    <n v="1406507481"/>
    <b v="1"/>
    <n v="94"/>
    <b v="1"/>
    <s v="technology/hardware"/>
    <n v="170"/>
    <n v="45.18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10"/>
    <x v="0"/>
    <s v="GB"/>
    <s v="GBP"/>
    <n v="1354233296"/>
    <n v="1351641296"/>
    <b v="1"/>
    <n v="625"/>
    <b v="1"/>
    <s v="technology/hardware"/>
    <n v="0"/>
    <n v="0.02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1"/>
    <x v="0"/>
    <s v="NL"/>
    <s v="EUR"/>
    <n v="1420765200"/>
    <n v="1417506853"/>
    <b v="1"/>
    <n v="508"/>
    <b v="1"/>
    <s v="technology/hardware"/>
    <n v="0"/>
    <n v="0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32"/>
    <x v="0"/>
    <s v="US"/>
    <s v="USD"/>
    <n v="1481778000"/>
    <n v="1479216874"/>
    <b v="1"/>
    <n v="531"/>
    <b v="1"/>
    <s v="technology/hardware"/>
    <n v="0"/>
    <n v="0.06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32"/>
    <x v="0"/>
    <s v="US"/>
    <s v="USD"/>
    <n v="1398477518"/>
    <n v="1395885518"/>
    <b v="1"/>
    <n v="158"/>
    <b v="1"/>
    <s v="technology/hardware"/>
    <n v="0"/>
    <n v="0.2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0"/>
    <x v="0"/>
    <s v="US"/>
    <s v="USD"/>
    <n v="1430981880"/>
    <n v="1426216033"/>
    <b v="1"/>
    <n v="508"/>
    <b v="1"/>
    <s v="technology/hardware"/>
    <n v="0"/>
    <n v="0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0"/>
    <x v="0"/>
    <s v="US"/>
    <s v="USD"/>
    <n v="1450486800"/>
    <n v="1446562807"/>
    <b v="1"/>
    <n v="644"/>
    <b v="1"/>
    <s v="technology/hardware"/>
    <n v="0"/>
    <n v="0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12"/>
    <x v="0"/>
    <s v="US"/>
    <s v="USD"/>
    <n v="1399668319"/>
    <n v="1397076319"/>
    <b v="1"/>
    <n v="848"/>
    <b v="1"/>
    <s v="technology/hardware"/>
    <n v="0"/>
    <n v="0.01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450"/>
    <x v="0"/>
    <s v="US"/>
    <s v="USD"/>
    <n v="1388383353"/>
    <n v="1383195753"/>
    <b v="1"/>
    <n v="429"/>
    <b v="1"/>
    <s v="technology/hardware"/>
    <n v="5"/>
    <n v="1.05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730"/>
    <x v="0"/>
    <s v="GB"/>
    <s v="GBP"/>
    <n v="1372701600"/>
    <n v="1369895421"/>
    <b v="1"/>
    <n v="204"/>
    <b v="1"/>
    <s v="technology/hardware"/>
    <n v="9"/>
    <n v="3.58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0"/>
    <x v="0"/>
    <s v="US"/>
    <s v="USD"/>
    <n v="1480568340"/>
    <n v="1477996325"/>
    <b v="1"/>
    <n v="379"/>
    <b v="1"/>
    <s v="technology/hardware"/>
    <n v="0"/>
    <n v="0"/>
    <x v="2"/>
    <s v="hardware"/>
    <x v="2039"/>
    <d v="2016-12-01T04:59:00"/>
  </r>
  <r>
    <n v="2040"/>
    <s v="Programmable Capacitor"/>
    <s v="4.29 Billion+ Capacitor Combinations._x000a_No Coding Required."/>
    <n v="3000"/>
    <n v="3148"/>
    <x v="0"/>
    <s v="US"/>
    <s v="USD"/>
    <n v="1384557303"/>
    <n v="1383257703"/>
    <b v="1"/>
    <n v="271"/>
    <b v="1"/>
    <s v="technology/hardware"/>
    <n v="105"/>
    <n v="11.62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601"/>
    <x v="0"/>
    <s v="US"/>
    <s v="USD"/>
    <n v="1478785027"/>
    <n v="1476189427"/>
    <b v="0"/>
    <n v="120"/>
    <b v="1"/>
    <s v="technology/hardware"/>
    <n v="6"/>
    <n v="5.01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450"/>
    <x v="0"/>
    <s v="US"/>
    <s v="USD"/>
    <n v="1453481974"/>
    <n v="1448297974"/>
    <b v="0"/>
    <n v="140"/>
    <b v="1"/>
    <s v="technology/hardware"/>
    <n v="5"/>
    <n v="3.21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9875"/>
    <x v="0"/>
    <s v="US"/>
    <s v="USD"/>
    <n v="1481432340"/>
    <n v="1476764077"/>
    <b v="0"/>
    <n v="193"/>
    <b v="1"/>
    <s v="technology/hardware"/>
    <n v="713"/>
    <n v="51.17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51"/>
    <x v="0"/>
    <s v="US"/>
    <s v="USD"/>
    <n v="1434212714"/>
    <n v="1431620714"/>
    <b v="0"/>
    <n v="180"/>
    <b v="1"/>
    <s v="technology/hardware"/>
    <n v="1"/>
    <n v="0.84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2020"/>
    <x v="0"/>
    <s v="US"/>
    <s v="USD"/>
    <n v="1341799647"/>
    <n v="1339207647"/>
    <b v="0"/>
    <n v="263"/>
    <b v="1"/>
    <s v="technology/hardware"/>
    <n v="41"/>
    <n v="7.68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451"/>
    <x v="0"/>
    <s v="US"/>
    <s v="USD"/>
    <n v="1369282044"/>
    <n v="1366690044"/>
    <b v="0"/>
    <n v="217"/>
    <b v="1"/>
    <s v="technology/hardware"/>
    <n v="5"/>
    <n v="2.08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0"/>
    <x v="0"/>
    <s v="AU"/>
    <s v="AUD"/>
    <n v="1429228800"/>
    <n v="1426714870"/>
    <b v="0"/>
    <n v="443"/>
    <b v="1"/>
    <s v="technology/hardware"/>
    <n v="0"/>
    <n v="0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0"/>
    <x v="0"/>
    <s v="US"/>
    <s v="USD"/>
    <n v="1369323491"/>
    <n v="1366731491"/>
    <b v="0"/>
    <n v="1373"/>
    <b v="1"/>
    <s v="technology/hardware"/>
    <n v="0"/>
    <n v="0"/>
    <x v="2"/>
    <s v="hardware"/>
    <x v="2048"/>
    <d v="2013-05-23T15:38:11"/>
  </r>
  <r>
    <n v="2049"/>
    <s v="LOCK8 - the World's First Smart Bike Lock"/>
    <s v="Keyless. Alarm secured. GPS tracking."/>
    <n v="50000"/>
    <n v="1"/>
    <x v="0"/>
    <s v="GB"/>
    <s v="GBP"/>
    <n v="1386025140"/>
    <n v="1382963963"/>
    <b v="0"/>
    <n v="742"/>
    <b v="1"/>
    <s v="technology/hardware"/>
    <n v="0"/>
    <n v="0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52"/>
    <x v="0"/>
    <s v="US"/>
    <s v="USD"/>
    <n v="1433036578"/>
    <n v="1429580578"/>
    <b v="0"/>
    <n v="170"/>
    <b v="1"/>
    <s v="technology/hardware"/>
    <n v="5"/>
    <n v="2.66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731"/>
    <x v="0"/>
    <s v="US"/>
    <s v="USD"/>
    <n v="1388017937"/>
    <n v="1385425937"/>
    <b v="0"/>
    <n v="242"/>
    <b v="1"/>
    <s v="technology/hardware"/>
    <n v="9"/>
    <n v="3.02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"/>
    <x v="0"/>
    <s v="US"/>
    <s v="USD"/>
    <n v="1455933653"/>
    <n v="1452045653"/>
    <b v="0"/>
    <n v="541"/>
    <b v="1"/>
    <s v="technology/hardware"/>
    <n v="0"/>
    <n v="0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623"/>
    <x v="0"/>
    <s v="US"/>
    <s v="USD"/>
    <n v="1448466551"/>
    <n v="1445870951"/>
    <b v="0"/>
    <n v="121"/>
    <b v="1"/>
    <s v="technology/hardware"/>
    <n v="32"/>
    <n v="13.41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6"/>
    <x v="0"/>
    <s v="GB"/>
    <s v="GBP"/>
    <n v="1399033810"/>
    <n v="1396441810"/>
    <b v="0"/>
    <n v="621"/>
    <b v="1"/>
    <s v="technology/hardware"/>
    <n v="0"/>
    <n v="0.01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105"/>
    <x v="0"/>
    <s v="US"/>
    <s v="USD"/>
    <n v="1417579200"/>
    <n v="1415031043"/>
    <b v="0"/>
    <n v="101"/>
    <b v="1"/>
    <s v="technology/hardware"/>
    <n v="18"/>
    <n v="10.94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1"/>
    <x v="0"/>
    <s v="US"/>
    <s v="USD"/>
    <n v="1366222542"/>
    <n v="1363630542"/>
    <b v="0"/>
    <n v="554"/>
    <b v="1"/>
    <s v="technology/hardware"/>
    <n v="0"/>
    <n v="0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1"/>
    <x v="0"/>
    <s v="GB"/>
    <s v="GBP"/>
    <n v="1456487532"/>
    <n v="1453895532"/>
    <b v="0"/>
    <n v="666"/>
    <b v="1"/>
    <s v="technology/hardware"/>
    <n v="1"/>
    <n v="0.23"/>
    <x v="2"/>
    <s v="hardware"/>
    <x v="2057"/>
    <d v="2016-02-26T11:52:12"/>
  </r>
  <r>
    <n v="2058"/>
    <s v="Raspberry Pi Debug Clip"/>
    <s v="Making using the serial terminal on the Raspberry Pi as easy as Pi!"/>
    <n v="2560"/>
    <n v="3955"/>
    <x v="0"/>
    <s v="GB"/>
    <s v="GBP"/>
    <n v="1425326400"/>
    <n v="1421916830"/>
    <b v="0"/>
    <n v="410"/>
    <b v="1"/>
    <s v="technology/hardware"/>
    <n v="154"/>
    <n v="9.65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2"/>
    <x v="0"/>
    <s v="US"/>
    <s v="USD"/>
    <n v="1454277540"/>
    <n v="1450880854"/>
    <b v="0"/>
    <n v="375"/>
    <b v="1"/>
    <s v="technology/hardware"/>
    <n v="0"/>
    <n v="0.0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32"/>
    <x v="0"/>
    <s v="US"/>
    <s v="USD"/>
    <n v="1406129150"/>
    <n v="1400945150"/>
    <b v="0"/>
    <n v="1364"/>
    <b v="1"/>
    <s v="technology/hardware"/>
    <n v="0"/>
    <n v="0.02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1625"/>
    <x v="0"/>
    <s v="US"/>
    <s v="USD"/>
    <n v="1483208454"/>
    <n v="1480616454"/>
    <b v="0"/>
    <n v="35"/>
    <b v="1"/>
    <s v="technology/hardware"/>
    <n v="33"/>
    <n v="46.43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0"/>
    <x v="0"/>
    <s v="DK"/>
    <s v="DKK"/>
    <n v="1458807098"/>
    <n v="1456218698"/>
    <b v="0"/>
    <n v="203"/>
    <b v="1"/>
    <s v="technology/hardware"/>
    <n v="0"/>
    <n v="0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2222"/>
    <x v="0"/>
    <s v="DE"/>
    <s v="EUR"/>
    <n v="1463333701"/>
    <n v="1460482501"/>
    <b v="0"/>
    <n v="49"/>
    <b v="1"/>
    <s v="technology/hardware"/>
    <n v="56"/>
    <n v="45.35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0"/>
    <x v="0"/>
    <s v="US"/>
    <s v="USD"/>
    <n v="1370001600"/>
    <n v="1366879523"/>
    <b v="0"/>
    <n v="5812"/>
    <b v="1"/>
    <s v="technology/hardware"/>
    <n v="0"/>
    <n v="0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3"/>
    <x v="0"/>
    <s v="GB"/>
    <s v="GBP"/>
    <n v="1387958429"/>
    <n v="1385366429"/>
    <b v="0"/>
    <n v="1556"/>
    <b v="1"/>
    <s v="technology/hardware"/>
    <n v="0"/>
    <n v="0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5599"/>
    <x v="0"/>
    <s v="US"/>
    <s v="USD"/>
    <n v="1408818683"/>
    <n v="1406226683"/>
    <b v="0"/>
    <n v="65"/>
    <b v="1"/>
    <s v="technology/hardware"/>
    <n v="280"/>
    <n v="86.1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47189"/>
    <x v="0"/>
    <s v="GB"/>
    <s v="GBP"/>
    <n v="1432499376"/>
    <n v="1429648176"/>
    <b v="0"/>
    <n v="10"/>
    <b v="1"/>
    <s v="technology/hardware"/>
    <n v="9533"/>
    <n v="4718.8999999999996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34"/>
    <x v="0"/>
    <s v="US"/>
    <s v="USD"/>
    <n v="1476994315"/>
    <n v="1474402315"/>
    <b v="0"/>
    <n v="76"/>
    <b v="1"/>
    <s v="technology/hardware"/>
    <n v="0"/>
    <n v="0.45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"/>
    <x v="0"/>
    <s v="US"/>
    <s v="USD"/>
    <n v="1451776791"/>
    <n v="1449098391"/>
    <b v="0"/>
    <n v="263"/>
    <b v="1"/>
    <s v="technology/hardware"/>
    <n v="0"/>
    <n v="0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0"/>
    <x v="0"/>
    <s v="DE"/>
    <s v="EUR"/>
    <n v="1467128723"/>
    <n v="1464536723"/>
    <b v="0"/>
    <n v="1530"/>
    <b v="1"/>
    <s v="technology/hardware"/>
    <n v="0"/>
    <n v="0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67"/>
    <x v="0"/>
    <s v="US"/>
    <s v="USD"/>
    <n v="1475390484"/>
    <n v="1471502484"/>
    <b v="0"/>
    <n v="278"/>
    <b v="1"/>
    <s v="technology/hardware"/>
    <n v="0"/>
    <n v="0.24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0"/>
    <x v="0"/>
    <s v="US"/>
    <s v="USD"/>
    <n v="1462629432"/>
    <n v="1460037432"/>
    <b v="0"/>
    <n v="350"/>
    <b v="1"/>
    <s v="technology/hardware"/>
    <n v="0"/>
    <n v="0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0"/>
    <x v="0"/>
    <s v="US"/>
    <s v="USD"/>
    <n v="1431100918"/>
    <n v="1427212918"/>
    <b v="0"/>
    <n v="470"/>
    <b v="1"/>
    <s v="technology/hardware"/>
    <n v="0"/>
    <n v="0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25800"/>
    <x v="0"/>
    <s v="US"/>
    <s v="USD"/>
    <n v="1462564182"/>
    <n v="1459972182"/>
    <b v="0"/>
    <n v="3"/>
    <b v="1"/>
    <s v="technology/hardware"/>
    <n v="4300"/>
    <n v="8600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590"/>
    <x v="0"/>
    <s v="US"/>
    <s v="USD"/>
    <n v="1374769288"/>
    <n v="1372177288"/>
    <b v="0"/>
    <n v="8200"/>
    <b v="1"/>
    <s v="technology/hardware"/>
    <n v="6"/>
    <n v="7.0000000000000007E-2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0"/>
    <x v="0"/>
    <s v="GB"/>
    <s v="GBP"/>
    <n v="1406149689"/>
    <n v="1402693689"/>
    <b v="0"/>
    <n v="8359"/>
    <b v="1"/>
    <s v="technology/hardware"/>
    <n v="0"/>
    <n v="0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1"/>
    <x v="0"/>
    <s v="US"/>
    <s v="USD"/>
    <n v="1433538000"/>
    <n v="1428541276"/>
    <b v="0"/>
    <n v="188"/>
    <b v="1"/>
    <s v="technology/hardware"/>
    <n v="0"/>
    <n v="0.01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68"/>
    <x v="0"/>
    <s v="ES"/>
    <s v="EUR"/>
    <n v="1482085857"/>
    <n v="1479493857"/>
    <b v="0"/>
    <n v="48"/>
    <b v="1"/>
    <s v="technology/hardware"/>
    <n v="0"/>
    <n v="1.42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453"/>
    <x v="0"/>
    <s v="GB"/>
    <s v="GBP"/>
    <n v="1435258800"/>
    <n v="1432659793"/>
    <b v="0"/>
    <n v="607"/>
    <b v="1"/>
    <s v="technology/hardware"/>
    <n v="5"/>
    <n v="0.75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12772.6"/>
    <x v="0"/>
    <s v="US"/>
    <s v="USD"/>
    <n v="1447286300"/>
    <n v="1444690700"/>
    <b v="0"/>
    <n v="50"/>
    <b v="1"/>
    <s v="technology/hardware"/>
    <n v="1277"/>
    <n v="255.45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2600"/>
    <x v="0"/>
    <s v="US"/>
    <s v="USD"/>
    <n v="1337144340"/>
    <n v="1333597555"/>
    <b v="0"/>
    <n v="55"/>
    <b v="1"/>
    <s v="music/indie rock"/>
    <n v="74"/>
    <n v="47.2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8136.01"/>
    <x v="0"/>
    <s v="US"/>
    <s v="USD"/>
    <n v="1322106796"/>
    <n v="1316919196"/>
    <b v="0"/>
    <n v="38"/>
    <b v="1"/>
    <s v="music/indie rock"/>
    <n v="542"/>
    <n v="214.1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21144"/>
    <x v="0"/>
    <s v="US"/>
    <s v="USD"/>
    <n v="1338830395"/>
    <n v="1336238395"/>
    <b v="0"/>
    <n v="25"/>
    <b v="1"/>
    <s v="music/indie rock"/>
    <n v="2819"/>
    <n v="845.76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150"/>
    <x v="0"/>
    <s v="US"/>
    <s v="USD"/>
    <n v="1399186740"/>
    <n v="1396468782"/>
    <b v="0"/>
    <n v="46"/>
    <b v="1"/>
    <s v="music/indie rock"/>
    <n v="105"/>
    <n v="68.48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1106"/>
    <x v="0"/>
    <s v="US"/>
    <s v="USD"/>
    <n v="1342382587"/>
    <n v="1339790587"/>
    <b v="0"/>
    <n v="83"/>
    <b v="1"/>
    <s v="music/indie rock"/>
    <n v="18"/>
    <n v="13.3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2230"/>
    <x v="0"/>
    <s v="US"/>
    <s v="USD"/>
    <n v="1323838740"/>
    <n v="1321200332"/>
    <b v="0"/>
    <n v="35"/>
    <b v="1"/>
    <s v="music/indie rock"/>
    <n v="56"/>
    <n v="63.71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8152"/>
    <x v="0"/>
    <s v="US"/>
    <s v="USD"/>
    <n v="1315457658"/>
    <n v="1312865658"/>
    <b v="0"/>
    <n v="25"/>
    <b v="1"/>
    <s v="music/indie rock"/>
    <n v="543"/>
    <n v="326.08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155"/>
    <x v="0"/>
    <s v="US"/>
    <s v="USD"/>
    <n v="1284177540"/>
    <n v="1281028152"/>
    <b v="0"/>
    <n v="75"/>
    <b v="1"/>
    <s v="music/indie rock"/>
    <n v="105"/>
    <n v="42.07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4250"/>
    <x v="0"/>
    <s v="US"/>
    <s v="USD"/>
    <n v="1375408194"/>
    <n v="1372384194"/>
    <b v="0"/>
    <n v="62"/>
    <b v="1"/>
    <s v="music/indie rock"/>
    <n v="170"/>
    <n v="6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732.5"/>
    <x v="0"/>
    <s v="US"/>
    <s v="USD"/>
    <n v="1361696955"/>
    <n v="1359104955"/>
    <b v="0"/>
    <n v="160"/>
    <b v="1"/>
    <s v="music/indie rock"/>
    <n v="9"/>
    <n v="4.58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100"/>
    <x v="0"/>
    <s v="US"/>
    <s v="USD"/>
    <n v="1299009600"/>
    <n v="1294818278"/>
    <b v="0"/>
    <n v="246"/>
    <b v="1"/>
    <s v="music/indie rock"/>
    <n v="1"/>
    <n v="0.41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1108"/>
    <x v="0"/>
    <s v="US"/>
    <s v="USD"/>
    <n v="1318006732"/>
    <n v="1312822732"/>
    <b v="0"/>
    <n v="55"/>
    <b v="1"/>
    <s v="music/indie rock"/>
    <n v="18"/>
    <n v="20.14999999999999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8160"/>
    <x v="0"/>
    <s v="US"/>
    <s v="USD"/>
    <n v="1356211832"/>
    <n v="1351024232"/>
    <b v="0"/>
    <n v="23"/>
    <b v="1"/>
    <s v="music/indie rock"/>
    <n v="544"/>
    <n v="354.78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2600"/>
    <x v="0"/>
    <s v="US"/>
    <s v="USD"/>
    <n v="1330916400"/>
    <n v="1327969730"/>
    <b v="0"/>
    <n v="72"/>
    <b v="1"/>
    <s v="music/indie rock"/>
    <n v="74"/>
    <n v="36.1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4261"/>
    <x v="0"/>
    <s v="US"/>
    <s v="USD"/>
    <n v="1317576973"/>
    <n v="1312392973"/>
    <b v="0"/>
    <n v="22"/>
    <b v="1"/>
    <s v="music/indie rock"/>
    <n v="170"/>
    <n v="193.68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26024"/>
    <x v="0"/>
    <s v="US"/>
    <s v="USD"/>
    <n v="1351223940"/>
    <n v="1349892735"/>
    <b v="0"/>
    <n v="14"/>
    <b v="1"/>
    <s v="music/indie rock"/>
    <n v="4337"/>
    <n v="1858.86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158"/>
    <x v="0"/>
    <s v="US"/>
    <s v="USD"/>
    <n v="1322751735"/>
    <n v="1317564135"/>
    <b v="0"/>
    <n v="38"/>
    <b v="1"/>
    <s v="music/indie rock"/>
    <n v="105"/>
    <n v="83.11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1110"/>
    <x v="0"/>
    <s v="US"/>
    <s v="USD"/>
    <n v="1331174635"/>
    <n v="1328582635"/>
    <b v="0"/>
    <n v="32"/>
    <b v="1"/>
    <s v="music/indie rock"/>
    <n v="19"/>
    <n v="34.69"/>
    <x v="4"/>
    <s v="indie rock"/>
    <x v="2098"/>
    <d v="2012-03-08T02:43:55"/>
  </r>
  <r>
    <n v="2099"/>
    <s v="Roosevelt Died."/>
    <s v="Our tour van died, we need help!"/>
    <n v="3000"/>
    <n v="3160"/>
    <x v="0"/>
    <s v="US"/>
    <s v="USD"/>
    <n v="1435808400"/>
    <n v="1434650084"/>
    <b v="0"/>
    <n v="63"/>
    <b v="1"/>
    <s v="music/indie rock"/>
    <n v="105"/>
    <n v="50.16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26100"/>
    <x v="0"/>
    <s v="US"/>
    <s v="USD"/>
    <n v="1341028740"/>
    <n v="1339704141"/>
    <b v="0"/>
    <n v="27"/>
    <b v="1"/>
    <s v="music/indie rock"/>
    <n v="4350"/>
    <n v="966.6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5600"/>
    <x v="0"/>
    <s v="US"/>
    <s v="USD"/>
    <n v="1329104114"/>
    <n v="1323920114"/>
    <b v="0"/>
    <n v="44"/>
    <b v="1"/>
    <s v="music/indie rock"/>
    <n v="280"/>
    <n v="127.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2792"/>
    <x v="0"/>
    <s v="US"/>
    <s v="USD"/>
    <n v="1304628648"/>
    <n v="1302036648"/>
    <b v="0"/>
    <n v="38"/>
    <b v="1"/>
    <s v="music/indie rock"/>
    <n v="1279"/>
    <n v="336.63"/>
    <x v="4"/>
    <s v="indie rock"/>
    <x v="2102"/>
    <d v="2011-05-05T20:50:48"/>
  </r>
  <r>
    <n v="2103"/>
    <s v="Matthew Moon's New Album"/>
    <s v="Indie rocker, Matthew Moon, has something to share with you..."/>
    <n v="7777"/>
    <n v="814"/>
    <x v="0"/>
    <s v="US"/>
    <s v="USD"/>
    <n v="1352488027"/>
    <n v="1349892427"/>
    <b v="0"/>
    <n v="115"/>
    <b v="1"/>
    <s v="music/indie rock"/>
    <n v="10"/>
    <n v="7.08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9430"/>
    <x v="0"/>
    <s v="US"/>
    <s v="USD"/>
    <n v="1369958400"/>
    <n v="1367286434"/>
    <b v="0"/>
    <n v="37"/>
    <b v="1"/>
    <s v="music/indie rock"/>
    <n v="2429"/>
    <n v="525.14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604"/>
    <x v="0"/>
    <s v="US"/>
    <s v="USD"/>
    <n v="1416542400"/>
    <n v="1415472953"/>
    <b v="0"/>
    <n v="99"/>
    <b v="1"/>
    <s v="music/indie rock"/>
    <n v="280"/>
    <n v="56.6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5078"/>
    <x v="0"/>
    <s v="US"/>
    <s v="USD"/>
    <n v="1359176974"/>
    <n v="1356584974"/>
    <b v="0"/>
    <n v="44"/>
    <b v="1"/>
    <s v="music/indie rock"/>
    <n v="231"/>
    <n v="115.41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5617"/>
    <x v="0"/>
    <s v="US"/>
    <s v="USD"/>
    <n v="1415815393"/>
    <n v="1413997393"/>
    <b v="0"/>
    <n v="58"/>
    <b v="1"/>
    <s v="music/indie rock"/>
    <n v="281"/>
    <n v="96.84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08"/>
    <x v="0"/>
    <s v="US"/>
    <s v="USD"/>
    <n v="1347249300"/>
    <n v="1344917580"/>
    <b v="0"/>
    <n v="191"/>
    <b v="1"/>
    <s v="music/indie rock"/>
    <n v="1"/>
    <n v="0.56999999999999995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2230.4299999999998"/>
    <x v="0"/>
    <s v="US"/>
    <s v="USD"/>
    <n v="1436115617"/>
    <n v="1433523617"/>
    <b v="0"/>
    <n v="40"/>
    <b v="1"/>
    <s v="music/indie rock"/>
    <n v="56"/>
    <n v="55.76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5621.38"/>
    <x v="0"/>
    <s v="US"/>
    <s v="USD"/>
    <n v="1401253140"/>
    <n v="1398873969"/>
    <b v="0"/>
    <n v="38"/>
    <b v="1"/>
    <s v="music/indie rock"/>
    <n v="281"/>
    <n v="147.93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5623"/>
    <x v="0"/>
    <s v="US"/>
    <s v="USD"/>
    <n v="1313370000"/>
    <n v="1307594625"/>
    <b v="0"/>
    <n v="39"/>
    <b v="1"/>
    <s v="music/indie rock"/>
    <n v="281"/>
    <n v="144.18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66554.559999999998"/>
    <x v="0"/>
    <s v="US"/>
    <s v="USD"/>
    <n v="1366064193"/>
    <n v="1364854593"/>
    <b v="0"/>
    <n v="11"/>
    <b v="1"/>
    <s v="music/indie rock"/>
    <n v="22185"/>
    <n v="6050.41"/>
    <x v="4"/>
    <s v="indie rock"/>
    <x v="2112"/>
    <d v="2013-04-15T22:16:33"/>
  </r>
  <r>
    <n v="2113"/>
    <s v="Summer Underground // Honeycomb LP"/>
    <s v="Help us fund our second full-length album Honeycomb!"/>
    <n v="7000"/>
    <n v="1000"/>
    <x v="0"/>
    <s v="US"/>
    <s v="USD"/>
    <n v="1411505176"/>
    <n v="1408481176"/>
    <b v="0"/>
    <n v="107"/>
    <b v="1"/>
    <s v="music/indie rock"/>
    <n v="14"/>
    <n v="9.35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625"/>
    <x v="0"/>
    <s v="US"/>
    <s v="USD"/>
    <n v="1291870740"/>
    <n v="1286480070"/>
    <b v="0"/>
    <n v="147"/>
    <b v="1"/>
    <s v="music/indie rock"/>
    <n v="33"/>
    <n v="11.05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8165.55"/>
    <x v="0"/>
    <s v="US"/>
    <s v="USD"/>
    <n v="1298167001"/>
    <n v="1295575001"/>
    <b v="0"/>
    <n v="36"/>
    <b v="1"/>
    <s v="music/indie rock"/>
    <n v="544"/>
    <n v="226.82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1"/>
    <x v="0"/>
    <s v="US"/>
    <s v="USD"/>
    <n v="1349203203"/>
    <n v="1345056003"/>
    <b v="0"/>
    <n v="92"/>
    <b v="1"/>
    <s v="music/indie rock"/>
    <n v="0"/>
    <n v="0.01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0346"/>
    <x v="0"/>
    <s v="US"/>
    <s v="USD"/>
    <n v="1445921940"/>
    <n v="1444699549"/>
    <b v="0"/>
    <n v="35"/>
    <b v="1"/>
    <s v="music/indie rock"/>
    <n v="862"/>
    <n v="295.60000000000002"/>
    <x v="4"/>
    <s v="indie rock"/>
    <x v="2117"/>
    <d v="2015-10-27T04:59:00"/>
  </r>
  <r>
    <n v="2118"/>
    <s v="PORCHES. vs. THE U.S.A."/>
    <s v="PORCHES.  and Documentarians tour from New York to San Francisco and back."/>
    <n v="1000"/>
    <n v="12795"/>
    <x v="0"/>
    <s v="US"/>
    <s v="USD"/>
    <n v="1311538136"/>
    <n v="1308946136"/>
    <b v="0"/>
    <n v="17"/>
    <b v="1"/>
    <s v="music/indie rock"/>
    <n v="1280"/>
    <n v="752.65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5634"/>
    <x v="0"/>
    <s v="US"/>
    <s v="USD"/>
    <n v="1345086445"/>
    <n v="1342494445"/>
    <b v="0"/>
    <n v="22"/>
    <b v="1"/>
    <s v="music/indie rock"/>
    <n v="282"/>
    <n v="256.08999999999997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735"/>
    <x v="0"/>
    <s v="US"/>
    <s v="USD"/>
    <n v="1388617736"/>
    <n v="1384384136"/>
    <b v="0"/>
    <n v="69"/>
    <b v="1"/>
    <s v="music/indie rock"/>
    <n v="9"/>
    <n v="10.65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1"/>
    <x v="2"/>
    <s v="CH"/>
    <s v="CHF"/>
    <n v="1484156948"/>
    <n v="1481564948"/>
    <b v="0"/>
    <n v="10"/>
    <b v="0"/>
    <s v="games/video games"/>
    <n v="0"/>
    <n v="0.1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0"/>
    <x v="2"/>
    <s v="MX"/>
    <s v="MXN"/>
    <n v="1483773169"/>
    <n v="1481181169"/>
    <b v="0"/>
    <n v="3"/>
    <b v="0"/>
    <s v="games/video games"/>
    <n v="0"/>
    <n v="0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32616"/>
    <x v="2"/>
    <s v="US"/>
    <s v="USD"/>
    <n v="1268636340"/>
    <n v="1263982307"/>
    <b v="0"/>
    <n v="5"/>
    <b v="0"/>
    <s v="games/video games"/>
    <n v="6523"/>
    <n v="6523.2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0843"/>
    <x v="2"/>
    <s v="US"/>
    <s v="USD"/>
    <n v="1291093200"/>
    <n v="1286930435"/>
    <b v="0"/>
    <n v="5"/>
    <b v="0"/>
    <s v="games/video games"/>
    <n v="986"/>
    <n v="2168.6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0"/>
    <x v="2"/>
    <s v="US"/>
    <s v="USD"/>
    <n v="1438734833"/>
    <n v="1436142833"/>
    <b v="0"/>
    <n v="27"/>
    <b v="0"/>
    <s v="games/video games"/>
    <n v="0"/>
    <n v="0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68"/>
    <x v="2"/>
    <s v="US"/>
    <s v="USD"/>
    <n v="1418080887"/>
    <n v="1415488887"/>
    <b v="0"/>
    <n v="2"/>
    <b v="0"/>
    <s v="games/video games"/>
    <n v="0"/>
    <n v="34"/>
    <x v="6"/>
    <s v="video games"/>
    <x v="2126"/>
    <d v="2014-12-08T23:21:27"/>
  </r>
  <r>
    <n v="2127"/>
    <s v="Three Monkeys - Part 1: Into the Abyss"/>
    <s v="Three Monkeys is an audio adventure game for PC."/>
    <n v="28000"/>
    <n v="20"/>
    <x v="2"/>
    <s v="GB"/>
    <s v="GBP"/>
    <n v="1426158463"/>
    <n v="1423570063"/>
    <b v="0"/>
    <n v="236"/>
    <b v="0"/>
    <s v="games/video games"/>
    <n v="0"/>
    <n v="0.08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151"/>
    <x v="2"/>
    <s v="CA"/>
    <s v="CAD"/>
    <n v="1411324369"/>
    <n v="1406140369"/>
    <b v="0"/>
    <n v="1"/>
    <b v="0"/>
    <s v="games/video games"/>
    <n v="1"/>
    <n v="151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5635"/>
    <x v="2"/>
    <s v="US"/>
    <s v="USD"/>
    <n v="1457570100"/>
    <n v="1454978100"/>
    <b v="0"/>
    <n v="12"/>
    <b v="0"/>
    <s v="games/video games"/>
    <n v="282"/>
    <n v="469.5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1"/>
    <x v="2"/>
    <s v="US"/>
    <s v="USD"/>
    <n v="1408154663"/>
    <n v="1405130663"/>
    <b v="0"/>
    <n v="4"/>
    <b v="0"/>
    <s v="games/video games"/>
    <n v="0"/>
    <n v="0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32745"/>
    <x v="2"/>
    <s v="US"/>
    <s v="USD"/>
    <n v="1436677091"/>
    <n v="1434085091"/>
    <b v="0"/>
    <n v="3"/>
    <b v="0"/>
    <s v="games/video games"/>
    <n v="6549"/>
    <n v="10915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0"/>
    <x v="2"/>
    <s v="US"/>
    <s v="USD"/>
    <n v="1391427692"/>
    <n v="1388835692"/>
    <b v="0"/>
    <n v="99"/>
    <b v="0"/>
    <s v="games/video games"/>
    <n v="0"/>
    <n v="0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2800"/>
    <x v="2"/>
    <s v="US"/>
    <s v="USD"/>
    <n v="1303628340"/>
    <n v="1300328399"/>
    <b v="0"/>
    <n v="3"/>
    <b v="0"/>
    <s v="games/video games"/>
    <n v="1280"/>
    <n v="4266.67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111"/>
    <x v="2"/>
    <s v="US"/>
    <s v="USD"/>
    <n v="1367097391"/>
    <n v="1364505391"/>
    <b v="0"/>
    <n v="3"/>
    <b v="0"/>
    <s v="games/video games"/>
    <n v="19"/>
    <n v="370.33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1626"/>
    <x v="2"/>
    <s v="US"/>
    <s v="USD"/>
    <n v="1349392033"/>
    <n v="1346800033"/>
    <b v="0"/>
    <n v="22"/>
    <b v="0"/>
    <s v="games/video games"/>
    <n v="33"/>
    <n v="73.91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0"/>
    <x v="2"/>
    <s v="US"/>
    <s v="USD"/>
    <n v="1382184786"/>
    <n v="1379592786"/>
    <b v="0"/>
    <n v="4"/>
    <b v="0"/>
    <s v="games/video games"/>
    <n v="0"/>
    <n v="0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"/>
    <x v="2"/>
    <s v="CA"/>
    <s v="CAD"/>
    <n v="1417804229"/>
    <n v="1415212229"/>
    <b v="0"/>
    <n v="534"/>
    <b v="0"/>
    <s v="games/video games"/>
    <n v="0"/>
    <n v="0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06"/>
    <x v="2"/>
    <s v="GB"/>
    <s v="GBP"/>
    <n v="1383959939"/>
    <n v="1381364339"/>
    <b v="0"/>
    <n v="12"/>
    <b v="0"/>
    <s v="games/video games"/>
    <n v="1281"/>
    <n v="1067.1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2"/>
    <x v="2"/>
    <s v="US"/>
    <s v="USD"/>
    <n v="1478196008"/>
    <n v="1475604008"/>
    <b v="0"/>
    <n v="56"/>
    <b v="0"/>
    <s v="games/video games"/>
    <n v="0"/>
    <n v="0.21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0"/>
    <x v="2"/>
    <s v="US"/>
    <s v="USD"/>
    <n v="1357934424"/>
    <n v="1355342424"/>
    <b v="0"/>
    <n v="11"/>
    <b v="0"/>
    <s v="games/video games"/>
    <n v="0"/>
    <n v="0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151"/>
    <x v="2"/>
    <s v="US"/>
    <s v="USD"/>
    <n v="1415947159"/>
    <n v="1413351559"/>
    <b v="0"/>
    <n v="0"/>
    <b v="0"/>
    <s v="games/video games"/>
    <n v="1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301"/>
    <x v="2"/>
    <s v="DE"/>
    <s v="EUR"/>
    <n v="1451494210"/>
    <n v="1449075010"/>
    <b v="0"/>
    <n v="12"/>
    <b v="0"/>
    <s v="games/video games"/>
    <n v="3"/>
    <n v="25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5645"/>
    <x v="2"/>
    <s v="US"/>
    <s v="USD"/>
    <n v="1279738800"/>
    <n v="1275599812"/>
    <b v="0"/>
    <n v="5"/>
    <b v="0"/>
    <s v="games/video games"/>
    <n v="282"/>
    <n v="1129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5"/>
    <x v="2"/>
    <s v="US"/>
    <s v="USD"/>
    <n v="1379164040"/>
    <n v="1376399240"/>
    <b v="0"/>
    <n v="24"/>
    <b v="0"/>
    <s v="games/video games"/>
    <n v="0"/>
    <n v="0.21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151"/>
    <x v="2"/>
    <s v="US"/>
    <s v="USD"/>
    <n v="1385534514"/>
    <n v="1382938914"/>
    <b v="0"/>
    <n v="89"/>
    <b v="0"/>
    <s v="games/video games"/>
    <n v="1"/>
    <n v="1.7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635"/>
    <x v="2"/>
    <s v="US"/>
    <s v="USD"/>
    <n v="1455207510"/>
    <n v="1453997910"/>
    <b v="0"/>
    <n v="1"/>
    <b v="0"/>
    <s v="games/video games"/>
    <n v="33"/>
    <n v="1635"/>
    <x v="6"/>
    <s v="video games"/>
    <x v="2146"/>
    <d v="2016-02-11T16:18:30"/>
  </r>
  <r>
    <n v="2147"/>
    <s v="Johnny Rocketfingers 3"/>
    <s v="A Point and Click Adventure on Steroids."/>
    <n v="390000"/>
    <n v="0"/>
    <x v="2"/>
    <s v="US"/>
    <s v="USD"/>
    <n v="1416125148"/>
    <n v="1413356748"/>
    <b v="0"/>
    <n v="55"/>
    <b v="0"/>
    <s v="games/video games"/>
    <n v="0"/>
    <n v="0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198415.01"/>
    <x v="2"/>
    <s v="GB"/>
    <s v="GBP"/>
    <n v="1427992582"/>
    <n v="1425404182"/>
    <b v="0"/>
    <n v="2"/>
    <b v="0"/>
    <s v="games/video games"/>
    <n v="198415"/>
    <n v="99207.5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5651.58"/>
    <x v="2"/>
    <s v="US"/>
    <s v="USD"/>
    <n v="1280534400"/>
    <n v="1277512556"/>
    <b v="0"/>
    <n v="0"/>
    <b v="0"/>
    <s v="games/video games"/>
    <n v="283"/>
    <n v="0"/>
    <x v="6"/>
    <s v="video games"/>
    <x v="2149"/>
    <d v="2010-07-31T00:00:00"/>
  </r>
  <r>
    <n v="2150"/>
    <s v="The Unknown Door"/>
    <s v="A pixel styled open world detective game."/>
    <n v="50000"/>
    <n v="1"/>
    <x v="2"/>
    <s v="NO"/>
    <s v="NOK"/>
    <n v="1468392599"/>
    <n v="1465800599"/>
    <b v="0"/>
    <n v="4"/>
    <b v="0"/>
    <s v="games/video games"/>
    <n v="0"/>
    <n v="0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"/>
    <x v="2"/>
    <s v="US"/>
    <s v="USD"/>
    <n v="1467231614"/>
    <n v="1464639614"/>
    <b v="0"/>
    <n v="6"/>
    <b v="0"/>
    <s v="games/video games"/>
    <n v="0"/>
    <n v="0.17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13"/>
    <x v="2"/>
    <s v="US"/>
    <s v="USD"/>
    <n v="1394909909"/>
    <n v="1392321509"/>
    <b v="0"/>
    <n v="4"/>
    <b v="0"/>
    <s v="games/video games"/>
    <n v="0"/>
    <n v="3.2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0"/>
    <x v="2"/>
    <s v="US"/>
    <s v="USD"/>
    <n v="1420876740"/>
    <n v="1417470718"/>
    <b v="0"/>
    <n v="4"/>
    <b v="0"/>
    <s v="games/video games"/>
    <n v="0"/>
    <n v="0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96248.960000000006"/>
    <x v="2"/>
    <s v="US"/>
    <s v="USD"/>
    <n v="1390921827"/>
    <n v="1389193827"/>
    <b v="0"/>
    <n v="2"/>
    <b v="0"/>
    <s v="games/video games"/>
    <n v="38500"/>
    <n v="48124.480000000003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636"/>
    <x v="2"/>
    <s v="GB"/>
    <s v="GBP"/>
    <n v="1459443385"/>
    <n v="1456854985"/>
    <b v="0"/>
    <n v="5"/>
    <b v="0"/>
    <s v="games/video games"/>
    <n v="33"/>
    <n v="327.2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0"/>
    <x v="2"/>
    <s v="US"/>
    <s v="USD"/>
    <n v="1379363406"/>
    <n v="1375475406"/>
    <b v="0"/>
    <n v="83"/>
    <b v="0"/>
    <s v="games/video games"/>
    <n v="0"/>
    <n v="0"/>
    <x v="6"/>
    <s v="video games"/>
    <x v="2156"/>
    <d v="2013-09-16T20:30:06"/>
  </r>
  <r>
    <n v="2157"/>
    <s v="Nin"/>
    <s v="Gamers and 90's fans unite in this small tale of epic proportions!"/>
    <n v="75000"/>
    <n v="0"/>
    <x v="2"/>
    <s v="US"/>
    <s v="USD"/>
    <n v="1482479940"/>
    <n v="1479684783"/>
    <b v="0"/>
    <n v="57"/>
    <b v="0"/>
    <s v="games/video games"/>
    <n v="0"/>
    <n v="0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0"/>
    <x v="2"/>
    <s v="US"/>
    <s v="USD"/>
    <n v="1360009774"/>
    <n v="1356121774"/>
    <b v="0"/>
    <n v="311"/>
    <b v="0"/>
    <s v="games/video games"/>
    <n v="0"/>
    <n v="0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505"/>
    <x v="2"/>
    <s v="US"/>
    <s v="USD"/>
    <n v="1310837574"/>
    <n v="1308245574"/>
    <b v="0"/>
    <n v="2"/>
    <b v="0"/>
    <s v="games/video games"/>
    <n v="70"/>
    <n v="1252.5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453"/>
    <x v="2"/>
    <s v="US"/>
    <s v="USD"/>
    <n v="1337447105"/>
    <n v="1334855105"/>
    <b v="0"/>
    <n v="16"/>
    <b v="0"/>
    <s v="games/video games"/>
    <n v="5"/>
    <n v="28.31"/>
    <x v="6"/>
    <s v="video games"/>
    <x v="2160"/>
    <d v="2012-05-19T17:05:05"/>
  </r>
  <r>
    <n v="2161"/>
    <s v="CallMeGhost DEBUT ALBUM preorder!"/>
    <s v="We're trying to fund hard copies of our debut album!"/>
    <n v="400"/>
    <n v="51906"/>
    <x v="0"/>
    <s v="US"/>
    <s v="USD"/>
    <n v="1443040059"/>
    <n v="1440448059"/>
    <b v="0"/>
    <n v="13"/>
    <b v="1"/>
    <s v="music/rock"/>
    <n v="12977"/>
    <n v="3992.7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2053"/>
    <x v="0"/>
    <s v="US"/>
    <s v="USD"/>
    <n v="1406226191"/>
    <n v="1403547791"/>
    <b v="0"/>
    <n v="58"/>
    <b v="1"/>
    <s v="music/rock"/>
    <n v="46"/>
    <n v="35.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4275"/>
    <x v="0"/>
    <s v="US"/>
    <s v="USD"/>
    <n v="1433735400"/>
    <n v="1429306520"/>
    <b v="0"/>
    <n v="44"/>
    <b v="1"/>
    <s v="music/rock"/>
    <n v="171"/>
    <n v="97.16"/>
    <x v="4"/>
    <s v="rock"/>
    <x v="2163"/>
    <d v="2015-06-08T03:50:00"/>
  </r>
  <r>
    <n v="2164"/>
    <s v="Rosaline debut record"/>
    <s v="South Florida roots country/rock outfit's long awaited debut record"/>
    <n v="5500"/>
    <n v="1225"/>
    <x v="0"/>
    <s v="US"/>
    <s v="USD"/>
    <n v="1466827140"/>
    <n v="1464196414"/>
    <b v="0"/>
    <n v="83"/>
    <b v="1"/>
    <s v="music/rock"/>
    <n v="22"/>
    <n v="14.76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4280"/>
    <x v="0"/>
    <s v="FR"/>
    <s v="EUR"/>
    <n v="1460127635"/>
    <n v="1457539235"/>
    <b v="0"/>
    <n v="117"/>
    <b v="1"/>
    <s v="music/rock"/>
    <n v="171"/>
    <n v="36.58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5655.6"/>
    <x v="0"/>
    <s v="US"/>
    <s v="USD"/>
    <n v="1417813618"/>
    <n v="1413922018"/>
    <b v="0"/>
    <n v="32"/>
    <b v="1"/>
    <s v="music/rock"/>
    <n v="283"/>
    <n v="176.74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53362"/>
    <x v="0"/>
    <s v="US"/>
    <s v="USD"/>
    <n v="1347672937"/>
    <n v="1346463337"/>
    <b v="0"/>
    <n v="8"/>
    <b v="1"/>
    <s v="music/rock"/>
    <n v="102241"/>
    <n v="19170.2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100"/>
    <x v="0"/>
    <s v="US"/>
    <s v="USD"/>
    <n v="1486702800"/>
    <n v="1484058261"/>
    <b v="0"/>
    <n v="340"/>
    <b v="1"/>
    <s v="music/rock"/>
    <n v="1"/>
    <n v="0.28999999999999998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2604.29999999999"/>
    <x v="0"/>
    <s v="US"/>
    <s v="USD"/>
    <n v="1488473351"/>
    <n v="1488214151"/>
    <b v="0"/>
    <n v="7"/>
    <b v="1"/>
    <s v="music/rock"/>
    <n v="99741"/>
    <n v="21800.61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56590"/>
    <x v="0"/>
    <s v="US"/>
    <s v="USD"/>
    <n v="1440266422"/>
    <n v="1436810422"/>
    <b v="0"/>
    <n v="19"/>
    <b v="1"/>
    <s v="music/rock"/>
    <n v="16169"/>
    <n v="2978.4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2231"/>
    <x v="0"/>
    <s v="US"/>
    <s v="USD"/>
    <n v="1434949200"/>
    <n v="1431903495"/>
    <b v="0"/>
    <n v="47"/>
    <b v="1"/>
    <s v="music/rock"/>
    <n v="56"/>
    <n v="47.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2818"/>
    <x v="0"/>
    <s v="US"/>
    <s v="USD"/>
    <n v="1429365320"/>
    <n v="1426773320"/>
    <b v="0"/>
    <n v="13"/>
    <b v="1"/>
    <s v="music/rock"/>
    <n v="1282"/>
    <n v="986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2100"/>
    <x v="0"/>
    <s v="US"/>
    <s v="USD"/>
    <n v="1378785540"/>
    <n v="1376066243"/>
    <b v="0"/>
    <n v="90"/>
    <b v="1"/>
    <s v="music/rock"/>
    <n v="50"/>
    <n v="23.3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2245"/>
    <x v="0"/>
    <s v="GB"/>
    <s v="GBP"/>
    <n v="1462453307"/>
    <n v="1459861307"/>
    <b v="0"/>
    <n v="63"/>
    <b v="1"/>
    <s v="music/rock"/>
    <n v="56"/>
    <n v="35.630000000000003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22318"/>
    <x v="0"/>
    <s v="US"/>
    <s v="USD"/>
    <n v="1469059986"/>
    <n v="1468455186"/>
    <b v="0"/>
    <n v="26"/>
    <b v="1"/>
    <s v="music/rock"/>
    <n v="3188"/>
    <n v="858.38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1647"/>
    <x v="0"/>
    <s v="US"/>
    <s v="USD"/>
    <n v="1430579509"/>
    <n v="1427987509"/>
    <b v="0"/>
    <n v="71"/>
    <b v="1"/>
    <s v="music/rock"/>
    <n v="33"/>
    <n v="23.2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4280"/>
    <x v="0"/>
    <s v="US"/>
    <s v="USD"/>
    <n v="1465192867"/>
    <n v="1463032867"/>
    <b v="0"/>
    <n v="38"/>
    <b v="1"/>
    <s v="music/rock"/>
    <n v="171"/>
    <n v="112.63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"/>
    <x v="0"/>
    <s v="US"/>
    <s v="USD"/>
    <n v="1484752597"/>
    <n v="1482160597"/>
    <b v="0"/>
    <n v="859"/>
    <b v="1"/>
    <s v="music/rock"/>
    <n v="0"/>
    <n v="0.04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2870"/>
    <x v="0"/>
    <s v="US"/>
    <s v="USD"/>
    <n v="1428725192"/>
    <n v="1426133192"/>
    <b v="0"/>
    <n v="21"/>
    <b v="1"/>
    <s v="music/rock"/>
    <n v="1287"/>
    <n v="612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1650"/>
    <x v="0"/>
    <s v="US"/>
    <s v="USD"/>
    <n v="1447434268"/>
    <n v="1443801868"/>
    <b v="0"/>
    <n v="78"/>
    <b v="1"/>
    <s v="music/rock"/>
    <n v="33"/>
    <n v="21.15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5660"/>
    <x v="0"/>
    <s v="US"/>
    <s v="USD"/>
    <n v="1487635653"/>
    <n v="1486426053"/>
    <b v="0"/>
    <n v="53"/>
    <b v="1"/>
    <s v="games/tabletop games"/>
    <n v="283"/>
    <n v="106.79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3170"/>
    <x v="0"/>
    <s v="CA"/>
    <s v="CAD"/>
    <n v="1412285825"/>
    <n v="1409261825"/>
    <b v="0"/>
    <n v="356"/>
    <b v="1"/>
    <s v="games/tabletop games"/>
    <n v="106"/>
    <n v="8.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7019"/>
    <x v="0"/>
    <s v="US"/>
    <s v="USD"/>
    <n v="1486616400"/>
    <n v="1484037977"/>
    <b v="0"/>
    <n v="279"/>
    <b v="1"/>
    <s v="games/tabletop games"/>
    <n v="390"/>
    <n v="25.16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455"/>
    <x v="0"/>
    <s v="US"/>
    <s v="USD"/>
    <n v="1453737600"/>
    <n v="1452530041"/>
    <b v="1"/>
    <n v="266"/>
    <b v="1"/>
    <s v="games/tabletop games"/>
    <n v="5"/>
    <n v="1.71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1650.69"/>
    <x v="0"/>
    <s v="GB"/>
    <s v="GBP"/>
    <n v="1364286239"/>
    <n v="1360830239"/>
    <b v="0"/>
    <n v="623"/>
    <b v="1"/>
    <s v="games/tabletop games"/>
    <n v="33"/>
    <n v="2.65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69"/>
    <x v="0"/>
    <s v="US"/>
    <s v="USD"/>
    <n v="1473213600"/>
    <n v="1470062743"/>
    <b v="0"/>
    <n v="392"/>
    <b v="1"/>
    <s v="games/tabletop games"/>
    <n v="0"/>
    <n v="0.18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69.83"/>
    <x v="0"/>
    <s v="US"/>
    <s v="USD"/>
    <n v="1428033540"/>
    <n v="1425531666"/>
    <b v="1"/>
    <n v="3562"/>
    <b v="1"/>
    <s v="games/tabletop games"/>
    <n v="0"/>
    <n v="0.02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1275"/>
    <x v="0"/>
    <s v="AU"/>
    <s v="AUD"/>
    <n v="1477414800"/>
    <n v="1474380241"/>
    <b v="0"/>
    <n v="514"/>
    <b v="1"/>
    <s v="games/tabletop games"/>
    <n v="23"/>
    <n v="2.48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10373"/>
    <x v="0"/>
    <s v="GB"/>
    <s v="GBP"/>
    <n v="1461276000"/>
    <n v="1460055300"/>
    <b v="0"/>
    <n v="88"/>
    <b v="1"/>
    <s v="games/tabletop games"/>
    <n v="864"/>
    <n v="117.88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90"/>
    <x v="0"/>
    <s v="US"/>
    <s v="USD"/>
    <n v="1458716340"/>
    <n v="1455721204"/>
    <b v="0"/>
    <n v="537"/>
    <b v="1"/>
    <s v="games/tabletop games"/>
    <n v="0"/>
    <n v="0.17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21158"/>
    <x v="0"/>
    <s v="GB"/>
    <s v="GBP"/>
    <n v="1487102427"/>
    <n v="1486065627"/>
    <b v="0"/>
    <n v="25"/>
    <b v="1"/>
    <s v="games/tabletop games"/>
    <n v="2821"/>
    <n v="846.3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270"/>
    <x v="0"/>
    <s v="GB"/>
    <s v="GBP"/>
    <n v="1481842800"/>
    <n v="1479414344"/>
    <b v="0"/>
    <n v="3238"/>
    <b v="1"/>
    <s v="games/tabletop games"/>
    <n v="2"/>
    <n v="0.08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151"/>
    <x v="0"/>
    <s v="US"/>
    <s v="USD"/>
    <n v="1479704340"/>
    <n v="1477043072"/>
    <b v="0"/>
    <n v="897"/>
    <b v="1"/>
    <s v="games/tabletop games"/>
    <n v="1"/>
    <n v="0.17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460"/>
    <x v="0"/>
    <s v="US"/>
    <s v="USD"/>
    <n v="1459012290"/>
    <n v="1456423890"/>
    <b v="0"/>
    <n v="878"/>
    <b v="1"/>
    <s v="games/tabletop games"/>
    <n v="5"/>
    <n v="0.5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2028"/>
    <x v="0"/>
    <s v="US"/>
    <s v="USD"/>
    <n v="1439317900"/>
    <n v="1436725900"/>
    <b v="0"/>
    <n v="115"/>
    <b v="1"/>
    <s v="games/tabletop games"/>
    <n v="44"/>
    <n v="17.6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211"/>
    <x v="0"/>
    <s v="US"/>
    <s v="USD"/>
    <n v="1480662000"/>
    <n v="1478000502"/>
    <b v="0"/>
    <n v="234"/>
    <b v="1"/>
    <s v="games/tabletop games"/>
    <n v="2"/>
    <n v="0.9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13"/>
    <x v="0"/>
    <s v="US"/>
    <s v="USD"/>
    <n v="1425132059"/>
    <n v="1422540059"/>
    <b v="0"/>
    <n v="4330"/>
    <b v="1"/>
    <s v="games/tabletop games"/>
    <n v="0"/>
    <n v="0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3"/>
    <x v="0"/>
    <s v="US"/>
    <s v="USD"/>
    <n v="1447507200"/>
    <n v="1444911600"/>
    <b v="0"/>
    <n v="651"/>
    <b v="1"/>
    <s v="games/tabletop games"/>
    <n v="0"/>
    <n v="0"/>
    <x v="6"/>
    <s v="tabletop games"/>
    <x v="2198"/>
    <d v="2015-11-14T13:20:00"/>
  </r>
  <r>
    <n v="2199"/>
    <s v="Decadolo. Flip it!"/>
    <s v="A new strategic board game designed to flip out your opponent."/>
    <n v="9000"/>
    <n v="629.99"/>
    <x v="0"/>
    <s v="IE"/>
    <s v="EUR"/>
    <n v="1444903198"/>
    <n v="1442311198"/>
    <b v="1"/>
    <n v="251"/>
    <b v="1"/>
    <s v="games/tabletop games"/>
    <n v="7"/>
    <n v="2.5099999999999998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5665"/>
    <x v="0"/>
    <s v="GB"/>
    <s v="GBP"/>
    <n v="1436151600"/>
    <n v="1433775668"/>
    <b v="0"/>
    <n v="263"/>
    <b v="1"/>
    <s v="games/tabletop games"/>
    <n v="283"/>
    <n v="21.54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176420"/>
    <x v="0"/>
    <s v="GB"/>
    <s v="GBP"/>
    <n v="1358367565"/>
    <n v="1357157965"/>
    <b v="0"/>
    <n v="28"/>
    <b v="1"/>
    <s v="music/electronic music"/>
    <n v="160382"/>
    <n v="6300.71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249"/>
    <x v="0"/>
    <s v="US"/>
    <s v="USD"/>
    <n v="1351801368"/>
    <n v="1349209368"/>
    <b v="0"/>
    <n v="721"/>
    <b v="1"/>
    <s v="music/electronic music"/>
    <n v="56"/>
    <n v="3.12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5666"/>
    <x v="0"/>
    <s v="CA"/>
    <s v="CAD"/>
    <n v="1443127082"/>
    <n v="1440535082"/>
    <b v="0"/>
    <n v="50"/>
    <b v="1"/>
    <s v="music/electronic music"/>
    <n v="283"/>
    <n v="113.3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8173"/>
    <x v="0"/>
    <s v="US"/>
    <s v="USD"/>
    <n v="1362814119"/>
    <n v="1360222119"/>
    <b v="0"/>
    <n v="73"/>
    <b v="1"/>
    <s v="music/electronic music"/>
    <n v="545"/>
    <n v="111.96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21300"/>
    <x v="0"/>
    <s v="US"/>
    <s v="USD"/>
    <n v="1338579789"/>
    <n v="1335987789"/>
    <b v="0"/>
    <n v="27"/>
    <b v="1"/>
    <s v="music/electronic music"/>
    <n v="2840"/>
    <n v="788.89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0846"/>
    <x v="0"/>
    <s v="US"/>
    <s v="USD"/>
    <n v="1334556624"/>
    <n v="1333001424"/>
    <b v="0"/>
    <n v="34"/>
    <b v="1"/>
    <s v="music/electronic music"/>
    <n v="986"/>
    <n v="319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5671.11"/>
    <x v="0"/>
    <s v="US"/>
    <s v="USD"/>
    <n v="1384580373"/>
    <n v="1381984773"/>
    <b v="0"/>
    <n v="7"/>
    <b v="1"/>
    <s v="music/electronic music"/>
    <n v="284"/>
    <n v="810.16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2879"/>
    <x v="0"/>
    <s v="US"/>
    <s v="USD"/>
    <n v="1333771200"/>
    <n v="1328649026"/>
    <b v="0"/>
    <n v="24"/>
    <b v="1"/>
    <s v="music/electronic music"/>
    <n v="1288"/>
    <n v="536.6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32865.300000000003"/>
    <x v="0"/>
    <s v="GB"/>
    <s v="GBP"/>
    <n v="1397516400"/>
    <n v="1396524644"/>
    <b v="0"/>
    <n v="15"/>
    <b v="1"/>
    <s v="music/electronic music"/>
    <n v="6573"/>
    <n v="2191.02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2257"/>
    <x v="0"/>
    <s v="US"/>
    <s v="USD"/>
    <n v="1334424960"/>
    <n v="1329442510"/>
    <b v="0"/>
    <n v="72"/>
    <b v="1"/>
    <s v="music/electronic music"/>
    <n v="56"/>
    <n v="31.35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289.99"/>
    <x v="0"/>
    <s v="US"/>
    <s v="USD"/>
    <n v="1397113140"/>
    <n v="1395168625"/>
    <b v="0"/>
    <n v="120"/>
    <b v="1"/>
    <s v="music/electronic music"/>
    <n v="172"/>
    <n v="35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1115"/>
    <x v="0"/>
    <s v="US"/>
    <s v="USD"/>
    <n v="1383526800"/>
    <n v="1380650177"/>
    <b v="0"/>
    <n v="123"/>
    <b v="1"/>
    <s v="music/electronic music"/>
    <n v="19"/>
    <n v="9.07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800211"/>
    <x v="0"/>
    <s v="US"/>
    <s v="USD"/>
    <n v="1431719379"/>
    <n v="1429127379"/>
    <b v="0"/>
    <n v="1"/>
    <b v="1"/>
    <s v="music/electronic music"/>
    <n v="16004220"/>
    <n v="800211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26182.5"/>
    <x v="0"/>
    <s v="US"/>
    <s v="USD"/>
    <n v="1391713248"/>
    <n v="1389121248"/>
    <b v="0"/>
    <n v="24"/>
    <b v="1"/>
    <s v="music/electronic music"/>
    <n v="4364"/>
    <n v="1090.94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28067.57"/>
    <x v="0"/>
    <s v="US"/>
    <s v="USD"/>
    <n v="1331621940"/>
    <n v="1329671572"/>
    <b v="0"/>
    <n v="33"/>
    <b v="1"/>
    <s v="music/electronic music"/>
    <n v="5103"/>
    <n v="850.53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67856"/>
    <x v="0"/>
    <s v="US"/>
    <s v="USD"/>
    <n v="1437674545"/>
    <n v="1436464945"/>
    <b v="0"/>
    <n v="14"/>
    <b v="1"/>
    <s v="music/electronic music"/>
    <n v="22619"/>
    <n v="4846.8599999999997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9811"/>
    <x v="0"/>
    <s v="US"/>
    <s v="USD"/>
    <n v="1446451200"/>
    <n v="1445539113"/>
    <b v="0"/>
    <n v="9"/>
    <b v="1"/>
    <s v="music/electronic music"/>
    <n v="11860"/>
    <n v="5534.56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5673"/>
    <x v="0"/>
    <s v="US"/>
    <s v="USD"/>
    <n v="1346198400"/>
    <n v="1344281383"/>
    <b v="0"/>
    <n v="76"/>
    <b v="1"/>
    <s v="music/electronic music"/>
    <n v="284"/>
    <n v="74.6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2929.35"/>
    <x v="0"/>
    <s v="US"/>
    <s v="USD"/>
    <n v="1440004512"/>
    <n v="1437412512"/>
    <b v="0"/>
    <n v="19"/>
    <b v="1"/>
    <s v="music/electronic music"/>
    <n v="1293"/>
    <n v="680.49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2600"/>
    <x v="0"/>
    <s v="US"/>
    <s v="USD"/>
    <n v="1374888436"/>
    <n v="1372296436"/>
    <b v="0"/>
    <n v="69"/>
    <b v="1"/>
    <s v="music/electronic music"/>
    <n v="74"/>
    <n v="37.68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80"/>
    <x v="0"/>
    <s v="US"/>
    <s v="USD"/>
    <n v="1461369600"/>
    <n v="1458748809"/>
    <b v="0"/>
    <n v="218"/>
    <b v="1"/>
    <s v="games/tabletop games"/>
    <n v="12"/>
    <n v="4.04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32903"/>
    <x v="0"/>
    <s v="US"/>
    <s v="USD"/>
    <n v="1327776847"/>
    <n v="1325184847"/>
    <b v="0"/>
    <n v="30"/>
    <b v="1"/>
    <s v="games/tabletop games"/>
    <n v="6581"/>
    <n v="1096.77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85"/>
    <x v="0"/>
    <s v="CA"/>
    <s v="CAD"/>
    <n v="1435418568"/>
    <n v="1432826568"/>
    <b v="0"/>
    <n v="100"/>
    <b v="1"/>
    <s v="games/tabletop games"/>
    <n v="0"/>
    <n v="0.85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460"/>
    <x v="0"/>
    <s v="US"/>
    <s v="USD"/>
    <n v="1477767600"/>
    <n v="1475337675"/>
    <b v="0"/>
    <n v="296"/>
    <b v="1"/>
    <s v="games/tabletop games"/>
    <n v="5"/>
    <n v="1.5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50"/>
    <x v="0"/>
    <s v="GB"/>
    <s v="GBP"/>
    <n v="1411326015"/>
    <n v="1408734015"/>
    <b v="0"/>
    <n v="1204"/>
    <b v="1"/>
    <s v="games/tabletop games"/>
    <n v="0"/>
    <n v="0.04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00"/>
    <x v="0"/>
    <s v="US"/>
    <s v="USD"/>
    <n v="1455253140"/>
    <n v="1452625822"/>
    <b v="0"/>
    <n v="321"/>
    <b v="1"/>
    <s v="games/tabletop games"/>
    <n v="1"/>
    <n v="0.31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25"/>
    <x v="0"/>
    <s v="GB"/>
    <s v="GBP"/>
    <n v="1384374155"/>
    <n v="1381778555"/>
    <b v="0"/>
    <n v="301"/>
    <b v="1"/>
    <s v="games/tabletop games"/>
    <n v="2"/>
    <n v="0.75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965.44"/>
    <x v="0"/>
    <s v="DE"/>
    <s v="EUR"/>
    <n v="1439707236"/>
    <n v="1437115236"/>
    <b v="0"/>
    <n v="144"/>
    <b v="1"/>
    <s v="games/tabletop games"/>
    <n v="1297"/>
    <n v="90.04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665.21"/>
    <x v="0"/>
    <s v="US"/>
    <s v="USD"/>
    <n v="1378180800"/>
    <n v="1375113391"/>
    <b v="0"/>
    <n v="539"/>
    <b v="1"/>
    <s v="games/tabletop games"/>
    <n v="8"/>
    <n v="1.2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645"/>
    <x v="0"/>
    <s v="US"/>
    <s v="USD"/>
    <n v="1398460127"/>
    <n v="1395868127"/>
    <b v="0"/>
    <n v="498"/>
    <b v="1"/>
    <s v="games/tabletop games"/>
    <n v="8"/>
    <n v="1.3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4296"/>
    <x v="0"/>
    <s v="US"/>
    <s v="USD"/>
    <n v="1372136400"/>
    <n v="1369864301"/>
    <b v="0"/>
    <n v="1113"/>
    <b v="1"/>
    <s v="games/tabletop games"/>
    <n v="172"/>
    <n v="3.86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1651"/>
    <x v="0"/>
    <s v="US"/>
    <s v="USD"/>
    <n v="1405738800"/>
    <n v="1402945408"/>
    <b v="0"/>
    <n v="988"/>
    <b v="1"/>
    <s v="games/tabletop games"/>
    <n v="33"/>
    <n v="1.67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4303"/>
    <x v="0"/>
    <s v="GB"/>
    <s v="GBP"/>
    <n v="1450051200"/>
    <n v="1448269539"/>
    <b v="0"/>
    <n v="391"/>
    <b v="1"/>
    <s v="games/tabletop games"/>
    <n v="172"/>
    <n v="11.0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201165"/>
    <x v="0"/>
    <s v="US"/>
    <s v="USD"/>
    <n v="1483645647"/>
    <n v="1481053647"/>
    <b v="0"/>
    <n v="28"/>
    <b v="1"/>
    <s v="games/tabletop games"/>
    <n v="201165"/>
    <n v="7184.46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225"/>
    <x v="0"/>
    <s v="CA"/>
    <s v="CAD"/>
    <n v="1427585511"/>
    <n v="1424997111"/>
    <b v="0"/>
    <n v="147"/>
    <b v="1"/>
    <s v="games/tabletop games"/>
    <n v="2"/>
    <n v="1.53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3760"/>
    <x v="0"/>
    <s v="US"/>
    <s v="USD"/>
    <n v="1454338123"/>
    <n v="1451746123"/>
    <b v="0"/>
    <n v="680"/>
    <b v="1"/>
    <s v="games/tabletop games"/>
    <n v="134"/>
    <n v="5.53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100"/>
    <x v="0"/>
    <s v="US"/>
    <s v="USD"/>
    <n v="1415779140"/>
    <n v="1412294683"/>
    <b v="0"/>
    <n v="983"/>
    <b v="1"/>
    <s v="games/tabletop games"/>
    <n v="1"/>
    <n v="0.1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2265"/>
    <x v="0"/>
    <s v="DE"/>
    <s v="EUR"/>
    <n v="1489157716"/>
    <n v="1486565716"/>
    <b v="0"/>
    <n v="79"/>
    <b v="1"/>
    <s v="games/tabletop games"/>
    <n v="57"/>
    <n v="28.67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4"/>
    <x v="0"/>
    <s v="US"/>
    <s v="USD"/>
    <n v="1385870520"/>
    <n v="1382742014"/>
    <b v="0"/>
    <n v="426"/>
    <b v="1"/>
    <s v="games/tabletop games"/>
    <n v="0"/>
    <n v="0.08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655"/>
    <x v="0"/>
    <s v="US"/>
    <s v="USD"/>
    <n v="1461354544"/>
    <n v="1458762544"/>
    <b v="0"/>
    <n v="96"/>
    <b v="1"/>
    <s v="games/tabletop games"/>
    <n v="33"/>
    <n v="17.239999999999998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13014"/>
    <x v="0"/>
    <s v="GB"/>
    <s v="GBP"/>
    <n v="1488484300"/>
    <n v="1485892300"/>
    <b v="0"/>
    <n v="163"/>
    <b v="1"/>
    <s v="games/tabletop games"/>
    <n v="1301"/>
    <n v="79.84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460"/>
    <x v="0"/>
    <s v="US"/>
    <s v="USD"/>
    <n v="1385521320"/>
    <n v="1382449733"/>
    <b v="0"/>
    <n v="2525"/>
    <b v="1"/>
    <s v="games/tabletop games"/>
    <n v="5"/>
    <n v="0.18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1052110.8700000001"/>
    <x v="0"/>
    <s v="US"/>
    <s v="USD"/>
    <n v="1489374000"/>
    <n v="1488823290"/>
    <b v="0"/>
    <n v="2035"/>
    <b v="1"/>
    <s v="games/tabletop games"/>
    <n v="105211087"/>
    <n v="517.01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655"/>
    <x v="0"/>
    <s v="US"/>
    <s v="USD"/>
    <n v="1476649800"/>
    <n v="1475609946"/>
    <b v="0"/>
    <n v="290"/>
    <b v="1"/>
    <s v="games/tabletop games"/>
    <n v="33"/>
    <n v="5.71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2270.37"/>
    <x v="0"/>
    <s v="US"/>
    <s v="USD"/>
    <n v="1393005600"/>
    <n v="1390323617"/>
    <b v="0"/>
    <n v="1980"/>
    <b v="1"/>
    <s v="games/tabletop games"/>
    <n v="57"/>
    <n v="1.1499999999999999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4306.1099999999997"/>
    <x v="0"/>
    <s v="GB"/>
    <s v="GBP"/>
    <n v="1441393210"/>
    <n v="1438801210"/>
    <b v="0"/>
    <n v="57"/>
    <b v="1"/>
    <s v="games/tabletop games"/>
    <n v="172"/>
    <n v="75.55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94"/>
    <x v="0"/>
    <s v="US"/>
    <s v="USD"/>
    <n v="1438185565"/>
    <n v="1436975965"/>
    <b v="0"/>
    <n v="380"/>
    <b v="1"/>
    <s v="games/tabletop games"/>
    <n v="1"/>
    <n v="0.2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1000"/>
    <x v="0"/>
    <s v="GB"/>
    <s v="GBP"/>
    <n v="1481749278"/>
    <n v="1479157278"/>
    <b v="0"/>
    <n v="128"/>
    <b v="1"/>
    <s v="games/tabletop games"/>
    <n v="14"/>
    <n v="7.81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2605"/>
    <x v="0"/>
    <s v="US"/>
    <s v="USD"/>
    <n v="1364917965"/>
    <n v="1362329565"/>
    <b v="0"/>
    <n v="180"/>
    <b v="1"/>
    <s v="games/tabletop games"/>
    <n v="74"/>
    <n v="14.4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34.950000000000003"/>
    <x v="0"/>
    <s v="US"/>
    <s v="USD"/>
    <n v="1480727273"/>
    <n v="1478131673"/>
    <b v="0"/>
    <n v="571"/>
    <b v="1"/>
    <s v="games/tabletop games"/>
    <n v="0"/>
    <n v="0.06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650"/>
    <x v="0"/>
    <s v="US"/>
    <s v="USD"/>
    <n v="1408177077"/>
    <n v="1406362677"/>
    <b v="0"/>
    <n v="480"/>
    <b v="1"/>
    <s v="games/tabletop games"/>
    <n v="8"/>
    <n v="1.35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631"/>
    <x v="0"/>
    <s v="ES"/>
    <s v="EUR"/>
    <n v="1470469938"/>
    <n v="1469173938"/>
    <b v="0"/>
    <n v="249"/>
    <b v="1"/>
    <s v="games/tabletop games"/>
    <n v="7"/>
    <n v="2.5299999999999998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745"/>
    <x v="0"/>
    <s v="US"/>
    <s v="USD"/>
    <n v="1447862947"/>
    <n v="1445267347"/>
    <b v="0"/>
    <n v="84"/>
    <b v="1"/>
    <s v="games/tabletop games"/>
    <n v="9"/>
    <n v="8.869999999999999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33006"/>
    <x v="0"/>
    <s v="US"/>
    <s v="USD"/>
    <n v="1485271968"/>
    <n v="1484667168"/>
    <b v="0"/>
    <n v="197"/>
    <b v="1"/>
    <s v="games/tabletop games"/>
    <n v="6601"/>
    <n v="167.54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2468"/>
    <x v="0"/>
    <s v="US"/>
    <s v="USD"/>
    <n v="1462661451"/>
    <n v="1460069451"/>
    <b v="0"/>
    <n v="271"/>
    <b v="1"/>
    <s v="games/tabletop games"/>
    <n v="62"/>
    <n v="9.11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47327"/>
    <x v="0"/>
    <s v="GB"/>
    <s v="GBP"/>
    <n v="1479811846"/>
    <n v="1478602246"/>
    <b v="0"/>
    <n v="50"/>
    <b v="1"/>
    <s v="games/tabletop games"/>
    <n v="9860"/>
    <n v="946.54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4308"/>
    <x v="0"/>
    <s v="GB"/>
    <s v="GBP"/>
    <n v="1466377200"/>
    <n v="1463351329"/>
    <b v="0"/>
    <n v="169"/>
    <b v="1"/>
    <s v="games/tabletop games"/>
    <n v="172"/>
    <n v="25.49"/>
    <x v="6"/>
    <s v="tabletop games"/>
    <x v="2257"/>
    <d v="2016-06-19T23:00:00"/>
  </r>
  <r>
    <n v="2258"/>
    <s v="A Sundered World"/>
    <s v="A Dungeon World campaign setting that takes place after the end of the worlds."/>
    <n v="2200"/>
    <n v="5080"/>
    <x v="0"/>
    <s v="US"/>
    <s v="USD"/>
    <n v="1434045687"/>
    <n v="1431453687"/>
    <b v="0"/>
    <n v="205"/>
    <b v="1"/>
    <s v="games/tabletop games"/>
    <n v="231"/>
    <n v="24.78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3112"/>
    <x v="0"/>
    <s v="GB"/>
    <s v="GBP"/>
    <n v="1481224736"/>
    <n v="1480360736"/>
    <b v="0"/>
    <n v="206"/>
    <b v="1"/>
    <s v="games/tabletop games"/>
    <n v="1311"/>
    <n v="63.65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4310"/>
    <x v="0"/>
    <s v="US"/>
    <s v="USD"/>
    <n v="1395876250"/>
    <n v="1393287850"/>
    <b v="0"/>
    <n v="84"/>
    <b v="1"/>
    <s v="games/tabletop games"/>
    <n v="172"/>
    <n v="51.3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13114"/>
    <x v="0"/>
    <s v="AU"/>
    <s v="AUD"/>
    <n v="1487093020"/>
    <n v="1485278620"/>
    <b v="0"/>
    <n v="210"/>
    <b v="1"/>
    <s v="games/tabletop games"/>
    <n v="1311"/>
    <n v="62.45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2833"/>
    <x v="0"/>
    <s v="US"/>
    <s v="USD"/>
    <n v="1416268800"/>
    <n v="1413295358"/>
    <b v="0"/>
    <n v="181"/>
    <b v="1"/>
    <s v="games/tabletop games"/>
    <n v="86"/>
    <n v="15.65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81"/>
    <x v="0"/>
    <s v="SE"/>
    <s v="SEK"/>
    <n v="1422734313"/>
    <n v="1420919913"/>
    <b v="0"/>
    <n v="60"/>
    <b v="1"/>
    <s v="games/tabletop games"/>
    <n v="12"/>
    <n v="14.68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15"/>
    <x v="0"/>
    <s v="US"/>
    <s v="USD"/>
    <n v="1463972400"/>
    <n v="1462543114"/>
    <b v="0"/>
    <n v="445"/>
    <b v="1"/>
    <s v="games/tabletop games"/>
    <n v="19"/>
    <n v="2.5099999999999998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20249"/>
    <x v="0"/>
    <s v="GB"/>
    <s v="GBP"/>
    <n v="1479846507"/>
    <n v="1479241707"/>
    <b v="0"/>
    <n v="17"/>
    <b v="1"/>
    <s v="games/tabletop games"/>
    <n v="60125"/>
    <n v="7073.4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8190"/>
    <x v="0"/>
    <s v="US"/>
    <s v="USD"/>
    <n v="1461722400"/>
    <n v="1460235592"/>
    <b v="0"/>
    <n v="194"/>
    <b v="1"/>
    <s v="games/tabletop games"/>
    <n v="546"/>
    <n v="42.22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0"/>
    <x v="0"/>
    <s v="US"/>
    <s v="USD"/>
    <n v="1419123600"/>
    <n v="1416945297"/>
    <b v="0"/>
    <n v="404"/>
    <b v="1"/>
    <s v="games/tabletop games"/>
    <n v="0"/>
    <n v="0.17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0"/>
    <x v="0"/>
    <s v="US"/>
    <s v="USD"/>
    <n v="1489283915"/>
    <n v="1486691915"/>
    <b v="0"/>
    <n v="194"/>
    <b v="1"/>
    <s v="games/tabletop games"/>
    <n v="0"/>
    <n v="0.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313"/>
    <x v="0"/>
    <s v="US"/>
    <s v="USD"/>
    <n v="1488862800"/>
    <n v="1486745663"/>
    <b v="0"/>
    <n v="902"/>
    <b v="1"/>
    <s v="games/tabletop games"/>
    <n v="173"/>
    <n v="4.78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35"/>
    <x v="0"/>
    <s v="US"/>
    <s v="USD"/>
    <n v="1484085540"/>
    <n v="1482353513"/>
    <b v="0"/>
    <n v="1670"/>
    <b v="1"/>
    <s v="games/tabletop games"/>
    <n v="0"/>
    <n v="0.0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70"/>
    <x v="0"/>
    <s v="US"/>
    <s v="USD"/>
    <n v="1481328004"/>
    <n v="1478736004"/>
    <b v="0"/>
    <n v="1328"/>
    <b v="1"/>
    <s v="games/tabletop games"/>
    <n v="0"/>
    <n v="0.05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121"/>
    <x v="0"/>
    <s v="US"/>
    <s v="USD"/>
    <n v="1449506836"/>
    <n v="1446914836"/>
    <b v="0"/>
    <n v="944"/>
    <b v="1"/>
    <s v="games/tabletop games"/>
    <n v="1312"/>
    <n v="13.9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4315"/>
    <x v="0"/>
    <s v="CA"/>
    <s v="CAD"/>
    <n v="1489320642"/>
    <n v="1487164242"/>
    <b v="0"/>
    <n v="147"/>
    <b v="1"/>
    <s v="games/tabletop games"/>
    <n v="173"/>
    <n v="29.35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4320"/>
    <x v="0"/>
    <s v="US"/>
    <s v="USD"/>
    <n v="1393156857"/>
    <n v="1390564857"/>
    <b v="0"/>
    <n v="99"/>
    <b v="1"/>
    <s v="games/tabletop games"/>
    <n v="173"/>
    <n v="43.64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4505"/>
    <x v="0"/>
    <s v="GB"/>
    <s v="GBP"/>
    <n v="1419259679"/>
    <n v="1416667679"/>
    <b v="0"/>
    <n v="79"/>
    <b v="1"/>
    <s v="games/tabletop games"/>
    <n v="3770"/>
    <n v="310.19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2030"/>
    <x v="0"/>
    <s v="US"/>
    <s v="USD"/>
    <n v="1388936289"/>
    <n v="1386344289"/>
    <b v="0"/>
    <n v="75"/>
    <b v="1"/>
    <s v="games/tabletop games"/>
    <n v="44"/>
    <n v="27.0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650"/>
    <x v="0"/>
    <s v="US"/>
    <s v="USD"/>
    <n v="1330359423"/>
    <n v="1327767423"/>
    <b v="0"/>
    <n v="207"/>
    <b v="1"/>
    <s v="games/tabletop games"/>
    <n v="8"/>
    <n v="3.14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680"/>
    <x v="0"/>
    <s v="IT"/>
    <s v="EUR"/>
    <n v="1451861940"/>
    <n v="1448902867"/>
    <b v="0"/>
    <n v="102"/>
    <b v="1"/>
    <s v="games/tabletop games"/>
    <n v="284"/>
    <n v="55.6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3163.5"/>
    <x v="0"/>
    <s v="US"/>
    <s v="USD"/>
    <n v="1423022400"/>
    <n v="1421436099"/>
    <b v="0"/>
    <n v="32"/>
    <b v="1"/>
    <s v="games/tabletop games"/>
    <n v="1316"/>
    <n v="411.3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592"/>
    <x v="0"/>
    <s v="US"/>
    <s v="USD"/>
    <n v="1442501991"/>
    <n v="1439909991"/>
    <b v="0"/>
    <n v="480"/>
    <b v="1"/>
    <s v="games/tabletop games"/>
    <n v="6"/>
    <n v="1.23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69465.33"/>
    <x v="0"/>
    <s v="US"/>
    <s v="USD"/>
    <n v="1311576600"/>
    <n v="1306219897"/>
    <b v="0"/>
    <n v="11"/>
    <b v="1"/>
    <s v="music/rock"/>
    <n v="23155"/>
    <n v="6315.0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21316"/>
    <x v="0"/>
    <s v="US"/>
    <s v="USD"/>
    <n v="1452744686"/>
    <n v="1447560686"/>
    <b v="0"/>
    <n v="12"/>
    <b v="1"/>
    <s v="music/rock"/>
    <n v="2842"/>
    <n v="1776.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171"/>
    <x v="0"/>
    <s v="US"/>
    <s v="USD"/>
    <n v="1336528804"/>
    <n v="1331348404"/>
    <b v="0"/>
    <n v="48"/>
    <b v="1"/>
    <s v="music/rock"/>
    <n v="106"/>
    <n v="66.06"/>
    <x v="4"/>
    <s v="rock"/>
    <x v="2283"/>
    <d v="2012-05-09T02:00:04"/>
  </r>
  <r>
    <n v="2284"/>
    <s v="Make a record, write a song, take the Vinyl Skyway. "/>
    <s v="The Vinyl Skyway reunite to make a third album. "/>
    <n v="6000"/>
    <n v="1119"/>
    <x v="0"/>
    <s v="US"/>
    <s v="USD"/>
    <n v="1299902400"/>
    <n v="1297451245"/>
    <b v="0"/>
    <n v="59"/>
    <b v="1"/>
    <s v="music/rock"/>
    <n v="19"/>
    <n v="18.97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172"/>
    <x v="0"/>
    <s v="US"/>
    <s v="USD"/>
    <n v="1340944043"/>
    <n v="1338352043"/>
    <b v="0"/>
    <n v="79"/>
    <b v="1"/>
    <s v="music/rock"/>
    <n v="106"/>
    <n v="40.15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8191"/>
    <x v="0"/>
    <s v="US"/>
    <s v="USD"/>
    <n v="1378439940"/>
    <n v="1376003254"/>
    <b v="0"/>
    <n v="14"/>
    <b v="1"/>
    <s v="music/rock"/>
    <n v="546"/>
    <n v="585.07000000000005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2053"/>
    <x v="0"/>
    <s v="US"/>
    <s v="USD"/>
    <n v="1403539260"/>
    <n v="1401724860"/>
    <b v="0"/>
    <n v="106"/>
    <b v="1"/>
    <s v="music/rock"/>
    <n v="46"/>
    <n v="19.37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3180"/>
    <x v="0"/>
    <s v="US"/>
    <s v="USD"/>
    <n v="1340733600"/>
    <n v="1339098689"/>
    <b v="0"/>
    <n v="25"/>
    <b v="1"/>
    <s v="music/rock"/>
    <n v="1318"/>
    <n v="527.20000000000005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8207"/>
    <x v="0"/>
    <s v="US"/>
    <s v="USD"/>
    <n v="1386372120"/>
    <n v="1382659060"/>
    <b v="0"/>
    <n v="25"/>
    <b v="1"/>
    <s v="music/rock"/>
    <n v="547"/>
    <n v="328.28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8211"/>
    <x v="0"/>
    <s v="US"/>
    <s v="USD"/>
    <n v="1259686800"/>
    <n v="1252908330"/>
    <b v="0"/>
    <n v="29"/>
    <b v="1"/>
    <s v="music/rock"/>
    <n v="547"/>
    <n v="283.14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40"/>
    <x v="0"/>
    <s v="US"/>
    <s v="USD"/>
    <n v="1335153600"/>
    <n v="1332199618"/>
    <b v="0"/>
    <n v="43"/>
    <b v="1"/>
    <s v="music/rock"/>
    <n v="174"/>
    <n v="100.93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5696"/>
    <x v="0"/>
    <s v="US"/>
    <s v="USD"/>
    <n v="1334767476"/>
    <n v="1332175476"/>
    <b v="0"/>
    <n v="46"/>
    <b v="1"/>
    <s v="music/rock"/>
    <n v="285"/>
    <n v="123.8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18221"/>
    <x v="0"/>
    <s v="US"/>
    <s v="USD"/>
    <n v="1348545540"/>
    <n v="1346345999"/>
    <b v="0"/>
    <n v="27"/>
    <b v="1"/>
    <s v="music/rock"/>
    <n v="2144"/>
    <n v="674.85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656"/>
    <x v="0"/>
    <s v="US"/>
    <s v="USD"/>
    <n v="1358702480"/>
    <n v="1356110480"/>
    <b v="0"/>
    <n v="112"/>
    <b v="1"/>
    <s v="music/rock"/>
    <n v="33"/>
    <n v="14.79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0390"/>
    <x v="0"/>
    <s v="US"/>
    <s v="USD"/>
    <n v="1359240856"/>
    <n v="1356648856"/>
    <b v="0"/>
    <n v="34"/>
    <b v="1"/>
    <s v="music/rock"/>
    <n v="866"/>
    <n v="305.58999999999997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00"/>
    <x v="0"/>
    <s v="US"/>
    <s v="USD"/>
    <n v="1330018426"/>
    <n v="1326994426"/>
    <b v="0"/>
    <n v="145"/>
    <b v="1"/>
    <s v="music/rock"/>
    <n v="14"/>
    <n v="6.9"/>
    <x v="4"/>
    <s v="rock"/>
    <x v="2296"/>
    <d v="2012-02-23T17:33:46"/>
  </r>
  <r>
    <n v="2297"/>
    <s v="Company Company: Debut EP"/>
    <s v="New Jersey Alternative Rock band COCO needs YOUR help self-releasing debut EP!"/>
    <n v="1000"/>
    <n v="13228"/>
    <x v="0"/>
    <s v="US"/>
    <s v="USD"/>
    <n v="1331697540"/>
    <n v="1328749249"/>
    <b v="0"/>
    <n v="19"/>
    <b v="1"/>
    <s v="music/rock"/>
    <n v="1323"/>
    <n v="696.21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14"/>
    <x v="0"/>
    <s v="US"/>
    <s v="USD"/>
    <n v="1395861033"/>
    <n v="1393272633"/>
    <b v="0"/>
    <n v="288"/>
    <b v="1"/>
    <s v="music/rock"/>
    <n v="0"/>
    <n v="0.0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71748"/>
    <x v="0"/>
    <s v="US"/>
    <s v="USD"/>
    <n v="1296953209"/>
    <n v="1295657209"/>
    <b v="0"/>
    <n v="14"/>
    <b v="1"/>
    <s v="music/rock"/>
    <n v="23916"/>
    <n v="5124.8599999999997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19434"/>
    <x v="0"/>
    <s v="US"/>
    <s v="USD"/>
    <n v="1340904416"/>
    <n v="1339694816"/>
    <b v="0"/>
    <n v="7"/>
    <b v="1"/>
    <s v="music/rock"/>
    <n v="2429"/>
    <n v="2776.29"/>
    <x v="4"/>
    <s v="rock"/>
    <x v="2300"/>
    <d v="2012-06-28T17:26:56"/>
  </r>
  <r>
    <n v="2301"/>
    <s v="Time Crash"/>
    <s v="We are America's first trock band, and we're ready to bring you our first album!"/>
    <n v="5000"/>
    <n v="1660"/>
    <x v="0"/>
    <s v="US"/>
    <s v="USD"/>
    <n v="1371785496"/>
    <n v="1369193496"/>
    <b v="1"/>
    <n v="211"/>
    <b v="1"/>
    <s v="music/indie rock"/>
    <n v="33"/>
    <n v="7.87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5045"/>
    <x v="0"/>
    <s v="US"/>
    <s v="USD"/>
    <n v="1388473200"/>
    <n v="1385585434"/>
    <b v="1"/>
    <n v="85"/>
    <b v="1"/>
    <s v="music/indie rock"/>
    <n v="219"/>
    <n v="59.35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1035"/>
    <x v="0"/>
    <s v="US"/>
    <s v="USD"/>
    <n v="1323747596"/>
    <n v="1320287996"/>
    <b v="1"/>
    <n v="103"/>
    <b v="1"/>
    <s v="music/indie rock"/>
    <n v="16"/>
    <n v="10.050000000000001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1120"/>
    <x v="0"/>
    <s v="US"/>
    <s v="USD"/>
    <n v="1293857940"/>
    <n v="1290281691"/>
    <b v="1"/>
    <n v="113"/>
    <b v="1"/>
    <s v="music/indie rock"/>
    <n v="19"/>
    <n v="9.91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00"/>
    <x v="0"/>
    <s v="US"/>
    <s v="USD"/>
    <n v="1407520800"/>
    <n v="1405356072"/>
    <b v="1"/>
    <n v="167"/>
    <b v="1"/>
    <s v="music/indie rock"/>
    <n v="1"/>
    <n v="0.6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2606"/>
    <x v="0"/>
    <s v="US"/>
    <s v="USD"/>
    <n v="1331352129"/>
    <n v="1328760129"/>
    <b v="1"/>
    <n v="73"/>
    <b v="1"/>
    <s v="music/indie rock"/>
    <n v="74"/>
    <n v="35.70000000000000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6780"/>
    <x v="0"/>
    <s v="US"/>
    <s v="USD"/>
    <n v="1336245328"/>
    <n v="1333653333"/>
    <b v="1"/>
    <n v="75"/>
    <b v="1"/>
    <s v="music/indie rock"/>
    <n v="345"/>
    <n v="90.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1"/>
    <x v="0"/>
    <s v="US"/>
    <s v="USD"/>
    <n v="1409274000"/>
    <n v="1406847996"/>
    <b v="1"/>
    <n v="614"/>
    <b v="1"/>
    <s v="music/indie rock"/>
    <n v="0"/>
    <n v="0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1123.47"/>
    <x v="0"/>
    <s v="US"/>
    <s v="USD"/>
    <n v="1362872537"/>
    <n v="1359848537"/>
    <b v="1"/>
    <n v="107"/>
    <b v="1"/>
    <s v="music/indie rock"/>
    <n v="19"/>
    <n v="10.5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94"/>
    <x v="0"/>
    <s v="US"/>
    <s v="USD"/>
    <n v="1363889015"/>
    <n v="1361300615"/>
    <b v="1"/>
    <n v="1224"/>
    <b v="1"/>
    <s v="music/indie rock"/>
    <n v="1"/>
    <n v="0.08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631"/>
    <x v="0"/>
    <s v="US"/>
    <s v="USD"/>
    <n v="1399421189"/>
    <n v="1396829189"/>
    <b v="1"/>
    <n v="104"/>
    <b v="1"/>
    <s v="music/indie rock"/>
    <n v="7"/>
    <n v="6.07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175"/>
    <x v="0"/>
    <s v="US"/>
    <s v="USD"/>
    <n v="1397862000"/>
    <n v="1395155478"/>
    <b v="1"/>
    <n v="79"/>
    <b v="1"/>
    <s v="music/indie rock"/>
    <n v="106"/>
    <n v="40.19"/>
    <x v="4"/>
    <s v="indie rock"/>
    <x v="2312"/>
    <d v="2014-04-18T23:00:00"/>
  </r>
  <r>
    <n v="2313"/>
    <s v="A SUNNY DAY IN GLASGOW"/>
    <s v="A Sunny Day in Glasgow are recording a new album and we need your help!"/>
    <n v="5000"/>
    <n v="1660"/>
    <x v="0"/>
    <s v="US"/>
    <s v="USD"/>
    <n v="1336086026"/>
    <n v="1333494026"/>
    <b v="1"/>
    <n v="157"/>
    <b v="1"/>
    <s v="music/indie rock"/>
    <n v="33"/>
    <n v="10.57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20"/>
    <x v="0"/>
    <s v="US"/>
    <s v="USD"/>
    <n v="1339074857"/>
    <n v="1336482857"/>
    <b v="1"/>
    <n v="50"/>
    <b v="1"/>
    <s v="music/indie rock"/>
    <n v="868"/>
    <n v="208.4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4340.7"/>
    <x v="0"/>
    <s v="US"/>
    <s v="USD"/>
    <n v="1336238743"/>
    <n v="1333646743"/>
    <b v="1"/>
    <n v="64"/>
    <b v="1"/>
    <s v="music/indie rock"/>
    <n v="174"/>
    <n v="67.819999999999993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3"/>
    <x v="0"/>
    <s v="US"/>
    <s v="USD"/>
    <n v="1260383040"/>
    <n v="1253726650"/>
    <b v="1"/>
    <n v="200"/>
    <b v="1"/>
    <s v="music/indie rock"/>
    <n v="1"/>
    <n v="0.77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52198"/>
    <x v="0"/>
    <s v="US"/>
    <s v="USD"/>
    <n v="1266210000"/>
    <n v="1263474049"/>
    <b v="1"/>
    <n v="22"/>
    <b v="1"/>
    <s v="music/indie rock"/>
    <n v="13050"/>
    <n v="2372.64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1661"/>
    <x v="0"/>
    <s v="US"/>
    <s v="USD"/>
    <n v="1253937540"/>
    <n v="1251214014"/>
    <b v="1"/>
    <n v="163"/>
    <b v="1"/>
    <s v="music/indie rock"/>
    <n v="33"/>
    <n v="10.19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178"/>
    <x v="0"/>
    <s v="US"/>
    <s v="USD"/>
    <n v="1387072685"/>
    <n v="1384480685"/>
    <b v="1"/>
    <n v="77"/>
    <b v="1"/>
    <s v="music/indie rock"/>
    <n v="106"/>
    <n v="41.27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1661"/>
    <x v="0"/>
    <s v="US"/>
    <s v="USD"/>
    <n v="1396463800"/>
    <n v="1393443400"/>
    <b v="1"/>
    <n v="89"/>
    <b v="1"/>
    <s v="music/indie rock"/>
    <n v="33"/>
    <n v="18.66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300"/>
    <x v="3"/>
    <s v="AT"/>
    <s v="EUR"/>
    <n v="1491282901"/>
    <n v="1488694501"/>
    <b v="0"/>
    <n v="64"/>
    <b v="0"/>
    <s v="food/small batch"/>
    <n v="3"/>
    <n v="4.6900000000000004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3902.5"/>
    <x v="3"/>
    <s v="US"/>
    <s v="USD"/>
    <n v="1491769769"/>
    <n v="1489181369"/>
    <b v="0"/>
    <n v="4"/>
    <b v="0"/>
    <s v="food/small batch"/>
    <n v="145"/>
    <n v="975.63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97273"/>
    <x v="3"/>
    <s v="US"/>
    <s v="USD"/>
    <n v="1490033247"/>
    <n v="1489428447"/>
    <b v="0"/>
    <n v="4"/>
    <b v="0"/>
    <s v="food/small batch"/>
    <n v="38909"/>
    <n v="24318.25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881"/>
    <x v="3"/>
    <s v="GB"/>
    <s v="GBP"/>
    <n v="1490559285"/>
    <n v="1487970885"/>
    <b v="0"/>
    <n v="61"/>
    <b v="0"/>
    <s v="food/small batch"/>
    <n v="12"/>
    <n v="14.44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13279"/>
    <x v="3"/>
    <s v="US"/>
    <s v="USD"/>
    <n v="1490830331"/>
    <n v="1488241931"/>
    <b v="0"/>
    <n v="7"/>
    <b v="0"/>
    <s v="food/small batch"/>
    <n v="1328"/>
    <n v="1897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53"/>
    <x v="3"/>
    <s v="US"/>
    <s v="USD"/>
    <n v="1493571600"/>
    <n v="1489106948"/>
    <b v="0"/>
    <n v="1"/>
    <b v="0"/>
    <s v="food/small batch"/>
    <n v="1"/>
    <n v="153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6"/>
    <x v="0"/>
    <s v="US"/>
    <s v="USD"/>
    <n v="1409090440"/>
    <n v="1406066440"/>
    <b v="1"/>
    <n v="3355"/>
    <b v="1"/>
    <s v="food/small batch"/>
    <n v="0"/>
    <n v="0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460"/>
    <x v="0"/>
    <s v="US"/>
    <s v="USD"/>
    <n v="1434307537"/>
    <n v="1431715537"/>
    <b v="1"/>
    <n v="537"/>
    <b v="1"/>
    <s v="food/small batch"/>
    <n v="5"/>
    <n v="0.86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35"/>
    <x v="0"/>
    <s v="US"/>
    <s v="USD"/>
    <n v="1405609146"/>
    <n v="1403017146"/>
    <b v="1"/>
    <n v="125"/>
    <b v="1"/>
    <s v="food/small batch"/>
    <n v="0"/>
    <n v="0.28000000000000003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6"/>
    <x v="0"/>
    <s v="US"/>
    <s v="USD"/>
    <n v="1451001600"/>
    <n v="1448400943"/>
    <b v="1"/>
    <n v="163"/>
    <b v="1"/>
    <s v="food/small batch"/>
    <n v="0"/>
    <n v="0.04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746"/>
    <x v="0"/>
    <s v="US"/>
    <s v="USD"/>
    <n v="1408320490"/>
    <n v="1405728490"/>
    <b v="1"/>
    <n v="283"/>
    <b v="1"/>
    <s v="food/small batch"/>
    <n v="9"/>
    <n v="2.64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35"/>
    <x v="0"/>
    <s v="US"/>
    <s v="USD"/>
    <n v="1423235071"/>
    <n v="1420643071"/>
    <b v="1"/>
    <n v="352"/>
    <b v="1"/>
    <s v="food/small batch"/>
    <n v="0"/>
    <n v="0.1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26233.45"/>
    <x v="0"/>
    <s v="US"/>
    <s v="USD"/>
    <n v="1401385800"/>
    <n v="1399563390"/>
    <b v="1"/>
    <n v="94"/>
    <b v="1"/>
    <s v="food/small batch"/>
    <n v="4372"/>
    <n v="279.08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2280"/>
    <x v="0"/>
    <s v="US"/>
    <s v="USD"/>
    <n v="1415208840"/>
    <n v="1412611498"/>
    <b v="1"/>
    <n v="67"/>
    <b v="1"/>
    <s v="food/small batch"/>
    <n v="57"/>
    <n v="34.03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35"/>
    <x v="0"/>
    <s v="US"/>
    <s v="USD"/>
    <n v="1402494243"/>
    <n v="1399902243"/>
    <b v="1"/>
    <n v="221"/>
    <b v="1"/>
    <s v="food/small batch"/>
    <n v="0"/>
    <n v="0.16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70"/>
    <x v="0"/>
    <s v="US"/>
    <s v="USD"/>
    <n v="1394316695"/>
    <n v="1390860695"/>
    <b v="1"/>
    <n v="2165"/>
    <b v="1"/>
    <s v="food/small batch"/>
    <n v="0"/>
    <n v="0.03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270"/>
    <x v="0"/>
    <s v="US"/>
    <s v="USD"/>
    <n v="1403796143"/>
    <n v="1401204143"/>
    <b v="1"/>
    <n v="179"/>
    <b v="1"/>
    <s v="food/small batch"/>
    <n v="2"/>
    <n v="1.51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3"/>
    <x v="0"/>
    <s v="US"/>
    <s v="USD"/>
    <n v="1404077484"/>
    <n v="1401485484"/>
    <b v="1"/>
    <n v="123"/>
    <b v="1"/>
    <s v="food/small batch"/>
    <n v="1"/>
    <n v="1.24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35"/>
    <x v="0"/>
    <s v="US"/>
    <s v="USD"/>
    <n v="1482134340"/>
    <n v="1479496309"/>
    <b v="1"/>
    <n v="1104"/>
    <b v="1"/>
    <s v="food/small batch"/>
    <n v="0"/>
    <n v="0.03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3"/>
    <x v="0"/>
    <s v="US"/>
    <s v="USD"/>
    <n v="1477841138"/>
    <n v="1475249138"/>
    <b v="1"/>
    <n v="403"/>
    <b v="1"/>
    <s v="food/small batch"/>
    <n v="0"/>
    <n v="0.01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1665"/>
    <x v="1"/>
    <s v="US"/>
    <s v="USD"/>
    <n v="1436729504"/>
    <n v="1434137504"/>
    <b v="0"/>
    <n v="0"/>
    <b v="0"/>
    <s v="technology/web"/>
    <n v="33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1225"/>
    <x v="1"/>
    <s v="US"/>
    <s v="USD"/>
    <n v="1412571600"/>
    <n v="1410799870"/>
    <b v="0"/>
    <n v="0"/>
    <b v="0"/>
    <s v="technology/web"/>
    <n v="22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460"/>
    <x v="1"/>
    <s v="US"/>
    <s v="USD"/>
    <n v="1452282420"/>
    <n v="1447962505"/>
    <b v="0"/>
    <n v="1"/>
    <b v="0"/>
    <s v="technology/web"/>
    <n v="5"/>
    <n v="46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3293.8"/>
    <x v="1"/>
    <s v="CA"/>
    <s v="CAD"/>
    <n v="1466789269"/>
    <n v="1464197269"/>
    <b v="0"/>
    <n v="1"/>
    <b v="0"/>
    <s v="technology/web"/>
    <n v="1329"/>
    <n v="13293.8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3185"/>
    <x v="1"/>
    <s v="US"/>
    <s v="USD"/>
    <n v="1427845140"/>
    <n v="1424822556"/>
    <b v="0"/>
    <n v="0"/>
    <b v="0"/>
    <s v="technology/web"/>
    <n v="106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0"/>
    <x v="1"/>
    <s v="US"/>
    <s v="USD"/>
    <n v="1476731431"/>
    <n v="1472843431"/>
    <b v="0"/>
    <n v="3"/>
    <b v="0"/>
    <s v="technology/web"/>
    <n v="0"/>
    <n v="0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3296"/>
    <x v="1"/>
    <s v="US"/>
    <s v="USD"/>
    <n v="1472135676"/>
    <n v="1469543676"/>
    <b v="0"/>
    <n v="1"/>
    <b v="0"/>
    <s v="technology/web"/>
    <n v="1330"/>
    <n v="13296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0"/>
    <x v="1"/>
    <s v="US"/>
    <s v="USD"/>
    <n v="1456006938"/>
    <n v="1450822938"/>
    <b v="0"/>
    <n v="5"/>
    <b v="0"/>
    <s v="technology/web"/>
    <n v="0"/>
    <n v="0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1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90"/>
    <x v="1"/>
    <s v="NZ"/>
    <s v="NZD"/>
    <n v="1430360739"/>
    <n v="1427768739"/>
    <b v="0"/>
    <n v="7"/>
    <b v="0"/>
    <s v="technology/web"/>
    <n v="0"/>
    <n v="12.86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5700"/>
    <x v="1"/>
    <s v="US"/>
    <s v="USD"/>
    <n v="1433603552"/>
    <n v="1428419552"/>
    <b v="0"/>
    <n v="0"/>
    <b v="0"/>
    <s v="technology/web"/>
    <n v="285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13323"/>
    <x v="1"/>
    <s v="US"/>
    <s v="USD"/>
    <n v="1429632822"/>
    <n v="1428596022"/>
    <b v="0"/>
    <n v="0"/>
    <b v="0"/>
    <s v="technology/web"/>
    <n v="1332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7"/>
    <x v="1"/>
    <s v="US"/>
    <s v="USD"/>
    <n v="1420910460"/>
    <n v="1415726460"/>
    <b v="0"/>
    <n v="1"/>
    <b v="0"/>
    <s v="technology/web"/>
    <n v="0"/>
    <n v="7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750"/>
    <x v="1"/>
    <s v="AU"/>
    <s v="AUD"/>
    <n v="1430604136"/>
    <n v="1428012136"/>
    <b v="0"/>
    <n v="2"/>
    <b v="0"/>
    <s v="technology/web"/>
    <n v="9"/>
    <n v="37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460"/>
    <x v="1"/>
    <s v="NL"/>
    <s v="EUR"/>
    <n v="1433530104"/>
    <n v="1430938104"/>
    <b v="0"/>
    <n v="0"/>
    <b v="0"/>
    <s v="technology/web"/>
    <n v="5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21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8211"/>
    <x v="1"/>
    <s v="GB"/>
    <s v="GBP"/>
    <n v="1422664740"/>
    <n v="1417818036"/>
    <b v="0"/>
    <n v="0"/>
    <b v="0"/>
    <s v="technology/web"/>
    <n v="547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881"/>
    <x v="1"/>
    <s v="US"/>
    <s v="USD"/>
    <n v="1438616124"/>
    <n v="1433432124"/>
    <b v="0"/>
    <n v="3"/>
    <b v="0"/>
    <s v="technology/web"/>
    <n v="12"/>
    <n v="293.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1668"/>
    <x v="1"/>
    <s v="CA"/>
    <s v="CAD"/>
    <n v="1454864280"/>
    <n v="1452272280"/>
    <b v="0"/>
    <n v="1"/>
    <b v="0"/>
    <s v="technology/web"/>
    <n v="33"/>
    <n v="1668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123444.12"/>
    <x v="1"/>
    <s v="CA"/>
    <s v="CAD"/>
    <n v="1462053600"/>
    <n v="1459975008"/>
    <b v="0"/>
    <n v="0"/>
    <b v="0"/>
    <s v="technology/web"/>
    <n v="61722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49830"/>
    <x v="1"/>
    <s v="US"/>
    <s v="USD"/>
    <n v="1418315470"/>
    <n v="1415723470"/>
    <b v="0"/>
    <n v="2"/>
    <b v="0"/>
    <s v="technology/web"/>
    <n v="11864"/>
    <n v="24915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170271"/>
    <x v="1"/>
    <s v="US"/>
    <s v="USD"/>
    <n v="1445898356"/>
    <n v="1441146356"/>
    <b v="0"/>
    <n v="0"/>
    <b v="0"/>
    <s v="technology/web"/>
    <n v="133024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13383"/>
    <x v="1"/>
    <s v="IT"/>
    <s v="EUR"/>
    <n v="1453071600"/>
    <n v="1449596425"/>
    <b v="0"/>
    <n v="0"/>
    <b v="0"/>
    <s v="technology/web"/>
    <n v="1338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35"/>
    <x v="1"/>
    <s v="GB"/>
    <s v="GBP"/>
    <n v="1445431533"/>
    <n v="1442839533"/>
    <b v="0"/>
    <n v="27"/>
    <b v="0"/>
    <s v="technology/web"/>
    <n v="0"/>
    <n v="1.3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1"/>
    <x v="1"/>
    <s v="US"/>
    <s v="USD"/>
    <n v="1461622616"/>
    <n v="1456442216"/>
    <b v="0"/>
    <n v="14"/>
    <b v="0"/>
    <s v="technology/web"/>
    <n v="0"/>
    <n v="7.0000000000000007E-2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3"/>
    <x v="1"/>
    <s v="US"/>
    <s v="USD"/>
    <n v="1429028365"/>
    <n v="1425143965"/>
    <b v="0"/>
    <n v="2"/>
    <b v="0"/>
    <s v="technology/web"/>
    <n v="0"/>
    <n v="1.5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35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35"/>
    <x v="1"/>
    <s v="US"/>
    <s v="USD"/>
    <n v="1418877141"/>
    <n v="1416285141"/>
    <b v="0"/>
    <n v="4"/>
    <b v="0"/>
    <s v="technology/web"/>
    <n v="0"/>
    <n v="8.7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5713"/>
    <x v="1"/>
    <s v="US"/>
    <s v="USD"/>
    <n v="1435257596"/>
    <n v="1432665596"/>
    <b v="0"/>
    <n v="0"/>
    <b v="0"/>
    <s v="technology/web"/>
    <n v="286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235"/>
    <x v="1"/>
    <s v="AU"/>
    <s v="AUD"/>
    <n v="1429839571"/>
    <n v="1427247571"/>
    <b v="0"/>
    <n v="6"/>
    <b v="0"/>
    <s v="technology/web"/>
    <n v="22"/>
    <n v="205.83"/>
    <x v="2"/>
    <s v="web"/>
    <x v="2372"/>
    <d v="2015-04-24T01:39:31"/>
  </r>
  <r>
    <n v="2373"/>
    <s v="Cykelauktion.com (Canceled)"/>
    <s v="We want to create a safe marketplace for buying and selling bicycles."/>
    <n v="850000"/>
    <n v="0"/>
    <x v="1"/>
    <s v="SE"/>
    <s v="SEK"/>
    <n v="1440863624"/>
    <n v="1438271624"/>
    <b v="0"/>
    <n v="1"/>
    <b v="0"/>
    <s v="technology/web"/>
    <n v="0"/>
    <n v="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50"/>
    <x v="1"/>
    <s v="US"/>
    <s v="USD"/>
    <n v="1423772060"/>
    <n v="1421180060"/>
    <b v="0"/>
    <n v="1"/>
    <b v="0"/>
    <s v="technology/web"/>
    <n v="0"/>
    <n v="5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463"/>
    <x v="1"/>
    <s v="US"/>
    <s v="USD"/>
    <n v="1473451437"/>
    <n v="1470859437"/>
    <b v="0"/>
    <n v="0"/>
    <b v="0"/>
    <s v="technology/web"/>
    <n v="5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186"/>
    <x v="1"/>
    <s v="US"/>
    <s v="USD"/>
    <n v="1449785566"/>
    <n v="1447193566"/>
    <b v="0"/>
    <n v="4"/>
    <b v="0"/>
    <s v="technology/web"/>
    <n v="106"/>
    <n v="796.5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4343"/>
    <x v="1"/>
    <s v="CA"/>
    <s v="CAD"/>
    <n v="1480110783"/>
    <n v="1477515183"/>
    <b v="0"/>
    <n v="0"/>
    <b v="0"/>
    <s v="technology/web"/>
    <n v="174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14.5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155"/>
    <x v="1"/>
    <s v="US"/>
    <s v="USD"/>
    <n v="1443726142"/>
    <n v="1441134142"/>
    <b v="0"/>
    <n v="3"/>
    <b v="0"/>
    <s v="technology/web"/>
    <n v="1"/>
    <n v="51.67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0"/>
    <x v="1"/>
    <s v="US"/>
    <s v="USD"/>
    <n v="1428704848"/>
    <n v="1426112848"/>
    <b v="0"/>
    <n v="7"/>
    <b v="0"/>
    <s v="technology/web"/>
    <n v="0"/>
    <n v="0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3190"/>
    <x v="1"/>
    <s v="US"/>
    <s v="USD"/>
    <n v="1438662603"/>
    <n v="1436502603"/>
    <b v="0"/>
    <n v="2"/>
    <b v="0"/>
    <s v="technology/web"/>
    <n v="106"/>
    <n v="159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63"/>
    <x v="1"/>
    <s v="NZ"/>
    <s v="NZD"/>
    <n v="1424568107"/>
    <n v="1421976107"/>
    <b v="0"/>
    <n v="3"/>
    <b v="0"/>
    <s v="technology/web"/>
    <n v="5"/>
    <n v="154.33000000000001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13451"/>
    <x v="1"/>
    <s v="US"/>
    <s v="USD"/>
    <n v="1415932643"/>
    <n v="1413337043"/>
    <b v="0"/>
    <n v="8"/>
    <b v="0"/>
    <s v="technology/web"/>
    <n v="1345"/>
    <n v="1681.38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0"/>
    <x v="1"/>
    <s v="US"/>
    <s v="USD"/>
    <n v="1438793432"/>
    <n v="1436201432"/>
    <b v="0"/>
    <n v="7"/>
    <b v="0"/>
    <s v="technology/web"/>
    <n v="0"/>
    <n v="0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15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0"/>
    <x v="1"/>
    <s v="US"/>
    <s v="USD"/>
    <n v="1469199740"/>
    <n v="1465311740"/>
    <b v="0"/>
    <n v="3"/>
    <b v="0"/>
    <s v="technology/web"/>
    <n v="0"/>
    <n v="0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5"/>
    <x v="1"/>
    <s v="US"/>
    <s v="USD"/>
    <n v="1421350140"/>
    <n v="1418761759"/>
    <b v="0"/>
    <n v="8"/>
    <b v="0"/>
    <s v="technology/web"/>
    <n v="0"/>
    <n v="0.63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109"/>
    <x v="1"/>
    <s v="FR"/>
    <s v="EUR"/>
    <n v="1437861540"/>
    <n v="1435160452"/>
    <b v="0"/>
    <n v="1"/>
    <b v="0"/>
    <s v="technology/web"/>
    <n v="1"/>
    <n v="109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70"/>
    <x v="1"/>
    <s v="US"/>
    <s v="USD"/>
    <n v="1427825044"/>
    <n v="1425236644"/>
    <b v="0"/>
    <n v="1"/>
    <b v="0"/>
    <s v="technology/web"/>
    <n v="0"/>
    <n v="70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2100"/>
    <x v="1"/>
    <s v="US"/>
    <s v="USD"/>
    <n v="1446087223"/>
    <n v="1443495223"/>
    <b v="0"/>
    <n v="0"/>
    <b v="0"/>
    <s v="technology/web"/>
    <n v="5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0"/>
    <x v="1"/>
    <s v="US"/>
    <s v="USD"/>
    <n v="1439048017"/>
    <n v="1436456017"/>
    <b v="0"/>
    <n v="1"/>
    <b v="0"/>
    <s v="technology/web"/>
    <n v="0"/>
    <n v="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1669"/>
    <x v="1"/>
    <s v="IE"/>
    <s v="EUR"/>
    <n v="1424940093"/>
    <n v="1422348093"/>
    <b v="0"/>
    <n v="2"/>
    <b v="0"/>
    <s v="technology/web"/>
    <n v="33"/>
    <n v="834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1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671"/>
    <x v="1"/>
    <s v="CH"/>
    <s v="CHF"/>
    <n v="1444940558"/>
    <n v="1442348558"/>
    <b v="0"/>
    <n v="1"/>
    <b v="0"/>
    <s v="technology/web"/>
    <n v="33"/>
    <n v="1671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2282"/>
    <x v="1"/>
    <s v="US"/>
    <s v="USD"/>
    <n v="1435874384"/>
    <n v="1433282384"/>
    <b v="0"/>
    <n v="0"/>
    <b v="0"/>
    <s v="technology/web"/>
    <n v="57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225"/>
    <x v="1"/>
    <s v="SE"/>
    <s v="SEK"/>
    <n v="1418934506"/>
    <n v="1415910506"/>
    <b v="0"/>
    <n v="0"/>
    <b v="0"/>
    <s v="technology/web"/>
    <n v="2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1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"/>
    <x v="2"/>
    <s v="US"/>
    <s v="USD"/>
    <n v="1457207096"/>
    <n v="1452023096"/>
    <b v="0"/>
    <n v="9"/>
    <b v="0"/>
    <s v="food/food trucks"/>
    <n v="0"/>
    <n v="2.2200000000000002"/>
    <x v="7"/>
    <s v="food trucks"/>
    <x v="2401"/>
    <d v="2016-03-05T19:44:56"/>
  </r>
  <r>
    <n v="2402"/>
    <s v="Cupcake Truck Unite"/>
    <s v="Small town, delicious treats, and a mobile truck"/>
    <n v="12000"/>
    <n v="271"/>
    <x v="2"/>
    <s v="US"/>
    <s v="USD"/>
    <n v="1431533931"/>
    <n v="1428941931"/>
    <b v="0"/>
    <n v="1"/>
    <b v="0"/>
    <s v="food/food trucks"/>
    <n v="2"/>
    <n v="271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10429"/>
    <x v="2"/>
    <s v="GB"/>
    <s v="GBP"/>
    <n v="1459368658"/>
    <n v="1454188258"/>
    <b v="0"/>
    <n v="12"/>
    <b v="0"/>
    <s v="food/food trucks"/>
    <n v="869"/>
    <n v="869.0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156"/>
    <x v="2"/>
    <s v="US"/>
    <s v="USD"/>
    <n v="1451782607"/>
    <n v="1449190607"/>
    <b v="0"/>
    <n v="0"/>
    <b v="0"/>
    <s v="food/food trucks"/>
    <n v="1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677"/>
    <x v="2"/>
    <s v="US"/>
    <s v="USD"/>
    <n v="1472911375"/>
    <n v="1471096975"/>
    <b v="0"/>
    <n v="20"/>
    <b v="0"/>
    <s v="food/food trucks"/>
    <n v="34"/>
    <n v="83.85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2871"/>
    <x v="2"/>
    <s v="US"/>
    <s v="USD"/>
    <n v="1421635190"/>
    <n v="1418179190"/>
    <b v="0"/>
    <n v="16"/>
    <b v="0"/>
    <s v="food/food trucks"/>
    <n v="88"/>
    <n v="179.44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0"/>
    <x v="2"/>
    <s v="US"/>
    <s v="USD"/>
    <n v="1428732000"/>
    <n v="1426772928"/>
    <b v="0"/>
    <n v="33"/>
    <b v="0"/>
    <s v="food/food trucks"/>
    <n v="0"/>
    <n v="1.52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160"/>
    <x v="2"/>
    <s v="US"/>
    <s v="USD"/>
    <n v="1415247757"/>
    <n v="1412652157"/>
    <b v="0"/>
    <n v="2"/>
    <b v="0"/>
    <s v="food/food trucks"/>
    <n v="1"/>
    <n v="80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35"/>
    <x v="2"/>
    <s v="US"/>
    <s v="USD"/>
    <n v="1439931675"/>
    <n v="1437339675"/>
    <b v="0"/>
    <n v="6"/>
    <b v="0"/>
    <s v="food/food trucks"/>
    <n v="0"/>
    <n v="5.83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160"/>
    <x v="2"/>
    <s v="AU"/>
    <s v="AUD"/>
    <n v="1441619275"/>
    <n v="1439027275"/>
    <b v="0"/>
    <n v="0"/>
    <b v="0"/>
    <s v="food/food trucks"/>
    <n v="1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35"/>
    <x v="2"/>
    <s v="US"/>
    <s v="USD"/>
    <n v="1440524082"/>
    <n v="1437932082"/>
    <b v="0"/>
    <n v="3"/>
    <b v="0"/>
    <s v="food/food trucks"/>
    <n v="0"/>
    <n v="11.67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750"/>
    <x v="2"/>
    <s v="FR"/>
    <s v="EUR"/>
    <n v="1480185673"/>
    <n v="1476294073"/>
    <b v="0"/>
    <n v="0"/>
    <b v="0"/>
    <s v="food/food trucks"/>
    <n v="9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3195"/>
    <x v="2"/>
    <s v="US"/>
    <s v="USD"/>
    <n v="1401579000"/>
    <n v="1398911882"/>
    <b v="0"/>
    <n v="3"/>
    <b v="0"/>
    <s v="food/food trucks"/>
    <n v="107"/>
    <n v="1065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162"/>
    <x v="2"/>
    <s v="US"/>
    <s v="USD"/>
    <n v="1440215940"/>
    <n v="1436805660"/>
    <b v="0"/>
    <n v="13"/>
    <b v="0"/>
    <s v="food/food trucks"/>
    <n v="1"/>
    <n v="12.46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0"/>
    <x v="2"/>
    <s v="US"/>
    <s v="USD"/>
    <n v="1468615346"/>
    <n v="1466023346"/>
    <b v="0"/>
    <n v="6"/>
    <b v="0"/>
    <s v="food/food trucks"/>
    <n v="0"/>
    <n v="0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70"/>
    <x v="2"/>
    <s v="US"/>
    <s v="USD"/>
    <n v="1426345200"/>
    <n v="1421343743"/>
    <b v="0"/>
    <n v="1"/>
    <b v="0"/>
    <s v="food/food trucks"/>
    <n v="0"/>
    <n v="70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13480.16"/>
    <x v="2"/>
    <s v="US"/>
    <s v="USD"/>
    <n v="1407705187"/>
    <n v="1405113187"/>
    <b v="0"/>
    <n v="0"/>
    <b v="0"/>
    <s v="food/food trucks"/>
    <n v="1348"/>
    <n v="0"/>
    <x v="7"/>
    <s v="food trucks"/>
    <x v="2417"/>
    <d v="2014-08-10T21:13:07"/>
  </r>
  <r>
    <n v="2418"/>
    <s v="Mexican food truck"/>
    <s v="I want to start my food truck business."/>
    <n v="25000"/>
    <n v="35"/>
    <x v="2"/>
    <s v="US"/>
    <s v="USD"/>
    <n v="1427225644"/>
    <n v="1422045244"/>
    <b v="0"/>
    <n v="5"/>
    <b v="0"/>
    <s v="food/food trucks"/>
    <n v="0"/>
    <n v="7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3200"/>
    <x v="2"/>
    <s v="US"/>
    <s v="USD"/>
    <n v="1424281389"/>
    <n v="1419097389"/>
    <b v="0"/>
    <n v="0"/>
    <b v="0"/>
    <s v="food/food trucks"/>
    <n v="107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105"/>
    <x v="2"/>
    <s v="US"/>
    <s v="USD"/>
    <n v="1415583695"/>
    <n v="1410396095"/>
    <b v="0"/>
    <n v="36"/>
    <b v="0"/>
    <s v="food/food trucks"/>
    <n v="1"/>
    <n v="2.92"/>
    <x v="7"/>
    <s v="food trucks"/>
    <x v="2420"/>
    <d v="2014-11-10T01:41:35"/>
  </r>
  <r>
    <n v="2421"/>
    <s v="hot dog cart"/>
    <s v="help me start Merrill's first hot dog cart in this empty lot"/>
    <n v="6000"/>
    <n v="1125"/>
    <x v="2"/>
    <s v="US"/>
    <s v="USD"/>
    <n v="1424536196"/>
    <n v="1421944196"/>
    <b v="0"/>
    <n v="1"/>
    <b v="0"/>
    <s v="food/food trucks"/>
    <n v="19"/>
    <n v="1125"/>
    <x v="7"/>
    <s v="food trucks"/>
    <x v="2421"/>
    <d v="2015-02-21T16:29:56"/>
  </r>
  <r>
    <n v="2422"/>
    <s v="Help starting a family owned food truck"/>
    <s v="Family owned business serving BBQ and seafood to the public"/>
    <n v="500"/>
    <n v="33229"/>
    <x v="2"/>
    <s v="US"/>
    <s v="USD"/>
    <n v="1426091036"/>
    <n v="1423502636"/>
    <b v="0"/>
    <n v="1"/>
    <b v="0"/>
    <s v="food/food trucks"/>
    <n v="6646"/>
    <n v="33229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0"/>
    <x v="2"/>
    <s v="US"/>
    <s v="USD"/>
    <n v="1420044890"/>
    <n v="1417452890"/>
    <b v="0"/>
    <n v="1"/>
    <b v="0"/>
    <s v="food/food trucks"/>
    <n v="0"/>
    <n v="0"/>
    <x v="7"/>
    <s v="food trucks"/>
    <x v="2423"/>
    <d v="2014-12-31T16:54:50"/>
  </r>
  <r>
    <n v="2424"/>
    <s v="Lily and Memphs"/>
    <s v="Great and creative food from the heart in the form of a sweet food truck!"/>
    <n v="25000"/>
    <n v="36"/>
    <x v="2"/>
    <s v="US"/>
    <s v="USD"/>
    <n v="1414445108"/>
    <n v="1411853108"/>
    <b v="0"/>
    <n v="9"/>
    <b v="0"/>
    <s v="food/food trucks"/>
    <n v="0"/>
    <n v="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2607"/>
    <x v="2"/>
    <s v="US"/>
    <s v="USD"/>
    <n v="1464386640"/>
    <n v="1463090149"/>
    <b v="0"/>
    <n v="1"/>
    <b v="0"/>
    <s v="food/food trucks"/>
    <n v="74"/>
    <n v="2607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7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7"/>
    <x v="2"/>
    <s v="US"/>
    <s v="USD"/>
    <n v="1426182551"/>
    <n v="1423594151"/>
    <b v="0"/>
    <n v="1"/>
    <b v="0"/>
    <s v="food/food trucks"/>
    <n v="0"/>
    <n v="7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0"/>
    <x v="2"/>
    <s v="NO"/>
    <s v="NOK"/>
    <n v="1486313040"/>
    <n v="1483131966"/>
    <b v="0"/>
    <n v="4"/>
    <b v="0"/>
    <s v="food/food trucks"/>
    <n v="0"/>
    <n v="0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3200"/>
    <x v="2"/>
    <s v="US"/>
    <s v="USD"/>
    <n v="1455246504"/>
    <n v="1452654504"/>
    <b v="0"/>
    <n v="2"/>
    <b v="0"/>
    <s v="food/food trucks"/>
    <n v="107"/>
    <n v="1600"/>
    <x v="7"/>
    <s v="food trucks"/>
    <x v="2430"/>
    <d v="2016-02-12T03:08:24"/>
  </r>
  <r>
    <n v="2431"/>
    <s v="Murphy's good eatin'"/>
    <s v="Go to Colorado and run a food truck with homemade food of all kinds."/>
    <n v="100000"/>
    <n v="0"/>
    <x v="2"/>
    <s v="US"/>
    <s v="USD"/>
    <n v="1467080613"/>
    <n v="1461896613"/>
    <b v="0"/>
    <n v="2"/>
    <b v="0"/>
    <s v="food/food trucks"/>
    <n v="0"/>
    <n v="0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12"/>
    <x v="2"/>
    <s v="US"/>
    <s v="USD"/>
    <n v="1425791697"/>
    <n v="1423199697"/>
    <b v="0"/>
    <n v="2"/>
    <b v="0"/>
    <s v="food/food trucks"/>
    <n v="2"/>
    <n v="106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467"/>
    <x v="2"/>
    <s v="US"/>
    <s v="USD"/>
    <n v="1456608943"/>
    <n v="1454016943"/>
    <b v="0"/>
    <n v="0"/>
    <b v="0"/>
    <s v="food/food trucks"/>
    <n v="5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70"/>
    <x v="2"/>
    <s v="US"/>
    <s v="USD"/>
    <n v="1438662474"/>
    <n v="1435206474"/>
    <b v="0"/>
    <n v="2"/>
    <b v="0"/>
    <s v="food/food trucks"/>
    <n v="0"/>
    <n v="35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0"/>
    <x v="2"/>
    <s v="SE"/>
    <s v="SEK"/>
    <n v="1444027186"/>
    <n v="1441435186"/>
    <b v="0"/>
    <n v="4"/>
    <b v="0"/>
    <s v="food/food trucks"/>
    <n v="0"/>
    <n v="0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0"/>
    <x v="2"/>
    <s v="CA"/>
    <s v="CAD"/>
    <n v="1454078770"/>
    <n v="1448894770"/>
    <b v="0"/>
    <n v="2"/>
    <b v="0"/>
    <s v="food/food trucks"/>
    <n v="0"/>
    <n v="0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750"/>
    <x v="2"/>
    <s v="US"/>
    <s v="USD"/>
    <n v="1426615200"/>
    <n v="1422400188"/>
    <b v="0"/>
    <n v="0"/>
    <b v="0"/>
    <s v="food/food trucks"/>
    <n v="9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165"/>
    <x v="2"/>
    <s v="US"/>
    <s v="USD"/>
    <n v="1449529062"/>
    <n v="1444341462"/>
    <b v="0"/>
    <n v="1"/>
    <b v="0"/>
    <s v="food/food trucks"/>
    <n v="1"/>
    <n v="165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467"/>
    <x v="2"/>
    <s v="US"/>
    <s v="USD"/>
    <n v="1445197129"/>
    <n v="1442605129"/>
    <b v="0"/>
    <n v="0"/>
    <b v="0"/>
    <s v="food/food trucks"/>
    <n v="5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686"/>
    <x v="2"/>
    <s v="BE"/>
    <s v="EUR"/>
    <n v="1455399313"/>
    <n v="1452807313"/>
    <b v="0"/>
    <n v="2"/>
    <b v="0"/>
    <s v="food/food trucks"/>
    <n v="34"/>
    <n v="843"/>
    <x v="7"/>
    <s v="food trucks"/>
    <x v="2440"/>
    <d v="2016-02-13T21:35:13"/>
  </r>
  <r>
    <n v="2441"/>
    <s v="Bring Alchemy Pops to the People!"/>
    <s v="YOU can help Alchemy Pops POP up on a street near you!"/>
    <n v="7500"/>
    <n v="885"/>
    <x v="0"/>
    <s v="US"/>
    <s v="USD"/>
    <n v="1437627540"/>
    <n v="1435806054"/>
    <b v="0"/>
    <n v="109"/>
    <b v="1"/>
    <s v="food/small batch"/>
    <n v="12"/>
    <n v="8.1199999999999992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45"/>
    <x v="0"/>
    <s v="US"/>
    <s v="USD"/>
    <n v="1426777228"/>
    <n v="1424188828"/>
    <b v="0"/>
    <n v="372"/>
    <b v="1"/>
    <s v="food/small batch"/>
    <n v="0"/>
    <n v="0.12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70"/>
    <x v="0"/>
    <s v="US"/>
    <s v="USD"/>
    <n v="1408114822"/>
    <n v="1405522822"/>
    <b v="0"/>
    <n v="311"/>
    <b v="1"/>
    <s v="food/small batch"/>
    <n v="0"/>
    <n v="0.23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01"/>
    <x v="0"/>
    <s v="US"/>
    <s v="USD"/>
    <n v="1464199591"/>
    <n v="1461607591"/>
    <b v="0"/>
    <n v="61"/>
    <b v="1"/>
    <s v="food/small batch"/>
    <n v="107"/>
    <n v="52.48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1686"/>
    <x v="0"/>
    <s v="US"/>
    <s v="USD"/>
    <n v="1443242021"/>
    <n v="1440650021"/>
    <b v="0"/>
    <n v="115"/>
    <b v="1"/>
    <s v="food/small batch"/>
    <n v="34"/>
    <n v="14.66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1686"/>
    <x v="0"/>
    <s v="US"/>
    <s v="USD"/>
    <n v="1480174071"/>
    <n v="1477578471"/>
    <b v="0"/>
    <n v="111"/>
    <b v="1"/>
    <s v="food/small batch"/>
    <n v="34"/>
    <n v="15.19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4345"/>
    <x v="0"/>
    <s v="US"/>
    <s v="USD"/>
    <n v="1478923200"/>
    <n v="1476184593"/>
    <b v="0"/>
    <n v="337"/>
    <b v="1"/>
    <s v="food/small batch"/>
    <n v="174"/>
    <n v="12.8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52576"/>
    <x v="0"/>
    <s v="US"/>
    <s v="USD"/>
    <n v="1472621760"/>
    <n v="1472110513"/>
    <b v="0"/>
    <n v="9"/>
    <b v="1"/>
    <s v="food/small batch"/>
    <n v="13144"/>
    <n v="5841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469"/>
    <x v="0"/>
    <s v="US"/>
    <s v="USD"/>
    <n v="1417321515"/>
    <n v="1414725915"/>
    <b v="0"/>
    <n v="120"/>
    <b v="1"/>
    <s v="food/small batch"/>
    <n v="5"/>
    <n v="3.91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65"/>
    <x v="0"/>
    <s v="US"/>
    <s v="USD"/>
    <n v="1414465860"/>
    <n v="1411177456"/>
    <b v="0"/>
    <n v="102"/>
    <b v="1"/>
    <s v="food/small batch"/>
    <n v="1"/>
    <n v="1.62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470"/>
    <x v="0"/>
    <s v="US"/>
    <s v="USD"/>
    <n v="1488750490"/>
    <n v="1487022490"/>
    <b v="0"/>
    <n v="186"/>
    <b v="1"/>
    <s v="food/small batch"/>
    <n v="5"/>
    <n v="2.529999999999999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26241"/>
    <x v="0"/>
    <s v="US"/>
    <s v="USD"/>
    <n v="1451430000"/>
    <n v="1448914500"/>
    <b v="0"/>
    <n v="15"/>
    <b v="1"/>
    <s v="food/small batch"/>
    <n v="4374"/>
    <n v="1749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3205"/>
    <x v="0"/>
    <s v="US"/>
    <s v="USD"/>
    <n v="1486053409"/>
    <n v="1483461409"/>
    <b v="0"/>
    <n v="67"/>
    <b v="1"/>
    <s v="food/small batch"/>
    <n v="107"/>
    <n v="47.84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7"/>
    <x v="0"/>
    <s v="US"/>
    <s v="USD"/>
    <n v="1489207808"/>
    <n v="1486183808"/>
    <b v="0"/>
    <n v="130"/>
    <b v="1"/>
    <s v="food/small batch"/>
    <n v="0"/>
    <n v="0.05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71771"/>
    <x v="0"/>
    <s v="US"/>
    <s v="USD"/>
    <n v="1461177950"/>
    <n v="1458758750"/>
    <b v="0"/>
    <n v="16"/>
    <b v="1"/>
    <s v="food/small batch"/>
    <n v="23924"/>
    <n v="4485.6899999999996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8211.61"/>
    <x v="0"/>
    <s v="US"/>
    <s v="USD"/>
    <n v="1488063839"/>
    <n v="1485471839"/>
    <b v="0"/>
    <n v="67"/>
    <b v="1"/>
    <s v="food/small batch"/>
    <n v="547"/>
    <n v="122.56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45"/>
    <x v="0"/>
    <s v="US"/>
    <s v="USD"/>
    <n v="1458826056"/>
    <n v="1456237656"/>
    <b v="0"/>
    <n v="124"/>
    <b v="1"/>
    <s v="food/small batch"/>
    <n v="0"/>
    <n v="0.3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1690"/>
    <x v="0"/>
    <s v="US"/>
    <s v="USD"/>
    <n v="1465498800"/>
    <n v="1462481718"/>
    <b v="0"/>
    <n v="80"/>
    <b v="1"/>
    <s v="food/small batch"/>
    <n v="34"/>
    <n v="21.13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15"/>
    <x v="0"/>
    <s v="US"/>
    <s v="USD"/>
    <n v="1458742685"/>
    <n v="1454858285"/>
    <b v="0"/>
    <n v="282"/>
    <b v="1"/>
    <s v="food/small batch"/>
    <n v="0"/>
    <n v="0.0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650"/>
    <x v="0"/>
    <s v="US"/>
    <s v="USD"/>
    <n v="1483417020"/>
    <n v="1480480167"/>
    <b v="0"/>
    <n v="68"/>
    <b v="1"/>
    <s v="food/small batch"/>
    <n v="8"/>
    <n v="9.5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885"/>
    <x v="0"/>
    <s v="US"/>
    <s v="USD"/>
    <n v="1317438000"/>
    <n v="1314577097"/>
    <b v="0"/>
    <n v="86"/>
    <b v="1"/>
    <s v="music/indie rock"/>
    <n v="12"/>
    <n v="10.29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210"/>
    <x v="0"/>
    <s v="US"/>
    <s v="USD"/>
    <n v="1342672096"/>
    <n v="1340944096"/>
    <b v="0"/>
    <n v="115"/>
    <b v="1"/>
    <s v="music/indie rock"/>
    <n v="107"/>
    <n v="27.91"/>
    <x v="4"/>
    <s v="indie rock"/>
    <x v="2462"/>
    <d v="2012-07-19T04:28:16"/>
  </r>
  <r>
    <n v="2463"/>
    <s v="Emma Ate the Lion &quot;Songs Two Count Too&quot;"/>
    <s v="Emma Ate The Lion's debut full length album"/>
    <n v="2000"/>
    <n v="5739"/>
    <x v="0"/>
    <s v="US"/>
    <s v="USD"/>
    <n v="1366138800"/>
    <n v="1362710425"/>
    <b v="0"/>
    <n v="75"/>
    <b v="1"/>
    <s v="music/indie rock"/>
    <n v="287"/>
    <n v="76.52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5757"/>
    <x v="0"/>
    <s v="CA"/>
    <s v="CAD"/>
    <n v="1443641340"/>
    <n v="1441143397"/>
    <b v="0"/>
    <n v="43"/>
    <b v="1"/>
    <s v="music/indie rock"/>
    <n v="288"/>
    <n v="133.88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22345"/>
    <x v="0"/>
    <s v="US"/>
    <s v="USD"/>
    <n v="1348420548"/>
    <n v="1345828548"/>
    <b v="0"/>
    <n v="48"/>
    <b v="1"/>
    <s v="music/indie rock"/>
    <n v="3192"/>
    <n v="465.5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4371"/>
    <x v="0"/>
    <s v="US"/>
    <s v="USD"/>
    <n v="1368066453"/>
    <n v="1365474453"/>
    <b v="0"/>
    <n v="52"/>
    <b v="1"/>
    <s v="music/indie rock"/>
    <n v="175"/>
    <n v="84.06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3500"/>
    <x v="0"/>
    <s v="US"/>
    <s v="USD"/>
    <n v="1336669200"/>
    <n v="1335473931"/>
    <b v="0"/>
    <n v="43"/>
    <b v="1"/>
    <s v="music/indie rock"/>
    <n v="1350"/>
    <n v="313.95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5771"/>
    <x v="0"/>
    <s v="US"/>
    <s v="USD"/>
    <n v="1351400400"/>
    <n v="1348285321"/>
    <b v="0"/>
    <n v="58"/>
    <b v="1"/>
    <s v="music/indie rock"/>
    <n v="289"/>
    <n v="99.5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0435"/>
    <x v="0"/>
    <s v="US"/>
    <s v="USD"/>
    <n v="1297160329"/>
    <n v="1295000329"/>
    <b v="0"/>
    <n v="47"/>
    <b v="1"/>
    <s v="music/indie rock"/>
    <n v="870"/>
    <n v="222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3534"/>
    <x v="0"/>
    <s v="US"/>
    <s v="USD"/>
    <n v="1337824055"/>
    <n v="1335232055"/>
    <b v="0"/>
    <n v="36"/>
    <b v="1"/>
    <s v="music/indie rock"/>
    <n v="1353"/>
    <n v="375.94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33370.769999999997"/>
    <x v="0"/>
    <s v="US"/>
    <s v="USD"/>
    <n v="1327535392"/>
    <n v="1324079392"/>
    <b v="0"/>
    <n v="17"/>
    <b v="1"/>
    <s v="music/indie rock"/>
    <n v="6674"/>
    <n v="1962.99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886"/>
    <x v="0"/>
    <s v="US"/>
    <s v="USD"/>
    <n v="1283562180"/>
    <n v="1277433980"/>
    <b v="0"/>
    <n v="104"/>
    <b v="1"/>
    <s v="music/indie rock"/>
    <n v="12"/>
    <n v="8.5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5800"/>
    <x v="0"/>
    <s v="US"/>
    <s v="USD"/>
    <n v="1352573869"/>
    <n v="1349978269"/>
    <b v="0"/>
    <n v="47"/>
    <b v="1"/>
    <s v="music/indie rock"/>
    <n v="290"/>
    <n v="123.4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1691"/>
    <x v="0"/>
    <s v="US"/>
    <s v="USD"/>
    <n v="1286756176"/>
    <n v="1282868176"/>
    <b v="0"/>
    <n v="38"/>
    <b v="1"/>
    <s v="music/indie rock"/>
    <n v="34"/>
    <n v="44.5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4372"/>
    <x v="0"/>
    <s v="US"/>
    <s v="USD"/>
    <n v="1278799200"/>
    <n v="1273647255"/>
    <b v="0"/>
    <n v="81"/>
    <b v="1"/>
    <s v="music/indie rock"/>
    <n v="175"/>
    <n v="53.98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2908"/>
    <x v="0"/>
    <s v="US"/>
    <s v="USD"/>
    <n v="1415004770"/>
    <n v="1412149970"/>
    <b v="0"/>
    <n v="55"/>
    <b v="1"/>
    <s v="music/indie rock"/>
    <n v="91"/>
    <n v="52.87"/>
    <x v="4"/>
    <s v="indie rock"/>
    <x v="2476"/>
    <d v="2014-11-03T08:52:50"/>
  </r>
  <r>
    <n v="2477"/>
    <s v="Debut Album"/>
    <s v="Releasing my first album in August, and I need your help in order to get it done!"/>
    <n v="750"/>
    <n v="21360"/>
    <x v="0"/>
    <s v="US"/>
    <s v="USD"/>
    <n v="1344789345"/>
    <n v="1340901345"/>
    <b v="0"/>
    <n v="41"/>
    <b v="1"/>
    <s v="music/indie rock"/>
    <n v="2848"/>
    <n v="520.98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52"/>
    <x v="0"/>
    <s v="US"/>
    <s v="USD"/>
    <n v="1358117313"/>
    <n v="1355525313"/>
    <b v="0"/>
    <n v="79"/>
    <b v="1"/>
    <s v="music/indie rock"/>
    <n v="9"/>
    <n v="9.52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73552"/>
    <x v="0"/>
    <s v="US"/>
    <s v="USD"/>
    <n v="1343440800"/>
    <n v="1342545994"/>
    <b v="0"/>
    <n v="16"/>
    <b v="1"/>
    <s v="music/indie rock"/>
    <n v="24517"/>
    <n v="4597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5813"/>
    <x v="0"/>
    <s v="US"/>
    <s v="USD"/>
    <n v="1444516084"/>
    <n v="1439332084"/>
    <b v="0"/>
    <n v="8"/>
    <b v="1"/>
    <s v="music/indie rock"/>
    <n v="291"/>
    <n v="726.63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2286"/>
    <x v="0"/>
    <s v="US"/>
    <s v="USD"/>
    <n v="1335799808"/>
    <n v="1333207808"/>
    <b v="0"/>
    <n v="95"/>
    <b v="1"/>
    <s v="music/indie rock"/>
    <n v="57"/>
    <n v="24.06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3566"/>
    <x v="0"/>
    <s v="US"/>
    <s v="USD"/>
    <n v="1312224383"/>
    <n v="1308336383"/>
    <b v="0"/>
    <n v="25"/>
    <b v="1"/>
    <s v="music/indie rock"/>
    <n v="1357"/>
    <n v="542.6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0950"/>
    <x v="0"/>
    <s v="US"/>
    <s v="USD"/>
    <n v="1335891603"/>
    <n v="1330711203"/>
    <b v="0"/>
    <n v="19"/>
    <b v="1"/>
    <s v="music/indie rock"/>
    <n v="995"/>
    <n v="576.32000000000005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2608"/>
    <x v="0"/>
    <s v="US"/>
    <s v="USD"/>
    <n v="1316124003"/>
    <n v="1313532003"/>
    <b v="0"/>
    <n v="90"/>
    <b v="1"/>
    <s v="music/indie rock"/>
    <n v="75"/>
    <n v="28.98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5824"/>
    <x v="0"/>
    <s v="US"/>
    <s v="USD"/>
    <n v="1318463879"/>
    <n v="1315439879"/>
    <b v="0"/>
    <n v="41"/>
    <b v="1"/>
    <s v="music/indie rock"/>
    <n v="291"/>
    <n v="142.05000000000001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3818.240000000005"/>
    <x v="0"/>
    <s v="US"/>
    <s v="USD"/>
    <n v="1335113976"/>
    <n v="1332521976"/>
    <b v="0"/>
    <n v="30"/>
    <b v="1"/>
    <s v="music/indie rock"/>
    <n v="24606"/>
    <n v="2460.61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8227"/>
    <x v="0"/>
    <s v="US"/>
    <s v="USD"/>
    <n v="1338083997"/>
    <n v="1335491997"/>
    <b v="0"/>
    <n v="38"/>
    <b v="1"/>
    <s v="music/indie rock"/>
    <n v="548"/>
    <n v="216.5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11"/>
    <x v="0"/>
    <s v="US"/>
    <s v="USD"/>
    <n v="1321459908"/>
    <n v="1318864308"/>
    <b v="0"/>
    <n v="65"/>
    <b v="1"/>
    <s v="music/indie rock"/>
    <n v="107"/>
    <n v="49.4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2608"/>
    <x v="0"/>
    <s v="US"/>
    <s v="USD"/>
    <n v="1368117239"/>
    <n v="1365525239"/>
    <b v="0"/>
    <n v="75"/>
    <b v="1"/>
    <s v="music/indie rock"/>
    <n v="75"/>
    <n v="34.770000000000003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33393"/>
    <x v="0"/>
    <s v="US"/>
    <s v="USD"/>
    <n v="1340429276"/>
    <n v="1335245276"/>
    <b v="0"/>
    <n v="16"/>
    <b v="1"/>
    <s v="music/indie rock"/>
    <n v="6679"/>
    <n v="2087.06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33393.339999999997"/>
    <x v="0"/>
    <s v="US"/>
    <s v="USD"/>
    <n v="1295142660"/>
    <n v="1293739714"/>
    <b v="0"/>
    <n v="10"/>
    <b v="1"/>
    <s v="music/indie rock"/>
    <n v="6679"/>
    <n v="3339.33"/>
    <x v="4"/>
    <s v="indie rock"/>
    <x v="2491"/>
    <d v="2011-01-16T01:51:00"/>
  </r>
  <r>
    <n v="2492"/>
    <s v="SUPER NICE EP 2012"/>
    <s v="We're a band from Hawaii trying to produce our first EP and we need help!"/>
    <n v="600"/>
    <n v="26305.97"/>
    <x v="0"/>
    <s v="US"/>
    <s v="USD"/>
    <n v="1339840740"/>
    <n v="1335397188"/>
    <b v="0"/>
    <n v="27"/>
    <b v="1"/>
    <s v="music/indie rock"/>
    <n v="4384"/>
    <n v="974.3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70"/>
    <x v="0"/>
    <s v="US"/>
    <s v="USD"/>
    <n v="1367208140"/>
    <n v="1363320140"/>
    <b v="0"/>
    <n v="259"/>
    <b v="1"/>
    <s v="music/indie rock"/>
    <n v="0"/>
    <n v="0.27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8230"/>
    <x v="0"/>
    <s v="US"/>
    <s v="USD"/>
    <n v="1337786944"/>
    <n v="1335194944"/>
    <b v="0"/>
    <n v="39"/>
    <b v="1"/>
    <s v="music/indie rock"/>
    <n v="549"/>
    <n v="211.0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8241"/>
    <x v="0"/>
    <s v="US"/>
    <s v="USD"/>
    <n v="1339022575"/>
    <n v="1336430575"/>
    <b v="0"/>
    <n v="42"/>
    <b v="1"/>
    <s v="music/indie rock"/>
    <n v="549"/>
    <n v="196.21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1126"/>
    <x v="0"/>
    <s v="US"/>
    <s v="USD"/>
    <n v="1364597692"/>
    <n v="1361577292"/>
    <b v="0"/>
    <n v="10"/>
    <b v="1"/>
    <s v="music/indie rock"/>
    <n v="19"/>
    <n v="112.6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2287"/>
    <x v="0"/>
    <s v="US"/>
    <s v="USD"/>
    <n v="1312578338"/>
    <n v="1309986338"/>
    <b v="0"/>
    <n v="56"/>
    <b v="1"/>
    <s v="music/indie rock"/>
    <n v="57"/>
    <n v="40.840000000000003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3614"/>
    <x v="0"/>
    <s v="US"/>
    <s v="USD"/>
    <n v="1422400387"/>
    <n v="1421190787"/>
    <b v="0"/>
    <n v="20"/>
    <b v="1"/>
    <s v="music/indie rock"/>
    <n v="1361"/>
    <n v="680.7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2290"/>
    <x v="0"/>
    <s v="US"/>
    <s v="USD"/>
    <n v="1356976800"/>
    <n v="1352820837"/>
    <b v="0"/>
    <n v="170"/>
    <b v="1"/>
    <s v="music/indie rock"/>
    <n v="57"/>
    <n v="13.4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26349"/>
    <x v="0"/>
    <s v="US"/>
    <s v="USD"/>
    <n v="1340476375"/>
    <n v="1337884375"/>
    <b v="0"/>
    <n v="29"/>
    <b v="1"/>
    <s v="music/indie rock"/>
    <n v="4392"/>
    <n v="908.59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300"/>
    <x v="2"/>
    <s v="CA"/>
    <s v="CAD"/>
    <n v="1443379104"/>
    <n v="1440787104"/>
    <b v="0"/>
    <n v="7"/>
    <b v="0"/>
    <s v="food/restaurants"/>
    <n v="3"/>
    <n v="42.8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0"/>
    <x v="2"/>
    <s v="US"/>
    <s v="USD"/>
    <n v="1411328918"/>
    <n v="1407440918"/>
    <b v="0"/>
    <n v="5"/>
    <b v="0"/>
    <s v="food/restaurants"/>
    <n v="0"/>
    <n v="0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478"/>
    <x v="2"/>
    <s v="US"/>
    <s v="USD"/>
    <n v="1465333560"/>
    <n v="1462743308"/>
    <b v="0"/>
    <n v="0"/>
    <b v="0"/>
    <s v="food/restaurants"/>
    <n v="5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8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1000"/>
    <x v="2"/>
    <s v="US"/>
    <s v="USD"/>
    <n v="1426292416"/>
    <n v="1423704016"/>
    <b v="0"/>
    <n v="0"/>
    <b v="0"/>
    <s v="food/restaurants"/>
    <n v="14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1697"/>
    <x v="2"/>
    <s v="GB"/>
    <s v="GBP"/>
    <n v="1443906000"/>
    <n v="1441955269"/>
    <b v="0"/>
    <n v="2"/>
    <b v="0"/>
    <s v="food/restaurants"/>
    <n v="34"/>
    <n v="848.5"/>
    <x v="7"/>
    <s v="restaurants"/>
    <x v="2506"/>
    <d v="2015-10-03T21:00:00"/>
  </r>
  <r>
    <n v="2507"/>
    <s v="Help Cafe Talavera get a New Kitchen!"/>
    <s v="Unique dishes for a unique city!."/>
    <n v="42850"/>
    <n v="1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71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0"/>
    <x v="2"/>
    <s v="GB"/>
    <s v="GBP"/>
    <n v="1429554349"/>
    <n v="1424719549"/>
    <b v="0"/>
    <n v="28"/>
    <b v="0"/>
    <s v="food/restaurants"/>
    <n v="0"/>
    <n v="0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1"/>
    <x v="2"/>
    <s v="US"/>
    <s v="USD"/>
    <n v="1431647772"/>
    <n v="1426463772"/>
    <b v="0"/>
    <n v="2"/>
    <b v="0"/>
    <s v="food/restaurants"/>
    <n v="0"/>
    <n v="0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10740"/>
    <x v="2"/>
    <s v="US"/>
    <s v="USD"/>
    <n v="1418504561"/>
    <n v="1417208561"/>
    <b v="0"/>
    <n v="0"/>
    <b v="0"/>
    <s v="food/restaurants"/>
    <n v="934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72"/>
    <x v="2"/>
    <s v="US"/>
    <s v="USD"/>
    <n v="1408526477"/>
    <n v="1407057677"/>
    <b v="0"/>
    <n v="4"/>
    <b v="0"/>
    <s v="food/restaurants"/>
    <n v="2"/>
    <n v="68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1697"/>
    <x v="2"/>
    <s v="US"/>
    <s v="USD"/>
    <n v="1424635753"/>
    <n v="1422043753"/>
    <b v="0"/>
    <n v="12"/>
    <b v="0"/>
    <s v="food/restaurants"/>
    <n v="34"/>
    <n v="141.41999999999999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5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00"/>
    <x v="2"/>
    <s v="CA"/>
    <s v="CAD"/>
    <n v="1426788930"/>
    <n v="1424200530"/>
    <b v="0"/>
    <n v="33"/>
    <b v="0"/>
    <s v="food/restaurants"/>
    <n v="1"/>
    <n v="3.03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1698"/>
    <x v="2"/>
    <s v="US"/>
    <s v="USD"/>
    <n v="1415899228"/>
    <n v="1413303628"/>
    <b v="0"/>
    <n v="0"/>
    <b v="0"/>
    <s v="food/restaurants"/>
    <n v="34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0"/>
    <x v="2"/>
    <s v="US"/>
    <s v="USD"/>
    <n v="1405741404"/>
    <n v="1403149404"/>
    <b v="0"/>
    <n v="4"/>
    <b v="0"/>
    <s v="food/restaurants"/>
    <n v="0"/>
    <n v="0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241"/>
    <x v="0"/>
    <s v="US"/>
    <s v="USD"/>
    <n v="1444778021"/>
    <n v="1442963621"/>
    <b v="0"/>
    <n v="132"/>
    <b v="1"/>
    <s v="music/classical music"/>
    <n v="2"/>
    <n v="1.8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1700"/>
    <x v="0"/>
    <s v="US"/>
    <s v="USD"/>
    <n v="1461336720"/>
    <n v="1459431960"/>
    <b v="0"/>
    <n v="27"/>
    <b v="1"/>
    <s v="music/classical music"/>
    <n v="34"/>
    <n v="62.96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7731"/>
    <x v="0"/>
    <s v="US"/>
    <s v="USD"/>
    <n v="1416270292"/>
    <n v="1413674692"/>
    <b v="0"/>
    <n v="26"/>
    <b v="1"/>
    <s v="music/classical music"/>
    <n v="1970"/>
    <n v="681.96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886"/>
    <x v="0"/>
    <s v="US"/>
    <s v="USD"/>
    <n v="1419136200"/>
    <n v="1416338557"/>
    <b v="0"/>
    <n v="43"/>
    <b v="1"/>
    <s v="music/classical music"/>
    <n v="12"/>
    <n v="20.6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754"/>
    <x v="0"/>
    <s v="US"/>
    <s v="USD"/>
    <n v="1340914571"/>
    <n v="1338322571"/>
    <b v="0"/>
    <n v="80"/>
    <b v="1"/>
    <s v="music/classical music"/>
    <n v="9"/>
    <n v="9.4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2291"/>
    <x v="0"/>
    <s v="US"/>
    <s v="USD"/>
    <n v="1418014740"/>
    <n v="1415585474"/>
    <b v="0"/>
    <n v="33"/>
    <b v="1"/>
    <s v="music/classical music"/>
    <n v="57"/>
    <n v="69.42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2296"/>
    <x v="0"/>
    <s v="US"/>
    <s v="USD"/>
    <n v="1382068740"/>
    <n v="1380477691"/>
    <b v="0"/>
    <n v="71"/>
    <b v="1"/>
    <s v="music/classical music"/>
    <n v="57"/>
    <n v="32.340000000000003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2298"/>
    <x v="0"/>
    <s v="GB"/>
    <s v="GBP"/>
    <n v="1440068400"/>
    <n v="1438459303"/>
    <b v="0"/>
    <n v="81"/>
    <b v="1"/>
    <s v="music/classical music"/>
    <n v="57"/>
    <n v="28.37"/>
    <x v="4"/>
    <s v="classical music"/>
    <x v="2528"/>
    <d v="2015-08-20T11:00:00"/>
  </r>
  <r>
    <n v="2529"/>
    <s v="UrbanArias is DC's Contemporary Opera Company"/>
    <s v="Opera. Short. New."/>
    <n v="6000"/>
    <n v="1126"/>
    <x v="0"/>
    <s v="US"/>
    <s v="USD"/>
    <n v="1332636975"/>
    <n v="1328752575"/>
    <b v="0"/>
    <n v="76"/>
    <b v="1"/>
    <s v="music/classical music"/>
    <n v="19"/>
    <n v="14.82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1030"/>
    <x v="0"/>
    <s v="US"/>
    <s v="USD"/>
    <n v="1429505400"/>
    <n v="1426711505"/>
    <b v="0"/>
    <n v="48"/>
    <b v="1"/>
    <s v="music/classical music"/>
    <n v="16"/>
    <n v="21.4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2055"/>
    <x v="0"/>
    <s v="US"/>
    <s v="USD"/>
    <n v="1439611140"/>
    <n v="1437668354"/>
    <b v="0"/>
    <n v="61"/>
    <b v="1"/>
    <s v="music/classical music"/>
    <n v="46"/>
    <n v="33.69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2299"/>
    <x v="0"/>
    <s v="US"/>
    <s v="USD"/>
    <n v="1345148566"/>
    <n v="1342556566"/>
    <b v="0"/>
    <n v="60"/>
    <b v="1"/>
    <s v="music/classical music"/>
    <n v="57"/>
    <n v="38.32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90"/>
    <x v="0"/>
    <s v="US"/>
    <s v="USD"/>
    <n v="1362160868"/>
    <n v="1359568911"/>
    <b v="0"/>
    <n v="136"/>
    <b v="1"/>
    <s v="music/classical music"/>
    <n v="12"/>
    <n v="6.5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5830.83"/>
    <x v="0"/>
    <s v="US"/>
    <s v="USD"/>
    <n v="1262325600"/>
    <n v="1257871712"/>
    <b v="0"/>
    <n v="14"/>
    <b v="1"/>
    <s v="music/classical music"/>
    <n v="292"/>
    <n v="416.49"/>
    <x v="4"/>
    <s v="classical music"/>
    <x v="2534"/>
    <d v="2010-01-01T06:00:00"/>
  </r>
  <r>
    <n v="2535"/>
    <s v="Mark Hayes Requiem Recording"/>
    <s v="Mark Hayes: Requiem Recording"/>
    <n v="20000"/>
    <n v="71"/>
    <x v="0"/>
    <s v="US"/>
    <s v="USD"/>
    <n v="1417463945"/>
    <n v="1414781945"/>
    <b v="0"/>
    <n v="78"/>
    <b v="1"/>
    <s v="music/classical music"/>
    <n v="0"/>
    <n v="0.91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471567"/>
    <x v="0"/>
    <s v="US"/>
    <s v="USD"/>
    <n v="1375151566"/>
    <n v="1373337166"/>
    <b v="0"/>
    <n v="4"/>
    <b v="1"/>
    <s v="music/classical music"/>
    <n v="1886268"/>
    <n v="117891.7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3685.99"/>
    <x v="0"/>
    <s v="US"/>
    <s v="USD"/>
    <n v="1312212855"/>
    <n v="1307028855"/>
    <b v="0"/>
    <n v="11"/>
    <b v="1"/>
    <s v="music/classical music"/>
    <n v="1369"/>
    <n v="1244.18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100"/>
    <x v="0"/>
    <s v="US"/>
    <s v="USD"/>
    <n v="1361681940"/>
    <n v="1359029661"/>
    <b v="0"/>
    <n v="185"/>
    <b v="1"/>
    <s v="music/classical music"/>
    <n v="1"/>
    <n v="0.54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480"/>
    <x v="0"/>
    <s v="US"/>
    <s v="USD"/>
    <n v="1422913152"/>
    <n v="1417729152"/>
    <b v="0"/>
    <n v="59"/>
    <b v="1"/>
    <s v="music/classical music"/>
    <n v="5"/>
    <n v="8.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4388"/>
    <x v="0"/>
    <s v="US"/>
    <s v="USD"/>
    <n v="1319904721"/>
    <n v="1314720721"/>
    <b v="0"/>
    <n v="27"/>
    <b v="1"/>
    <s v="music/classical music"/>
    <n v="176"/>
    <n v="162.52000000000001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2609"/>
    <x v="0"/>
    <s v="GB"/>
    <s v="GBP"/>
    <n v="1380192418"/>
    <n v="1375008418"/>
    <b v="0"/>
    <n v="63"/>
    <b v="1"/>
    <s v="music/classical music"/>
    <n v="75"/>
    <n v="41.41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22396"/>
    <x v="0"/>
    <s v="US"/>
    <s v="USD"/>
    <n v="1380599940"/>
    <n v="1377252857"/>
    <b v="0"/>
    <n v="13"/>
    <b v="1"/>
    <s v="music/classical music"/>
    <n v="3199"/>
    <n v="1722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98953.42"/>
    <x v="0"/>
    <s v="US"/>
    <s v="USD"/>
    <n v="1293937200"/>
    <n v="1291257298"/>
    <b v="0"/>
    <n v="13"/>
    <b v="1"/>
    <s v="music/classical music"/>
    <n v="39581"/>
    <n v="7611.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1700.01"/>
    <x v="0"/>
    <s v="US"/>
    <s v="USD"/>
    <n v="1341750569"/>
    <n v="1339158569"/>
    <b v="0"/>
    <n v="57"/>
    <b v="1"/>
    <s v="music/classical music"/>
    <n v="34"/>
    <n v="29.82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5831.74"/>
    <x v="0"/>
    <s v="US"/>
    <s v="USD"/>
    <n v="1424997000"/>
    <n v="1421983138"/>
    <b v="0"/>
    <n v="61"/>
    <b v="1"/>
    <s v="music/classical music"/>
    <n v="292"/>
    <n v="95.6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2615"/>
    <x v="0"/>
    <s v="US"/>
    <s v="USD"/>
    <n v="1380949200"/>
    <n v="1378586179"/>
    <b v="0"/>
    <n v="65"/>
    <b v="1"/>
    <s v="music/classical music"/>
    <n v="75"/>
    <n v="40.229999999999997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1241"/>
    <x v="0"/>
    <s v="US"/>
    <s v="USD"/>
    <n v="1333560803"/>
    <n v="1330972403"/>
    <b v="0"/>
    <n v="134"/>
    <b v="1"/>
    <s v="music/classical music"/>
    <n v="23"/>
    <n v="9.26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1130"/>
    <x v="0"/>
    <s v="FR"/>
    <s v="EUR"/>
    <n v="1475209620"/>
    <n v="1473087637"/>
    <b v="0"/>
    <n v="37"/>
    <b v="1"/>
    <s v="music/classical music"/>
    <n v="19"/>
    <n v="30.54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7555"/>
    <x v="0"/>
    <s v="GB"/>
    <s v="GBP"/>
    <n v="1370019600"/>
    <n v="1366999870"/>
    <b v="0"/>
    <n v="37"/>
    <b v="1"/>
    <s v="music/classical music"/>
    <n v="481"/>
    <n v="204.19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1031.6400000000001"/>
    <x v="0"/>
    <s v="US"/>
    <s v="USD"/>
    <n v="1444276740"/>
    <n v="1439392406"/>
    <b v="0"/>
    <n v="150"/>
    <b v="1"/>
    <s v="music/classical music"/>
    <n v="16"/>
    <n v="6.88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2503"/>
    <x v="0"/>
    <s v="US"/>
    <s v="USD"/>
    <n v="1332362880"/>
    <n v="1329890585"/>
    <b v="0"/>
    <n v="56"/>
    <b v="1"/>
    <s v="music/classical music"/>
    <n v="68"/>
    <n v="44.7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211"/>
    <x v="0"/>
    <s v="US"/>
    <s v="USD"/>
    <n v="1488741981"/>
    <n v="1486149981"/>
    <b v="0"/>
    <n v="18"/>
    <b v="1"/>
    <s v="music/classical music"/>
    <n v="107"/>
    <n v="178.39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8256"/>
    <x v="0"/>
    <s v="US"/>
    <s v="USD"/>
    <n v="1348202807"/>
    <n v="1343018807"/>
    <b v="0"/>
    <n v="60"/>
    <b v="1"/>
    <s v="music/classical music"/>
    <n v="550"/>
    <n v="137.6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221"/>
    <x v="0"/>
    <s v="US"/>
    <s v="USD"/>
    <n v="1433131140"/>
    <n v="1430445163"/>
    <b v="0"/>
    <n v="67"/>
    <b v="1"/>
    <s v="music/classical music"/>
    <n v="107"/>
    <n v="48.07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5845"/>
    <x v="0"/>
    <s v="US"/>
    <s v="USD"/>
    <n v="1338219793"/>
    <n v="1335541393"/>
    <b v="0"/>
    <n v="35"/>
    <b v="1"/>
    <s v="music/classical music"/>
    <n v="292"/>
    <n v="167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21904"/>
    <x v="0"/>
    <s v="US"/>
    <s v="USD"/>
    <n v="1356392857"/>
    <n v="1352504857"/>
    <b v="0"/>
    <n v="34"/>
    <b v="1"/>
    <s v="music/classical music"/>
    <n v="2940"/>
    <n v="644.24"/>
    <x v="4"/>
    <s v="classical music"/>
    <x v="2556"/>
    <d v="2012-12-24T23:47:37"/>
  </r>
  <r>
    <n v="2557"/>
    <s v="European Tour"/>
    <s v="Raising money for our concert tour of Switzerland and Germany in June/July 2014"/>
    <n v="900"/>
    <n v="17805"/>
    <x v="0"/>
    <s v="GB"/>
    <s v="GBP"/>
    <n v="1400176386"/>
    <n v="1397584386"/>
    <b v="0"/>
    <n v="36"/>
    <b v="1"/>
    <s v="music/classical music"/>
    <n v="1978"/>
    <n v="494.58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0065"/>
    <x v="0"/>
    <s v="AU"/>
    <s v="AUD"/>
    <n v="1430488740"/>
    <n v="1427747906"/>
    <b v="0"/>
    <n v="18"/>
    <b v="1"/>
    <s v="music/classical music"/>
    <n v="805"/>
    <n v="559.16999999999996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19523.310000000001"/>
    <x v="0"/>
    <s v="US"/>
    <s v="USD"/>
    <n v="1321385820"/>
    <n v="1318539484"/>
    <b v="0"/>
    <n v="25"/>
    <b v="1"/>
    <s v="music/classical music"/>
    <n v="2440"/>
    <n v="780.93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222"/>
    <x v="0"/>
    <s v="GB"/>
    <s v="GBP"/>
    <n v="1425682174"/>
    <n v="1423090174"/>
    <b v="0"/>
    <n v="21"/>
    <b v="1"/>
    <s v="music/classical music"/>
    <n v="107"/>
    <n v="153.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480"/>
    <x v="1"/>
    <s v="DE"/>
    <s v="EUR"/>
    <n v="1476189339"/>
    <n v="1471005339"/>
    <b v="0"/>
    <n v="3"/>
    <b v="0"/>
    <s v="food/food trucks"/>
    <n v="5"/>
    <n v="160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72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3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481"/>
    <x v="1"/>
    <s v="US"/>
    <s v="USD"/>
    <n v="1462827000"/>
    <n v="1457710589"/>
    <b v="0"/>
    <n v="1"/>
    <b v="0"/>
    <s v="food/food trucks"/>
    <n v="5"/>
    <n v="481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8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"/>
    <x v="1"/>
    <s v="US"/>
    <s v="USD"/>
    <n v="1429823138"/>
    <n v="1427231138"/>
    <b v="0"/>
    <n v="2"/>
    <b v="0"/>
    <s v="food/food trucks"/>
    <n v="0"/>
    <n v="0.5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481"/>
    <x v="1"/>
    <s v="GB"/>
    <s v="GBP"/>
    <n v="1472745594"/>
    <n v="1470153594"/>
    <b v="0"/>
    <n v="1"/>
    <b v="0"/>
    <s v="food/food trucks"/>
    <n v="5"/>
    <n v="481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035"/>
    <x v="1"/>
    <s v="US"/>
    <s v="USD"/>
    <n v="1442457112"/>
    <n v="1439865112"/>
    <b v="0"/>
    <n v="2"/>
    <b v="0"/>
    <s v="food/food trucks"/>
    <n v="16"/>
    <n v="517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1000"/>
    <x v="1"/>
    <s v="US"/>
    <s v="USD"/>
    <n v="1486590035"/>
    <n v="1483998035"/>
    <b v="0"/>
    <n v="2"/>
    <b v="0"/>
    <s v="food/food trucks"/>
    <n v="14"/>
    <n v="500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0"/>
    <x v="1"/>
    <s v="AU"/>
    <s v="AUD"/>
    <n v="1463645521"/>
    <n v="1458461521"/>
    <b v="0"/>
    <n v="4"/>
    <b v="0"/>
    <s v="food/food trucks"/>
    <n v="0"/>
    <n v="0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15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758"/>
    <x v="1"/>
    <s v="US"/>
    <s v="USD"/>
    <n v="1408803149"/>
    <n v="1404915149"/>
    <b v="0"/>
    <n v="0"/>
    <b v="0"/>
    <s v="food/food trucks"/>
    <n v="9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481.5"/>
    <x v="1"/>
    <s v="US"/>
    <s v="USD"/>
    <n v="1463600945"/>
    <n v="1461786545"/>
    <b v="0"/>
    <n v="0"/>
    <b v="0"/>
    <s v="food/food trucks"/>
    <n v="5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485"/>
    <x v="1"/>
    <s v="US"/>
    <s v="USD"/>
    <n v="1428707647"/>
    <n v="1424823247"/>
    <b v="0"/>
    <n v="0"/>
    <b v="0"/>
    <s v="food/food trucks"/>
    <n v="5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170"/>
    <x v="1"/>
    <s v="US"/>
    <s v="USD"/>
    <n v="1407181297"/>
    <n v="1405021297"/>
    <b v="0"/>
    <n v="0"/>
    <b v="0"/>
    <s v="food/food trucks"/>
    <n v="1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1130"/>
    <x v="1"/>
    <s v="US"/>
    <s v="USD"/>
    <n v="1444410000"/>
    <n v="1440203579"/>
    <b v="0"/>
    <n v="0"/>
    <b v="0"/>
    <s v="food/food trucks"/>
    <n v="19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0"/>
    <x v="1"/>
    <s v="US"/>
    <s v="USD"/>
    <n v="1410810903"/>
    <n v="1405626903"/>
    <b v="0"/>
    <n v="12"/>
    <b v="0"/>
    <s v="food/food trucks"/>
    <n v="0"/>
    <n v="0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650"/>
    <x v="1"/>
    <s v="US"/>
    <s v="USD"/>
    <n v="1431745200"/>
    <n v="1429170603"/>
    <b v="0"/>
    <n v="2"/>
    <b v="0"/>
    <s v="food/food trucks"/>
    <n v="8"/>
    <n v="32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1705"/>
    <x v="2"/>
    <s v="US"/>
    <s v="USD"/>
    <n v="1447689898"/>
    <n v="1445094298"/>
    <b v="0"/>
    <n v="11"/>
    <b v="0"/>
    <s v="food/food trucks"/>
    <n v="34"/>
    <n v="155"/>
    <x v="7"/>
    <s v="food trucks"/>
    <x v="2581"/>
    <d v="2015-11-16T16:04:58"/>
  </r>
  <r>
    <n v="2582"/>
    <s v="Drunken Wings"/>
    <s v="The place where chicken meets liquor for the first time!"/>
    <n v="90000"/>
    <n v="0"/>
    <x v="2"/>
    <s v="US"/>
    <s v="USD"/>
    <n v="1477784634"/>
    <n v="1475192634"/>
    <b v="0"/>
    <n v="1"/>
    <b v="0"/>
    <s v="food/food trucks"/>
    <n v="0"/>
    <n v="0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13692"/>
    <x v="2"/>
    <s v="US"/>
    <s v="USD"/>
    <n v="1426526880"/>
    <n v="1421346480"/>
    <b v="0"/>
    <n v="5"/>
    <b v="0"/>
    <s v="food/food trucks"/>
    <n v="1369"/>
    <n v="2738.4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486"/>
    <x v="2"/>
    <s v="US"/>
    <s v="USD"/>
    <n v="1434341369"/>
    <n v="1431749369"/>
    <b v="0"/>
    <n v="0"/>
    <b v="0"/>
    <s v="food/food trucks"/>
    <n v="5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15"/>
    <x v="2"/>
    <s v="US"/>
    <s v="USD"/>
    <n v="1404601632"/>
    <n v="1402009632"/>
    <b v="0"/>
    <n v="1"/>
    <b v="0"/>
    <s v="food/food trucks"/>
    <n v="0"/>
    <n v="15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3223"/>
    <x v="2"/>
    <s v="GB"/>
    <s v="GBP"/>
    <n v="1451030136"/>
    <n v="1448438136"/>
    <b v="0"/>
    <n v="1"/>
    <b v="0"/>
    <s v="food/food trucks"/>
    <n v="107"/>
    <n v="3223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"/>
    <x v="2"/>
    <s v="US"/>
    <s v="USD"/>
    <n v="1451491953"/>
    <n v="1448899953"/>
    <b v="0"/>
    <n v="6"/>
    <b v="0"/>
    <s v="food/food trucks"/>
    <n v="0"/>
    <n v="0.17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1130"/>
    <x v="2"/>
    <s v="US"/>
    <s v="USD"/>
    <n v="1427807640"/>
    <n v="1423325626"/>
    <b v="0"/>
    <n v="8"/>
    <b v="0"/>
    <s v="food/food trucks"/>
    <n v="19"/>
    <n v="141.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1"/>
    <x v="2"/>
    <s v="DK"/>
    <s v="DKK"/>
    <n v="1458733927"/>
    <n v="1456145527"/>
    <b v="0"/>
    <n v="1"/>
    <b v="0"/>
    <s v="food/food trucks"/>
    <n v="0"/>
    <n v="1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3225"/>
    <x v="2"/>
    <s v="AU"/>
    <s v="AUD"/>
    <n v="1453817297"/>
    <n v="1453212497"/>
    <b v="0"/>
    <n v="0"/>
    <b v="0"/>
    <s v="food/food trucks"/>
    <n v="108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8272"/>
    <x v="2"/>
    <s v="US"/>
    <s v="USD"/>
    <n v="1457901924"/>
    <n v="1452721524"/>
    <b v="0"/>
    <n v="2"/>
    <b v="0"/>
    <s v="food/food trucks"/>
    <n v="551"/>
    <n v="4136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15"/>
    <x v="2"/>
    <s v="US"/>
    <s v="USD"/>
    <n v="1412536421"/>
    <n v="1409944421"/>
    <b v="0"/>
    <n v="1"/>
    <b v="0"/>
    <s v="food/food trucks"/>
    <n v="0"/>
    <n v="15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487"/>
    <x v="2"/>
    <s v="US"/>
    <s v="USD"/>
    <n v="1429993026"/>
    <n v="1427401026"/>
    <b v="0"/>
    <n v="0"/>
    <b v="0"/>
    <s v="food/food trucks"/>
    <n v="5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0"/>
    <x v="2"/>
    <s v="US"/>
    <s v="USD"/>
    <n v="1407453228"/>
    <n v="1404861228"/>
    <b v="0"/>
    <n v="1"/>
    <b v="0"/>
    <s v="food/food trucks"/>
    <n v="0"/>
    <n v="0"/>
    <x v="7"/>
    <s v="food trucks"/>
    <x v="2594"/>
    <d v="2014-08-07T23:13:48"/>
  </r>
  <r>
    <n v="2595"/>
    <s v="Food Truck for Little Fox Bakery"/>
    <s v="Looking to put the best baked goods in Bowling Green on wheels"/>
    <n v="15000"/>
    <n v="170"/>
    <x v="2"/>
    <s v="US"/>
    <s v="USD"/>
    <n v="1487915500"/>
    <n v="1485323500"/>
    <b v="0"/>
    <n v="19"/>
    <b v="0"/>
    <s v="food/food trucks"/>
    <n v="1"/>
    <n v="8.9499999999999993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"/>
    <x v="2"/>
    <s v="CA"/>
    <s v="CAD"/>
    <n v="1407427009"/>
    <n v="1404835009"/>
    <b v="0"/>
    <n v="27"/>
    <b v="0"/>
    <s v="food/food trucks"/>
    <n v="0"/>
    <n v="0.3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300"/>
    <x v="2"/>
    <s v="GB"/>
    <s v="GBP"/>
    <n v="1466323917"/>
    <n v="1463731917"/>
    <b v="0"/>
    <n v="7"/>
    <b v="0"/>
    <s v="food/food trucks"/>
    <n v="553"/>
    <n v="1185.71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3226"/>
    <x v="2"/>
    <s v="US"/>
    <s v="USD"/>
    <n v="1443039001"/>
    <n v="1440447001"/>
    <b v="0"/>
    <n v="14"/>
    <b v="0"/>
    <s v="food/food trucks"/>
    <n v="108"/>
    <n v="230.43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610"/>
    <x v="2"/>
    <s v="US"/>
    <s v="USD"/>
    <n v="1407089147"/>
    <n v="1403201147"/>
    <b v="0"/>
    <n v="5"/>
    <b v="0"/>
    <s v="food/food trucks"/>
    <n v="7"/>
    <n v="122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1"/>
    <x v="2"/>
    <s v="US"/>
    <s v="USD"/>
    <n v="1458938200"/>
    <n v="1453757800"/>
    <b v="0"/>
    <n v="30"/>
    <b v="0"/>
    <s v="food/food trucks"/>
    <n v="0"/>
    <n v="0.0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486"/>
    <x v="0"/>
    <s v="US"/>
    <s v="USD"/>
    <n v="1347508740"/>
    <n v="1346276349"/>
    <b v="1"/>
    <n v="151"/>
    <b v="1"/>
    <s v="technology/space exploration"/>
    <n v="6697"/>
    <n v="221.76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273"/>
    <x v="0"/>
    <s v="US"/>
    <s v="USD"/>
    <n v="1415827200"/>
    <n v="1412358968"/>
    <b v="1"/>
    <n v="489"/>
    <b v="1"/>
    <s v="technology/space exploration"/>
    <n v="2"/>
    <n v="0.56000000000000005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7219"/>
    <x v="0"/>
    <s v="US"/>
    <s v="USD"/>
    <n v="1387835654"/>
    <n v="1386626054"/>
    <b v="1"/>
    <n v="50"/>
    <b v="1"/>
    <s v="technology/space exploration"/>
    <n v="413"/>
    <n v="144.38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72"/>
    <x v="0"/>
    <s v="US"/>
    <s v="USD"/>
    <n v="1335662023"/>
    <n v="1333070023"/>
    <b v="1"/>
    <n v="321"/>
    <b v="1"/>
    <s v="technology/space exploration"/>
    <n v="0"/>
    <n v="0.22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0"/>
    <x v="0"/>
    <s v="US"/>
    <s v="USD"/>
    <n v="1466168390"/>
    <n v="1463576390"/>
    <b v="1"/>
    <n v="1762"/>
    <b v="1"/>
    <s v="technology/space exploration"/>
    <n v="0"/>
    <n v="0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300"/>
    <x v="0"/>
    <s v="US"/>
    <s v="USD"/>
    <n v="1398791182"/>
    <n v="1396026382"/>
    <b v="1"/>
    <n v="385"/>
    <b v="1"/>
    <s v="technology/space exploration"/>
    <n v="3"/>
    <n v="0.78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759"/>
    <x v="0"/>
    <s v="US"/>
    <s v="USD"/>
    <n v="1439344800"/>
    <n v="1435611572"/>
    <b v="1"/>
    <n v="398"/>
    <b v="1"/>
    <s v="technology/space exploration"/>
    <n v="9"/>
    <n v="1.91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760"/>
    <x v="0"/>
    <s v="US"/>
    <s v="USD"/>
    <n v="1489536000"/>
    <n v="1485976468"/>
    <b v="1"/>
    <n v="304"/>
    <b v="1"/>
    <s v="technology/space exploration"/>
    <n v="10"/>
    <n v="2.5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8"/>
    <x v="0"/>
    <s v="US"/>
    <s v="USD"/>
    <n v="1342330951"/>
    <n v="1339738951"/>
    <b v="1"/>
    <n v="676"/>
    <b v="1"/>
    <s v="technology/space exploration"/>
    <n v="0"/>
    <n v="0.01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47"/>
    <x v="0"/>
    <s v="US"/>
    <s v="USD"/>
    <n v="1471849140"/>
    <n v="1468444125"/>
    <b v="1"/>
    <n v="577"/>
    <b v="1"/>
    <s v="technology/space exploration"/>
    <n v="0"/>
    <n v="0.08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0"/>
    <x v="0"/>
    <s v="DE"/>
    <s v="EUR"/>
    <n v="1483397940"/>
    <n v="1480493014"/>
    <b v="1"/>
    <n v="3663"/>
    <b v="1"/>
    <s v="technology/space exploration"/>
    <n v="3"/>
    <n v="0.0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488"/>
    <x v="0"/>
    <s v="US"/>
    <s v="USD"/>
    <n v="1420773970"/>
    <n v="1418095570"/>
    <b v="1"/>
    <n v="294"/>
    <b v="1"/>
    <s v="technology/space exploration"/>
    <n v="5"/>
    <n v="1.6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890"/>
    <x v="0"/>
    <s v="US"/>
    <s v="USD"/>
    <n v="1348256294"/>
    <n v="1345664294"/>
    <b v="1"/>
    <n v="28"/>
    <b v="1"/>
    <s v="technology/space exploration"/>
    <n v="12"/>
    <n v="31.79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301"/>
    <x v="0"/>
    <s v="US"/>
    <s v="USD"/>
    <n v="1398834000"/>
    <n v="1396371612"/>
    <b v="1"/>
    <n v="100"/>
    <b v="1"/>
    <s v="technology/space exploration"/>
    <n v="3"/>
    <n v="3.0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5145"/>
    <x v="0"/>
    <s v="GB"/>
    <s v="GBP"/>
    <n v="1462017600"/>
    <n v="1458820564"/>
    <b v="0"/>
    <n v="72"/>
    <b v="1"/>
    <s v="technology/space exploration"/>
    <n v="257"/>
    <n v="71.459999999999994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36"/>
    <x v="0"/>
    <s v="US"/>
    <s v="USD"/>
    <n v="1440546729"/>
    <n v="1437954729"/>
    <b v="1"/>
    <n v="238"/>
    <b v="1"/>
    <s v="technology/space exploration"/>
    <n v="0"/>
    <n v="0.15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33641"/>
    <x v="0"/>
    <s v="US"/>
    <s v="USD"/>
    <n v="1413838751"/>
    <n v="1411246751"/>
    <b v="1"/>
    <n v="159"/>
    <b v="1"/>
    <s v="technology/space exploration"/>
    <n v="6728"/>
    <n v="211.58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70"/>
    <x v="0"/>
    <s v="US"/>
    <s v="USD"/>
    <n v="1449000061"/>
    <n v="1443812461"/>
    <b v="1"/>
    <n v="77"/>
    <b v="1"/>
    <s v="technology/space exploration"/>
    <n v="1"/>
    <n v="2.21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3704.33"/>
    <x v="0"/>
    <s v="US"/>
    <s v="USD"/>
    <n v="1445598000"/>
    <n v="1443302004"/>
    <b v="1"/>
    <n v="53"/>
    <b v="1"/>
    <s v="technology/space exploration"/>
    <n v="1370"/>
    <n v="258.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0"/>
    <x v="0"/>
    <s v="AU"/>
    <s v="AUD"/>
    <n v="1444525200"/>
    <n v="1441339242"/>
    <b v="1"/>
    <n v="1251"/>
    <b v="1"/>
    <s v="technology/space exploration"/>
    <n v="0"/>
    <n v="0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170"/>
    <x v="0"/>
    <s v="US"/>
    <s v="USD"/>
    <n v="1432230988"/>
    <n v="1429638988"/>
    <b v="1"/>
    <n v="465"/>
    <b v="1"/>
    <s v="technology/space exploration"/>
    <n v="1"/>
    <n v="0.37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8301"/>
    <x v="0"/>
    <s v="IT"/>
    <s v="EUR"/>
    <n v="1483120216"/>
    <n v="1479232216"/>
    <b v="0"/>
    <n v="74"/>
    <b v="1"/>
    <s v="technology/space exploration"/>
    <n v="553"/>
    <n v="112.18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5854"/>
    <x v="0"/>
    <s v="US"/>
    <s v="USD"/>
    <n v="1480658966"/>
    <n v="1479449366"/>
    <b v="0"/>
    <n v="62"/>
    <b v="1"/>
    <s v="technology/space exploration"/>
    <n v="293"/>
    <n v="94.42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760"/>
    <x v="0"/>
    <s v="US"/>
    <s v="USD"/>
    <n v="1347530822"/>
    <n v="1345716422"/>
    <b v="0"/>
    <n v="3468"/>
    <b v="1"/>
    <s v="technology/space exploration"/>
    <n v="10"/>
    <n v="0.2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60920"/>
    <x v="0"/>
    <s v="DE"/>
    <s v="EUR"/>
    <n v="1478723208"/>
    <n v="1476559608"/>
    <b v="0"/>
    <n v="52"/>
    <b v="1"/>
    <s v="technology/space exploration"/>
    <n v="107280"/>
    <n v="3094.62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4390"/>
    <x v="0"/>
    <s v="US"/>
    <s v="USD"/>
    <n v="1433343869"/>
    <n v="1430751869"/>
    <b v="0"/>
    <n v="50"/>
    <b v="1"/>
    <s v="technology/space exploration"/>
    <n v="176"/>
    <n v="87.8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161459"/>
    <x v="0"/>
    <s v="US"/>
    <s v="USD"/>
    <n v="1448571261"/>
    <n v="1445975661"/>
    <b v="0"/>
    <n v="45"/>
    <b v="1"/>
    <s v="technology/space exploration"/>
    <n v="107639"/>
    <n v="3587.98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18667"/>
    <x v="0"/>
    <s v="US"/>
    <s v="USD"/>
    <n v="1417389067"/>
    <n v="1415661067"/>
    <b v="0"/>
    <n v="21"/>
    <b v="1"/>
    <s v="technology/space exploration"/>
    <n v="2225"/>
    <n v="888.9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1707"/>
    <x v="0"/>
    <s v="GB"/>
    <s v="GBP"/>
    <n v="1431608122"/>
    <n v="1429016122"/>
    <b v="0"/>
    <n v="100"/>
    <b v="1"/>
    <s v="technology/space exploration"/>
    <n v="34"/>
    <n v="17.0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5858.84"/>
    <x v="0"/>
    <s v="AU"/>
    <s v="AUD"/>
    <n v="1467280800"/>
    <n v="1464921112"/>
    <b v="0"/>
    <n v="81"/>
    <b v="1"/>
    <s v="technology/space exploration"/>
    <n v="293"/>
    <n v="72.33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73"/>
    <x v="0"/>
    <s v="US"/>
    <s v="USD"/>
    <n v="1440907427"/>
    <n v="1438488227"/>
    <b v="0"/>
    <n v="286"/>
    <b v="1"/>
    <s v="technology/space exploration"/>
    <n v="0"/>
    <n v="0.26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1070"/>
    <x v="0"/>
    <s v="US"/>
    <s v="USD"/>
    <n v="1464485339"/>
    <n v="1462325339"/>
    <b v="0"/>
    <n v="42"/>
    <b v="1"/>
    <s v="technology/space exploration"/>
    <n v="1035"/>
    <n v="263.57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07"/>
    <x v="0"/>
    <s v="US"/>
    <s v="USD"/>
    <n v="1393542000"/>
    <n v="1390938332"/>
    <b v="0"/>
    <n v="199"/>
    <b v="1"/>
    <s v="technology/space exploration"/>
    <n v="34"/>
    <n v="8.58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17396"/>
    <x v="0"/>
    <s v="US"/>
    <s v="USD"/>
    <n v="1475163921"/>
    <n v="1472571921"/>
    <b v="0"/>
    <n v="25"/>
    <b v="1"/>
    <s v="technology/space exploration"/>
    <n v="1871"/>
    <n v="695.8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289"/>
    <x v="0"/>
    <s v="CA"/>
    <s v="CAD"/>
    <n v="1425937761"/>
    <n v="1422917361"/>
    <b v="0"/>
    <n v="84"/>
    <b v="1"/>
    <s v="technology/space exploration"/>
    <n v="3"/>
    <n v="3.44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3728"/>
    <x v="0"/>
    <s v="US"/>
    <s v="USD"/>
    <n v="1476579600"/>
    <n v="1474641914"/>
    <b v="0"/>
    <n v="50"/>
    <b v="1"/>
    <s v="technology/space exploration"/>
    <n v="1373"/>
    <n v="274.5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33791"/>
    <x v="0"/>
    <s v="US"/>
    <s v="USD"/>
    <n v="1476277875"/>
    <n v="1474895475"/>
    <b v="0"/>
    <n v="26"/>
    <b v="1"/>
    <s v="technology/space exploration"/>
    <n v="6758"/>
    <n v="1299.6500000000001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60046"/>
    <x v="0"/>
    <s v="US"/>
    <s v="USD"/>
    <n v="1421358895"/>
    <n v="1418766895"/>
    <b v="0"/>
    <n v="14"/>
    <b v="1"/>
    <s v="technology/space exploration"/>
    <n v="17304"/>
    <n v="4289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74026"/>
    <x v="0"/>
    <s v="GB"/>
    <s v="GBP"/>
    <n v="1424378748"/>
    <n v="1421786748"/>
    <b v="0"/>
    <n v="49"/>
    <b v="1"/>
    <s v="technology/space exploration"/>
    <n v="24675"/>
    <n v="1510.73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226"/>
    <x v="0"/>
    <s v="US"/>
    <s v="USD"/>
    <n v="1433735474"/>
    <n v="1428551474"/>
    <b v="0"/>
    <n v="69"/>
    <b v="1"/>
    <s v="technology/space exploration"/>
    <n v="108"/>
    <n v="46.7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8306.42"/>
    <x v="2"/>
    <s v="US"/>
    <s v="USD"/>
    <n v="1410811740"/>
    <n v="1409341863"/>
    <b v="0"/>
    <n v="1"/>
    <b v="0"/>
    <s v="technology/space exploration"/>
    <n v="554"/>
    <n v="8306.42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0"/>
    <x v="1"/>
    <s v="US"/>
    <s v="USD"/>
    <n v="1482307140"/>
    <n v="1479218315"/>
    <b v="1"/>
    <n v="1501"/>
    <b v="0"/>
    <s v="technology/space exploration"/>
    <n v="0"/>
    <n v="0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0"/>
    <x v="1"/>
    <s v="US"/>
    <s v="USD"/>
    <n v="1489172435"/>
    <n v="1486580435"/>
    <b v="1"/>
    <n v="52"/>
    <b v="0"/>
    <s v="technology/space exploration"/>
    <n v="0"/>
    <n v="0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74"/>
    <x v="1"/>
    <s v="AU"/>
    <s v="AUD"/>
    <n v="1415481203"/>
    <n v="1412885603"/>
    <b v="1"/>
    <n v="23"/>
    <b v="0"/>
    <s v="technology/space exploration"/>
    <n v="0"/>
    <n v="3.22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0"/>
    <x v="1"/>
    <s v="US"/>
    <s v="USD"/>
    <n v="1441783869"/>
    <n v="1439191869"/>
    <b v="1"/>
    <n v="535"/>
    <b v="0"/>
    <s v="technology/space exploration"/>
    <n v="0"/>
    <n v="0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4395"/>
    <x v="1"/>
    <s v="CA"/>
    <s v="CAD"/>
    <n v="1439533019"/>
    <n v="1436941019"/>
    <b v="0"/>
    <n v="3"/>
    <b v="0"/>
    <s v="technology/space exploration"/>
    <n v="176"/>
    <n v="1465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273"/>
    <x v="1"/>
    <s v="US"/>
    <s v="USD"/>
    <n v="1457543360"/>
    <n v="1454951360"/>
    <b v="0"/>
    <n v="6"/>
    <b v="0"/>
    <s v="technology/space exploration"/>
    <n v="2"/>
    <n v="45.5"/>
    <x v="2"/>
    <s v="space exploration"/>
    <x v="2648"/>
    <d v="2016-03-09T17:09:20"/>
  </r>
  <r>
    <n v="2649"/>
    <s v="The Mission - Please Check Back Soon (Canceled)"/>
    <s v="They have launched a Kickstarter."/>
    <n v="125000"/>
    <n v="0"/>
    <x v="1"/>
    <s v="US"/>
    <s v="USD"/>
    <n v="1454370941"/>
    <n v="1449186941"/>
    <b v="0"/>
    <n v="3"/>
    <b v="0"/>
    <s v="technology/space exploration"/>
    <n v="0"/>
    <n v="0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0"/>
    <x v="1"/>
    <s v="US"/>
    <s v="USD"/>
    <n v="1482332343"/>
    <n v="1479740343"/>
    <b v="0"/>
    <n v="5"/>
    <b v="0"/>
    <s v="technology/space exploration"/>
    <n v="0"/>
    <n v="0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0"/>
    <x v="1"/>
    <s v="US"/>
    <s v="USD"/>
    <n v="1450380009"/>
    <n v="1447960809"/>
    <b v="0"/>
    <n v="17"/>
    <b v="0"/>
    <s v="technology/space exploration"/>
    <n v="0"/>
    <n v="0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0"/>
    <x v="1"/>
    <s v="AU"/>
    <s v="AUD"/>
    <n v="1418183325"/>
    <n v="1415591325"/>
    <b v="0"/>
    <n v="11"/>
    <b v="0"/>
    <s v="technology/space exploration"/>
    <n v="0"/>
    <n v="0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0"/>
    <x v="1"/>
    <s v="US"/>
    <s v="USD"/>
    <n v="1402632000"/>
    <n v="1399909127"/>
    <b v="0"/>
    <n v="70"/>
    <b v="0"/>
    <s v="technology/space exploration"/>
    <n v="0"/>
    <n v="0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0"/>
    <x v="1"/>
    <s v="US"/>
    <s v="USD"/>
    <n v="1429622726"/>
    <n v="1424442326"/>
    <b v="0"/>
    <n v="6"/>
    <b v="0"/>
    <s v="technology/space exploration"/>
    <n v="0"/>
    <n v="0"/>
    <x v="2"/>
    <s v="space exploration"/>
    <x v="2654"/>
    <d v="2015-04-21T13:25:26"/>
  </r>
  <r>
    <n v="2655"/>
    <s v="Balloons (Canceled)"/>
    <s v="Thank you for your support!"/>
    <n v="15000"/>
    <n v="170"/>
    <x v="1"/>
    <s v="US"/>
    <s v="USD"/>
    <n v="1455048000"/>
    <n v="1452631647"/>
    <b v="0"/>
    <n v="43"/>
    <b v="0"/>
    <s v="technology/space exploration"/>
    <n v="1"/>
    <n v="3.9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0"/>
    <x v="1"/>
    <s v="US"/>
    <s v="USD"/>
    <n v="1489345200"/>
    <n v="1485966688"/>
    <b v="0"/>
    <n v="152"/>
    <b v="0"/>
    <s v="technology/space exploration"/>
    <n v="0"/>
    <n v="0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15"/>
    <x v="1"/>
    <s v="US"/>
    <s v="USD"/>
    <n v="1470187800"/>
    <n v="1467325053"/>
    <b v="0"/>
    <n v="59"/>
    <b v="0"/>
    <s v="technology/space exploration"/>
    <n v="0"/>
    <n v="0.25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0"/>
    <x v="1"/>
    <s v="US"/>
    <s v="USD"/>
    <n v="1469913194"/>
    <n v="1467321194"/>
    <b v="0"/>
    <n v="4"/>
    <b v="0"/>
    <s v="technology/space exploration"/>
    <n v="0"/>
    <n v="0"/>
    <x v="2"/>
    <s v="space exploration"/>
    <x v="2658"/>
    <d v="2016-07-30T21:13:14"/>
  </r>
  <r>
    <n v="2659"/>
    <s v="test (Canceled)"/>
    <s v="test"/>
    <n v="49000"/>
    <n v="1"/>
    <x v="1"/>
    <s v="US"/>
    <s v="USD"/>
    <n v="1429321210"/>
    <n v="1426729210"/>
    <b v="0"/>
    <n v="10"/>
    <b v="0"/>
    <s v="technology/space exploration"/>
    <n v="0"/>
    <n v="0.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75"/>
    <x v="1"/>
    <s v="US"/>
    <s v="USD"/>
    <n v="1448388418"/>
    <n v="1443200818"/>
    <b v="0"/>
    <n v="5"/>
    <b v="0"/>
    <s v="technology/space exploration"/>
    <n v="0"/>
    <n v="15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1710"/>
    <x v="0"/>
    <s v="US"/>
    <s v="USD"/>
    <n v="1382742010"/>
    <n v="1380150010"/>
    <b v="0"/>
    <n v="60"/>
    <b v="1"/>
    <s v="technology/makerspaces"/>
    <n v="34"/>
    <n v="28.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75"/>
    <x v="0"/>
    <s v="US"/>
    <s v="USD"/>
    <n v="1440179713"/>
    <n v="1437587713"/>
    <b v="0"/>
    <n v="80"/>
    <b v="1"/>
    <s v="technology/makerspaces"/>
    <n v="0"/>
    <n v="0.94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75"/>
    <x v="0"/>
    <s v="CA"/>
    <s v="CAD"/>
    <n v="1441378800"/>
    <n v="1438873007"/>
    <b v="0"/>
    <n v="56"/>
    <b v="1"/>
    <s v="technology/makerspaces"/>
    <n v="0"/>
    <n v="1.34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00"/>
    <x v="0"/>
    <s v="US"/>
    <s v="USD"/>
    <n v="1449644340"/>
    <n v="1446683797"/>
    <b v="0"/>
    <n v="104"/>
    <b v="1"/>
    <s v="technology/makerspaces"/>
    <n v="1"/>
    <n v="0.96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2616"/>
    <x v="0"/>
    <s v="US"/>
    <s v="USD"/>
    <n v="1430774974"/>
    <n v="1426886974"/>
    <b v="0"/>
    <n v="46"/>
    <b v="1"/>
    <s v="technology/makerspaces"/>
    <n v="75"/>
    <n v="56.8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490"/>
    <x v="0"/>
    <s v="US"/>
    <s v="USD"/>
    <n v="1443214800"/>
    <n v="1440008439"/>
    <b v="0"/>
    <n v="206"/>
    <b v="1"/>
    <s v="technology/makerspaces"/>
    <n v="5"/>
    <n v="2.38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8315.01"/>
    <x v="0"/>
    <s v="US"/>
    <s v="USD"/>
    <n v="1455142416"/>
    <n v="1452550416"/>
    <b v="0"/>
    <n v="18"/>
    <b v="1"/>
    <s v="technology/makerspaces"/>
    <n v="554"/>
    <n v="461.95"/>
    <x v="2"/>
    <s v="makerspaces"/>
    <x v="2667"/>
    <d v="2016-02-10T22:13:36"/>
  </r>
  <r>
    <n v="2668"/>
    <s v="UOttawa Makermobile"/>
    <s v="Creativity on the go! |_x000a_CrÃ©ativitÃ© en mouvement !"/>
    <n v="1000"/>
    <n v="13846"/>
    <x v="0"/>
    <s v="CA"/>
    <s v="CAD"/>
    <n v="1447079520"/>
    <n v="1443449265"/>
    <b v="0"/>
    <n v="28"/>
    <b v="1"/>
    <s v="technology/makerspaces"/>
    <n v="1385"/>
    <n v="494.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9557"/>
    <x v="0"/>
    <s v="US"/>
    <s v="USD"/>
    <n v="1452387096"/>
    <n v="1447203096"/>
    <b v="0"/>
    <n v="11"/>
    <b v="1"/>
    <s v="technology/makerspaces"/>
    <n v="2445"/>
    <n v="1777.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5"/>
    <x v="2"/>
    <s v="AU"/>
    <s v="AUD"/>
    <n v="1406593780"/>
    <n v="1404174580"/>
    <b v="1"/>
    <n v="60"/>
    <b v="0"/>
    <s v="technology/makerspaces"/>
    <n v="0"/>
    <n v="0.0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36"/>
    <x v="2"/>
    <s v="US"/>
    <s v="USD"/>
    <n v="1419017880"/>
    <n v="1416419916"/>
    <b v="1"/>
    <n v="84"/>
    <b v="0"/>
    <s v="technology/makerspaces"/>
    <n v="0"/>
    <n v="0.43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492"/>
    <x v="2"/>
    <s v="US"/>
    <s v="USD"/>
    <n v="1451282400"/>
    <n v="1449436390"/>
    <b v="1"/>
    <n v="47"/>
    <b v="0"/>
    <s v="technology/makerspaces"/>
    <n v="5"/>
    <n v="10.47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3"/>
    <x v="2"/>
    <s v="US"/>
    <s v="USD"/>
    <n v="1414622700"/>
    <n v="1412081999"/>
    <b v="1"/>
    <n v="66"/>
    <b v="0"/>
    <s v="technology/makerspaces"/>
    <n v="0"/>
    <n v="0.0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8"/>
    <x v="2"/>
    <s v="US"/>
    <s v="USD"/>
    <n v="1467694740"/>
    <n v="1465398670"/>
    <b v="1"/>
    <n v="171"/>
    <b v="0"/>
    <s v="technology/makerspaces"/>
    <n v="0"/>
    <n v="0.05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36"/>
    <x v="2"/>
    <s v="US"/>
    <s v="USD"/>
    <n v="1415655289"/>
    <n v="1413059689"/>
    <b v="1"/>
    <n v="29"/>
    <b v="0"/>
    <s v="technology/makerspaces"/>
    <n v="0"/>
    <n v="1.24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5105"/>
    <x v="2"/>
    <s v="CA"/>
    <s v="CAD"/>
    <n v="1463929174"/>
    <n v="1461337174"/>
    <b v="0"/>
    <n v="9"/>
    <b v="0"/>
    <s v="technology/makerspaces"/>
    <n v="243"/>
    <n v="567.22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85"/>
    <x v="2"/>
    <s v="US"/>
    <s v="USD"/>
    <n v="1404348143"/>
    <n v="1401756143"/>
    <b v="0"/>
    <n v="27"/>
    <b v="0"/>
    <s v="technology/makerspaces"/>
    <n v="0"/>
    <n v="3.15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0"/>
    <x v="2"/>
    <s v="ES"/>
    <s v="EUR"/>
    <n v="1443121765"/>
    <n v="1440529765"/>
    <b v="0"/>
    <n v="2"/>
    <b v="0"/>
    <s v="technology/makerspaces"/>
    <n v="0"/>
    <n v="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3"/>
    <x v="2"/>
    <s v="US"/>
    <s v="USD"/>
    <n v="1425081694"/>
    <n v="1422489694"/>
    <b v="0"/>
    <n v="3"/>
    <b v="0"/>
    <s v="technology/makerspaces"/>
    <n v="0"/>
    <n v="1"/>
    <x v="2"/>
    <s v="makerspaces"/>
    <x v="2679"/>
    <d v="2015-02-28T00:01:34"/>
  </r>
  <r>
    <n v="2680"/>
    <s v="iHeart Pillow"/>
    <s v="iHeartPillow, Connecting loved ones"/>
    <n v="32000"/>
    <n v="10"/>
    <x v="2"/>
    <s v="ES"/>
    <s v="EUR"/>
    <n v="1459915491"/>
    <n v="1457327091"/>
    <b v="0"/>
    <n v="4"/>
    <b v="0"/>
    <s v="technology/makerspaces"/>
    <n v="0"/>
    <n v="2.5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760"/>
    <x v="2"/>
    <s v="US"/>
    <s v="USD"/>
    <n v="1405027750"/>
    <n v="1402867750"/>
    <b v="0"/>
    <n v="2"/>
    <b v="0"/>
    <s v="food/food trucks"/>
    <n v="10"/>
    <n v="380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130"/>
    <x v="2"/>
    <s v="US"/>
    <s v="USD"/>
    <n v="1416635940"/>
    <n v="1413838540"/>
    <b v="0"/>
    <n v="20"/>
    <b v="0"/>
    <s v="food/food trucks"/>
    <n v="19"/>
    <n v="56.5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173"/>
    <x v="2"/>
    <s v="US"/>
    <s v="USD"/>
    <n v="1425233240"/>
    <n v="1422641240"/>
    <b v="0"/>
    <n v="3"/>
    <b v="0"/>
    <s v="food/food trucks"/>
    <n v="1"/>
    <n v="57.67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0"/>
    <x v="2"/>
    <s v="US"/>
    <s v="USD"/>
    <n v="1407621425"/>
    <n v="1404165425"/>
    <b v="0"/>
    <n v="4"/>
    <b v="0"/>
    <s v="food/food trucks"/>
    <n v="0"/>
    <n v="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"/>
    <x v="2"/>
    <s v="US"/>
    <s v="USD"/>
    <n v="1430149330"/>
    <n v="1424968930"/>
    <b v="0"/>
    <n v="1"/>
    <b v="0"/>
    <s v="food/food trucks"/>
    <n v="0"/>
    <n v="1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15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175"/>
    <x v="2"/>
    <s v="US"/>
    <s v="USD"/>
    <n v="1435591318"/>
    <n v="1432999318"/>
    <b v="0"/>
    <n v="0"/>
    <b v="0"/>
    <s v="food/food trucks"/>
    <n v="1"/>
    <n v="0"/>
    <x v="7"/>
    <s v="food trucks"/>
    <x v="2687"/>
    <d v="2015-06-29T15:21:58"/>
  </r>
  <r>
    <n v="2688"/>
    <s v="Mac N Cheez Food Truck"/>
    <s v="The amazing gourmet Mac N Cheez Food Truck Campaigne!"/>
    <n v="50000"/>
    <n v="1"/>
    <x v="2"/>
    <s v="US"/>
    <s v="USD"/>
    <n v="1424746800"/>
    <n v="1422067870"/>
    <b v="0"/>
    <n v="14"/>
    <b v="0"/>
    <s v="food/food trucks"/>
    <n v="0"/>
    <n v="7.0000000000000007E-2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9"/>
    <x v="2"/>
    <s v="US"/>
    <s v="USD"/>
    <n v="1469919890"/>
    <n v="1467327890"/>
    <b v="0"/>
    <n v="1"/>
    <b v="0"/>
    <s v="food/food trucks"/>
    <n v="0"/>
    <n v="9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0"/>
    <x v="2"/>
    <s v="US"/>
    <s v="USD"/>
    <n v="1433298676"/>
    <n v="1429410676"/>
    <b v="0"/>
    <n v="118"/>
    <b v="0"/>
    <s v="food/food trucks"/>
    <n v="0"/>
    <n v="0"/>
    <x v="7"/>
    <s v="food trucks"/>
    <x v="2690"/>
    <d v="2015-06-03T02:31:16"/>
  </r>
  <r>
    <n v="2691"/>
    <s v="Cook"/>
    <s v="A Great New local Food Truck serving up ethnic fusion inspired eats in Ottawa."/>
    <n v="65000"/>
    <n v="0"/>
    <x v="2"/>
    <s v="CA"/>
    <s v="CAD"/>
    <n v="1431278557"/>
    <n v="1427390557"/>
    <b v="0"/>
    <n v="2"/>
    <b v="0"/>
    <s v="food/food trucks"/>
    <n v="0"/>
    <n v="0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618"/>
    <x v="2"/>
    <s v="US"/>
    <s v="USD"/>
    <n v="1427266860"/>
    <n v="1424678460"/>
    <b v="0"/>
    <n v="1"/>
    <b v="0"/>
    <s v="food/food trucks"/>
    <n v="75"/>
    <n v="2618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1715"/>
    <x v="2"/>
    <s v="US"/>
    <s v="USD"/>
    <n v="1407899966"/>
    <n v="1405307966"/>
    <b v="0"/>
    <n v="3"/>
    <b v="0"/>
    <s v="food/food trucks"/>
    <n v="34"/>
    <n v="571.66999999999996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5"/>
    <x v="2"/>
    <s v="US"/>
    <s v="USD"/>
    <n v="1411701739"/>
    <n v="1409109739"/>
    <b v="0"/>
    <n v="1"/>
    <b v="0"/>
    <s v="food/food trucks"/>
    <n v="0"/>
    <n v="15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175"/>
    <x v="2"/>
    <s v="US"/>
    <s v="USD"/>
    <n v="1428981718"/>
    <n v="1423801318"/>
    <b v="0"/>
    <n v="3"/>
    <b v="0"/>
    <s v="food/food trucks"/>
    <n v="1"/>
    <n v="58.33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0"/>
    <x v="2"/>
    <s v="US"/>
    <s v="USD"/>
    <n v="1419538560"/>
    <n v="1416600960"/>
    <b v="0"/>
    <n v="38"/>
    <b v="0"/>
    <s v="food/food trucks"/>
    <n v="0"/>
    <n v="0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45"/>
    <x v="2"/>
    <s v="US"/>
    <s v="USD"/>
    <n v="1438552800"/>
    <n v="1435876423"/>
    <b v="0"/>
    <n v="52"/>
    <b v="0"/>
    <s v="food/food trucks"/>
    <n v="0"/>
    <n v="0.87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763"/>
    <x v="2"/>
    <s v="US"/>
    <s v="USD"/>
    <n v="1403904808"/>
    <n v="1401312808"/>
    <b v="0"/>
    <n v="2"/>
    <b v="0"/>
    <s v="food/food trucks"/>
    <n v="10"/>
    <n v="381.5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972594.99"/>
    <x v="2"/>
    <s v="CA"/>
    <s v="CAD"/>
    <n v="1407533463"/>
    <n v="1404941463"/>
    <b v="0"/>
    <n v="0"/>
    <b v="0"/>
    <s v="food/food trucks"/>
    <n v="4862975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590.02"/>
    <x v="2"/>
    <s v="US"/>
    <s v="USD"/>
    <n v="1411073972"/>
    <n v="1408481972"/>
    <b v="0"/>
    <n v="4"/>
    <b v="0"/>
    <s v="food/food trucks"/>
    <n v="6"/>
    <n v="147.51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2750"/>
    <x v="3"/>
    <s v="IE"/>
    <s v="EUR"/>
    <n v="1491586534"/>
    <n v="1488911734"/>
    <b v="0"/>
    <n v="46"/>
    <b v="0"/>
    <s v="theater/spaces"/>
    <n v="81"/>
    <n v="59.78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497"/>
    <x v="3"/>
    <s v="US"/>
    <s v="USD"/>
    <n v="1491416077"/>
    <n v="1488827677"/>
    <b v="1"/>
    <n v="26"/>
    <b v="0"/>
    <s v="theater/spaces"/>
    <n v="5"/>
    <n v="19.12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3"/>
    <x v="3"/>
    <s v="MX"/>
    <s v="MXN"/>
    <n v="1490196830"/>
    <n v="1485016430"/>
    <b v="0"/>
    <n v="45"/>
    <b v="0"/>
    <s v="theater/spaces"/>
    <n v="0"/>
    <n v="7.0000000000000007E-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90"/>
    <x v="3"/>
    <s v="US"/>
    <s v="USD"/>
    <n v="1491421314"/>
    <n v="1487709714"/>
    <b v="0"/>
    <n v="7"/>
    <b v="0"/>
    <s v="theater/spaces"/>
    <n v="0"/>
    <n v="12.86"/>
    <x v="1"/>
    <s v="spaces"/>
    <x v="2704"/>
    <d v="2017-04-05T19:41:54"/>
  </r>
  <r>
    <n v="2705"/>
    <s v="Fischer Theatre Marquee"/>
    <s v="Help light the lights at the historic Fischer Theatre in Danville, IL."/>
    <n v="16500"/>
    <n v="105"/>
    <x v="3"/>
    <s v="US"/>
    <s v="USD"/>
    <n v="1490389158"/>
    <n v="1486504758"/>
    <b v="0"/>
    <n v="8"/>
    <b v="0"/>
    <s v="theater/spaces"/>
    <n v="1"/>
    <n v="13.13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10"/>
    <x v="0"/>
    <s v="US"/>
    <s v="USD"/>
    <n v="1413442740"/>
    <n v="1410937483"/>
    <b v="1"/>
    <n v="263"/>
    <b v="1"/>
    <s v="theater/spaces"/>
    <n v="0"/>
    <n v="0.0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764"/>
    <x v="0"/>
    <s v="US"/>
    <s v="USD"/>
    <n v="1369637940"/>
    <n v="1367088443"/>
    <b v="1"/>
    <n v="394"/>
    <b v="1"/>
    <s v="theater/spaces"/>
    <n v="10"/>
    <n v="1.94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75"/>
    <x v="0"/>
    <s v="GB"/>
    <s v="GBP"/>
    <n v="1469119526"/>
    <n v="1463935526"/>
    <b v="1"/>
    <n v="1049"/>
    <b v="1"/>
    <s v="theater/spaces"/>
    <n v="0"/>
    <n v="7.0000000000000007E-2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1"/>
    <x v="0"/>
    <s v="US"/>
    <s v="USD"/>
    <n v="1475553540"/>
    <n v="1472528141"/>
    <b v="1"/>
    <n v="308"/>
    <b v="1"/>
    <s v="theater/spaces"/>
    <n v="0"/>
    <n v="0"/>
    <x v="1"/>
    <s v="spaces"/>
    <x v="2709"/>
    <d v="2016-10-04T03:59:00"/>
  </r>
  <r>
    <n v="2710"/>
    <s v="House of Yes"/>
    <s v="Building Brooklyn's own creative venue for circus, theater and events of all types."/>
    <n v="60000"/>
    <n v="0"/>
    <x v="0"/>
    <s v="US"/>
    <s v="USD"/>
    <n v="1407549600"/>
    <n v="1404797428"/>
    <b v="1"/>
    <n v="1088"/>
    <b v="1"/>
    <s v="theater/spaces"/>
    <n v="0"/>
    <n v="0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2476"/>
    <x v="0"/>
    <s v="GB"/>
    <s v="GBP"/>
    <n v="1403301660"/>
    <n v="1400694790"/>
    <b v="1"/>
    <n v="73"/>
    <b v="1"/>
    <s v="theater/spaces"/>
    <n v="63"/>
    <n v="33.92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1245"/>
    <x v="0"/>
    <s v="US"/>
    <s v="USD"/>
    <n v="1373738400"/>
    <n v="1370568560"/>
    <b v="1"/>
    <n v="143"/>
    <b v="1"/>
    <s v="theater/spaces"/>
    <n v="23"/>
    <n v="8.7100000000000009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0"/>
    <x v="0"/>
    <s v="US"/>
    <s v="USD"/>
    <n v="1450971684"/>
    <n v="1447515684"/>
    <b v="1"/>
    <n v="1420"/>
    <b v="1"/>
    <s v="theater/spaces"/>
    <n v="0"/>
    <n v="0"/>
    <x v="1"/>
    <s v="spaces"/>
    <x v="2713"/>
    <d v="2015-12-24T15:41:24"/>
  </r>
  <r>
    <n v="2714"/>
    <s v="The Crane Theater"/>
    <s v="The Crane will be the new home for independent theater in Northeast Minneapolis"/>
    <n v="25000"/>
    <n v="37"/>
    <x v="0"/>
    <s v="US"/>
    <s v="USD"/>
    <n v="1476486000"/>
    <n v="1474040596"/>
    <b v="1"/>
    <n v="305"/>
    <b v="1"/>
    <s v="theater/spaces"/>
    <n v="0"/>
    <n v="0.12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273"/>
    <x v="0"/>
    <s v="US"/>
    <s v="USD"/>
    <n v="1456047228"/>
    <n v="1453109628"/>
    <b v="1"/>
    <n v="551"/>
    <b v="1"/>
    <s v="theater/spaces"/>
    <n v="2"/>
    <n v="0.5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500"/>
    <x v="0"/>
    <s v="DE"/>
    <s v="EUR"/>
    <n v="1444291193"/>
    <n v="1441699193"/>
    <b v="1"/>
    <n v="187"/>
    <b v="1"/>
    <s v="theater/spaces"/>
    <n v="5"/>
    <n v="2.67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8"/>
    <x v="0"/>
    <s v="US"/>
    <s v="USD"/>
    <n v="1417906649"/>
    <n v="1414015049"/>
    <b v="1"/>
    <n v="325"/>
    <b v="1"/>
    <s v="theater/spaces"/>
    <n v="0"/>
    <n v="0.12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00"/>
    <x v="0"/>
    <s v="US"/>
    <s v="USD"/>
    <n v="1462316400"/>
    <n v="1459865945"/>
    <b v="1"/>
    <n v="148"/>
    <b v="1"/>
    <s v="theater/spaces"/>
    <n v="1"/>
    <n v="0.6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1136"/>
    <x v="0"/>
    <s v="US"/>
    <s v="USD"/>
    <n v="1460936694"/>
    <n v="1455756294"/>
    <b v="0"/>
    <n v="69"/>
    <b v="1"/>
    <s v="theater/spaces"/>
    <n v="19"/>
    <n v="16.4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39"/>
    <x v="0"/>
    <s v="US"/>
    <s v="USD"/>
    <n v="1478866253"/>
    <n v="1476270653"/>
    <b v="0"/>
    <n v="173"/>
    <b v="1"/>
    <s v="theater/spaces"/>
    <n v="0"/>
    <n v="0.23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21361"/>
    <x v="0"/>
    <s v="GB"/>
    <s v="GBP"/>
    <n v="1378494000"/>
    <n v="1375880598"/>
    <b v="0"/>
    <n v="269"/>
    <b v="1"/>
    <s v="technology/hardware"/>
    <n v="2848"/>
    <n v="79.41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720"/>
    <x v="0"/>
    <s v="US"/>
    <s v="USD"/>
    <n v="1485722053"/>
    <n v="1480538053"/>
    <b v="0"/>
    <n v="185"/>
    <b v="1"/>
    <s v="technology/hardware"/>
    <n v="34"/>
    <n v="9.3000000000000007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276"/>
    <x v="0"/>
    <s v="US"/>
    <s v="USD"/>
    <n v="1420060088"/>
    <n v="1414872488"/>
    <b v="0"/>
    <n v="176"/>
    <b v="1"/>
    <s v="technology/hardware"/>
    <n v="2"/>
    <n v="1.57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5000"/>
    <x v="0"/>
    <s v="GB"/>
    <s v="GBP"/>
    <n v="1439625059"/>
    <n v="1436860259"/>
    <b v="0"/>
    <n v="1019"/>
    <b v="1"/>
    <s v="technology/hardware"/>
    <n v="203"/>
    <n v="4.91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3"/>
    <x v="0"/>
    <s v="CA"/>
    <s v="CAD"/>
    <n v="1488390735"/>
    <n v="1484070735"/>
    <b v="0"/>
    <n v="113"/>
    <b v="1"/>
    <s v="technology/hardware"/>
    <n v="0"/>
    <n v="0.03"/>
    <x v="2"/>
    <s v="hardware"/>
    <x v="2725"/>
    <d v="2017-03-01T17:52:15"/>
  </r>
  <r>
    <n v="2726"/>
    <s v="Krimston TWO - Dual SIM case for iPhone"/>
    <s v="Krimston TWO: iPhone Dual SIM Case"/>
    <n v="100000"/>
    <n v="0"/>
    <x v="0"/>
    <s v="US"/>
    <s v="USD"/>
    <n v="1461333311"/>
    <n v="1458741311"/>
    <b v="0"/>
    <n v="404"/>
    <b v="1"/>
    <s v="technology/hardware"/>
    <n v="0"/>
    <n v="0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500"/>
    <x v="0"/>
    <s v="US"/>
    <s v="USD"/>
    <n v="1438964063"/>
    <n v="1436804063"/>
    <b v="0"/>
    <n v="707"/>
    <b v="1"/>
    <s v="technology/hardware"/>
    <n v="5"/>
    <n v="0.71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177"/>
    <x v="0"/>
    <s v="US"/>
    <s v="USD"/>
    <n v="1451485434"/>
    <n v="1448461434"/>
    <b v="0"/>
    <n v="392"/>
    <b v="1"/>
    <s v="technology/hardware"/>
    <n v="1"/>
    <n v="0.45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891"/>
    <x v="0"/>
    <s v="US"/>
    <s v="USD"/>
    <n v="1430459197"/>
    <n v="1427867197"/>
    <b v="0"/>
    <n v="23"/>
    <b v="1"/>
    <s v="technology/hardware"/>
    <n v="12"/>
    <n v="38.74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21"/>
    <x v="0"/>
    <s v="US"/>
    <s v="USD"/>
    <n v="1366635575"/>
    <n v="1363611575"/>
    <b v="0"/>
    <n v="682"/>
    <b v="1"/>
    <s v="technology/hardware"/>
    <n v="0"/>
    <n v="0.03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15"/>
    <x v="0"/>
    <s v="US"/>
    <s v="USD"/>
    <n v="1413604800"/>
    <n v="1408624622"/>
    <b v="0"/>
    <n v="37"/>
    <b v="1"/>
    <s v="technology/hardware"/>
    <n v="0"/>
    <n v="0.4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277"/>
    <x v="0"/>
    <s v="US"/>
    <s v="USD"/>
    <n v="1369699200"/>
    <n v="1366917828"/>
    <b v="0"/>
    <n v="146"/>
    <b v="1"/>
    <s v="technology/hardware"/>
    <n v="2"/>
    <n v="1.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1"/>
    <x v="0"/>
    <s v="US"/>
    <s v="USD"/>
    <n v="1428643974"/>
    <n v="1423463574"/>
    <b v="0"/>
    <n v="119"/>
    <b v="1"/>
    <s v="technology/hardware"/>
    <n v="0"/>
    <n v="0.01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1076751.05"/>
    <x v="0"/>
    <s v="US"/>
    <s v="USD"/>
    <n v="1476395940"/>
    <n v="1473782592"/>
    <b v="0"/>
    <n v="163"/>
    <b v="1"/>
    <s v="technology/hardware"/>
    <n v="107675105"/>
    <n v="6605.8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21380"/>
    <x v="0"/>
    <s v="GB"/>
    <s v="GBP"/>
    <n v="1363204800"/>
    <n v="1360551250"/>
    <b v="0"/>
    <n v="339"/>
    <b v="1"/>
    <s v="technology/hardware"/>
    <n v="2851"/>
    <n v="63.07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766"/>
    <x v="0"/>
    <s v="CA"/>
    <s v="CAD"/>
    <n v="1398268773"/>
    <n v="1395676773"/>
    <b v="0"/>
    <n v="58"/>
    <b v="1"/>
    <s v="technology/hardware"/>
    <n v="10"/>
    <n v="13.21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15"/>
    <x v="0"/>
    <s v="US"/>
    <s v="USD"/>
    <n v="1389812400"/>
    <n v="1386108087"/>
    <b v="0"/>
    <n v="456"/>
    <b v="1"/>
    <s v="technology/hardware"/>
    <n v="0"/>
    <n v="0.03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1728.07"/>
    <x v="0"/>
    <s v="US"/>
    <s v="USD"/>
    <n v="1478402804"/>
    <n v="1473218804"/>
    <b v="0"/>
    <n v="15"/>
    <b v="1"/>
    <s v="technology/hardware"/>
    <n v="35"/>
    <n v="115.2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10965"/>
    <x v="0"/>
    <s v="GB"/>
    <s v="GBP"/>
    <n v="1399324717"/>
    <n v="1395436717"/>
    <b v="0"/>
    <n v="191"/>
    <b v="1"/>
    <s v="technology/hardware"/>
    <n v="997"/>
    <n v="57.41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74134"/>
    <x v="0"/>
    <s v="US"/>
    <s v="USD"/>
    <n v="1426117552"/>
    <n v="1423529152"/>
    <b v="0"/>
    <n v="17"/>
    <b v="1"/>
    <s v="technology/hardware"/>
    <n v="24711"/>
    <n v="4360.82"/>
    <x v="2"/>
    <s v="hardware"/>
    <x v="2740"/>
    <d v="2015-03-11T23:45:52"/>
  </r>
  <r>
    <n v="2741"/>
    <s v="Mrs. Brown and Her Lost Puppy."/>
    <s v="Help me publish my 1st children's book as an aspiring author!"/>
    <n v="8000"/>
    <n v="773"/>
    <x v="2"/>
    <s v="US"/>
    <s v="USD"/>
    <n v="1413770820"/>
    <n v="1412005602"/>
    <b v="0"/>
    <n v="4"/>
    <b v="0"/>
    <s v="publishing/children's books"/>
    <n v="10"/>
    <n v="193.2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4396"/>
    <x v="2"/>
    <s v="US"/>
    <s v="USD"/>
    <n v="1337102187"/>
    <n v="1335892587"/>
    <b v="0"/>
    <n v="18"/>
    <b v="0"/>
    <s v="publishing/children's books"/>
    <n v="176"/>
    <n v="244.22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1183.19"/>
    <x v="2"/>
    <s v="US"/>
    <s v="USD"/>
    <n v="1476863607"/>
    <n v="1474271607"/>
    <b v="0"/>
    <n v="0"/>
    <b v="0"/>
    <s v="publishing/children's books"/>
    <n v="2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110"/>
    <x v="2"/>
    <s v="US"/>
    <s v="USD"/>
    <n v="1330478998"/>
    <n v="1327886998"/>
    <b v="0"/>
    <n v="22"/>
    <b v="0"/>
    <s v="publishing/children's books"/>
    <n v="1"/>
    <n v="5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775"/>
    <x v="2"/>
    <s v="US"/>
    <s v="USD"/>
    <n v="1342309368"/>
    <n v="1337125368"/>
    <b v="0"/>
    <n v="49"/>
    <b v="0"/>
    <s v="publishing/children's books"/>
    <n v="10"/>
    <n v="15.82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3231"/>
    <x v="2"/>
    <s v="US"/>
    <s v="USD"/>
    <n v="1409337911"/>
    <n v="1406745911"/>
    <b v="0"/>
    <n v="19"/>
    <b v="0"/>
    <s v="publishing/children's books"/>
    <n v="108"/>
    <n v="170.05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33892"/>
    <x v="2"/>
    <s v="US"/>
    <s v="USD"/>
    <n v="1339816200"/>
    <n v="1337095997"/>
    <b v="0"/>
    <n v="4"/>
    <b v="0"/>
    <s v="publishing/children's books"/>
    <n v="6778"/>
    <n v="8473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1739"/>
    <x v="2"/>
    <s v="US"/>
    <s v="USD"/>
    <n v="1472835802"/>
    <n v="1470243802"/>
    <b v="0"/>
    <n v="4"/>
    <b v="0"/>
    <s v="publishing/children's books"/>
    <n v="35"/>
    <n v="434.7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500"/>
    <x v="2"/>
    <s v="US"/>
    <s v="USD"/>
    <n v="1428171037"/>
    <n v="1425582637"/>
    <b v="0"/>
    <n v="2"/>
    <b v="0"/>
    <s v="publishing/children's books"/>
    <n v="5"/>
    <n v="250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6755"/>
    <x v="2"/>
    <s v="US"/>
    <s v="USD"/>
    <n v="1341086400"/>
    <n v="1340055345"/>
    <b v="0"/>
    <n v="0"/>
    <b v="0"/>
    <s v="publishing/children's books"/>
    <n v="338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2856"/>
    <x v="2"/>
    <s v="US"/>
    <s v="USD"/>
    <n v="1403039842"/>
    <n v="1397855842"/>
    <b v="0"/>
    <n v="0"/>
    <b v="0"/>
    <s v="publishing/children's books"/>
    <n v="87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2025"/>
    <x v="2"/>
    <s v="US"/>
    <s v="USD"/>
    <n v="1324232504"/>
    <n v="1320776504"/>
    <b v="0"/>
    <n v="14"/>
    <b v="0"/>
    <s v="publishing/children's books"/>
    <n v="42"/>
    <n v="144.6399999999999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5875"/>
    <x v="2"/>
    <s v="US"/>
    <s v="USD"/>
    <n v="1346017023"/>
    <n v="1343425023"/>
    <b v="0"/>
    <n v="8"/>
    <b v="0"/>
    <s v="publishing/children's books"/>
    <n v="294"/>
    <n v="734.38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500"/>
    <x v="2"/>
    <s v="US"/>
    <s v="USD"/>
    <n v="1410448551"/>
    <n v="1407856551"/>
    <b v="0"/>
    <n v="0"/>
    <b v="0"/>
    <s v="publishing/children's books"/>
    <n v="5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34090.629999999997"/>
    <x v="2"/>
    <s v="IE"/>
    <s v="EUR"/>
    <n v="1428519527"/>
    <n v="1425927527"/>
    <b v="0"/>
    <n v="15"/>
    <b v="0"/>
    <s v="publishing/children's books"/>
    <n v="6818"/>
    <n v="2272.71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500"/>
    <x v="2"/>
    <s v="US"/>
    <s v="USD"/>
    <n v="1389476201"/>
    <n v="1386884201"/>
    <b v="0"/>
    <n v="33"/>
    <b v="0"/>
    <s v="publishing/children's books"/>
    <n v="5"/>
    <n v="15.15"/>
    <x v="3"/>
    <s v="children's books"/>
    <x v="2756"/>
    <d v="2014-01-11T21:36:41"/>
  </r>
  <r>
    <n v="2757"/>
    <s v="C is for Crooked"/>
    <s v="A children's letter book that Lampoons Hillary Clinton"/>
    <n v="1500"/>
    <n v="8320"/>
    <x v="2"/>
    <s v="US"/>
    <s v="USD"/>
    <n v="1470498332"/>
    <n v="1469202332"/>
    <b v="0"/>
    <n v="2"/>
    <b v="0"/>
    <s v="publishing/children's books"/>
    <n v="555"/>
    <n v="4160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5876"/>
    <x v="2"/>
    <s v="AU"/>
    <s v="AUD"/>
    <n v="1476095783"/>
    <n v="1474886183"/>
    <b v="0"/>
    <n v="6"/>
    <b v="0"/>
    <s v="publishing/children's books"/>
    <n v="294"/>
    <n v="979.33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3864"/>
    <x v="2"/>
    <s v="AU"/>
    <s v="AUD"/>
    <n v="1468658866"/>
    <n v="1464943666"/>
    <b v="0"/>
    <n v="2"/>
    <b v="0"/>
    <s v="publishing/children's books"/>
    <n v="1386"/>
    <n v="6932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1742"/>
    <x v="2"/>
    <s v="GB"/>
    <s v="GBP"/>
    <n v="1371726258"/>
    <n v="1369134258"/>
    <b v="0"/>
    <n v="0"/>
    <b v="0"/>
    <s v="publishing/children's books"/>
    <n v="35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1748"/>
    <x v="2"/>
    <s v="US"/>
    <s v="USD"/>
    <n v="1357176693"/>
    <n v="1354584693"/>
    <b v="0"/>
    <n v="4"/>
    <b v="0"/>
    <s v="publishing/children's books"/>
    <n v="35"/>
    <n v="437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876"/>
    <x v="2"/>
    <s v="US"/>
    <s v="USD"/>
    <n v="1332114795"/>
    <n v="1326934395"/>
    <b v="0"/>
    <n v="1"/>
    <b v="0"/>
    <s v="publishing/children's books"/>
    <n v="88"/>
    <n v="2876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4"/>
    <x v="2"/>
    <s v="US"/>
    <s v="USD"/>
    <n v="1369403684"/>
    <n v="1365515684"/>
    <b v="0"/>
    <n v="3"/>
    <b v="0"/>
    <s v="publishing/children's books"/>
    <n v="0"/>
    <n v="1.33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2300"/>
    <x v="2"/>
    <s v="US"/>
    <s v="USD"/>
    <n v="1338404400"/>
    <n v="1335855631"/>
    <b v="0"/>
    <n v="4"/>
    <b v="0"/>
    <s v="publishing/children's books"/>
    <n v="58"/>
    <n v="57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2300"/>
    <x v="2"/>
    <s v="US"/>
    <s v="USD"/>
    <n v="1351432428"/>
    <n v="1350050028"/>
    <b v="0"/>
    <n v="0"/>
    <b v="0"/>
    <s v="publishing/children's books"/>
    <n v="58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750"/>
    <x v="2"/>
    <s v="US"/>
    <s v="USD"/>
    <n v="1313078518"/>
    <n v="1310486518"/>
    <b v="0"/>
    <n v="4"/>
    <b v="0"/>
    <s v="publishing/children's books"/>
    <n v="35"/>
    <n v="437.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2305"/>
    <x v="2"/>
    <s v="CA"/>
    <s v="CAD"/>
    <n v="1439766050"/>
    <n v="1434582050"/>
    <b v="0"/>
    <n v="3"/>
    <b v="0"/>
    <s v="publishing/children's books"/>
    <n v="58"/>
    <n v="768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0"/>
    <x v="2"/>
    <s v="US"/>
    <s v="USD"/>
    <n v="1333028723"/>
    <n v="1330440323"/>
    <b v="0"/>
    <n v="34"/>
    <b v="0"/>
    <s v="publishing/children's books"/>
    <n v="14"/>
    <n v="29.41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19572"/>
    <x v="2"/>
    <s v="GB"/>
    <s v="GBP"/>
    <n v="1401997790"/>
    <n v="1397677790"/>
    <b v="0"/>
    <n v="2"/>
    <b v="0"/>
    <s v="publishing/children's books"/>
    <n v="2447"/>
    <n v="9786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75"/>
    <x v="2"/>
    <s v="US"/>
    <s v="USD"/>
    <n v="1395158130"/>
    <n v="1392569730"/>
    <b v="0"/>
    <n v="33"/>
    <b v="0"/>
    <s v="publishing/children's books"/>
    <n v="0"/>
    <n v="2.27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85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780"/>
    <x v="2"/>
    <s v="US"/>
    <s v="USD"/>
    <n v="1381006294"/>
    <n v="1379710294"/>
    <b v="0"/>
    <n v="0"/>
    <b v="0"/>
    <s v="publishing/children's books"/>
    <n v="1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28633.5"/>
    <x v="2"/>
    <s v="CA"/>
    <s v="CAD"/>
    <n v="1461530721"/>
    <n v="1460666721"/>
    <b v="0"/>
    <n v="1"/>
    <b v="0"/>
    <s v="publishing/children's books"/>
    <n v="5403"/>
    <n v="28633.5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2311"/>
    <x v="2"/>
    <s v="US"/>
    <s v="USD"/>
    <n v="1362711728"/>
    <n v="1360119728"/>
    <b v="0"/>
    <n v="13"/>
    <b v="0"/>
    <s v="publishing/children's books"/>
    <n v="58"/>
    <n v="177.7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751"/>
    <x v="2"/>
    <s v="US"/>
    <s v="USD"/>
    <n v="1323994754"/>
    <n v="1321402754"/>
    <b v="0"/>
    <n v="2"/>
    <b v="0"/>
    <s v="publishing/children's books"/>
    <n v="35"/>
    <n v="875.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50"/>
    <x v="2"/>
    <s v="US"/>
    <s v="USD"/>
    <n v="1434092876"/>
    <n v="1431414476"/>
    <b v="0"/>
    <n v="36"/>
    <b v="0"/>
    <s v="publishing/children's books"/>
    <n v="0"/>
    <n v="1.39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236"/>
    <x v="2"/>
    <s v="US"/>
    <s v="USD"/>
    <n v="1437149004"/>
    <n v="1434557004"/>
    <b v="0"/>
    <n v="1"/>
    <b v="0"/>
    <s v="publishing/children's books"/>
    <n v="108"/>
    <n v="3236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245"/>
    <x v="2"/>
    <s v="US"/>
    <s v="USD"/>
    <n v="1409009306"/>
    <n v="1406417306"/>
    <b v="0"/>
    <n v="15"/>
    <b v="0"/>
    <s v="publishing/children's books"/>
    <n v="23"/>
    <n v="83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4400"/>
    <x v="2"/>
    <s v="US"/>
    <s v="USD"/>
    <n v="1448204621"/>
    <n v="1445609021"/>
    <b v="0"/>
    <n v="1"/>
    <b v="0"/>
    <s v="publishing/children's books"/>
    <n v="176"/>
    <n v="4400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0067.5"/>
    <x v="0"/>
    <s v="US"/>
    <s v="USD"/>
    <n v="1423724400"/>
    <n v="1421274954"/>
    <b v="0"/>
    <n v="28"/>
    <b v="1"/>
    <s v="theater/plays"/>
    <n v="805"/>
    <n v="359.55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3864.17"/>
    <x v="0"/>
    <s v="US"/>
    <s v="USD"/>
    <n v="1424149140"/>
    <n v="1421964718"/>
    <b v="0"/>
    <n v="18"/>
    <b v="1"/>
    <s v="theater/plays"/>
    <n v="1386"/>
    <n v="770.23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4000"/>
    <x v="0"/>
    <s v="GB"/>
    <s v="GBP"/>
    <n v="1429793446"/>
    <n v="1428583846"/>
    <b v="0"/>
    <n v="61"/>
    <b v="1"/>
    <s v="theater/plays"/>
    <n v="1400"/>
    <n v="229.51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1140"/>
    <x v="0"/>
    <s v="US"/>
    <s v="USD"/>
    <n v="1414608843"/>
    <n v="1412794443"/>
    <b v="0"/>
    <n v="108"/>
    <b v="1"/>
    <s v="theater/plays"/>
    <n v="19"/>
    <n v="10.56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1755.01"/>
    <x v="0"/>
    <s v="US"/>
    <s v="USD"/>
    <n v="1470430800"/>
    <n v="1467865967"/>
    <b v="0"/>
    <n v="142"/>
    <b v="1"/>
    <s v="theater/plays"/>
    <n v="35"/>
    <n v="12.36"/>
    <x v="1"/>
    <s v="plays"/>
    <x v="2785"/>
    <d v="2016-08-05T21:00:00"/>
  </r>
  <r>
    <n v="2786"/>
    <s v="Fierce"/>
    <s v="A heart-melting farce about sex, art and the lovelorn lay-abouts of London-town."/>
    <n v="2500"/>
    <n v="4409.55"/>
    <x v="0"/>
    <s v="GB"/>
    <s v="GBP"/>
    <n v="1404913180"/>
    <n v="1403703580"/>
    <b v="0"/>
    <n v="74"/>
    <b v="1"/>
    <s v="theater/plays"/>
    <n v="176"/>
    <n v="59.59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4000"/>
    <x v="0"/>
    <s v="US"/>
    <s v="USD"/>
    <n v="1405658752"/>
    <n v="1403066752"/>
    <b v="0"/>
    <n v="38"/>
    <b v="1"/>
    <s v="theater/plays"/>
    <n v="1400"/>
    <n v="368.42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5902"/>
    <x v="0"/>
    <s v="US"/>
    <s v="USD"/>
    <n v="1469811043"/>
    <n v="1467219043"/>
    <b v="0"/>
    <n v="20"/>
    <b v="1"/>
    <s v="theater/plays"/>
    <n v="295"/>
    <n v="295.10000000000002"/>
    <x v="1"/>
    <s v="plays"/>
    <x v="2788"/>
    <d v="2016-07-29T16:50:43"/>
  </r>
  <r>
    <n v="2789"/>
    <s v="The Adventurers Club"/>
    <s v="BNT's Biggest Adventure So Far: Our 2015 full length production!"/>
    <n v="3000"/>
    <n v="3250"/>
    <x v="0"/>
    <s v="US"/>
    <s v="USD"/>
    <n v="1426132800"/>
    <n v="1424477934"/>
    <b v="0"/>
    <n v="24"/>
    <b v="1"/>
    <s v="theater/plays"/>
    <n v="108"/>
    <n v="135.41999999999999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255"/>
    <x v="0"/>
    <s v="US"/>
    <s v="USD"/>
    <n v="1423693903"/>
    <n v="1421101903"/>
    <b v="0"/>
    <n v="66"/>
    <b v="1"/>
    <s v="theater/plays"/>
    <n v="109"/>
    <n v="49.32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5904"/>
    <x v="0"/>
    <s v="US"/>
    <s v="USD"/>
    <n v="1473393600"/>
    <n v="1470778559"/>
    <b v="0"/>
    <n v="28"/>
    <b v="1"/>
    <s v="theater/plays"/>
    <n v="295"/>
    <n v="210.86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5907"/>
    <x v="0"/>
    <s v="US"/>
    <s v="USD"/>
    <n v="1439357559"/>
    <n v="1435469559"/>
    <b v="0"/>
    <n v="24"/>
    <b v="1"/>
    <s v="theater/plays"/>
    <n v="295"/>
    <n v="246.13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500"/>
    <x v="0"/>
    <s v="AU"/>
    <s v="AUD"/>
    <n v="1437473005"/>
    <n v="1434881005"/>
    <b v="0"/>
    <n v="73"/>
    <b v="1"/>
    <s v="theater/plays"/>
    <n v="5"/>
    <n v="6.85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15295.89"/>
    <x v="0"/>
    <s v="GB"/>
    <s v="GBP"/>
    <n v="1457031600"/>
    <n v="1455640559"/>
    <b v="0"/>
    <n v="3"/>
    <b v="1"/>
    <s v="theater/plays"/>
    <n v="630592"/>
    <n v="105098.63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22421"/>
    <x v="0"/>
    <s v="US"/>
    <s v="USD"/>
    <n v="1402095600"/>
    <n v="1400675841"/>
    <b v="0"/>
    <n v="20"/>
    <b v="1"/>
    <s v="theater/plays"/>
    <n v="3203"/>
    <n v="1121.0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19770.11"/>
    <x v="0"/>
    <s v="GB"/>
    <s v="GBP"/>
    <n v="1404564028"/>
    <n v="1401972028"/>
    <b v="0"/>
    <n v="21"/>
    <b v="1"/>
    <s v="theater/plays"/>
    <n v="2471"/>
    <n v="941.43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780"/>
    <x v="0"/>
    <s v="GB"/>
    <s v="GBP"/>
    <n v="1404858840"/>
    <n v="1402266840"/>
    <b v="0"/>
    <n v="94"/>
    <b v="1"/>
    <s v="theater/plays"/>
    <n v="10"/>
    <n v="8.3000000000000007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1758"/>
    <x v="0"/>
    <s v="GB"/>
    <s v="GBP"/>
    <n v="1438358400"/>
    <n v="1437063121"/>
    <b v="0"/>
    <n v="139"/>
    <b v="1"/>
    <s v="theater/plays"/>
    <n v="35"/>
    <n v="12.65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1762"/>
    <x v="0"/>
    <s v="GB"/>
    <s v="GBP"/>
    <n v="1466179200"/>
    <n v="1463466070"/>
    <b v="0"/>
    <n v="130"/>
    <b v="1"/>
    <s v="theater/plays"/>
    <n v="35"/>
    <n v="13.55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4055"/>
    <x v="0"/>
    <s v="GB"/>
    <s v="GBP"/>
    <n v="1420377366"/>
    <n v="1415193366"/>
    <b v="0"/>
    <n v="31"/>
    <b v="1"/>
    <s v="theater/plays"/>
    <n v="1406"/>
    <n v="453.3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34198"/>
    <x v="0"/>
    <s v="AU"/>
    <s v="AUD"/>
    <n v="1412938800"/>
    <n v="1411019409"/>
    <b v="0"/>
    <n v="13"/>
    <b v="1"/>
    <s v="theater/plays"/>
    <n v="6840"/>
    <n v="2630.62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255"/>
    <x v="0"/>
    <s v="GB"/>
    <s v="GBP"/>
    <n v="1438875107"/>
    <n v="1436283107"/>
    <b v="0"/>
    <n v="90"/>
    <b v="1"/>
    <s v="theater/plays"/>
    <n v="109"/>
    <n v="36.17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500"/>
    <x v="0"/>
    <s v="US"/>
    <s v="USD"/>
    <n v="1437004800"/>
    <n v="1433295276"/>
    <b v="0"/>
    <n v="141"/>
    <b v="1"/>
    <s v="theater/plays"/>
    <n v="5"/>
    <n v="3.55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4082"/>
    <x v="0"/>
    <s v="GB"/>
    <s v="GBP"/>
    <n v="1411987990"/>
    <n v="1409395990"/>
    <b v="0"/>
    <n v="23"/>
    <b v="1"/>
    <s v="theater/plays"/>
    <n v="1408"/>
    <n v="612.26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53001.3"/>
    <x v="0"/>
    <s v="GB"/>
    <s v="GBP"/>
    <n v="1440245273"/>
    <n v="1438085273"/>
    <b v="0"/>
    <n v="18"/>
    <b v="1"/>
    <s v="theater/plays"/>
    <n v="13250"/>
    <n v="2944.52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258"/>
    <x v="0"/>
    <s v="GB"/>
    <s v="GBP"/>
    <n v="1438772400"/>
    <n v="1435645490"/>
    <b v="0"/>
    <n v="76"/>
    <b v="1"/>
    <s v="theater/plays"/>
    <n v="109"/>
    <n v="42.87"/>
    <x v="1"/>
    <s v="plays"/>
    <x v="2806"/>
    <d v="2015-08-05T11:00:00"/>
  </r>
  <r>
    <n v="2807"/>
    <s v="The Commission Theatre Co."/>
    <s v="Bringing Shakespeare back to the Playwrights"/>
    <n v="5000"/>
    <n v="1766"/>
    <x v="0"/>
    <s v="US"/>
    <s v="USD"/>
    <n v="1435611438"/>
    <n v="1433019438"/>
    <b v="0"/>
    <n v="93"/>
    <b v="1"/>
    <s v="theater/plays"/>
    <n v="35"/>
    <n v="18.989999999999998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2055"/>
    <x v="0"/>
    <s v="US"/>
    <s v="USD"/>
    <n v="1440274735"/>
    <n v="1437682735"/>
    <b v="0"/>
    <n v="69"/>
    <b v="1"/>
    <s v="theater/plays"/>
    <n v="46"/>
    <n v="29.7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4409.7700000000004"/>
    <x v="0"/>
    <s v="US"/>
    <s v="USD"/>
    <n v="1459348740"/>
    <n v="1458647725"/>
    <b v="0"/>
    <n v="21"/>
    <b v="1"/>
    <s v="theater/plays"/>
    <n v="176"/>
    <n v="209.9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4428"/>
    <x v="0"/>
    <s v="US"/>
    <s v="USD"/>
    <n v="1401595140"/>
    <n v="1398828064"/>
    <b v="0"/>
    <n v="57"/>
    <b v="1"/>
    <s v="theater/plays"/>
    <n v="177"/>
    <n v="77.680000000000007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500"/>
    <x v="0"/>
    <s v="GB"/>
    <s v="GBP"/>
    <n v="1424692503"/>
    <n v="1422100503"/>
    <b v="0"/>
    <n v="108"/>
    <b v="1"/>
    <s v="theater/plays"/>
    <n v="5"/>
    <n v="4.63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1767"/>
    <x v="0"/>
    <s v="CA"/>
    <s v="CAD"/>
    <n v="1428292800"/>
    <n v="1424368298"/>
    <b v="0"/>
    <n v="83"/>
    <b v="1"/>
    <s v="theater/plays"/>
    <n v="35"/>
    <n v="21.29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773"/>
    <x v="0"/>
    <s v="US"/>
    <s v="USD"/>
    <n v="1481737761"/>
    <n v="1479577761"/>
    <b v="0"/>
    <n v="96"/>
    <b v="1"/>
    <s v="theater/plays"/>
    <n v="135"/>
    <n v="39.299999999999997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8348"/>
    <x v="0"/>
    <s v="GB"/>
    <s v="GBP"/>
    <n v="1431164115"/>
    <n v="1428572115"/>
    <b v="0"/>
    <n v="64"/>
    <b v="1"/>
    <s v="theater/plays"/>
    <n v="557"/>
    <n v="130.44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100036"/>
    <x v="0"/>
    <s v="CA"/>
    <s v="CAD"/>
    <n v="1470595109"/>
    <n v="1468003109"/>
    <b v="0"/>
    <n v="14"/>
    <b v="1"/>
    <s v="theater/plays"/>
    <n v="40014"/>
    <n v="7145.43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3258"/>
    <x v="0"/>
    <s v="GB"/>
    <s v="GBP"/>
    <n v="1438531200"/>
    <n v="1435921992"/>
    <b v="0"/>
    <n v="169"/>
    <b v="1"/>
    <s v="theater/plays"/>
    <n v="109"/>
    <n v="19.2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26360"/>
    <x v="0"/>
    <s v="GB"/>
    <s v="GBP"/>
    <n v="1425136462"/>
    <n v="1421680462"/>
    <b v="0"/>
    <n v="33"/>
    <b v="1"/>
    <s v="theater/plays"/>
    <n v="4393"/>
    <n v="798.79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500"/>
    <x v="0"/>
    <s v="US"/>
    <s v="USD"/>
    <n v="1443018086"/>
    <n v="1441290086"/>
    <b v="0"/>
    <n v="102"/>
    <b v="1"/>
    <s v="theater/plays"/>
    <n v="5"/>
    <n v="4.9000000000000004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1772"/>
    <x v="0"/>
    <s v="GB"/>
    <s v="GBP"/>
    <n v="1434285409"/>
    <n v="1431693409"/>
    <b v="0"/>
    <n v="104"/>
    <b v="1"/>
    <s v="theater/plays"/>
    <n v="35"/>
    <n v="17.04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123920"/>
    <x v="0"/>
    <s v="GB"/>
    <s v="GBP"/>
    <n v="1456444800"/>
    <n v="1454337589"/>
    <b v="0"/>
    <n v="20"/>
    <b v="1"/>
    <s v="theater/plays"/>
    <n v="61960"/>
    <n v="619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4166"/>
    <x v="0"/>
    <s v="GB"/>
    <s v="GBP"/>
    <n v="1411510135"/>
    <n v="1408918135"/>
    <b v="0"/>
    <n v="35"/>
    <b v="1"/>
    <s v="theater/plays"/>
    <n v="1417"/>
    <n v="404.74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1142"/>
    <x v="0"/>
    <s v="US"/>
    <s v="USD"/>
    <n v="1427469892"/>
    <n v="1424881492"/>
    <b v="0"/>
    <n v="94"/>
    <b v="1"/>
    <s v="theater/plays"/>
    <n v="19"/>
    <n v="12.15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202928.5"/>
    <x v="0"/>
    <s v="GB"/>
    <s v="GBP"/>
    <n v="1427842740"/>
    <n v="1425428206"/>
    <b v="0"/>
    <n v="14"/>
    <b v="1"/>
    <s v="theater/plays"/>
    <n v="202929"/>
    <n v="14494.89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24651"/>
    <x v="0"/>
    <s v="US"/>
    <s v="USD"/>
    <n v="1434159780"/>
    <n v="1431412196"/>
    <b v="0"/>
    <n v="15"/>
    <b v="1"/>
    <s v="theater/plays"/>
    <n v="3792"/>
    <n v="1643.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270"/>
    <x v="0"/>
    <s v="GB"/>
    <s v="GBP"/>
    <n v="1449255686"/>
    <n v="1446663686"/>
    <b v="0"/>
    <n v="51"/>
    <b v="1"/>
    <s v="theater/plays"/>
    <n v="109"/>
    <n v="64.12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5910"/>
    <x v="0"/>
    <s v="US"/>
    <s v="USD"/>
    <n v="1436511600"/>
    <n v="1434415812"/>
    <b v="0"/>
    <n v="19"/>
    <b v="1"/>
    <s v="theater/plays"/>
    <n v="296"/>
    <n v="311.0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5922"/>
    <x v="0"/>
    <s v="US"/>
    <s v="USD"/>
    <n v="1464971400"/>
    <n v="1462379066"/>
    <b v="0"/>
    <n v="23"/>
    <b v="1"/>
    <s v="theater/plays"/>
    <n v="296"/>
    <n v="257.48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601"/>
    <x v="0"/>
    <s v="GB"/>
    <s v="GBP"/>
    <n v="1443826800"/>
    <n v="1441606869"/>
    <b v="0"/>
    <n v="97"/>
    <b v="1"/>
    <s v="theater/plays"/>
    <n v="6"/>
    <n v="6.2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4443"/>
    <x v="0"/>
    <s v="GB"/>
    <s v="GBP"/>
    <n v="1464863118"/>
    <n v="1462443918"/>
    <b v="0"/>
    <n v="76"/>
    <b v="1"/>
    <s v="theater/plays"/>
    <n v="178"/>
    <n v="58.46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271"/>
    <x v="0"/>
    <s v="US"/>
    <s v="USD"/>
    <n v="1399867140"/>
    <n v="1398802148"/>
    <b v="0"/>
    <n v="11"/>
    <b v="1"/>
    <s v="theater/plays"/>
    <n v="109"/>
    <n v="297.36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273"/>
    <x v="0"/>
    <s v="US"/>
    <s v="USD"/>
    <n v="1437076070"/>
    <n v="1434484070"/>
    <b v="0"/>
    <n v="52"/>
    <b v="1"/>
    <s v="theater/plays"/>
    <n v="109"/>
    <n v="62.94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4450"/>
    <x v="0"/>
    <s v="GB"/>
    <s v="GBP"/>
    <n v="1416780000"/>
    <n v="1414342894"/>
    <b v="0"/>
    <n v="95"/>
    <b v="1"/>
    <s v="theater/plays"/>
    <n v="178"/>
    <n v="46.84"/>
    <x v="1"/>
    <s v="plays"/>
    <x v="2832"/>
    <d v="2014-11-23T22:00:00"/>
  </r>
  <r>
    <n v="2833"/>
    <s v="Star Man Rocket Man"/>
    <s v="A new play about exploring outer space"/>
    <n v="2700"/>
    <n v="3905"/>
    <x v="0"/>
    <s v="US"/>
    <s v="USD"/>
    <n v="1444528800"/>
    <n v="1442804633"/>
    <b v="0"/>
    <n v="35"/>
    <b v="1"/>
    <s v="theater/plays"/>
    <n v="145"/>
    <n v="111.57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9824"/>
    <x v="0"/>
    <s v="GB"/>
    <s v="GBP"/>
    <n v="1422658930"/>
    <n v="1421362930"/>
    <b v="0"/>
    <n v="21"/>
    <b v="1"/>
    <s v="theater/plays"/>
    <n v="2478"/>
    <n v="944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4190"/>
    <x v="0"/>
    <s v="GB"/>
    <s v="GBP"/>
    <n v="1449273600"/>
    <n v="1446742417"/>
    <b v="0"/>
    <n v="93"/>
    <b v="1"/>
    <s v="theater/plays"/>
    <n v="1419"/>
    <n v="152.58000000000001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9588"/>
    <x v="0"/>
    <s v="US"/>
    <s v="USD"/>
    <n v="1487393940"/>
    <n v="1484115418"/>
    <b v="0"/>
    <n v="11"/>
    <b v="1"/>
    <s v="theater/plays"/>
    <n v="11020"/>
    <n v="4508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18472"/>
    <x v="0"/>
    <s v="CA"/>
    <s v="CAD"/>
    <n v="1449701284"/>
    <n v="1446241684"/>
    <b v="0"/>
    <n v="21"/>
    <b v="1"/>
    <s v="theater/plays"/>
    <n v="2173"/>
    <n v="879.62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5940"/>
    <x v="0"/>
    <s v="US"/>
    <s v="USD"/>
    <n v="1407967200"/>
    <n v="1406039696"/>
    <b v="0"/>
    <n v="54"/>
    <b v="1"/>
    <s v="theater/plays"/>
    <n v="297"/>
    <n v="110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2620"/>
    <x v="0"/>
    <s v="US"/>
    <s v="USD"/>
    <n v="1408942740"/>
    <n v="1406958354"/>
    <b v="0"/>
    <n v="31"/>
    <b v="1"/>
    <s v="theater/plays"/>
    <n v="75"/>
    <n v="84.52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4457"/>
    <x v="0"/>
    <s v="GB"/>
    <s v="GBP"/>
    <n v="1426698000"/>
    <n v="1424825479"/>
    <b v="0"/>
    <n v="132"/>
    <b v="1"/>
    <s v="theater/plays"/>
    <n v="178"/>
    <n v="33.770000000000003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4203"/>
    <x v="2"/>
    <s v="GB"/>
    <s v="GBP"/>
    <n v="1450032297"/>
    <n v="1444844697"/>
    <b v="0"/>
    <n v="1"/>
    <b v="0"/>
    <s v="theater/plays"/>
    <n v="1420"/>
    <n v="14203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8349"/>
    <x v="2"/>
    <s v="GB"/>
    <s v="GBP"/>
    <n v="1403348400"/>
    <n v="1401058295"/>
    <b v="0"/>
    <n v="0"/>
    <b v="0"/>
    <s v="theater/plays"/>
    <n v="557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10440"/>
    <x v="2"/>
    <s v="US"/>
    <s v="USD"/>
    <n v="1465790400"/>
    <n v="1462210950"/>
    <b v="0"/>
    <n v="0"/>
    <b v="0"/>
    <s v="theater/plays"/>
    <n v="87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28167.25"/>
    <x v="2"/>
    <s v="AT"/>
    <s v="EUR"/>
    <n v="1483535180"/>
    <n v="1480943180"/>
    <b v="0"/>
    <n v="1"/>
    <b v="0"/>
    <s v="theater/plays"/>
    <n v="5121"/>
    <n v="28167.25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895"/>
    <x v="2"/>
    <s v="US"/>
    <s v="USD"/>
    <n v="1433723033"/>
    <n v="1428539033"/>
    <b v="0"/>
    <n v="39"/>
    <b v="0"/>
    <s v="theater/plays"/>
    <n v="12"/>
    <n v="22.95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780"/>
    <x v="2"/>
    <s v="US"/>
    <s v="USD"/>
    <n v="1432917394"/>
    <n v="1429029394"/>
    <b v="0"/>
    <n v="0"/>
    <b v="0"/>
    <s v="theater/plays"/>
    <n v="1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5985"/>
    <x v="2"/>
    <s v="US"/>
    <s v="USD"/>
    <n v="1464031265"/>
    <n v="1458847265"/>
    <b v="0"/>
    <n v="0"/>
    <b v="0"/>
    <s v="theater/plays"/>
    <n v="299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10"/>
    <x v="2"/>
    <s v="US"/>
    <s v="USD"/>
    <n v="1432913659"/>
    <n v="1430321659"/>
    <b v="0"/>
    <n v="3"/>
    <b v="0"/>
    <s v="theater/plays"/>
    <n v="0"/>
    <n v="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34660"/>
    <x v="2"/>
    <s v="GB"/>
    <s v="GBP"/>
    <n v="1461406600"/>
    <n v="1458814600"/>
    <b v="0"/>
    <n v="1"/>
    <b v="0"/>
    <s v="theater/plays"/>
    <n v="6932"/>
    <n v="34660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783"/>
    <x v="2"/>
    <s v="US"/>
    <s v="USD"/>
    <n v="1409962211"/>
    <n v="1407370211"/>
    <b v="0"/>
    <n v="13"/>
    <b v="0"/>
    <s v="theater/plays"/>
    <n v="10"/>
    <n v="60.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2056.66"/>
    <x v="2"/>
    <s v="IE"/>
    <s v="EUR"/>
    <n v="1454109420"/>
    <n v="1453334629"/>
    <b v="0"/>
    <n v="0"/>
    <b v="0"/>
    <s v="theater/plays"/>
    <n v="46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1773"/>
    <x v="2"/>
    <s v="US"/>
    <s v="USD"/>
    <n v="1403312703"/>
    <n v="1400720703"/>
    <b v="0"/>
    <n v="6"/>
    <b v="0"/>
    <s v="theater/plays"/>
    <n v="35"/>
    <n v="295.5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605"/>
    <x v="2"/>
    <s v="CA"/>
    <s v="CAD"/>
    <n v="1410669297"/>
    <n v="1405485297"/>
    <b v="0"/>
    <n v="0"/>
    <b v="0"/>
    <s v="theater/plays"/>
    <n v="6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14303"/>
    <x v="2"/>
    <s v="GB"/>
    <s v="GBP"/>
    <n v="1431018719"/>
    <n v="1429290719"/>
    <b v="0"/>
    <n v="14"/>
    <b v="0"/>
    <s v="theater/plays"/>
    <n v="1430"/>
    <n v="1021.64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26438"/>
    <x v="2"/>
    <s v="US"/>
    <s v="USD"/>
    <n v="1454110440"/>
    <n v="1451607071"/>
    <b v="0"/>
    <n v="5"/>
    <b v="0"/>
    <s v="theater/plays"/>
    <n v="4406"/>
    <n v="5287.6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3275"/>
    <x v="2"/>
    <s v="US"/>
    <s v="USD"/>
    <n v="1439069640"/>
    <n v="1433897647"/>
    <b v="0"/>
    <n v="6"/>
    <b v="0"/>
    <s v="theater/plays"/>
    <n v="109"/>
    <n v="545.83000000000004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5"/>
    <x v="2"/>
    <s v="MX"/>
    <s v="MXN"/>
    <n v="1487613600"/>
    <n v="1482444295"/>
    <b v="0"/>
    <n v="15"/>
    <b v="0"/>
    <s v="theater/plays"/>
    <n v="0"/>
    <n v="0.33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14437.46"/>
    <x v="2"/>
    <s v="NL"/>
    <s v="EUR"/>
    <n v="1417778880"/>
    <n v="1415711095"/>
    <b v="0"/>
    <n v="0"/>
    <b v="0"/>
    <s v="theater/plays"/>
    <n v="1444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6000"/>
    <x v="2"/>
    <s v="AU"/>
    <s v="AUD"/>
    <n v="1444984904"/>
    <n v="1439800904"/>
    <b v="0"/>
    <n v="1"/>
    <b v="0"/>
    <s v="theater/plays"/>
    <n v="300"/>
    <n v="6000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319"/>
    <x v="2"/>
    <s v="US"/>
    <s v="USD"/>
    <n v="1466363576"/>
    <n v="1461179576"/>
    <b v="0"/>
    <n v="9"/>
    <b v="0"/>
    <s v="theater/plays"/>
    <n v="58"/>
    <n v="257.6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100490.02"/>
    <x v="2"/>
    <s v="AU"/>
    <s v="AUD"/>
    <n v="1443103848"/>
    <n v="1441894248"/>
    <b v="0"/>
    <n v="3"/>
    <b v="0"/>
    <s v="theater/plays"/>
    <n v="40196"/>
    <n v="3349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234"/>
    <x v="2"/>
    <s v="US"/>
    <s v="USD"/>
    <n v="1403636229"/>
    <n v="1401044229"/>
    <b v="0"/>
    <n v="3"/>
    <b v="0"/>
    <s v="theater/plays"/>
    <n v="2"/>
    <n v="7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1"/>
    <x v="2"/>
    <s v="US"/>
    <s v="USD"/>
    <n v="1410279123"/>
    <n v="1405095123"/>
    <b v="0"/>
    <n v="1"/>
    <b v="0"/>
    <s v="theater/plays"/>
    <n v="0"/>
    <n v="1"/>
    <x v="1"/>
    <s v="plays"/>
    <x v="2863"/>
    <d v="2014-09-09T16:12:03"/>
  </r>
  <r>
    <n v="2864"/>
    <s v="'Haunting Julia' by Alan Ayckbourn"/>
    <s v="Accessible, original theatre for all!"/>
    <n v="2500"/>
    <n v="4482"/>
    <x v="2"/>
    <s v="GB"/>
    <s v="GBP"/>
    <n v="1437139080"/>
    <n v="1434552207"/>
    <b v="0"/>
    <n v="3"/>
    <b v="0"/>
    <s v="theater/plays"/>
    <n v="179"/>
    <n v="149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3685"/>
    <x v="2"/>
    <s v="US"/>
    <s v="USD"/>
    <n v="1420512259"/>
    <n v="1415328259"/>
    <b v="0"/>
    <n v="0"/>
    <b v="0"/>
    <s v="theater/plays"/>
    <n v="128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1775"/>
    <x v="2"/>
    <s v="US"/>
    <s v="USD"/>
    <n v="1476482400"/>
    <n v="1473893721"/>
    <b v="0"/>
    <n v="2"/>
    <b v="0"/>
    <s v="theater/plays"/>
    <n v="36"/>
    <n v="887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4500"/>
    <x v="2"/>
    <s v="US"/>
    <s v="USD"/>
    <n v="1467604800"/>
    <n v="1465533672"/>
    <b v="0"/>
    <n v="10"/>
    <b v="0"/>
    <s v="theater/plays"/>
    <n v="180"/>
    <n v="450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177"/>
    <x v="2"/>
    <s v="US"/>
    <s v="USD"/>
    <n v="1475697054"/>
    <n v="1473105054"/>
    <b v="0"/>
    <n v="60"/>
    <b v="0"/>
    <s v="theater/plays"/>
    <n v="1"/>
    <n v="2.95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75"/>
    <x v="2"/>
    <s v="US"/>
    <s v="USD"/>
    <n v="1468937681"/>
    <n v="1466345681"/>
    <b v="0"/>
    <n v="5"/>
    <b v="0"/>
    <s v="theater/plays"/>
    <n v="0"/>
    <n v="15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1776"/>
    <x v="2"/>
    <s v="US"/>
    <s v="USD"/>
    <n v="1400301165"/>
    <n v="1397709165"/>
    <b v="0"/>
    <n v="9"/>
    <b v="0"/>
    <s v="theater/plays"/>
    <n v="36"/>
    <n v="197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500"/>
    <x v="2"/>
    <s v="US"/>
    <s v="USD"/>
    <n v="1419183813"/>
    <n v="1417455813"/>
    <b v="0"/>
    <n v="13"/>
    <b v="0"/>
    <s v="theater/plays"/>
    <n v="5"/>
    <n v="38.46"/>
    <x v="1"/>
    <s v="plays"/>
    <x v="2871"/>
    <d v="2014-12-21T17:43:33"/>
  </r>
  <r>
    <n v="2872"/>
    <s v="Loud Arts"/>
    <s v="Local Theatre group in Loudoun County, Virginia. Looking for funds to start producing shows!"/>
    <n v="3000"/>
    <n v="3275"/>
    <x v="2"/>
    <s v="US"/>
    <s v="USD"/>
    <n v="1434768438"/>
    <n v="1429584438"/>
    <b v="0"/>
    <n v="0"/>
    <b v="0"/>
    <s v="theater/plays"/>
    <n v="109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4500"/>
    <x v="2"/>
    <s v="US"/>
    <s v="USD"/>
    <n v="1422473831"/>
    <n v="1419881831"/>
    <b v="0"/>
    <n v="8"/>
    <b v="0"/>
    <s v="theater/plays"/>
    <n v="180"/>
    <n v="562.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1776"/>
    <x v="2"/>
    <s v="US"/>
    <s v="USD"/>
    <n v="1484684186"/>
    <n v="1482092186"/>
    <b v="0"/>
    <n v="3"/>
    <b v="0"/>
    <s v="theater/plays"/>
    <n v="36"/>
    <n v="592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5"/>
    <x v="2"/>
    <s v="US"/>
    <s v="USD"/>
    <n v="1462417493"/>
    <n v="1459825493"/>
    <b v="0"/>
    <n v="3"/>
    <b v="0"/>
    <s v="theater/plays"/>
    <n v="0"/>
    <n v="2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1142"/>
    <x v="2"/>
    <s v="US"/>
    <s v="USD"/>
    <n v="1480525200"/>
    <n v="1477781724"/>
    <b v="0"/>
    <n v="6"/>
    <b v="0"/>
    <s v="theater/plays"/>
    <n v="19"/>
    <n v="190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3275"/>
    <x v="2"/>
    <s v="GB"/>
    <s v="GBP"/>
    <n v="1435934795"/>
    <n v="1430750795"/>
    <b v="0"/>
    <n v="4"/>
    <b v="0"/>
    <s v="theater/plays"/>
    <n v="109"/>
    <n v="818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2"/>
    <x v="2"/>
    <s v="US"/>
    <s v="USD"/>
    <n v="1453310661"/>
    <n v="1450718661"/>
    <b v="0"/>
    <n v="1"/>
    <b v="0"/>
    <s v="theater/plays"/>
    <n v="3"/>
    <n v="292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77"/>
    <x v="2"/>
    <s v="US"/>
    <s v="USD"/>
    <n v="1440090300"/>
    <n v="1436305452"/>
    <b v="0"/>
    <n v="29"/>
    <b v="0"/>
    <s v="theater/plays"/>
    <n v="2"/>
    <n v="9.5500000000000007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1246"/>
    <x v="2"/>
    <s v="US"/>
    <s v="USD"/>
    <n v="1417620036"/>
    <n v="1412432436"/>
    <b v="0"/>
    <n v="0"/>
    <b v="0"/>
    <s v="theater/plays"/>
    <n v="23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1410"/>
    <x v="2"/>
    <s v="US"/>
    <s v="USD"/>
    <n v="1462112318"/>
    <n v="1459520318"/>
    <b v="0"/>
    <n v="4"/>
    <b v="0"/>
    <s v="theater/plays"/>
    <n v="2855"/>
    <n v="5352.5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500"/>
    <x v="2"/>
    <s v="US"/>
    <s v="USD"/>
    <n v="1454734740"/>
    <n v="1451684437"/>
    <b v="0"/>
    <n v="5"/>
    <b v="0"/>
    <s v="theater/plays"/>
    <n v="5"/>
    <n v="100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"/>
    <x v="2"/>
    <s v="US"/>
    <s v="USD"/>
    <n v="1417800435"/>
    <n v="1415208435"/>
    <b v="0"/>
    <n v="4"/>
    <b v="0"/>
    <s v="theater/plays"/>
    <n v="0"/>
    <n v="0.25"/>
    <x v="1"/>
    <s v="plays"/>
    <x v="2884"/>
    <d v="2014-12-05T17:27:15"/>
  </r>
  <r>
    <n v="2885"/>
    <s v="The Wedding"/>
    <s v="An historic and proud work of Polish nationalistic literature performed on stage."/>
    <n v="400"/>
    <n v="53157"/>
    <x v="2"/>
    <s v="US"/>
    <s v="USD"/>
    <n v="1426294201"/>
    <n v="1423705801"/>
    <b v="0"/>
    <n v="5"/>
    <b v="0"/>
    <s v="theater/plays"/>
    <n v="13289"/>
    <n v="10631.4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25137"/>
    <x v="2"/>
    <s v="US"/>
    <s v="USD"/>
    <n v="1442635140"/>
    <n v="1442243484"/>
    <b v="0"/>
    <n v="1"/>
    <b v="0"/>
    <s v="theater/plays"/>
    <n v="62569"/>
    <n v="125137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3289"/>
    <x v="2"/>
    <s v="US"/>
    <s v="USD"/>
    <n v="1420971324"/>
    <n v="1418379324"/>
    <b v="0"/>
    <n v="1"/>
    <b v="0"/>
    <s v="theater/plays"/>
    <n v="110"/>
    <n v="3289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15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3292"/>
    <x v="2"/>
    <s v="US"/>
    <s v="USD"/>
    <n v="1409344985"/>
    <n v="1406752985"/>
    <b v="0"/>
    <n v="14"/>
    <b v="0"/>
    <s v="theater/plays"/>
    <n v="110"/>
    <n v="235.14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6000"/>
    <x v="2"/>
    <s v="US"/>
    <s v="USD"/>
    <n v="1407553200"/>
    <n v="1405100992"/>
    <b v="0"/>
    <n v="3"/>
    <b v="0"/>
    <s v="theater/plays"/>
    <n v="300"/>
    <n v="2000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500"/>
    <x v="2"/>
    <s v="US"/>
    <s v="USD"/>
    <n v="1460751128"/>
    <n v="1455570728"/>
    <b v="0"/>
    <n v="10"/>
    <b v="0"/>
    <s v="theater/plays"/>
    <n v="5"/>
    <n v="50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1250"/>
    <x v="2"/>
    <s v="US"/>
    <s v="USD"/>
    <n v="1409000400"/>
    <n v="1408381704"/>
    <b v="0"/>
    <n v="17"/>
    <b v="0"/>
    <s v="theater/plays"/>
    <n v="23"/>
    <n v="73.53"/>
    <x v="1"/>
    <s v="plays"/>
    <x v="2892"/>
    <d v="2014-08-25T21:00:00"/>
  </r>
  <r>
    <n v="2893"/>
    <s v="REDISCOVERING KIA THE PLAY"/>
    <s v="Fundraising for REDISCOVERING KIA THE PLAY"/>
    <n v="5000"/>
    <n v="1776"/>
    <x v="2"/>
    <s v="US"/>
    <s v="USD"/>
    <n v="1420768800"/>
    <n v="1415644395"/>
    <b v="0"/>
    <n v="2"/>
    <b v="0"/>
    <s v="theater/plays"/>
    <n v="36"/>
    <n v="888"/>
    <x v="1"/>
    <s v="plays"/>
    <x v="2893"/>
    <d v="2015-01-09T02:00:00"/>
  </r>
  <r>
    <n v="2894"/>
    <s v="How Could You Do This To Me (The Stage Play)"/>
    <s v="This Is A Story About A Woman A Man And A Woman"/>
    <n v="50000"/>
    <n v="1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34676"/>
    <x v="2"/>
    <s v="US"/>
    <s v="USD"/>
    <n v="1403470800"/>
    <n v="1403356792"/>
    <b v="0"/>
    <n v="4"/>
    <b v="0"/>
    <s v="theater/plays"/>
    <n v="6935"/>
    <n v="8669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3294.01"/>
    <x v="2"/>
    <s v="US"/>
    <s v="USD"/>
    <n v="1481522400"/>
    <n v="1480283321"/>
    <b v="0"/>
    <n v="12"/>
    <b v="0"/>
    <s v="theater/plays"/>
    <n v="110"/>
    <n v="274.5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278"/>
    <x v="2"/>
    <s v="US"/>
    <s v="USD"/>
    <n v="1444577345"/>
    <n v="1441985458"/>
    <b v="0"/>
    <n v="3"/>
    <b v="0"/>
    <s v="theater/plays"/>
    <n v="2"/>
    <n v="92.67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895"/>
    <x v="2"/>
    <s v="US"/>
    <s v="USD"/>
    <n v="1446307053"/>
    <n v="1443715053"/>
    <b v="0"/>
    <n v="12"/>
    <b v="0"/>
    <s v="theater/plays"/>
    <n v="12"/>
    <n v="74.58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501"/>
    <x v="2"/>
    <s v="US"/>
    <s v="USD"/>
    <n v="1469325158"/>
    <n v="1464141158"/>
    <b v="0"/>
    <n v="0"/>
    <b v="0"/>
    <s v="theater/plays"/>
    <n v="5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1250"/>
    <x v="2"/>
    <s v="US"/>
    <s v="USD"/>
    <n v="1407562632"/>
    <n v="1404970632"/>
    <b v="0"/>
    <n v="7"/>
    <b v="0"/>
    <s v="theater/plays"/>
    <n v="23"/>
    <n v="178.57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21480"/>
    <x v="2"/>
    <s v="US"/>
    <s v="USD"/>
    <n v="1423345339"/>
    <n v="1418161339"/>
    <b v="0"/>
    <n v="2"/>
    <b v="0"/>
    <s v="theater/plays"/>
    <n v="2864"/>
    <n v="10740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0"/>
    <x v="2"/>
    <s v="US"/>
    <s v="USD"/>
    <n v="1440412396"/>
    <n v="1437820396"/>
    <b v="0"/>
    <n v="1"/>
    <b v="0"/>
    <s v="theater/plays"/>
    <n v="0"/>
    <n v="0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1782"/>
    <x v="2"/>
    <s v="US"/>
    <s v="USD"/>
    <n v="1441771218"/>
    <n v="1436587218"/>
    <b v="0"/>
    <n v="4"/>
    <b v="0"/>
    <s v="theater/plays"/>
    <n v="36"/>
    <n v="445.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8355"/>
    <x v="2"/>
    <s v="GB"/>
    <s v="GBP"/>
    <n v="1415534400"/>
    <n v="1414538031"/>
    <b v="0"/>
    <n v="4"/>
    <b v="0"/>
    <s v="theater/plays"/>
    <n v="557"/>
    <n v="208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2630"/>
    <x v="2"/>
    <s v="US"/>
    <s v="USD"/>
    <n v="1473211313"/>
    <n v="1472001713"/>
    <b v="0"/>
    <n v="17"/>
    <b v="0"/>
    <s v="theater/plays"/>
    <n v="75"/>
    <n v="154.71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1145"/>
    <x v="2"/>
    <s v="US"/>
    <s v="USD"/>
    <n v="1438390800"/>
    <n v="1436888066"/>
    <b v="0"/>
    <n v="7"/>
    <b v="0"/>
    <s v="theater/plays"/>
    <n v="19"/>
    <n v="163.57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4510.8599999999997"/>
    <x v="2"/>
    <s v="US"/>
    <s v="USD"/>
    <n v="1463259837"/>
    <n v="1458075837"/>
    <b v="0"/>
    <n v="2"/>
    <b v="0"/>
    <s v="theater/plays"/>
    <n v="180"/>
    <n v="2255.4299999999998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597"/>
    <x v="2"/>
    <s v="US"/>
    <s v="USD"/>
    <n v="1465407219"/>
    <n v="1462815219"/>
    <b v="0"/>
    <n v="5"/>
    <b v="0"/>
    <s v="theater/plays"/>
    <n v="6"/>
    <n v="119.4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0"/>
    <x v="2"/>
    <s v="US"/>
    <s v="USD"/>
    <n v="1416944760"/>
    <n v="1413527001"/>
    <b v="0"/>
    <n v="1"/>
    <b v="0"/>
    <s v="theater/plays"/>
    <n v="0"/>
    <n v="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5"/>
    <x v="2"/>
    <s v="GB"/>
    <s v="GBP"/>
    <n v="1434139887"/>
    <n v="1428955887"/>
    <b v="0"/>
    <n v="1"/>
    <b v="0"/>
    <s v="theater/plays"/>
    <n v="0"/>
    <n v="15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7040"/>
    <x v="2"/>
    <s v="US"/>
    <s v="USD"/>
    <n v="1435429626"/>
    <n v="1431973626"/>
    <b v="0"/>
    <n v="14"/>
    <b v="0"/>
    <s v="theater/plays"/>
    <n v="391"/>
    <n v="502.86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.9"/>
    <x v="2"/>
    <s v="US"/>
    <s v="USD"/>
    <n v="1452827374"/>
    <n v="1450235374"/>
    <b v="0"/>
    <n v="26"/>
    <b v="0"/>
    <s v="theater/plays"/>
    <n v="1"/>
    <n v="7.84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502"/>
    <x v="2"/>
    <s v="US"/>
    <s v="USD"/>
    <n v="1410041339"/>
    <n v="1404857339"/>
    <b v="0"/>
    <n v="2"/>
    <b v="0"/>
    <s v="theater/plays"/>
    <n v="5"/>
    <n v="251"/>
    <x v="1"/>
    <s v="plays"/>
    <x v="2913"/>
    <d v="2014-09-06T22:08:59"/>
  </r>
  <r>
    <n v="2914"/>
    <s v="Hercules the Panto"/>
    <s v="Hercules must complete four challenges in order to meet the father he never knew"/>
    <n v="25000"/>
    <n v="39"/>
    <x v="2"/>
    <s v="GB"/>
    <s v="GBP"/>
    <n v="1426365994"/>
    <n v="1421185594"/>
    <b v="0"/>
    <n v="1"/>
    <b v="0"/>
    <s v="theater/plays"/>
    <n v="0"/>
    <n v="39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14450"/>
    <x v="2"/>
    <s v="GB"/>
    <s v="GBP"/>
    <n v="1458117190"/>
    <n v="1455528790"/>
    <b v="0"/>
    <n v="3"/>
    <b v="0"/>
    <s v="theater/plays"/>
    <n v="1445"/>
    <n v="4816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7000.58"/>
    <x v="2"/>
    <s v="GB"/>
    <s v="GBP"/>
    <n v="1400498789"/>
    <n v="1398511589"/>
    <b v="0"/>
    <n v="7"/>
    <b v="0"/>
    <s v="theater/plays"/>
    <n v="378"/>
    <n v="1000.08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6000"/>
    <x v="2"/>
    <s v="US"/>
    <s v="USD"/>
    <n v="1442381847"/>
    <n v="1440826647"/>
    <b v="0"/>
    <n v="9"/>
    <b v="0"/>
    <s v="theater/plays"/>
    <n v="300"/>
    <n v="666.6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785"/>
    <x v="2"/>
    <s v="US"/>
    <s v="USD"/>
    <n v="1446131207"/>
    <n v="1443712007"/>
    <b v="0"/>
    <n v="20"/>
    <b v="0"/>
    <s v="theater/plays"/>
    <n v="36"/>
    <n v="89.25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26445"/>
    <x v="2"/>
    <s v="US"/>
    <s v="USD"/>
    <n v="1407250329"/>
    <n v="1404658329"/>
    <b v="0"/>
    <n v="6"/>
    <b v="0"/>
    <s v="theater/plays"/>
    <n v="4408"/>
    <n v="4407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4511"/>
    <x v="2"/>
    <s v="CA"/>
    <s v="CAD"/>
    <n v="1427306470"/>
    <n v="1424718070"/>
    <b v="0"/>
    <n v="13"/>
    <b v="0"/>
    <s v="theater/plays"/>
    <n v="180"/>
    <n v="347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205025"/>
    <x v="0"/>
    <s v="US"/>
    <s v="USD"/>
    <n v="1411679804"/>
    <n v="1409087804"/>
    <b v="0"/>
    <n v="3"/>
    <b v="1"/>
    <s v="theater/musical"/>
    <n v="205025"/>
    <n v="68341.67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35076"/>
    <x v="0"/>
    <s v="GB"/>
    <s v="GBP"/>
    <n v="1431982727"/>
    <n v="1428094727"/>
    <b v="0"/>
    <n v="6"/>
    <b v="1"/>
    <s v="theater/musical"/>
    <n v="7015"/>
    <n v="5846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75029.48"/>
    <x v="0"/>
    <s v="US"/>
    <s v="USD"/>
    <n v="1422068400"/>
    <n v="1420774779"/>
    <b v="0"/>
    <n v="10"/>
    <b v="1"/>
    <s v="theater/musical"/>
    <n v="25010"/>
    <n v="7502.95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40"/>
    <x v="0"/>
    <s v="US"/>
    <s v="USD"/>
    <n v="1431143940"/>
    <n v="1428585710"/>
    <b v="0"/>
    <n v="147"/>
    <b v="1"/>
    <s v="theater/musical"/>
    <n v="0"/>
    <n v="0.27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1"/>
    <x v="0"/>
    <s v="US"/>
    <s v="USD"/>
    <n v="1410444068"/>
    <n v="1407852068"/>
    <b v="0"/>
    <n v="199"/>
    <b v="1"/>
    <s v="theater/musical"/>
    <n v="0"/>
    <n v="0.01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305"/>
    <x v="0"/>
    <s v="US"/>
    <s v="USD"/>
    <n v="1424715779"/>
    <n v="1423506179"/>
    <b v="0"/>
    <n v="50"/>
    <b v="1"/>
    <s v="theater/musical"/>
    <n v="110"/>
    <n v="66.099999999999994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7050"/>
    <x v="0"/>
    <s v="US"/>
    <s v="USD"/>
    <n v="1405400400"/>
    <n v="1402934629"/>
    <b v="0"/>
    <n v="21"/>
    <b v="1"/>
    <s v="theater/musical"/>
    <n v="392"/>
    <n v="335.71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4511"/>
    <x v="0"/>
    <s v="US"/>
    <s v="USD"/>
    <n v="1457135846"/>
    <n v="1454543846"/>
    <b v="0"/>
    <n v="24"/>
    <b v="1"/>
    <s v="theater/musical"/>
    <n v="1451"/>
    <n v="604.63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786"/>
    <x v="0"/>
    <s v="US"/>
    <s v="USD"/>
    <n v="1401024758"/>
    <n v="1398432758"/>
    <b v="0"/>
    <n v="32"/>
    <b v="1"/>
    <s v="theater/musical"/>
    <n v="10"/>
    <n v="24.56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503"/>
    <x v="0"/>
    <s v="GB"/>
    <s v="GBP"/>
    <n v="1431007264"/>
    <n v="1428415264"/>
    <b v="0"/>
    <n v="62"/>
    <b v="1"/>
    <s v="theater/musical"/>
    <n v="5"/>
    <n v="8.1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21573"/>
    <x v="0"/>
    <s v="CA"/>
    <s v="CAD"/>
    <n v="1410761280"/>
    <n v="1408604363"/>
    <b v="0"/>
    <n v="9"/>
    <b v="1"/>
    <s v="theater/musical"/>
    <n v="2876"/>
    <n v="2397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2930.69"/>
    <x v="0"/>
    <s v="AU"/>
    <s v="AUD"/>
    <n v="1424516400"/>
    <n v="1421812637"/>
    <b v="0"/>
    <n v="38"/>
    <b v="1"/>
    <s v="theater/musical"/>
    <n v="95"/>
    <n v="77.12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4516.4399999999996"/>
    <x v="0"/>
    <s v="US"/>
    <s v="USD"/>
    <n v="1465081053"/>
    <n v="1462489053"/>
    <b v="0"/>
    <n v="54"/>
    <b v="1"/>
    <s v="theater/musical"/>
    <n v="181"/>
    <n v="83.64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4518"/>
    <x v="0"/>
    <s v="CA"/>
    <s v="CAD"/>
    <n v="1402845364"/>
    <n v="1400253364"/>
    <b v="0"/>
    <n v="37"/>
    <b v="1"/>
    <s v="theater/musical"/>
    <n v="181"/>
    <n v="122.11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2630"/>
    <x v="0"/>
    <s v="US"/>
    <s v="USD"/>
    <n v="1472490000"/>
    <n v="1467468008"/>
    <b v="0"/>
    <n v="39"/>
    <b v="1"/>
    <s v="theater/musical"/>
    <n v="75"/>
    <n v="67.4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4598"/>
    <x v="0"/>
    <s v="US"/>
    <s v="USD"/>
    <n v="1413176340"/>
    <n v="1412091423"/>
    <b v="0"/>
    <n v="34"/>
    <b v="1"/>
    <s v="theater/musical"/>
    <n v="1460"/>
    <n v="429.35"/>
    <x v="1"/>
    <s v="musical"/>
    <x v="2936"/>
    <d v="2014-10-13T04:59:00"/>
  </r>
  <r>
    <n v="2937"/>
    <s v="UCAS"/>
    <s v="UCAS is a new British musical premiering at the Edinburgh Fringe Festival 2014."/>
    <n v="1500"/>
    <n v="8399"/>
    <x v="0"/>
    <s v="GB"/>
    <s v="GBP"/>
    <n v="1405249113"/>
    <n v="1402657113"/>
    <b v="0"/>
    <n v="55"/>
    <b v="1"/>
    <s v="theater/musical"/>
    <n v="560"/>
    <n v="152.71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2321"/>
    <x v="0"/>
    <s v="US"/>
    <s v="USD"/>
    <n v="1422636814"/>
    <n v="1420044814"/>
    <b v="0"/>
    <n v="32"/>
    <b v="1"/>
    <s v="theater/musical"/>
    <n v="58"/>
    <n v="72.53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788"/>
    <x v="0"/>
    <s v="US"/>
    <s v="USD"/>
    <n v="1409187600"/>
    <n v="1406316312"/>
    <b v="0"/>
    <n v="25"/>
    <b v="1"/>
    <s v="theater/musical"/>
    <n v="10"/>
    <n v="31.5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4518"/>
    <x v="0"/>
    <s v="US"/>
    <s v="USD"/>
    <n v="1421606018"/>
    <n v="1418150018"/>
    <b v="0"/>
    <n v="33"/>
    <b v="1"/>
    <s v="theater/musical"/>
    <n v="181"/>
    <n v="136.91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40"/>
    <x v="2"/>
    <s v="US"/>
    <s v="USD"/>
    <n v="1425250955"/>
    <n v="1422658955"/>
    <b v="0"/>
    <n v="1"/>
    <b v="0"/>
    <s v="theater/spaces"/>
    <n v="0"/>
    <n v="40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0"/>
    <x v="2"/>
    <s v="CA"/>
    <s v="CAD"/>
    <n v="1450297080"/>
    <n v="1448565459"/>
    <b v="0"/>
    <n v="202"/>
    <b v="0"/>
    <s v="theater/spaces"/>
    <n v="0"/>
    <n v="0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3307"/>
    <x v="2"/>
    <s v="US"/>
    <s v="USD"/>
    <n v="1428894380"/>
    <n v="1426302380"/>
    <b v="0"/>
    <n v="0"/>
    <b v="0"/>
    <s v="theater/spaces"/>
    <n v="11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503.22"/>
    <x v="2"/>
    <s v="US"/>
    <s v="USD"/>
    <n v="1433714198"/>
    <n v="1431122198"/>
    <b v="0"/>
    <n v="1"/>
    <b v="0"/>
    <s v="theater/spaces"/>
    <n v="5"/>
    <n v="503.22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1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6000"/>
    <x v="2"/>
    <s v="GB"/>
    <s v="GBP"/>
    <n v="1471265092"/>
    <n v="1468673092"/>
    <b v="0"/>
    <n v="2"/>
    <b v="0"/>
    <s v="theater/spaces"/>
    <n v="300"/>
    <n v="3000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40"/>
    <x v="2"/>
    <s v="US"/>
    <s v="USD"/>
    <n v="1480007460"/>
    <n v="1475760567"/>
    <b v="0"/>
    <n v="13"/>
    <b v="0"/>
    <s v="theater/spaces"/>
    <n v="0"/>
    <n v="3.08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0"/>
    <x v="2"/>
    <s v="US"/>
    <s v="USD"/>
    <n v="1433259293"/>
    <n v="1428075293"/>
    <b v="0"/>
    <n v="9"/>
    <b v="0"/>
    <s v="theater/spaces"/>
    <n v="0"/>
    <n v="0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14653"/>
    <x v="2"/>
    <s v="US"/>
    <s v="USD"/>
    <n v="1447965917"/>
    <n v="1445370317"/>
    <b v="0"/>
    <n v="2"/>
    <b v="0"/>
    <s v="theater/spaces"/>
    <n v="1465"/>
    <n v="7326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"/>
    <x v="1"/>
    <s v="US"/>
    <s v="USD"/>
    <n v="1412536573"/>
    <n v="1408648573"/>
    <b v="0"/>
    <n v="58"/>
    <b v="0"/>
    <s v="theater/spaces"/>
    <n v="0"/>
    <n v="0.0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75"/>
    <x v="1"/>
    <s v="US"/>
    <s v="USD"/>
    <n v="1476676800"/>
    <n v="1473957239"/>
    <b v="0"/>
    <n v="8"/>
    <b v="0"/>
    <s v="theater/spaces"/>
    <n v="0"/>
    <n v="9.3800000000000008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0"/>
    <x v="1"/>
    <s v="US"/>
    <s v="USD"/>
    <n v="1444330821"/>
    <n v="1441738821"/>
    <b v="0"/>
    <n v="3"/>
    <b v="0"/>
    <s v="theater/spaces"/>
    <n v="0"/>
    <n v="0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178"/>
    <x v="1"/>
    <s v="US"/>
    <s v="USD"/>
    <n v="1489669203"/>
    <n v="1487944803"/>
    <b v="0"/>
    <n v="0"/>
    <b v="0"/>
    <s v="theater/spaces"/>
    <n v="1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10501"/>
    <x v="1"/>
    <s v="US"/>
    <s v="USD"/>
    <n v="1434476849"/>
    <n v="1431884849"/>
    <b v="0"/>
    <n v="11"/>
    <b v="0"/>
    <s v="theater/spaces"/>
    <n v="875"/>
    <n v="954.64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811"/>
    <x v="1"/>
    <s v="US"/>
    <s v="USD"/>
    <n v="1462402850"/>
    <n v="1459810850"/>
    <b v="0"/>
    <n v="20"/>
    <b v="0"/>
    <s v="theater/spaces"/>
    <n v="10"/>
    <n v="40.549999999999997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178.52"/>
    <x v="1"/>
    <s v="US"/>
    <s v="USD"/>
    <n v="1427498172"/>
    <n v="1422317772"/>
    <b v="0"/>
    <n v="3"/>
    <b v="0"/>
    <s v="theater/spaces"/>
    <n v="1"/>
    <n v="59.51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504"/>
    <x v="1"/>
    <s v="GB"/>
    <s v="GBP"/>
    <n v="1465258325"/>
    <n v="1462666325"/>
    <b v="0"/>
    <n v="0"/>
    <b v="0"/>
    <s v="theater/spaces"/>
    <n v="5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1785"/>
    <x v="0"/>
    <s v="US"/>
    <s v="USD"/>
    <n v="1427342400"/>
    <n v="1424927159"/>
    <b v="0"/>
    <n v="108"/>
    <b v="1"/>
    <s v="theater/plays"/>
    <n v="36"/>
    <n v="16.53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4750"/>
    <x v="0"/>
    <s v="US"/>
    <s v="USD"/>
    <n v="1425193140"/>
    <n v="1422769906"/>
    <b v="0"/>
    <n v="20"/>
    <b v="1"/>
    <s v="theater/plays"/>
    <n v="1475"/>
    <n v="737.5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504"/>
    <x v="0"/>
    <s v="US"/>
    <s v="USD"/>
    <n v="1435835824"/>
    <n v="1433243824"/>
    <b v="0"/>
    <n v="98"/>
    <b v="1"/>
    <s v="theater/plays"/>
    <n v="5"/>
    <n v="5.14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1788"/>
    <x v="0"/>
    <s v="US"/>
    <s v="USD"/>
    <n v="1407360720"/>
    <n v="1404769819"/>
    <b v="0"/>
    <n v="196"/>
    <b v="1"/>
    <s v="theater/plays"/>
    <n v="36"/>
    <n v="9.1199999999999992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8401"/>
    <x v="0"/>
    <s v="US"/>
    <s v="USD"/>
    <n v="1436290233"/>
    <n v="1433698233"/>
    <b v="0"/>
    <n v="39"/>
    <b v="1"/>
    <s v="theater/plays"/>
    <n v="560"/>
    <n v="215.41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505"/>
    <x v="0"/>
    <s v="US"/>
    <s v="USD"/>
    <n v="1442425412"/>
    <n v="1439833412"/>
    <b v="0"/>
    <n v="128"/>
    <b v="1"/>
    <s v="theater/plays"/>
    <n v="5"/>
    <n v="3.9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1788.57"/>
    <x v="0"/>
    <s v="US"/>
    <s v="USD"/>
    <n v="1425872692"/>
    <n v="1423284292"/>
    <b v="0"/>
    <n v="71"/>
    <b v="1"/>
    <s v="theater/plays"/>
    <n v="36"/>
    <n v="25.19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2630"/>
    <x v="0"/>
    <s v="US"/>
    <s v="USD"/>
    <n v="1471406340"/>
    <n v="1470227660"/>
    <b v="0"/>
    <n v="47"/>
    <b v="1"/>
    <s v="theater/plays"/>
    <n v="75"/>
    <n v="55.96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5039"/>
    <x v="0"/>
    <s v="CA"/>
    <s v="CAD"/>
    <n v="1430693460"/>
    <n v="1428087153"/>
    <b v="0"/>
    <n v="17"/>
    <b v="1"/>
    <s v="theater/plays"/>
    <n v="1504"/>
    <n v="884.65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1145"/>
    <x v="0"/>
    <s v="US"/>
    <s v="USD"/>
    <n v="1405699451"/>
    <n v="1403107451"/>
    <b v="0"/>
    <n v="91"/>
    <b v="1"/>
    <s v="theater/plays"/>
    <n v="19"/>
    <n v="12.58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2923"/>
    <x v="0"/>
    <s v="US"/>
    <s v="USD"/>
    <n v="1409500078"/>
    <n v="1406908078"/>
    <b v="0"/>
    <n v="43"/>
    <b v="1"/>
    <s v="theater/plays"/>
    <n v="91"/>
    <n v="67.98"/>
    <x v="1"/>
    <s v="plays"/>
    <x v="2971"/>
    <d v="2014-08-31T15:47:58"/>
  </r>
  <r>
    <n v="2972"/>
    <s v="A Bad Plan"/>
    <s v="A group of artists. A mythical art piece. A harrowing quest. And some margaritas."/>
    <n v="2000"/>
    <n v="6000"/>
    <x v="0"/>
    <s v="US"/>
    <s v="USD"/>
    <n v="1480899600"/>
    <n v="1479609520"/>
    <b v="0"/>
    <n v="17"/>
    <b v="1"/>
    <s v="theater/plays"/>
    <n v="300"/>
    <n v="352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1800"/>
    <x v="0"/>
    <s v="US"/>
    <s v="USD"/>
    <n v="1451620800"/>
    <n v="1449171508"/>
    <b v="0"/>
    <n v="33"/>
    <b v="1"/>
    <s v="theater/plays"/>
    <n v="36"/>
    <n v="54.55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1800"/>
    <x v="0"/>
    <s v="US"/>
    <s v="USD"/>
    <n v="1411695300"/>
    <n v="1409275671"/>
    <b v="0"/>
    <n v="87"/>
    <b v="1"/>
    <s v="theater/plays"/>
    <n v="36"/>
    <n v="20.69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791"/>
    <x v="0"/>
    <s v="US"/>
    <s v="USD"/>
    <n v="1417057200"/>
    <n v="1414599886"/>
    <b v="0"/>
    <n v="113"/>
    <b v="1"/>
    <s v="theater/plays"/>
    <n v="10"/>
    <n v="7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292097"/>
    <x v="0"/>
    <s v="GB"/>
    <s v="GBP"/>
    <n v="1457870400"/>
    <n v="1456421530"/>
    <b v="0"/>
    <n v="14"/>
    <b v="1"/>
    <s v="theater/plays"/>
    <n v="417281"/>
    <n v="20864.0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315"/>
    <x v="0"/>
    <s v="US"/>
    <s v="USD"/>
    <n v="1427076840"/>
    <n v="1421960934"/>
    <b v="0"/>
    <n v="30"/>
    <b v="1"/>
    <s v="theater/plays"/>
    <n v="111"/>
    <n v="110.5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21588"/>
    <x v="0"/>
    <s v="US"/>
    <s v="USD"/>
    <n v="1413784740"/>
    <n v="1412954547"/>
    <b v="0"/>
    <n v="16"/>
    <b v="1"/>
    <s v="theater/plays"/>
    <n v="2878"/>
    <n v="1349.2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1800"/>
    <x v="0"/>
    <s v="US"/>
    <s v="USD"/>
    <n v="1420524000"/>
    <n v="1419104823"/>
    <b v="0"/>
    <n v="46"/>
    <b v="1"/>
    <s v="theater/plays"/>
    <n v="36"/>
    <n v="39.13000000000000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315"/>
    <x v="0"/>
    <s v="US"/>
    <s v="USD"/>
    <n v="1440381600"/>
    <n v="1438639130"/>
    <b v="0"/>
    <n v="24"/>
    <b v="1"/>
    <s v="theater/plays"/>
    <n v="111"/>
    <n v="138.13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2325"/>
    <x v="0"/>
    <s v="IE"/>
    <s v="EUR"/>
    <n v="1443014756"/>
    <n v="1439126756"/>
    <b v="1"/>
    <n v="97"/>
    <b v="1"/>
    <s v="theater/spaces"/>
    <n v="58"/>
    <n v="23.9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1803"/>
    <x v="0"/>
    <s v="GB"/>
    <s v="GBP"/>
    <n v="1455208143"/>
    <n v="1452616143"/>
    <b v="1"/>
    <n v="59"/>
    <b v="1"/>
    <s v="theater/spaces"/>
    <n v="36"/>
    <n v="30.56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0"/>
    <x v="0"/>
    <s v="US"/>
    <s v="USD"/>
    <n v="1415722236"/>
    <n v="1410534636"/>
    <b v="1"/>
    <n v="1095"/>
    <b v="1"/>
    <s v="theater/spaces"/>
    <n v="0"/>
    <n v="0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40"/>
    <x v="0"/>
    <s v="US"/>
    <s v="USD"/>
    <n v="1472020881"/>
    <n v="1469428881"/>
    <b v="1"/>
    <n v="218"/>
    <b v="1"/>
    <s v="theater/spaces"/>
    <n v="0"/>
    <n v="0.1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506"/>
    <x v="0"/>
    <s v="NZ"/>
    <s v="NZD"/>
    <n v="1477886400"/>
    <n v="1476228128"/>
    <b v="0"/>
    <n v="111"/>
    <b v="1"/>
    <s v="theater/spaces"/>
    <n v="5"/>
    <n v="4.559999999999999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5012.25"/>
    <x v="0"/>
    <s v="GB"/>
    <s v="GBP"/>
    <n v="1462100406"/>
    <n v="1456920006"/>
    <b v="0"/>
    <n v="56"/>
    <b v="1"/>
    <s v="theater/spaces"/>
    <n v="209"/>
    <n v="89.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40"/>
    <x v="0"/>
    <s v="US"/>
    <s v="USD"/>
    <n v="1476316800"/>
    <n v="1473837751"/>
    <b v="0"/>
    <n v="265"/>
    <b v="1"/>
    <s v="theater/spaces"/>
    <n v="0"/>
    <n v="0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5077"/>
    <x v="0"/>
    <s v="GB"/>
    <s v="GBP"/>
    <n v="1466412081"/>
    <n v="1463820081"/>
    <b v="0"/>
    <n v="28"/>
    <b v="1"/>
    <s v="theater/spaces"/>
    <n v="1508"/>
    <n v="538.46"/>
    <x v="1"/>
    <s v="spaces"/>
    <x v="2988"/>
    <d v="2016-06-20T08:41:21"/>
  </r>
  <r>
    <n v="2989"/>
    <s v="Let's Light Up The Gem!"/>
    <s v="Bring the movies back to Bethel, Maine."/>
    <n v="20000"/>
    <n v="75"/>
    <x v="0"/>
    <s v="US"/>
    <s v="USD"/>
    <n v="1450673940"/>
    <n v="1448756962"/>
    <b v="0"/>
    <n v="364"/>
    <b v="1"/>
    <s v="theater/spaces"/>
    <n v="0"/>
    <n v="0.21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509"/>
    <x v="0"/>
    <s v="US"/>
    <s v="USD"/>
    <n v="1452174420"/>
    <n v="1449150420"/>
    <b v="0"/>
    <n v="27"/>
    <b v="1"/>
    <s v="theater/spaces"/>
    <n v="5"/>
    <n v="18.850000000000001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650"/>
    <x v="0"/>
    <s v="US"/>
    <s v="USD"/>
    <n v="1485547530"/>
    <n v="1483646730"/>
    <b v="0"/>
    <n v="93"/>
    <b v="1"/>
    <s v="theater/spaces"/>
    <n v="8"/>
    <n v="6.99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317"/>
    <x v="0"/>
    <s v="US"/>
    <s v="USD"/>
    <n v="1476037510"/>
    <n v="1473445510"/>
    <b v="0"/>
    <n v="64"/>
    <b v="1"/>
    <s v="theater/spaces"/>
    <n v="111"/>
    <n v="51.83"/>
    <x v="1"/>
    <s v="spaces"/>
    <x v="2992"/>
    <d v="2016-10-09T18:25:10"/>
  </r>
  <r>
    <n v="2993"/>
    <s v="TRUE WEST: Think, Dog! Productions"/>
    <s v="Help us build the Kitchen from Hell!"/>
    <n v="1000"/>
    <n v="15091.06"/>
    <x v="0"/>
    <s v="US"/>
    <s v="USD"/>
    <n v="1455998867"/>
    <n v="1453406867"/>
    <b v="0"/>
    <n v="22"/>
    <b v="1"/>
    <s v="theater/spaces"/>
    <n v="1509"/>
    <n v="685.96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75099.199999999997"/>
    <x v="0"/>
    <s v="GB"/>
    <s v="GBP"/>
    <n v="1412335772"/>
    <n v="1409743772"/>
    <b v="0"/>
    <n v="59"/>
    <b v="1"/>
    <s v="theater/spaces"/>
    <n v="25033"/>
    <n v="1272.8699999999999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0"/>
    <s v="US"/>
    <s v="USD"/>
    <n v="1484841471"/>
    <n v="1482249471"/>
    <b v="0"/>
    <n v="249"/>
    <b v="1"/>
    <s v="theater/spaces"/>
    <n v="1"/>
    <n v="0.72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10"/>
    <x v="0"/>
    <s v="US"/>
    <s v="USD"/>
    <n v="1432677240"/>
    <n v="1427493240"/>
    <b v="0"/>
    <n v="392"/>
    <b v="1"/>
    <s v="theater/spaces"/>
    <n v="0"/>
    <n v="0.0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509"/>
    <x v="0"/>
    <s v="US"/>
    <s v="USD"/>
    <n v="1488171540"/>
    <n v="1486661793"/>
    <b v="0"/>
    <n v="115"/>
    <b v="1"/>
    <s v="theater/spaces"/>
    <n v="5"/>
    <n v="4.43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1"/>
    <x v="0"/>
    <s v="US"/>
    <s v="USD"/>
    <n v="1402892700"/>
    <n v="1400474329"/>
    <b v="0"/>
    <n v="433"/>
    <b v="1"/>
    <s v="theater/spaces"/>
    <n v="0"/>
    <n v="0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0000"/>
    <x v="0"/>
    <s v="US"/>
    <s v="USD"/>
    <n v="1488333600"/>
    <n v="1487094360"/>
    <b v="0"/>
    <n v="20"/>
    <b v="1"/>
    <s v="theater/spaces"/>
    <n v="741"/>
    <n v="500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35123"/>
    <x v="0"/>
    <s v="US"/>
    <s v="USD"/>
    <n v="1485885600"/>
    <n v="1484682670"/>
    <b v="0"/>
    <n v="8"/>
    <b v="1"/>
    <s v="theater/spaces"/>
    <n v="7025"/>
    <n v="4390.38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905"/>
    <x v="0"/>
    <s v="US"/>
    <s v="USD"/>
    <n v="1468445382"/>
    <n v="1465853382"/>
    <b v="0"/>
    <n v="175"/>
    <b v="1"/>
    <s v="theater/spaces"/>
    <n v="13"/>
    <n v="5.17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1000"/>
    <x v="0"/>
    <s v="US"/>
    <s v="USD"/>
    <n v="1356552252"/>
    <n v="1353960252"/>
    <b v="0"/>
    <n v="104"/>
    <b v="1"/>
    <s v="theater/spaces"/>
    <n v="14"/>
    <n v="9.6199999999999992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318"/>
    <x v="0"/>
    <s v="US"/>
    <s v="USD"/>
    <n v="1456811940"/>
    <n v="1454098976"/>
    <b v="0"/>
    <n v="17"/>
    <b v="1"/>
    <s v="theater/spaces"/>
    <n v="111"/>
    <n v="195.1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3"/>
    <x v="0"/>
    <s v="US"/>
    <s v="USD"/>
    <n v="1416089324"/>
    <n v="1413493724"/>
    <b v="0"/>
    <n v="277"/>
    <b v="1"/>
    <s v="theater/spaces"/>
    <n v="0"/>
    <n v="0.0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300"/>
    <x v="0"/>
    <s v="US"/>
    <s v="USD"/>
    <n v="1412611905"/>
    <n v="1410019905"/>
    <b v="0"/>
    <n v="118"/>
    <b v="1"/>
    <s v="theater/spaces"/>
    <n v="3"/>
    <n v="2.5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795"/>
    <x v="0"/>
    <s v="CA"/>
    <s v="CAD"/>
    <n v="1418580591"/>
    <n v="1415988591"/>
    <b v="0"/>
    <n v="97"/>
    <b v="1"/>
    <s v="theater/spaces"/>
    <n v="10"/>
    <n v="8.1999999999999993"/>
    <x v="1"/>
    <s v="spaces"/>
    <x v="3006"/>
    <d v="2014-12-14T18:09:51"/>
  </r>
  <r>
    <n v="3007"/>
    <s v="Bethlem"/>
    <s v="Consuite for 2015 CoreCon.  An adventure into insanity."/>
    <n v="600"/>
    <n v="26452"/>
    <x v="0"/>
    <s v="US"/>
    <s v="USD"/>
    <n v="1429938683"/>
    <n v="1428124283"/>
    <b v="0"/>
    <n v="20"/>
    <b v="1"/>
    <s v="theater/spaces"/>
    <n v="4409"/>
    <n v="1322.6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319"/>
    <x v="0"/>
    <s v="US"/>
    <s v="USD"/>
    <n v="1453352719"/>
    <n v="1450760719"/>
    <b v="0"/>
    <n v="26"/>
    <b v="1"/>
    <s v="theater/spaces"/>
    <n v="111"/>
    <n v="127.65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40"/>
    <x v="0"/>
    <s v="US"/>
    <s v="USD"/>
    <n v="1417012840"/>
    <n v="1414417240"/>
    <b v="0"/>
    <n v="128"/>
    <b v="1"/>
    <s v="theater/spaces"/>
    <n v="0"/>
    <n v="0.31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8425"/>
    <x v="0"/>
    <s v="US"/>
    <s v="USD"/>
    <n v="1424548719"/>
    <n v="1419364719"/>
    <b v="0"/>
    <n v="15"/>
    <b v="1"/>
    <s v="theater/spaces"/>
    <n v="562"/>
    <n v="561.66999999999996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76047"/>
    <x v="0"/>
    <s v="ES"/>
    <s v="EUR"/>
    <n v="1450911540"/>
    <n v="1448536516"/>
    <b v="0"/>
    <n v="25"/>
    <b v="1"/>
    <s v="theater/spaces"/>
    <n v="25349"/>
    <n v="3041.88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2325"/>
    <x v="0"/>
    <s v="US"/>
    <s v="USD"/>
    <n v="1423587130"/>
    <n v="1421772730"/>
    <b v="0"/>
    <n v="55"/>
    <b v="1"/>
    <s v="theater/spaces"/>
    <n v="58"/>
    <n v="42.2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516"/>
    <x v="0"/>
    <s v="US"/>
    <s v="USD"/>
    <n v="1434917049"/>
    <n v="1432325049"/>
    <b v="0"/>
    <n v="107"/>
    <b v="1"/>
    <s v="theater/spaces"/>
    <n v="5"/>
    <n v="4.8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40"/>
    <x v="0"/>
    <s v="US"/>
    <s v="USD"/>
    <n v="1415163600"/>
    <n v="1412737080"/>
    <b v="0"/>
    <n v="557"/>
    <b v="1"/>
    <s v="theater/spaces"/>
    <n v="0"/>
    <n v="7.0000000000000007E-2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2751"/>
    <x v="0"/>
    <s v="US"/>
    <s v="USD"/>
    <n v="1402459200"/>
    <n v="1401125238"/>
    <b v="0"/>
    <n v="40"/>
    <b v="1"/>
    <s v="theater/spaces"/>
    <n v="81"/>
    <n v="68.78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650"/>
    <x v="0"/>
    <s v="US"/>
    <s v="USD"/>
    <n v="1405688952"/>
    <n v="1400504952"/>
    <b v="0"/>
    <n v="36"/>
    <b v="1"/>
    <s v="theater/spaces"/>
    <n v="8"/>
    <n v="18.059999999999999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50"/>
    <x v="0"/>
    <s v="US"/>
    <s v="USD"/>
    <n v="1408566243"/>
    <n v="1405974243"/>
    <b v="0"/>
    <n v="159"/>
    <b v="1"/>
    <s v="theater/spaces"/>
    <n v="0"/>
    <n v="0.31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2101"/>
    <x v="0"/>
    <s v="FR"/>
    <s v="EUR"/>
    <n v="1437429600"/>
    <n v="1433747376"/>
    <b v="0"/>
    <n v="41"/>
    <b v="1"/>
    <s v="theater/spaces"/>
    <n v="50"/>
    <n v="51.24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0"/>
    <x v="0"/>
    <s v="US"/>
    <s v="USD"/>
    <n v="1401159600"/>
    <n v="1398801620"/>
    <b v="0"/>
    <n v="226"/>
    <b v="1"/>
    <s v="theater/spaces"/>
    <n v="1"/>
    <n v="0.8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1000"/>
    <x v="0"/>
    <s v="US"/>
    <s v="USD"/>
    <n v="1439583533"/>
    <n v="1434399533"/>
    <b v="0"/>
    <n v="30"/>
    <b v="1"/>
    <s v="theater/spaces"/>
    <n v="14"/>
    <n v="33.33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2059"/>
    <x v="0"/>
    <s v="US"/>
    <s v="USD"/>
    <n v="1479794340"/>
    <n v="1476715869"/>
    <b v="0"/>
    <n v="103"/>
    <b v="1"/>
    <s v="theater/spaces"/>
    <n v="46"/>
    <n v="19.989999999999998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519"/>
    <x v="0"/>
    <s v="US"/>
    <s v="USD"/>
    <n v="1472338409"/>
    <n v="1468450409"/>
    <b v="0"/>
    <n v="62"/>
    <b v="1"/>
    <s v="theater/spaces"/>
    <n v="5"/>
    <n v="8.3699999999999992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22542"/>
    <x v="0"/>
    <s v="GB"/>
    <s v="GBP"/>
    <n v="1434039186"/>
    <n v="1430151186"/>
    <b v="0"/>
    <n v="6"/>
    <b v="1"/>
    <s v="theater/spaces"/>
    <n v="3220"/>
    <n v="375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805"/>
    <x v="0"/>
    <s v="US"/>
    <s v="USD"/>
    <n v="1349567475"/>
    <n v="1346975475"/>
    <b v="0"/>
    <n v="182"/>
    <b v="1"/>
    <s v="theater/spaces"/>
    <n v="36"/>
    <n v="9.92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4522.22"/>
    <x v="0"/>
    <s v="GB"/>
    <s v="GBP"/>
    <n v="1401465600"/>
    <n v="1399032813"/>
    <b v="0"/>
    <n v="145"/>
    <b v="1"/>
    <s v="theater/spaces"/>
    <n v="181"/>
    <n v="31.19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7875"/>
    <x v="0"/>
    <s v="GB"/>
    <s v="GBP"/>
    <n v="1488538892"/>
    <n v="1487329292"/>
    <b v="0"/>
    <n v="25"/>
    <b v="1"/>
    <s v="theater/spaces"/>
    <n v="1986"/>
    <n v="715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3"/>
    <x v="0"/>
    <s v="US"/>
    <s v="USD"/>
    <n v="1426866851"/>
    <n v="1424278451"/>
    <b v="0"/>
    <n v="320"/>
    <b v="1"/>
    <s v="theater/spaces"/>
    <n v="0"/>
    <n v="0.01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1807.74"/>
    <x v="0"/>
    <s v="US"/>
    <s v="USD"/>
    <n v="1471242025"/>
    <n v="1468650025"/>
    <b v="0"/>
    <n v="99"/>
    <b v="1"/>
    <s v="theater/spaces"/>
    <n v="36"/>
    <n v="18.260000000000002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15"/>
    <x v="0"/>
    <s v="US"/>
    <s v="USD"/>
    <n v="1416285300"/>
    <n v="1413824447"/>
    <b v="0"/>
    <n v="348"/>
    <b v="1"/>
    <s v="theater/spaces"/>
    <n v="0"/>
    <n v="0.04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7220"/>
    <x v="0"/>
    <s v="US"/>
    <s v="USD"/>
    <n v="1442426171"/>
    <n v="1439834171"/>
    <b v="0"/>
    <n v="41"/>
    <b v="1"/>
    <s v="theater/spaces"/>
    <n v="413"/>
    <n v="176.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8447"/>
    <x v="0"/>
    <s v="US"/>
    <s v="USD"/>
    <n v="1476479447"/>
    <n v="1471295447"/>
    <b v="0"/>
    <n v="29"/>
    <b v="1"/>
    <s v="theater/spaces"/>
    <n v="563"/>
    <n v="291.27999999999997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5121"/>
    <x v="0"/>
    <s v="US"/>
    <s v="USD"/>
    <n v="1441933459"/>
    <n v="1439341459"/>
    <b v="0"/>
    <n v="25"/>
    <b v="1"/>
    <s v="theater/spaces"/>
    <n v="1512"/>
    <n v="604.84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3319"/>
    <x v="0"/>
    <s v="US"/>
    <s v="USD"/>
    <n v="1471487925"/>
    <n v="1468895925"/>
    <b v="0"/>
    <n v="23"/>
    <b v="1"/>
    <s v="theater/spaces"/>
    <n v="111"/>
    <n v="144.30000000000001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0"/>
    <x v="0"/>
    <s v="US"/>
    <s v="USD"/>
    <n v="1477972740"/>
    <n v="1475326255"/>
    <b v="0"/>
    <n v="1260"/>
    <b v="1"/>
    <s v="theater/spaces"/>
    <n v="0"/>
    <n v="0"/>
    <x v="1"/>
    <s v="spaces"/>
    <x v="3034"/>
    <d v="2016-11-01T03:59:00"/>
  </r>
  <r>
    <n v="3035"/>
    <s v="The Coalition Theater"/>
    <s v="Help create a permanent home for live comedy shows and classes in Downtown RVA."/>
    <n v="25000"/>
    <n v="40"/>
    <x v="0"/>
    <s v="US"/>
    <s v="USD"/>
    <n v="1367674009"/>
    <n v="1365082009"/>
    <b v="0"/>
    <n v="307"/>
    <b v="1"/>
    <s v="theater/spaces"/>
    <n v="0"/>
    <n v="0.1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40"/>
    <x v="0"/>
    <s v="US"/>
    <s v="USD"/>
    <n v="1376654340"/>
    <n v="1373568644"/>
    <b v="0"/>
    <n v="329"/>
    <b v="1"/>
    <s v="theater/spaces"/>
    <n v="0"/>
    <n v="0.12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35135"/>
    <x v="0"/>
    <s v="US"/>
    <s v="USD"/>
    <n v="1285995540"/>
    <n v="1279574773"/>
    <b v="0"/>
    <n v="32"/>
    <b v="1"/>
    <s v="theater/spaces"/>
    <n v="7027"/>
    <n v="1097.97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5126"/>
    <x v="0"/>
    <s v="US"/>
    <s v="USD"/>
    <n v="1457071397"/>
    <n v="1451887397"/>
    <b v="0"/>
    <n v="27"/>
    <b v="1"/>
    <s v="theater/spaces"/>
    <n v="1513"/>
    <n v="560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75"/>
    <x v="0"/>
    <s v="US"/>
    <s v="USD"/>
    <n v="1388303940"/>
    <n v="1386011038"/>
    <b v="0"/>
    <n v="236"/>
    <b v="1"/>
    <s v="theater/spaces"/>
    <n v="0"/>
    <n v="0.32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320"/>
    <x v="0"/>
    <s v="US"/>
    <s v="USD"/>
    <n v="1435359600"/>
    <n v="1434999621"/>
    <b v="0"/>
    <n v="42"/>
    <b v="1"/>
    <s v="theater/spaces"/>
    <n v="111"/>
    <n v="79.05"/>
    <x v="1"/>
    <s v="spaces"/>
    <x v="3040"/>
    <d v="2015-06-26T23:00:00"/>
  </r>
  <r>
    <n v="3041"/>
    <s v="Lend a Hand in Our Home"/>
    <s v="Privet! Hello! Bon Jour! We are the Arlekin Players Theatre and we need a home."/>
    <n v="8300"/>
    <n v="658"/>
    <x v="0"/>
    <s v="US"/>
    <s v="USD"/>
    <n v="1453323048"/>
    <n v="1450731048"/>
    <b v="0"/>
    <n v="95"/>
    <b v="1"/>
    <s v="theater/spaces"/>
    <n v="8"/>
    <n v="6.9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8471"/>
    <x v="0"/>
    <s v="GB"/>
    <s v="GBP"/>
    <n v="1444149047"/>
    <n v="1441557047"/>
    <b v="0"/>
    <n v="37"/>
    <b v="1"/>
    <s v="theater/spaces"/>
    <n v="565"/>
    <n v="228.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80"/>
    <x v="0"/>
    <s v="CA"/>
    <s v="CAD"/>
    <n v="1429152600"/>
    <n v="1426815699"/>
    <b v="0"/>
    <n v="128"/>
    <b v="1"/>
    <s v="theater/spaces"/>
    <n v="1"/>
    <n v="1.4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279"/>
    <x v="0"/>
    <s v="US"/>
    <s v="USD"/>
    <n v="1454433998"/>
    <n v="1453137998"/>
    <b v="0"/>
    <n v="156"/>
    <b v="1"/>
    <s v="theater/spaces"/>
    <n v="2"/>
    <n v="1.79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2331"/>
    <x v="0"/>
    <s v="US"/>
    <s v="USD"/>
    <n v="1408679055"/>
    <n v="1406087055"/>
    <b v="0"/>
    <n v="64"/>
    <b v="1"/>
    <s v="theater/spaces"/>
    <n v="58"/>
    <n v="36.42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813"/>
    <x v="0"/>
    <s v="US"/>
    <s v="USD"/>
    <n v="1410324720"/>
    <n v="1407784586"/>
    <b v="0"/>
    <n v="58"/>
    <b v="1"/>
    <s v="theater/spaces"/>
    <n v="10"/>
    <n v="14.02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35275.64"/>
    <x v="0"/>
    <s v="US"/>
    <s v="USD"/>
    <n v="1461762960"/>
    <n v="1457999054"/>
    <b v="0"/>
    <n v="20"/>
    <b v="1"/>
    <s v="theater/spaces"/>
    <n v="7055"/>
    <n v="1763.78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1820"/>
    <x v="0"/>
    <s v="US"/>
    <s v="USD"/>
    <n v="1420060920"/>
    <n v="1417556262"/>
    <b v="0"/>
    <n v="47"/>
    <b v="1"/>
    <s v="theater/spaces"/>
    <n v="36"/>
    <n v="38.7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2500"/>
    <x v="0"/>
    <s v="US"/>
    <s v="USD"/>
    <n v="1434241255"/>
    <n v="1431649255"/>
    <b v="0"/>
    <n v="54"/>
    <b v="1"/>
    <s v="theater/spaces"/>
    <n v="67"/>
    <n v="46.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26480"/>
    <x v="0"/>
    <s v="US"/>
    <s v="USD"/>
    <n v="1462420960"/>
    <n v="1459828960"/>
    <b v="0"/>
    <n v="9"/>
    <b v="1"/>
    <s v="theater/spaces"/>
    <n v="4413"/>
    <n v="2942.22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2635"/>
    <x v="2"/>
    <s v="GB"/>
    <s v="GBP"/>
    <n v="1486547945"/>
    <n v="1483955945"/>
    <b v="1"/>
    <n v="35"/>
    <b v="0"/>
    <s v="theater/spaces"/>
    <n v="75"/>
    <n v="75.290000000000006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1"/>
    <x v="2"/>
    <s v="US"/>
    <s v="USD"/>
    <n v="1432828740"/>
    <n v="1430237094"/>
    <b v="0"/>
    <n v="2"/>
    <b v="0"/>
    <s v="theater/spaces"/>
    <n v="0"/>
    <n v="0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520"/>
    <x v="2"/>
    <s v="US"/>
    <s v="USD"/>
    <n v="1412222340"/>
    <n v="1407781013"/>
    <b v="0"/>
    <n v="3"/>
    <b v="0"/>
    <s v="theater/spaces"/>
    <n v="5"/>
    <n v="17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76105"/>
    <x v="2"/>
    <s v="US"/>
    <s v="USD"/>
    <n v="1425258240"/>
    <n v="1422043154"/>
    <b v="0"/>
    <n v="0"/>
    <b v="0"/>
    <s v="theater/spaces"/>
    <n v="25368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75"/>
    <x v="2"/>
    <s v="US"/>
    <s v="USD"/>
    <n v="1420844390"/>
    <n v="1415660390"/>
    <b v="0"/>
    <n v="1"/>
    <b v="0"/>
    <s v="theater/spaces"/>
    <n v="0"/>
    <n v="75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4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1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100"/>
    <x v="2"/>
    <s v="IT"/>
    <s v="EUR"/>
    <n v="1463734740"/>
    <n v="1459414740"/>
    <b v="0"/>
    <n v="3"/>
    <b v="0"/>
    <s v="theater/spaces"/>
    <n v="1"/>
    <n v="33.33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180"/>
    <x v="2"/>
    <s v="US"/>
    <s v="USD"/>
    <n v="1407536846"/>
    <n v="1404944846"/>
    <b v="0"/>
    <n v="11"/>
    <b v="0"/>
    <s v="theater/spaces"/>
    <n v="1"/>
    <n v="16.36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0"/>
    <x v="2"/>
    <s v="US"/>
    <s v="USD"/>
    <n v="1443422134"/>
    <n v="1440830134"/>
    <b v="0"/>
    <n v="6"/>
    <b v="0"/>
    <s v="theater/spaces"/>
    <n v="0"/>
    <n v="0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520"/>
    <x v="2"/>
    <s v="US"/>
    <s v="USD"/>
    <n v="1443636000"/>
    <n v="1441111892"/>
    <b v="0"/>
    <n v="67"/>
    <b v="0"/>
    <s v="theater/spaces"/>
    <n v="5"/>
    <n v="7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3321.25"/>
    <x v="2"/>
    <s v="US"/>
    <s v="USD"/>
    <n v="1477174138"/>
    <n v="1474150138"/>
    <b v="0"/>
    <n v="23"/>
    <b v="0"/>
    <s v="theater/spaces"/>
    <n v="111"/>
    <n v="144.4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0"/>
    <x v="2"/>
    <s v="US"/>
    <s v="USD"/>
    <n v="1448175540"/>
    <n v="1445483246"/>
    <b v="0"/>
    <n v="72"/>
    <b v="0"/>
    <s v="theater/spaces"/>
    <n v="0"/>
    <n v="0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40"/>
    <x v="2"/>
    <s v="US"/>
    <s v="USD"/>
    <n v="1406683172"/>
    <n v="1404523172"/>
    <b v="0"/>
    <n v="2"/>
    <b v="0"/>
    <s v="theater/spaces"/>
    <n v="0"/>
    <n v="20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0"/>
    <x v="2"/>
    <s v="AU"/>
    <s v="AUD"/>
    <n v="1468128537"/>
    <n v="1465536537"/>
    <b v="0"/>
    <n v="15"/>
    <b v="0"/>
    <s v="theater/spaces"/>
    <n v="0"/>
    <n v="0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795"/>
    <x v="2"/>
    <s v="NZ"/>
    <s v="NZD"/>
    <n v="1441837879"/>
    <n v="1439245879"/>
    <b v="0"/>
    <n v="1"/>
    <b v="0"/>
    <s v="theater/spaces"/>
    <n v="10"/>
    <n v="795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0"/>
    <x v="2"/>
    <s v="US"/>
    <s v="USD"/>
    <n v="1445013352"/>
    <n v="1442421352"/>
    <b v="0"/>
    <n v="2"/>
    <b v="0"/>
    <s v="theater/spaces"/>
    <n v="0"/>
    <n v="0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5171.5"/>
    <x v="2"/>
    <s v="US"/>
    <s v="USD"/>
    <n v="1418587234"/>
    <n v="1415995234"/>
    <b v="0"/>
    <n v="7"/>
    <b v="0"/>
    <s v="theater/spaces"/>
    <n v="1517"/>
    <n v="2167.36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520"/>
    <x v="2"/>
    <s v="GB"/>
    <s v="GBP"/>
    <n v="1481132169"/>
    <n v="1479317769"/>
    <b v="0"/>
    <n v="16"/>
    <b v="0"/>
    <s v="theater/spaces"/>
    <n v="5"/>
    <n v="32.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280"/>
    <x v="2"/>
    <s v="US"/>
    <s v="USD"/>
    <n v="1429595940"/>
    <n v="1428082481"/>
    <b v="0"/>
    <n v="117"/>
    <b v="0"/>
    <s v="theater/spaces"/>
    <n v="2"/>
    <n v="2.39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80"/>
    <x v="2"/>
    <s v="US"/>
    <s v="USD"/>
    <n v="1477791960"/>
    <n v="1476549262"/>
    <b v="0"/>
    <n v="2"/>
    <b v="0"/>
    <s v="theater/spaces"/>
    <n v="2"/>
    <n v="140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0"/>
    <x v="2"/>
    <s v="US"/>
    <s v="USD"/>
    <n v="1434309540"/>
    <n v="1429287900"/>
    <b v="0"/>
    <n v="7"/>
    <b v="0"/>
    <s v="theater/spaces"/>
    <n v="0"/>
    <n v="0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40"/>
    <x v="2"/>
    <s v="FR"/>
    <s v="EUR"/>
    <n v="1457617359"/>
    <n v="1455025359"/>
    <b v="0"/>
    <n v="3"/>
    <b v="0"/>
    <s v="theater/spaces"/>
    <n v="0"/>
    <n v="13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80"/>
    <x v="2"/>
    <s v="US"/>
    <s v="USD"/>
    <n v="1471573640"/>
    <n v="1467253640"/>
    <b v="0"/>
    <n v="20"/>
    <b v="0"/>
    <s v="theater/spaces"/>
    <n v="1"/>
    <n v="9"/>
    <x v="1"/>
    <s v="spaces"/>
    <x v="3075"/>
    <d v="2016-08-19T02:27:20"/>
  </r>
  <r>
    <n v="3076"/>
    <s v="10,000 Hours"/>
    <s v="Helping female comedians get in their 10,000 Hours of practice!"/>
    <n v="10000"/>
    <n v="520"/>
    <x v="2"/>
    <s v="US"/>
    <s v="USD"/>
    <n v="1444405123"/>
    <n v="1439221123"/>
    <b v="0"/>
    <n v="50"/>
    <b v="0"/>
    <s v="theater/spaces"/>
    <n v="5"/>
    <n v="10.4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50"/>
    <x v="2"/>
    <s v="CA"/>
    <s v="CAD"/>
    <n v="1488495478"/>
    <n v="1485903478"/>
    <b v="0"/>
    <n v="2"/>
    <b v="0"/>
    <s v="theater/spaces"/>
    <n v="0"/>
    <n v="2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0"/>
    <x v="2"/>
    <s v="US"/>
    <s v="USD"/>
    <n v="1424920795"/>
    <n v="1422328795"/>
    <b v="0"/>
    <n v="3"/>
    <b v="0"/>
    <s v="theater/spaces"/>
    <n v="0"/>
    <n v="0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0"/>
    <x v="2"/>
    <s v="US"/>
    <s v="USD"/>
    <n v="1427040435"/>
    <n v="1424452035"/>
    <b v="0"/>
    <n v="27"/>
    <b v="0"/>
    <s v="theater/spaces"/>
    <n v="0"/>
    <n v="0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0"/>
    <x v="2"/>
    <s v="US"/>
    <s v="USD"/>
    <n v="1419644444"/>
    <n v="1414456844"/>
    <b v="0"/>
    <n v="7"/>
    <b v="0"/>
    <s v="theater/spaces"/>
    <n v="0"/>
    <n v="0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0"/>
    <x v="2"/>
    <s v="US"/>
    <s v="USD"/>
    <n v="1442722891"/>
    <n v="1440130891"/>
    <b v="0"/>
    <n v="5"/>
    <b v="0"/>
    <s v="theater/spaces"/>
    <n v="0"/>
    <n v="0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632"/>
    <x v="2"/>
    <s v="US"/>
    <s v="USD"/>
    <n v="1447628946"/>
    <n v="1445033346"/>
    <b v="0"/>
    <n v="0"/>
    <b v="0"/>
    <s v="theater/spaces"/>
    <n v="7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75"/>
    <x v="2"/>
    <s v="US"/>
    <s v="USD"/>
    <n v="1409547600"/>
    <n v="1406986278"/>
    <b v="0"/>
    <n v="3"/>
    <b v="0"/>
    <s v="theater/spaces"/>
    <n v="0"/>
    <n v="25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2110"/>
    <x v="2"/>
    <s v="US"/>
    <s v="USD"/>
    <n v="1430851680"/>
    <n v="1428340931"/>
    <b v="0"/>
    <n v="6"/>
    <b v="0"/>
    <s v="theater/spaces"/>
    <n v="52"/>
    <n v="351.67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40"/>
    <x v="2"/>
    <s v="US"/>
    <s v="USD"/>
    <n v="1443561159"/>
    <n v="1440969159"/>
    <b v="0"/>
    <n v="9"/>
    <b v="0"/>
    <s v="theater/spaces"/>
    <n v="0"/>
    <n v="4.4400000000000004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76"/>
    <x v="2"/>
    <s v="IT"/>
    <s v="EUR"/>
    <n v="1439827559"/>
    <n v="1434643559"/>
    <b v="0"/>
    <n v="3"/>
    <b v="0"/>
    <s v="theater/spaces"/>
    <n v="0"/>
    <n v="25.33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76"/>
    <x v="2"/>
    <s v="US"/>
    <s v="USD"/>
    <n v="1482294990"/>
    <n v="1477107390"/>
    <b v="0"/>
    <n v="2"/>
    <b v="0"/>
    <s v="theater/spaces"/>
    <n v="0"/>
    <n v="38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0"/>
    <x v="2"/>
    <s v="US"/>
    <s v="USD"/>
    <n v="1420724460"/>
    <n v="1418046247"/>
    <b v="0"/>
    <n v="3"/>
    <b v="0"/>
    <s v="theater/spaces"/>
    <n v="0"/>
    <n v="0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41"/>
    <x v="2"/>
    <s v="US"/>
    <s v="USD"/>
    <n v="1468029540"/>
    <n v="1465304483"/>
    <b v="0"/>
    <n v="45"/>
    <b v="0"/>
    <s v="theater/spaces"/>
    <n v="0"/>
    <n v="0.91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0"/>
    <x v="2"/>
    <s v="US"/>
    <s v="USD"/>
    <n v="1430505545"/>
    <n v="1425325145"/>
    <b v="0"/>
    <n v="9"/>
    <b v="0"/>
    <s v="theater/spaces"/>
    <n v="0"/>
    <n v="0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1821"/>
    <x v="2"/>
    <s v="US"/>
    <s v="USD"/>
    <n v="1471214743"/>
    <n v="1468622743"/>
    <b v="0"/>
    <n v="9"/>
    <b v="0"/>
    <s v="theater/spaces"/>
    <n v="36"/>
    <n v="202.3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0"/>
    <x v="2"/>
    <s v="US"/>
    <s v="USD"/>
    <n v="1444946400"/>
    <n v="1441723912"/>
    <b v="0"/>
    <n v="21"/>
    <b v="0"/>
    <s v="theater/spaces"/>
    <n v="0"/>
    <n v="0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2333"/>
    <x v="2"/>
    <s v="CA"/>
    <s v="CAD"/>
    <n v="1401595140"/>
    <n v="1398980941"/>
    <b v="0"/>
    <n v="17"/>
    <b v="0"/>
    <s v="theater/spaces"/>
    <n v="58"/>
    <n v="137.2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0"/>
    <x v="2"/>
    <s v="US"/>
    <s v="USD"/>
    <n v="1442775956"/>
    <n v="1437591956"/>
    <b v="0"/>
    <n v="1"/>
    <b v="0"/>
    <s v="theater/spaces"/>
    <n v="0"/>
    <n v="0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201"/>
    <x v="2"/>
    <s v="US"/>
    <s v="USD"/>
    <n v="1470011780"/>
    <n v="1464827780"/>
    <b v="0"/>
    <n v="1"/>
    <b v="0"/>
    <s v="theater/spaces"/>
    <n v="1"/>
    <n v="201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7"/>
    <x v="2"/>
    <s v="US"/>
    <s v="USD"/>
    <n v="1432151326"/>
    <n v="1429559326"/>
    <b v="0"/>
    <n v="14"/>
    <b v="0"/>
    <s v="theater/spaces"/>
    <n v="0"/>
    <n v="5.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520"/>
    <x v="2"/>
    <s v="GB"/>
    <s v="GBP"/>
    <n v="1475848800"/>
    <n v="1474027501"/>
    <b v="0"/>
    <n v="42"/>
    <b v="0"/>
    <s v="theater/spaces"/>
    <n v="5"/>
    <n v="12.38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"/>
    <x v="2"/>
    <s v="US"/>
    <s v="USD"/>
    <n v="1454890620"/>
    <n v="1450724449"/>
    <b v="0"/>
    <n v="27"/>
    <b v="0"/>
    <s v="theater/spaces"/>
    <n v="0"/>
    <n v="0.0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6000.66"/>
    <x v="2"/>
    <s v="US"/>
    <s v="USD"/>
    <n v="1455251591"/>
    <n v="1452659591"/>
    <b v="0"/>
    <n v="5"/>
    <b v="0"/>
    <s v="theater/spaces"/>
    <n v="300"/>
    <n v="1200.1300000000001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280"/>
    <x v="2"/>
    <s v="US"/>
    <s v="USD"/>
    <n v="1413816975"/>
    <n v="1411224975"/>
    <b v="0"/>
    <n v="13"/>
    <b v="0"/>
    <s v="theater/spaces"/>
    <n v="2"/>
    <n v="21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4524.1499999999996"/>
    <x v="2"/>
    <s v="FR"/>
    <s v="EUR"/>
    <n v="1437033360"/>
    <n v="1434445937"/>
    <b v="0"/>
    <n v="12"/>
    <b v="0"/>
    <s v="theater/spaces"/>
    <n v="181"/>
    <n v="377.01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110"/>
    <x v="2"/>
    <s v="GB"/>
    <s v="GBP"/>
    <n v="1471939818"/>
    <n v="1467619818"/>
    <b v="0"/>
    <n v="90"/>
    <b v="0"/>
    <s v="theater/spaces"/>
    <n v="1"/>
    <n v="1.22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2103"/>
    <x v="2"/>
    <s v="US"/>
    <s v="USD"/>
    <n v="1434080706"/>
    <n v="1428896706"/>
    <b v="0"/>
    <n v="2"/>
    <b v="0"/>
    <s v="theater/spaces"/>
    <n v="51"/>
    <n v="1051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2335"/>
    <x v="2"/>
    <s v="AU"/>
    <s v="AUD"/>
    <n v="1422928800"/>
    <n v="1420235311"/>
    <b v="0"/>
    <n v="5"/>
    <b v="0"/>
    <s v="theater/spaces"/>
    <n v="58"/>
    <n v="46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1185"/>
    <x v="2"/>
    <s v="US"/>
    <s v="USD"/>
    <n v="1413694800"/>
    <n v="1408986916"/>
    <b v="0"/>
    <n v="31"/>
    <b v="0"/>
    <s v="theater/spaces"/>
    <n v="20"/>
    <n v="38.22999999999999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15186.69"/>
    <x v="2"/>
    <s v="GB"/>
    <s v="GBP"/>
    <n v="1442440800"/>
    <n v="1440497876"/>
    <b v="0"/>
    <n v="4"/>
    <b v="0"/>
    <s v="theater/spaces"/>
    <n v="1519"/>
    <n v="3796.67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3"/>
    <x v="2"/>
    <s v="US"/>
    <s v="USD"/>
    <n v="1431372751"/>
    <n v="1430767951"/>
    <b v="0"/>
    <n v="29"/>
    <b v="0"/>
    <s v="theater/spaces"/>
    <n v="0"/>
    <n v="0.1"/>
    <x v="1"/>
    <s v="spaces"/>
    <x v="3107"/>
    <d v="2015-05-11T19:32:31"/>
  </r>
  <r>
    <n v="3108"/>
    <s v="Funding a home for our Children's Theater"/>
    <s v="We need a permanent home for the theater!"/>
    <n v="50000"/>
    <n v="1"/>
    <x v="2"/>
    <s v="US"/>
    <s v="USD"/>
    <n v="1430234394"/>
    <n v="1425053994"/>
    <b v="0"/>
    <n v="2"/>
    <b v="0"/>
    <s v="theater/spaces"/>
    <n v="0"/>
    <n v="0.5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21"/>
    <x v="2"/>
    <s v="US"/>
    <s v="USD"/>
    <n v="1409194810"/>
    <n v="1406170810"/>
    <b v="0"/>
    <n v="114"/>
    <b v="0"/>
    <s v="theater/spaces"/>
    <n v="0"/>
    <n v="0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41"/>
    <x v="2"/>
    <s v="US"/>
    <s v="USD"/>
    <n v="1487465119"/>
    <n v="1484009119"/>
    <b v="0"/>
    <n v="1"/>
    <b v="0"/>
    <s v="theater/spaces"/>
    <n v="0"/>
    <n v="41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78"/>
    <x v="2"/>
    <s v="US"/>
    <s v="USD"/>
    <n v="1412432220"/>
    <n v="1409753820"/>
    <b v="0"/>
    <n v="76"/>
    <b v="0"/>
    <s v="theater/spaces"/>
    <n v="0"/>
    <n v="1.03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300"/>
    <x v="2"/>
    <s v="US"/>
    <s v="USD"/>
    <n v="1477968934"/>
    <n v="1472784934"/>
    <b v="0"/>
    <n v="9"/>
    <b v="0"/>
    <s v="theater/spaces"/>
    <n v="3"/>
    <n v="33.33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0"/>
    <x v="2"/>
    <s v="US"/>
    <s v="USD"/>
    <n v="1429291982"/>
    <n v="1426699982"/>
    <b v="0"/>
    <n v="37"/>
    <b v="0"/>
    <s v="theater/spaces"/>
    <n v="0"/>
    <n v="0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521"/>
    <x v="2"/>
    <s v="SE"/>
    <s v="SEK"/>
    <n v="1465123427"/>
    <n v="1462531427"/>
    <b v="0"/>
    <n v="1"/>
    <b v="0"/>
    <s v="theater/spaces"/>
    <n v="5"/>
    <n v="521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21637.22"/>
    <x v="2"/>
    <s v="US"/>
    <s v="USD"/>
    <n v="1427890925"/>
    <n v="1426681325"/>
    <b v="0"/>
    <n v="10"/>
    <b v="0"/>
    <s v="theater/spaces"/>
    <n v="2885"/>
    <n v="2163.7199999999998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5230"/>
    <x v="2"/>
    <s v="GB"/>
    <s v="GBP"/>
    <n v="1464354720"/>
    <n v="1463648360"/>
    <b v="0"/>
    <n v="1"/>
    <b v="0"/>
    <s v="theater/spaces"/>
    <n v="1523"/>
    <n v="15230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0"/>
    <x v="2"/>
    <s v="SE"/>
    <s v="SEK"/>
    <n v="1467473723"/>
    <n v="1465832123"/>
    <b v="0"/>
    <n v="2"/>
    <b v="0"/>
    <s v="theater/spaces"/>
    <n v="0"/>
    <n v="0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25"/>
    <x v="2"/>
    <s v="US"/>
    <s v="USD"/>
    <n v="1427414732"/>
    <n v="1424826332"/>
    <b v="0"/>
    <n v="1"/>
    <b v="0"/>
    <s v="theater/spaces"/>
    <n v="5"/>
    <n v="52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0"/>
    <x v="2"/>
    <s v="NL"/>
    <s v="EUR"/>
    <n v="1462484196"/>
    <n v="1457303796"/>
    <b v="0"/>
    <n v="10"/>
    <b v="0"/>
    <s v="theater/spaces"/>
    <n v="0"/>
    <n v="0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8519"/>
    <x v="1"/>
    <s v="CA"/>
    <s v="CAD"/>
    <n v="1411748335"/>
    <n v="1406564335"/>
    <b v="0"/>
    <n v="1"/>
    <b v="0"/>
    <s v="theater/spaces"/>
    <n v="568"/>
    <n v="8519"/>
    <x v="1"/>
    <s v="spaces"/>
    <x v="3121"/>
    <d v="2014-09-26T16:18:55"/>
  </r>
  <r>
    <n v="3122"/>
    <s v="be back soon (Canceled)"/>
    <s v="cancelled until further notice"/>
    <n v="199"/>
    <n v="152579"/>
    <x v="1"/>
    <s v="US"/>
    <s v="USD"/>
    <n v="1478733732"/>
    <n v="1478298132"/>
    <b v="0"/>
    <n v="2"/>
    <b v="0"/>
    <s v="theater/spaces"/>
    <n v="76673"/>
    <n v="76289.5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0"/>
    <x v="1"/>
    <s v="US"/>
    <s v="USD"/>
    <n v="1468108198"/>
    <n v="1465516198"/>
    <b v="0"/>
    <n v="348"/>
    <b v="0"/>
    <s v="theater/spaces"/>
    <n v="0"/>
    <n v="0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0"/>
    <x v="1"/>
    <s v="US"/>
    <s v="USD"/>
    <n v="1422902601"/>
    <n v="1417718601"/>
    <b v="0"/>
    <n v="4"/>
    <b v="0"/>
    <s v="theater/spaces"/>
    <n v="0"/>
    <n v="0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41"/>
    <x v="1"/>
    <s v="US"/>
    <s v="USD"/>
    <n v="1459121162"/>
    <n v="1456532762"/>
    <b v="0"/>
    <n v="17"/>
    <b v="0"/>
    <s v="theater/spaces"/>
    <n v="0"/>
    <n v="2.41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85"/>
    <x v="3"/>
    <s v="US"/>
    <s v="USD"/>
    <n v="1489690141"/>
    <n v="1487101741"/>
    <b v="0"/>
    <n v="117"/>
    <b v="0"/>
    <s v="theater/plays"/>
    <n v="1"/>
    <n v="1.58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71"/>
    <x v="3"/>
    <s v="US"/>
    <s v="USD"/>
    <n v="1492542819"/>
    <n v="1489090419"/>
    <b v="0"/>
    <n v="1"/>
    <b v="0"/>
    <s v="theater/plays"/>
    <n v="806"/>
    <n v="10071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525"/>
    <x v="3"/>
    <s v="US"/>
    <s v="USD"/>
    <n v="1492145940"/>
    <n v="1489504916"/>
    <b v="0"/>
    <n v="4"/>
    <b v="0"/>
    <s v="theater/plays"/>
    <n v="5"/>
    <n v="131.25"/>
    <x v="1"/>
    <s v="plays"/>
    <x v="3130"/>
    <d v="2017-04-14T04:59:00"/>
  </r>
  <r>
    <n v="3131"/>
    <s v="SNAKE EYES"/>
    <s v="A Staged Reading of &quot;Snake Eyes,&quot; a new play by Alex Rafala"/>
    <n v="4100"/>
    <n v="2107"/>
    <x v="3"/>
    <s v="US"/>
    <s v="USD"/>
    <n v="1491656045"/>
    <n v="1489067645"/>
    <b v="0"/>
    <n v="12"/>
    <b v="0"/>
    <s v="theater/plays"/>
    <n v="51"/>
    <n v="175.58"/>
    <x v="1"/>
    <s v="plays"/>
    <x v="3131"/>
    <d v="2017-04-08T12:54:05"/>
  </r>
  <r>
    <n v="3132"/>
    <s v="A Bite of a Snake Play"/>
    <s v="Smells Like Money, Drips Like Honey, Taste Like Mocha, Better Run AWAY"/>
    <n v="30000"/>
    <n v="15"/>
    <x v="3"/>
    <s v="US"/>
    <s v="USD"/>
    <n v="1492759460"/>
    <n v="1487579060"/>
    <b v="0"/>
    <n v="1"/>
    <b v="0"/>
    <s v="theater/plays"/>
    <n v="0"/>
    <n v="15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35296"/>
    <x v="3"/>
    <s v="GB"/>
    <s v="GBP"/>
    <n v="1490358834"/>
    <n v="1487770434"/>
    <b v="0"/>
    <n v="16"/>
    <b v="0"/>
    <s v="theater/plays"/>
    <n v="7059"/>
    <n v="2206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5230.03"/>
    <x v="3"/>
    <s v="GB"/>
    <s v="GBP"/>
    <n v="1490631419"/>
    <n v="1488820619"/>
    <b v="0"/>
    <n v="12"/>
    <b v="0"/>
    <s v="theater/plays"/>
    <n v="1523"/>
    <n v="1269.17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20365"/>
    <x v="3"/>
    <s v="US"/>
    <s v="USD"/>
    <n v="1491277121"/>
    <n v="1489376321"/>
    <b v="0"/>
    <n v="7"/>
    <b v="0"/>
    <s v="theater/plays"/>
    <n v="2621"/>
    <n v="2909.29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35307"/>
    <x v="3"/>
    <s v="GB"/>
    <s v="GBP"/>
    <n v="1491001140"/>
    <n v="1487847954"/>
    <b v="0"/>
    <n v="22"/>
    <b v="0"/>
    <s v="theater/plays"/>
    <n v="7061"/>
    <n v="1604.86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8529"/>
    <x v="3"/>
    <s v="US"/>
    <s v="USD"/>
    <n v="1493838720"/>
    <n v="1489439669"/>
    <b v="0"/>
    <n v="1"/>
    <b v="0"/>
    <s v="theater/plays"/>
    <n v="569"/>
    <n v="8529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126082.45"/>
    <x v="3"/>
    <s v="GB"/>
    <s v="GBP"/>
    <n v="1491233407"/>
    <n v="1489591807"/>
    <b v="0"/>
    <n v="0"/>
    <b v="0"/>
    <s v="theater/plays"/>
    <n v="63041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"/>
    <x v="3"/>
    <s v="MX"/>
    <s v="MXN"/>
    <n v="1490416380"/>
    <n v="1487485760"/>
    <b v="0"/>
    <n v="6"/>
    <b v="0"/>
    <s v="theater/plays"/>
    <n v="0"/>
    <n v="0.17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525"/>
    <x v="3"/>
    <s v="FR"/>
    <s v="EUR"/>
    <n v="1491581703"/>
    <n v="1488993303"/>
    <b v="0"/>
    <n v="4"/>
    <b v="0"/>
    <s v="theater/plays"/>
    <n v="5"/>
    <n v="131.25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35338"/>
    <x v="3"/>
    <s v="NL"/>
    <s v="EUR"/>
    <n v="1492372800"/>
    <n v="1488823488"/>
    <b v="0"/>
    <n v="8"/>
    <b v="0"/>
    <s v="theater/plays"/>
    <n v="7068"/>
    <n v="4417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3803.55"/>
    <x v="3"/>
    <s v="GB"/>
    <s v="GBP"/>
    <n v="1489922339"/>
    <n v="1487333939"/>
    <b v="0"/>
    <n v="3"/>
    <b v="0"/>
    <s v="theater/plays"/>
    <n v="138"/>
    <n v="1267.8499999999999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22603"/>
    <x v="3"/>
    <s v="GB"/>
    <s v="GBP"/>
    <n v="1491726956"/>
    <n v="1489480556"/>
    <b v="0"/>
    <n v="0"/>
    <b v="0"/>
    <s v="theater/plays"/>
    <n v="3229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527"/>
    <x v="3"/>
    <s v="US"/>
    <s v="USD"/>
    <n v="1489903200"/>
    <n v="1488459307"/>
    <b v="0"/>
    <n v="30"/>
    <b v="0"/>
    <s v="theater/plays"/>
    <n v="5"/>
    <n v="17.57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42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1"/>
    <x v="3"/>
    <s v="MX"/>
    <s v="MXN"/>
    <n v="1492356166"/>
    <n v="1488471766"/>
    <b v="0"/>
    <n v="12"/>
    <b v="0"/>
    <s v="theater/plays"/>
    <n v="0"/>
    <n v="0.08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80"/>
    <x v="0"/>
    <s v="US"/>
    <s v="USD"/>
    <n v="1415319355"/>
    <n v="1411859755"/>
    <b v="1"/>
    <n v="213"/>
    <b v="1"/>
    <s v="theater/plays"/>
    <n v="0"/>
    <n v="0.38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7053.61"/>
    <x v="0"/>
    <s v="US"/>
    <s v="USD"/>
    <n v="1412136000"/>
    <n v="1410278284"/>
    <b v="1"/>
    <n v="57"/>
    <b v="1"/>
    <s v="theater/plays"/>
    <n v="392"/>
    <n v="123.7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0081"/>
    <x v="0"/>
    <s v="US"/>
    <s v="USD"/>
    <n v="1354845600"/>
    <n v="1352766300"/>
    <b v="1"/>
    <n v="25"/>
    <b v="1"/>
    <s v="theater/plays"/>
    <n v="806"/>
    <n v="403.24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2636"/>
    <x v="0"/>
    <s v="US"/>
    <s v="USD"/>
    <n v="1295928000"/>
    <n v="1288160403"/>
    <b v="1"/>
    <n v="104"/>
    <b v="1"/>
    <s v="theater/plays"/>
    <n v="75"/>
    <n v="25.35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2646.5"/>
    <x v="0"/>
    <s v="US"/>
    <s v="USD"/>
    <n v="1410379774"/>
    <n v="1407787774"/>
    <b v="1"/>
    <n v="34"/>
    <b v="1"/>
    <s v="theater/plays"/>
    <n v="76"/>
    <n v="77.84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5086"/>
    <x v="0"/>
    <s v="GB"/>
    <s v="GBP"/>
    <n v="1383425367"/>
    <n v="1380833367"/>
    <b v="1"/>
    <n v="67"/>
    <b v="1"/>
    <s v="theater/plays"/>
    <n v="231"/>
    <n v="75.91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3330"/>
    <x v="0"/>
    <s v="US"/>
    <s v="USD"/>
    <n v="1304225940"/>
    <n v="1301542937"/>
    <b v="1"/>
    <n v="241"/>
    <b v="1"/>
    <s v="theater/plays"/>
    <n v="111"/>
    <n v="13.82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1000"/>
    <x v="0"/>
    <s v="US"/>
    <s v="USD"/>
    <n v="1333310458"/>
    <n v="1330722058"/>
    <b v="1"/>
    <n v="123"/>
    <b v="1"/>
    <s v="theater/plays"/>
    <n v="14"/>
    <n v="8.1300000000000008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1825"/>
    <x v="0"/>
    <s v="GB"/>
    <s v="GBP"/>
    <n v="1356004725"/>
    <n v="1353412725"/>
    <b v="1"/>
    <n v="302"/>
    <b v="1"/>
    <s v="theater/plays"/>
    <n v="37"/>
    <n v="6.04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1250"/>
    <x v="0"/>
    <s v="US"/>
    <s v="USD"/>
    <n v="1338591144"/>
    <n v="1335567144"/>
    <b v="1"/>
    <n v="89"/>
    <b v="1"/>
    <s v="theater/plays"/>
    <n v="23"/>
    <n v="14.04"/>
    <x v="1"/>
    <s v="plays"/>
    <x v="3156"/>
    <d v="2012-06-01T22:52:24"/>
  </r>
  <r>
    <n v="3157"/>
    <s v="Summer FourPlay"/>
    <s v="Four Directors.  Four One Acts.  Four Genres.  For You."/>
    <n v="4000"/>
    <n v="2336"/>
    <x v="0"/>
    <s v="US"/>
    <s v="USD"/>
    <n v="1405746000"/>
    <n v="1404932105"/>
    <b v="1"/>
    <n v="41"/>
    <b v="1"/>
    <s v="theater/plays"/>
    <n v="58"/>
    <n v="56.98"/>
    <x v="1"/>
    <s v="plays"/>
    <x v="3157"/>
    <d v="2014-07-19T05:00:00"/>
  </r>
  <r>
    <n v="3158"/>
    <s v="Nursery Crimes"/>
    <s v="A 40s crime-noir play using nursery rhyme characters."/>
    <n v="5000"/>
    <n v="1826"/>
    <x v="0"/>
    <s v="US"/>
    <s v="USD"/>
    <n v="1374523752"/>
    <n v="1371931752"/>
    <b v="1"/>
    <n v="69"/>
    <b v="1"/>
    <s v="theater/plays"/>
    <n v="37"/>
    <n v="26.46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8537"/>
    <x v="0"/>
    <s v="US"/>
    <s v="USD"/>
    <n v="1326927600"/>
    <n v="1323221761"/>
    <b v="1"/>
    <n v="52"/>
    <b v="1"/>
    <s v="theater/plays"/>
    <n v="569"/>
    <n v="164.17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2060"/>
    <x v="0"/>
    <s v="US"/>
    <s v="USD"/>
    <n v="1407905940"/>
    <n v="1405923687"/>
    <b v="1"/>
    <n v="57"/>
    <b v="1"/>
    <s v="theater/plays"/>
    <n v="46"/>
    <n v="36.14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6001"/>
    <x v="0"/>
    <s v="GB"/>
    <s v="GBP"/>
    <n v="1413377522"/>
    <n v="1410785522"/>
    <b v="1"/>
    <n v="74"/>
    <b v="1"/>
    <s v="theater/plays"/>
    <n v="300"/>
    <n v="81.09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2340"/>
    <x v="0"/>
    <s v="US"/>
    <s v="USD"/>
    <n v="1404698400"/>
    <n v="1402331262"/>
    <b v="1"/>
    <n v="63"/>
    <b v="1"/>
    <s v="theater/plays"/>
    <n v="59"/>
    <n v="37.14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225"/>
    <x v="0"/>
    <s v="US"/>
    <s v="USD"/>
    <n v="1402855525"/>
    <n v="1400263525"/>
    <b v="1"/>
    <n v="72"/>
    <b v="1"/>
    <s v="theater/plays"/>
    <n v="2"/>
    <n v="3.13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4530"/>
    <x v="0"/>
    <s v="US"/>
    <s v="USD"/>
    <n v="1402341615"/>
    <n v="1399490415"/>
    <b v="1"/>
    <n v="71"/>
    <b v="1"/>
    <s v="theater/plays"/>
    <n v="181"/>
    <n v="63.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21679"/>
    <x v="0"/>
    <s v="US"/>
    <s v="USD"/>
    <n v="1304395140"/>
    <n v="1302493760"/>
    <b v="1"/>
    <n v="21"/>
    <b v="1"/>
    <s v="theater/plays"/>
    <n v="2891"/>
    <n v="1032.33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10"/>
    <x v="0"/>
    <s v="US"/>
    <s v="USD"/>
    <n v="1416988740"/>
    <n v="1414514153"/>
    <b v="1"/>
    <n v="930"/>
    <b v="1"/>
    <s v="theater/plays"/>
    <n v="0"/>
    <n v="0.01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335"/>
    <x v="0"/>
    <s v="US"/>
    <s v="USD"/>
    <n v="1406952781"/>
    <n v="1405743181"/>
    <b v="1"/>
    <n v="55"/>
    <b v="1"/>
    <s v="theater/plays"/>
    <n v="111"/>
    <n v="60.64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4545"/>
    <x v="0"/>
    <s v="US"/>
    <s v="USD"/>
    <n v="1402696800"/>
    <n v="1399948353"/>
    <b v="1"/>
    <n v="61"/>
    <b v="1"/>
    <s v="theater/plays"/>
    <n v="182"/>
    <n v="74.510000000000005"/>
    <x v="1"/>
    <s v="plays"/>
    <x v="3168"/>
    <d v="2014-06-13T22:00:00"/>
  </r>
  <r>
    <n v="3169"/>
    <s v="The Window"/>
    <s v="We're bringing The Window to the Cherry Lane Theater in January 2014."/>
    <n v="8000"/>
    <n v="795"/>
    <x v="0"/>
    <s v="US"/>
    <s v="USD"/>
    <n v="1386910740"/>
    <n v="1384364561"/>
    <b v="1"/>
    <n v="82"/>
    <b v="1"/>
    <s v="theater/plays"/>
    <n v="10"/>
    <n v="9.6999999999999993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6007"/>
    <x v="0"/>
    <s v="US"/>
    <s v="USD"/>
    <n v="1404273600"/>
    <n v="1401414944"/>
    <b v="1"/>
    <n v="71"/>
    <b v="1"/>
    <s v="theater/plays"/>
    <n v="300"/>
    <n v="84.61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1000"/>
    <x v="0"/>
    <s v="GB"/>
    <s v="GBP"/>
    <n v="1462545358"/>
    <n v="1459953358"/>
    <b v="1"/>
    <n v="117"/>
    <b v="1"/>
    <s v="theater/plays"/>
    <n v="14"/>
    <n v="8.5500000000000007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6019"/>
    <x v="0"/>
    <s v="US"/>
    <s v="USD"/>
    <n v="1329240668"/>
    <n v="1326648668"/>
    <b v="1"/>
    <n v="29"/>
    <b v="1"/>
    <s v="theater/plays"/>
    <n v="301"/>
    <n v="207.55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527.45000000000005"/>
    <x v="0"/>
    <s v="US"/>
    <s v="USD"/>
    <n v="1411765492"/>
    <n v="1409173492"/>
    <b v="1"/>
    <n v="74"/>
    <b v="1"/>
    <s v="theater/plays"/>
    <n v="5"/>
    <n v="7.13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350"/>
    <x v="0"/>
    <s v="US"/>
    <s v="USD"/>
    <n v="1408999508"/>
    <n v="1407789908"/>
    <b v="1"/>
    <n v="23"/>
    <b v="1"/>
    <s v="theater/plays"/>
    <n v="112"/>
    <n v="145.65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1827"/>
    <x v="0"/>
    <s v="US"/>
    <s v="USD"/>
    <n v="1297977427"/>
    <n v="1292793427"/>
    <b v="1"/>
    <n v="60"/>
    <b v="1"/>
    <s v="theater/plays"/>
    <n v="37"/>
    <n v="30.45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6925"/>
    <x v="0"/>
    <s v="US"/>
    <s v="USD"/>
    <n v="1376838000"/>
    <n v="1374531631"/>
    <b v="1"/>
    <n v="55"/>
    <b v="1"/>
    <s v="theater/plays"/>
    <n v="364"/>
    <n v="125.91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4546"/>
    <x v="0"/>
    <s v="US"/>
    <s v="USD"/>
    <n v="1403366409"/>
    <n v="1400774409"/>
    <b v="1"/>
    <n v="51"/>
    <b v="1"/>
    <s v="theater/plays"/>
    <n v="182"/>
    <n v="89.14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8537"/>
    <x v="0"/>
    <s v="GB"/>
    <s v="GBP"/>
    <n v="1405521075"/>
    <n v="1402929075"/>
    <b v="1"/>
    <n v="78"/>
    <b v="1"/>
    <s v="theater/plays"/>
    <n v="569"/>
    <n v="109.45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2102"/>
    <x v="0"/>
    <s v="US"/>
    <s v="USD"/>
    <n v="1367859071"/>
    <n v="1365699071"/>
    <b v="1"/>
    <n v="62"/>
    <b v="1"/>
    <s v="theater/plays"/>
    <n v="50"/>
    <n v="33.9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0526"/>
    <x v="0"/>
    <s v="GB"/>
    <s v="GBP"/>
    <n v="1403258049"/>
    <n v="1400666049"/>
    <b v="1"/>
    <n v="45"/>
    <b v="1"/>
    <s v="theater/plays"/>
    <n v="877"/>
    <n v="233.91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35389.129999999997"/>
    <x v="0"/>
    <s v="GB"/>
    <s v="GBP"/>
    <n v="1402848000"/>
    <n v="1400570787"/>
    <b v="1"/>
    <n v="15"/>
    <b v="1"/>
    <s v="theater/plays"/>
    <n v="7078"/>
    <n v="2359.2800000000002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1000"/>
    <x v="0"/>
    <s v="US"/>
    <s v="USD"/>
    <n v="1328029200"/>
    <n v="1323211621"/>
    <b v="1"/>
    <n v="151"/>
    <b v="1"/>
    <s v="theater/plays"/>
    <n v="14"/>
    <n v="6.62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4550"/>
    <x v="0"/>
    <s v="US"/>
    <s v="USD"/>
    <n v="1377284669"/>
    <n v="1375729469"/>
    <b v="1"/>
    <n v="68"/>
    <b v="1"/>
    <s v="theater/plays"/>
    <n v="182"/>
    <n v="66.91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2095"/>
    <x v="0"/>
    <s v="US"/>
    <s v="USD"/>
    <n v="1404258631"/>
    <n v="1401666631"/>
    <b v="1"/>
    <n v="46"/>
    <b v="1"/>
    <s v="theater/plays"/>
    <n v="49"/>
    <n v="45.54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5265"/>
    <x v="0"/>
    <s v="GB"/>
    <s v="GBP"/>
    <n v="1405553241"/>
    <n v="1404948441"/>
    <b v="1"/>
    <n v="24"/>
    <b v="1"/>
    <s v="theater/plays"/>
    <n v="1527"/>
    <n v="636.0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2925"/>
    <x v="0"/>
    <s v="GB"/>
    <s v="GBP"/>
    <n v="1410901200"/>
    <n v="1408313438"/>
    <b v="1"/>
    <n v="70"/>
    <b v="1"/>
    <s v="theater/plays"/>
    <n v="91"/>
    <n v="41.79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85"/>
    <x v="0"/>
    <s v="US"/>
    <s v="USD"/>
    <n v="1407167973"/>
    <n v="1405439973"/>
    <b v="1"/>
    <n v="244"/>
    <b v="1"/>
    <s v="theater/plays"/>
    <n v="1"/>
    <n v="0.76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29748.82"/>
    <x v="2"/>
    <s v="GB"/>
    <s v="GBP"/>
    <n v="1433930302"/>
    <n v="1432115902"/>
    <b v="0"/>
    <n v="9"/>
    <b v="0"/>
    <s v="theater/musical"/>
    <n v="64874"/>
    <n v="14416.5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0"/>
    <x v="2"/>
    <s v="SE"/>
    <s v="SEK"/>
    <n v="1432455532"/>
    <n v="1429863532"/>
    <b v="0"/>
    <n v="19"/>
    <b v="0"/>
    <s v="theater/musical"/>
    <n v="0"/>
    <n v="0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2340"/>
    <x v="2"/>
    <s v="CA"/>
    <s v="CAD"/>
    <n v="1481258275"/>
    <n v="1478662675"/>
    <b v="0"/>
    <n v="0"/>
    <b v="0"/>
    <s v="theater/musical"/>
    <n v="59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2500"/>
    <x v="2"/>
    <s v="US"/>
    <s v="USD"/>
    <n v="1471370869"/>
    <n v="1466186869"/>
    <b v="0"/>
    <n v="4"/>
    <b v="0"/>
    <s v="theater/musical"/>
    <n v="67"/>
    <n v="62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530"/>
    <x v="2"/>
    <s v="GB"/>
    <s v="GBP"/>
    <n v="1425160800"/>
    <n v="1421274859"/>
    <b v="0"/>
    <n v="8"/>
    <b v="0"/>
    <s v="theater/musical"/>
    <n v="5"/>
    <n v="66.2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1830"/>
    <x v="2"/>
    <s v="GB"/>
    <s v="GBP"/>
    <n v="1424474056"/>
    <n v="1420586056"/>
    <b v="0"/>
    <n v="24"/>
    <b v="0"/>
    <s v="theater/musical"/>
    <n v="37"/>
    <n v="76.25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300"/>
    <x v="2"/>
    <s v="US"/>
    <s v="USD"/>
    <n v="1437960598"/>
    <n v="1435368598"/>
    <b v="0"/>
    <n v="0"/>
    <b v="0"/>
    <s v="theater/musical"/>
    <n v="3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650"/>
    <x v="2"/>
    <s v="US"/>
    <s v="USD"/>
    <n v="1423750542"/>
    <n v="1421158542"/>
    <b v="0"/>
    <n v="39"/>
    <b v="0"/>
    <s v="theater/musical"/>
    <n v="76"/>
    <n v="67.95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0"/>
    <x v="2"/>
    <s v="US"/>
    <s v="USD"/>
    <n v="1438437600"/>
    <n v="1433254875"/>
    <b v="0"/>
    <n v="6"/>
    <b v="0"/>
    <s v="theater/musical"/>
    <n v="0"/>
    <n v="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530"/>
    <x v="2"/>
    <s v="NO"/>
    <s v="NOK"/>
    <n v="1423050618"/>
    <n v="1420458618"/>
    <b v="0"/>
    <n v="4"/>
    <b v="0"/>
    <s v="theater/musical"/>
    <n v="5"/>
    <n v="132.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6"/>
    <x v="2"/>
    <s v="DK"/>
    <s v="DKK"/>
    <n v="1424081477"/>
    <n v="1420798277"/>
    <b v="0"/>
    <n v="3"/>
    <b v="0"/>
    <s v="theater/musical"/>
    <n v="0"/>
    <n v="5.33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1830"/>
    <x v="2"/>
    <s v="US"/>
    <s v="USD"/>
    <n v="1410037200"/>
    <n v="1407435418"/>
    <b v="0"/>
    <n v="53"/>
    <b v="0"/>
    <s v="theater/musical"/>
    <n v="37"/>
    <n v="34.53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6019.01"/>
    <x v="2"/>
    <s v="GB"/>
    <s v="GBP"/>
    <n v="1409509477"/>
    <n v="1407695077"/>
    <b v="0"/>
    <n v="2"/>
    <b v="0"/>
    <s v="theater/musical"/>
    <n v="301"/>
    <n v="3009.51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1831"/>
    <x v="2"/>
    <s v="US"/>
    <s v="USD"/>
    <n v="1450072740"/>
    <n v="1445027346"/>
    <b v="0"/>
    <n v="25"/>
    <b v="0"/>
    <s v="theater/musical"/>
    <n v="37"/>
    <n v="73.239999999999995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15273"/>
    <x v="2"/>
    <s v="US"/>
    <s v="USD"/>
    <n v="1443224622"/>
    <n v="1440632622"/>
    <b v="0"/>
    <n v="6"/>
    <b v="0"/>
    <s v="theater/musical"/>
    <n v="1527"/>
    <n v="2545.5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35640"/>
    <x v="2"/>
    <s v="US"/>
    <s v="USD"/>
    <n v="1437149640"/>
    <n v="1434558479"/>
    <b v="0"/>
    <n v="0"/>
    <b v="0"/>
    <s v="theater/musical"/>
    <n v="7128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796"/>
    <x v="2"/>
    <s v="GB"/>
    <s v="GBP"/>
    <n v="1430470772"/>
    <n v="1427878772"/>
    <b v="0"/>
    <n v="12"/>
    <b v="0"/>
    <s v="theater/musical"/>
    <n v="10"/>
    <n v="66.33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1835"/>
    <x v="2"/>
    <s v="US"/>
    <s v="USD"/>
    <n v="1442644651"/>
    <n v="1440052651"/>
    <b v="0"/>
    <n v="0"/>
    <b v="0"/>
    <s v="theater/musical"/>
    <n v="37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1251"/>
    <x v="2"/>
    <s v="US"/>
    <s v="USD"/>
    <n v="1429767607"/>
    <n v="1424587207"/>
    <b v="0"/>
    <n v="36"/>
    <b v="0"/>
    <s v="theater/musical"/>
    <n v="23"/>
    <n v="34.75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1839"/>
    <x v="0"/>
    <s v="US"/>
    <s v="USD"/>
    <n v="1406557877"/>
    <n v="1404743477"/>
    <b v="1"/>
    <n v="82"/>
    <b v="1"/>
    <s v="theater/plays"/>
    <n v="37"/>
    <n v="22.43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605"/>
    <x v="0"/>
    <s v="US"/>
    <s v="USD"/>
    <n v="1403305200"/>
    <n v="1400512658"/>
    <b v="1"/>
    <n v="226"/>
    <b v="1"/>
    <s v="theater/plays"/>
    <n v="6"/>
    <n v="2.68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350"/>
    <x v="0"/>
    <s v="US"/>
    <s v="USD"/>
    <n v="1338523140"/>
    <n v="1334442519"/>
    <b v="1"/>
    <n v="60"/>
    <b v="1"/>
    <s v="theater/plays"/>
    <n v="112"/>
    <n v="55.8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45"/>
    <x v="0"/>
    <s v="US"/>
    <s v="USD"/>
    <n v="1408068000"/>
    <n v="1405346680"/>
    <b v="1"/>
    <n v="322"/>
    <b v="1"/>
    <s v="theater/plays"/>
    <n v="0"/>
    <n v="0.14000000000000001"/>
    <x v="1"/>
    <s v="plays"/>
    <x v="3211"/>
    <d v="2014-08-15T02:00:00"/>
  </r>
  <r>
    <n v="3212"/>
    <s v="Campo Maldito"/>
    <s v="Help us bring our production of Campo Maldito to New York AND San Francisco!"/>
    <n v="4000"/>
    <n v="2345"/>
    <x v="0"/>
    <s v="US"/>
    <s v="USD"/>
    <n v="1407524751"/>
    <n v="1404932751"/>
    <b v="1"/>
    <n v="94"/>
    <b v="1"/>
    <s v="theater/plays"/>
    <n v="59"/>
    <n v="24.95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1145"/>
    <x v="0"/>
    <s v="GB"/>
    <s v="GBP"/>
    <n v="1437934759"/>
    <n v="1434478759"/>
    <b v="1"/>
    <n v="47"/>
    <b v="1"/>
    <s v="theater/plays"/>
    <n v="19"/>
    <n v="24.36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280"/>
    <x v="0"/>
    <s v="GB"/>
    <s v="GBP"/>
    <n v="1452038100"/>
    <n v="1448823673"/>
    <b v="1"/>
    <n v="115"/>
    <b v="1"/>
    <s v="theater/plays"/>
    <n v="2"/>
    <n v="2.4300000000000002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10"/>
    <x v="0"/>
    <s v="US"/>
    <s v="USD"/>
    <n v="1441857540"/>
    <n v="1438617471"/>
    <b v="1"/>
    <n v="134"/>
    <b v="1"/>
    <s v="theater/plays"/>
    <n v="0"/>
    <n v="7.0000000000000007E-2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6020"/>
    <x v="0"/>
    <s v="GB"/>
    <s v="GBP"/>
    <n v="1436625000"/>
    <n v="1433934371"/>
    <b v="1"/>
    <n v="35"/>
    <b v="1"/>
    <s v="theater/plays"/>
    <n v="301"/>
    <n v="172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2060"/>
    <x v="0"/>
    <s v="US"/>
    <s v="USD"/>
    <n v="1478264784"/>
    <n v="1475672784"/>
    <b v="1"/>
    <n v="104"/>
    <b v="1"/>
    <s v="theater/plays"/>
    <n v="46"/>
    <n v="19.809999999999999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280"/>
    <x v="0"/>
    <s v="GB"/>
    <s v="GBP"/>
    <n v="1419984000"/>
    <n v="1417132986"/>
    <b v="1"/>
    <n v="184"/>
    <b v="1"/>
    <s v="theater/plays"/>
    <n v="2"/>
    <n v="1.52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80"/>
    <x v="0"/>
    <s v="US"/>
    <s v="USD"/>
    <n v="1427063747"/>
    <n v="1424043347"/>
    <b v="1"/>
    <n v="119"/>
    <b v="1"/>
    <s v="theater/plays"/>
    <n v="0"/>
    <n v="0.67"/>
    <x v="1"/>
    <s v="plays"/>
    <x v="3219"/>
    <d v="2015-03-22T22:35:47"/>
  </r>
  <r>
    <n v="3220"/>
    <s v="Burners"/>
    <s v="A sci-fi thriller for the stage opening March 10 in Los Angeles."/>
    <n v="15000"/>
    <n v="186"/>
    <x v="0"/>
    <s v="US"/>
    <s v="USD"/>
    <n v="1489352400"/>
    <n v="1486411204"/>
    <b v="1"/>
    <n v="59"/>
    <b v="1"/>
    <s v="theater/plays"/>
    <n v="1"/>
    <n v="3.15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2355"/>
    <x v="0"/>
    <s v="GB"/>
    <s v="GBP"/>
    <n v="1436114603"/>
    <n v="1433090603"/>
    <b v="1"/>
    <n v="113"/>
    <b v="1"/>
    <s v="theater/plays"/>
    <n v="59"/>
    <n v="20.84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4559"/>
    <x v="0"/>
    <s v="US"/>
    <s v="USD"/>
    <n v="1445722140"/>
    <n v="1443016697"/>
    <b v="1"/>
    <n v="84"/>
    <b v="1"/>
    <s v="theater/plays"/>
    <n v="182"/>
    <n v="54.27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2932"/>
    <x v="0"/>
    <s v="US"/>
    <s v="USD"/>
    <n v="1440100976"/>
    <n v="1437508976"/>
    <b v="1"/>
    <n v="74"/>
    <b v="1"/>
    <s v="theater/plays"/>
    <n v="95"/>
    <n v="39.619999999999997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16"/>
    <x v="0"/>
    <s v="US"/>
    <s v="USD"/>
    <n v="1484024400"/>
    <n v="1479932713"/>
    <b v="1"/>
    <n v="216"/>
    <b v="1"/>
    <s v="theater/plays"/>
    <n v="0"/>
    <n v="7.0000000000000007E-2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6025"/>
    <x v="0"/>
    <s v="US"/>
    <s v="USD"/>
    <n v="1464987600"/>
    <n v="1463145938"/>
    <b v="1"/>
    <n v="39"/>
    <b v="1"/>
    <s v="theater/plays"/>
    <n v="301"/>
    <n v="154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0550"/>
    <x v="0"/>
    <s v="GB"/>
    <s v="GBP"/>
    <n v="1446213612"/>
    <n v="1443621612"/>
    <b v="1"/>
    <n v="21"/>
    <b v="1"/>
    <s v="theater/plays"/>
    <n v="879"/>
    <n v="502.38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0554.11"/>
    <x v="0"/>
    <s v="GB"/>
    <s v="GBP"/>
    <n v="1484687436"/>
    <n v="1482095436"/>
    <b v="0"/>
    <n v="30"/>
    <b v="1"/>
    <s v="theater/plays"/>
    <n v="880"/>
    <n v="351.8"/>
    <x v="1"/>
    <s v="plays"/>
    <x v="3227"/>
    <d v="2017-01-17T21:10:36"/>
  </r>
  <r>
    <n v="3228"/>
    <s v="Hear Me Roar: A Season of Powerful Women"/>
    <s v="A Season of Powerful Women. A Season of Defiance."/>
    <n v="7000"/>
    <n v="1000.01"/>
    <x v="0"/>
    <s v="US"/>
    <s v="USD"/>
    <n v="1450328340"/>
    <n v="1447606884"/>
    <b v="1"/>
    <n v="37"/>
    <b v="1"/>
    <s v="theater/plays"/>
    <n v="14"/>
    <n v="27.03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80"/>
    <x v="0"/>
    <s v="US"/>
    <s v="USD"/>
    <n v="1416470398"/>
    <n v="1413874798"/>
    <b v="1"/>
    <n v="202"/>
    <b v="1"/>
    <s v="theater/plays"/>
    <n v="0"/>
    <n v="0.4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3925"/>
    <x v="0"/>
    <s v="US"/>
    <s v="USD"/>
    <n v="1412135940"/>
    <n v="1410840126"/>
    <b v="1"/>
    <n v="37"/>
    <b v="1"/>
    <s v="theater/plays"/>
    <n v="151"/>
    <n v="106.08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5281"/>
    <x v="0"/>
    <s v="US"/>
    <s v="USD"/>
    <n v="1460846347"/>
    <n v="1458254347"/>
    <b v="0"/>
    <n v="28"/>
    <b v="1"/>
    <s v="theater/plays"/>
    <n v="1528"/>
    <n v="545.7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5285"/>
    <x v="0"/>
    <s v="US"/>
    <s v="USD"/>
    <n v="1462334340"/>
    <n v="1459711917"/>
    <b v="1"/>
    <n v="26"/>
    <b v="1"/>
    <s v="theater/plays"/>
    <n v="1529"/>
    <n v="587.88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1841"/>
    <x v="0"/>
    <s v="US"/>
    <s v="USD"/>
    <n v="1488482355"/>
    <n v="1485890355"/>
    <b v="0"/>
    <n v="61"/>
    <b v="1"/>
    <s v="theater/plays"/>
    <n v="37"/>
    <n v="30.1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2355"/>
    <x v="0"/>
    <s v="GB"/>
    <s v="GBP"/>
    <n v="1485991860"/>
    <n v="1483124208"/>
    <b v="0"/>
    <n v="115"/>
    <b v="1"/>
    <s v="theater/plays"/>
    <n v="59"/>
    <n v="20.48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87"/>
    <x v="0"/>
    <s v="US"/>
    <s v="USD"/>
    <n v="1467361251"/>
    <n v="1464769251"/>
    <b v="1"/>
    <n v="181"/>
    <b v="1"/>
    <s v="theater/plays"/>
    <n v="1"/>
    <n v="1.0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80"/>
    <x v="0"/>
    <s v="US"/>
    <s v="USD"/>
    <n v="1482962433"/>
    <n v="1480370433"/>
    <b v="0"/>
    <n v="110"/>
    <b v="1"/>
    <s v="theater/plays"/>
    <n v="0"/>
    <n v="0.73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10"/>
    <x v="0"/>
    <s v="US"/>
    <s v="USD"/>
    <n v="1443499140"/>
    <n v="1441452184"/>
    <b v="1"/>
    <n v="269"/>
    <b v="1"/>
    <s v="theater/plays"/>
    <n v="0"/>
    <n v="0.04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775.5"/>
    <x v="0"/>
    <s v="GB"/>
    <s v="GBP"/>
    <n v="1435752898"/>
    <n v="1433160898"/>
    <b v="1"/>
    <n v="79"/>
    <b v="1"/>
    <s v="theater/plays"/>
    <n v="135"/>
    <n v="47.79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1185"/>
    <x v="0"/>
    <s v="GB"/>
    <s v="GBP"/>
    <n v="1445817540"/>
    <n v="1443665293"/>
    <b v="1"/>
    <n v="104"/>
    <b v="1"/>
    <s v="theater/plays"/>
    <n v="20"/>
    <n v="11.39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350"/>
    <x v="0"/>
    <s v="GB"/>
    <s v="GBP"/>
    <n v="1487286000"/>
    <n v="1484843948"/>
    <b v="0"/>
    <n v="34"/>
    <b v="1"/>
    <s v="theater/plays"/>
    <n v="112"/>
    <n v="98.53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651"/>
    <x v="0"/>
    <s v="US"/>
    <s v="USD"/>
    <n v="1413269940"/>
    <n v="1410421670"/>
    <b v="1"/>
    <n v="167"/>
    <b v="1"/>
    <s v="theater/plays"/>
    <n v="8"/>
    <n v="3.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530"/>
    <x v="0"/>
    <s v="US"/>
    <s v="USD"/>
    <n v="1411150092"/>
    <n v="1408558092"/>
    <b v="1"/>
    <n v="183"/>
    <b v="1"/>
    <s v="theater/plays"/>
    <n v="5"/>
    <n v="2.9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797"/>
    <x v="0"/>
    <s v="US"/>
    <s v="USD"/>
    <n v="1444348800"/>
    <n v="1442283562"/>
    <b v="1"/>
    <n v="71"/>
    <b v="1"/>
    <s v="theater/plays"/>
    <n v="10"/>
    <n v="11.23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7520"/>
    <x v="0"/>
    <s v="GB"/>
    <s v="GBP"/>
    <n v="1480613982"/>
    <n v="1478018382"/>
    <b v="0"/>
    <n v="69"/>
    <b v="1"/>
    <s v="theater/plays"/>
    <n v="470"/>
    <n v="108.99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50"/>
    <x v="0"/>
    <s v="US"/>
    <s v="USD"/>
    <n v="1434074400"/>
    <n v="1431354258"/>
    <b v="0"/>
    <n v="270"/>
    <b v="1"/>
    <s v="theater/plays"/>
    <n v="0"/>
    <n v="0.19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530.11"/>
    <x v="0"/>
    <s v="US"/>
    <s v="USD"/>
    <n v="1442030340"/>
    <n v="1439551200"/>
    <b v="1"/>
    <n v="193"/>
    <b v="1"/>
    <s v="theater/plays"/>
    <n v="5"/>
    <n v="2.75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4559.13"/>
    <x v="0"/>
    <s v="GB"/>
    <s v="GBP"/>
    <n v="1436696712"/>
    <n v="1434104712"/>
    <b v="1"/>
    <n v="57"/>
    <b v="1"/>
    <s v="theater/plays"/>
    <n v="182"/>
    <n v="79.98"/>
    <x v="1"/>
    <s v="plays"/>
    <x v="3247"/>
    <d v="2015-07-12T10:25:12"/>
  </r>
  <r>
    <n v="3248"/>
    <s v="Honest Accomplice Theatre 2015-16 Season"/>
    <s v="Honest Accomplice Theatre produces theatre for social change."/>
    <n v="12000"/>
    <n v="280"/>
    <x v="0"/>
    <s v="US"/>
    <s v="USD"/>
    <n v="1428178757"/>
    <n v="1425590357"/>
    <b v="1"/>
    <n v="200"/>
    <b v="1"/>
    <s v="theater/plays"/>
    <n v="2"/>
    <n v="1.4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1256"/>
    <x v="0"/>
    <s v="US"/>
    <s v="USD"/>
    <n v="1434822914"/>
    <n v="1432230914"/>
    <b v="1"/>
    <n v="88"/>
    <b v="1"/>
    <s v="theater/plays"/>
    <n v="23"/>
    <n v="14.27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42"/>
    <x v="0"/>
    <s v="US"/>
    <s v="USD"/>
    <n v="1415213324"/>
    <n v="1412617724"/>
    <b v="1"/>
    <n v="213"/>
    <b v="1"/>
    <s v="theater/plays"/>
    <n v="0"/>
    <n v="0.2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8538.66"/>
    <x v="0"/>
    <s v="US"/>
    <s v="USD"/>
    <n v="1434907966"/>
    <n v="1432315966"/>
    <b v="1"/>
    <n v="20"/>
    <b v="1"/>
    <s v="theater/plays"/>
    <n v="569"/>
    <n v="426.93"/>
    <x v="1"/>
    <s v="plays"/>
    <x v="3251"/>
    <d v="2015-06-21T17:32:46"/>
  </r>
  <r>
    <n v="3252"/>
    <s v="Modern Love"/>
    <s v="How do we navigate the boundaries between friendship, sexual intimacy and obsessive desire?"/>
    <n v="2250"/>
    <n v="5050"/>
    <x v="0"/>
    <s v="GB"/>
    <s v="GBP"/>
    <n v="1473247240"/>
    <n v="1470655240"/>
    <b v="1"/>
    <n v="50"/>
    <b v="1"/>
    <s v="theater/plays"/>
    <n v="224"/>
    <n v="101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80"/>
    <x v="0"/>
    <s v="US"/>
    <s v="USD"/>
    <n v="1473306300"/>
    <n v="1471701028"/>
    <b v="1"/>
    <n v="115"/>
    <b v="1"/>
    <s v="theater/plays"/>
    <n v="0"/>
    <n v="0.7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226"/>
    <x v="0"/>
    <s v="GB"/>
    <s v="GBP"/>
    <n v="1427331809"/>
    <n v="1424743409"/>
    <b v="1"/>
    <n v="186"/>
    <b v="1"/>
    <s v="theater/plays"/>
    <n v="2"/>
    <n v="1.22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76130.2"/>
    <x v="0"/>
    <s v="GB"/>
    <s v="GBP"/>
    <n v="1412706375"/>
    <n v="1410114375"/>
    <b v="1"/>
    <n v="18"/>
    <b v="1"/>
    <s v="theater/plays"/>
    <n v="25377"/>
    <n v="4229.46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537"/>
    <x v="0"/>
    <s v="US"/>
    <s v="USD"/>
    <n v="1433995140"/>
    <n v="1432129577"/>
    <b v="1"/>
    <n v="176"/>
    <b v="1"/>
    <s v="theater/plays"/>
    <n v="5"/>
    <n v="3.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6025"/>
    <x v="0"/>
    <s v="GB"/>
    <s v="GBP"/>
    <n v="1487769952"/>
    <n v="1485177952"/>
    <b v="0"/>
    <n v="41"/>
    <b v="1"/>
    <s v="theater/plays"/>
    <n v="301"/>
    <n v="146.94999999999999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1000.99"/>
    <x v="0"/>
    <s v="US"/>
    <s v="USD"/>
    <n v="1420751861"/>
    <n v="1418159861"/>
    <b v="1"/>
    <n v="75"/>
    <b v="1"/>
    <s v="theater/plays"/>
    <n v="14"/>
    <n v="13.35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47"/>
    <x v="0"/>
    <s v="US"/>
    <s v="USD"/>
    <n v="1475294340"/>
    <n v="1472753745"/>
    <b v="1"/>
    <n v="97"/>
    <b v="1"/>
    <s v="theater/plays"/>
    <n v="0"/>
    <n v="0.48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1855"/>
    <x v="0"/>
    <s v="US"/>
    <s v="USD"/>
    <n v="1448903318"/>
    <n v="1445875718"/>
    <b v="1"/>
    <n v="73"/>
    <b v="1"/>
    <s v="theater/plays"/>
    <n v="37"/>
    <n v="25.41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2835"/>
    <x v="0"/>
    <s v="US"/>
    <s v="USD"/>
    <n v="1437067476"/>
    <n v="1434475476"/>
    <b v="1"/>
    <n v="49"/>
    <b v="1"/>
    <s v="theater/plays"/>
    <n v="86"/>
    <n v="57.8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245"/>
    <x v="0"/>
    <s v="US"/>
    <s v="USD"/>
    <n v="1419220800"/>
    <n v="1416555262"/>
    <b v="1"/>
    <n v="134"/>
    <b v="1"/>
    <s v="theater/plays"/>
    <n v="2"/>
    <n v="1.83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4565"/>
    <x v="0"/>
    <s v="US"/>
    <s v="USD"/>
    <n v="1446238800"/>
    <n v="1444220588"/>
    <b v="1"/>
    <n v="68"/>
    <b v="1"/>
    <s v="theater/plays"/>
    <n v="183"/>
    <n v="67.13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4565"/>
    <x v="0"/>
    <s v="US"/>
    <s v="USD"/>
    <n v="1422482400"/>
    <n v="1421089938"/>
    <b v="1"/>
    <n v="49"/>
    <b v="1"/>
    <s v="theater/plays"/>
    <n v="183"/>
    <n v="93.16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3906"/>
    <x v="0"/>
    <s v="IE"/>
    <s v="EUR"/>
    <n v="1449162000"/>
    <n v="1446570315"/>
    <b v="1"/>
    <n v="63"/>
    <b v="1"/>
    <s v="theater/plays"/>
    <n v="145"/>
    <n v="6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1145"/>
    <x v="0"/>
    <s v="US"/>
    <s v="USD"/>
    <n v="1434142800"/>
    <n v="1431435122"/>
    <b v="1"/>
    <n v="163"/>
    <b v="1"/>
    <s v="theater/plays"/>
    <n v="19"/>
    <n v="7.0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88"/>
    <x v="0"/>
    <s v="US"/>
    <s v="USD"/>
    <n v="1437156660"/>
    <n v="1434564660"/>
    <b v="1"/>
    <n v="288"/>
    <b v="1"/>
    <s v="theater/plays"/>
    <n v="1"/>
    <n v="0.65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6027"/>
    <x v="0"/>
    <s v="US"/>
    <s v="USD"/>
    <n v="1472074928"/>
    <n v="1470692528"/>
    <b v="1"/>
    <n v="42"/>
    <b v="1"/>
    <s v="theater/plays"/>
    <n v="301"/>
    <n v="143.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00"/>
    <x v="0"/>
    <s v="GB"/>
    <s v="GBP"/>
    <n v="1434452400"/>
    <n v="1431509397"/>
    <b v="1"/>
    <n v="70"/>
    <b v="1"/>
    <s v="theater/plays"/>
    <n v="10"/>
    <n v="11.43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7062"/>
    <x v="0"/>
    <s v="GB"/>
    <s v="GBP"/>
    <n v="1436705265"/>
    <n v="1434113265"/>
    <b v="1"/>
    <n v="30"/>
    <b v="1"/>
    <s v="theater/plays"/>
    <n v="392"/>
    <n v="235.4"/>
    <x v="1"/>
    <s v="plays"/>
    <x v="3270"/>
    <d v="2015-07-12T12:47:45"/>
  </r>
  <r>
    <n v="3271"/>
    <s v="Saxon Court at Southwark Playhouse"/>
    <s v="A razor sharp satire to darken your Christmas."/>
    <n v="1500"/>
    <n v="8567"/>
    <x v="0"/>
    <s v="GB"/>
    <s v="GBP"/>
    <n v="1414927775"/>
    <n v="1412332175"/>
    <b v="1"/>
    <n v="51"/>
    <b v="1"/>
    <s v="theater/plays"/>
    <n v="571"/>
    <n v="167.9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540"/>
    <x v="0"/>
    <s v="US"/>
    <s v="USD"/>
    <n v="1446814809"/>
    <n v="1444219209"/>
    <b v="1"/>
    <n v="145"/>
    <b v="1"/>
    <s v="theater/plays"/>
    <n v="5"/>
    <n v="3.72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2355"/>
    <x v="0"/>
    <s v="US"/>
    <s v="USD"/>
    <n v="1473879600"/>
    <n v="1472498042"/>
    <b v="1"/>
    <n v="21"/>
    <b v="1"/>
    <s v="theater/plays"/>
    <n v="59"/>
    <n v="112.14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10"/>
    <x v="0"/>
    <s v="US"/>
    <s v="USD"/>
    <n v="1458075600"/>
    <n v="1454259272"/>
    <b v="1"/>
    <n v="286"/>
    <b v="1"/>
    <s v="theater/plays"/>
    <n v="1"/>
    <n v="0.38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7140"/>
    <x v="0"/>
    <s v="US"/>
    <s v="USD"/>
    <n v="1423456200"/>
    <n v="1421183271"/>
    <b v="1"/>
    <n v="12"/>
    <b v="1"/>
    <s v="theater/plays"/>
    <n v="397"/>
    <n v="595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2063"/>
    <x v="0"/>
    <s v="CA"/>
    <s v="CAD"/>
    <n v="1459483140"/>
    <n v="1456526879"/>
    <b v="1"/>
    <n v="100"/>
    <b v="1"/>
    <s v="theater/plays"/>
    <n v="46"/>
    <n v="20.63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1860"/>
    <x v="0"/>
    <s v="GB"/>
    <s v="GBP"/>
    <n v="1416331406"/>
    <n v="1413735806"/>
    <b v="1"/>
    <n v="100"/>
    <b v="1"/>
    <s v="theater/plays"/>
    <n v="37"/>
    <n v="18.600000000000001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4569"/>
    <x v="0"/>
    <s v="GB"/>
    <s v="GBP"/>
    <n v="1433017303"/>
    <n v="1430425303"/>
    <b v="1"/>
    <n v="34"/>
    <b v="1"/>
    <s v="theater/plays"/>
    <n v="183"/>
    <n v="134.38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1197"/>
    <x v="0"/>
    <s v="US"/>
    <s v="USD"/>
    <n v="1459474059"/>
    <n v="1456885659"/>
    <b v="0"/>
    <n v="63"/>
    <b v="1"/>
    <s v="theater/plays"/>
    <n v="21"/>
    <n v="19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6029"/>
    <x v="0"/>
    <s v="US"/>
    <s v="USD"/>
    <n v="1433134800"/>
    <n v="1430158198"/>
    <b v="0"/>
    <n v="30"/>
    <b v="1"/>
    <s v="theater/plays"/>
    <n v="301"/>
    <n v="200.9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1860"/>
    <x v="0"/>
    <s v="US"/>
    <s v="USD"/>
    <n v="1441153705"/>
    <n v="1438561705"/>
    <b v="0"/>
    <n v="47"/>
    <b v="1"/>
    <s v="theater/plays"/>
    <n v="37"/>
    <n v="39.57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10"/>
    <x v="0"/>
    <s v="US"/>
    <s v="USD"/>
    <n v="1461904788"/>
    <n v="1458103188"/>
    <b v="0"/>
    <n v="237"/>
    <b v="1"/>
    <s v="theater/plays"/>
    <n v="0"/>
    <n v="0.04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19860"/>
    <x v="0"/>
    <s v="GB"/>
    <s v="GBP"/>
    <n v="1455138000"/>
    <n v="1452448298"/>
    <b v="0"/>
    <n v="47"/>
    <b v="1"/>
    <s v="theater/plays"/>
    <n v="2483"/>
    <n v="422.55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353"/>
    <x v="0"/>
    <s v="US"/>
    <s v="USD"/>
    <n v="1454047140"/>
    <n v="1452546853"/>
    <b v="0"/>
    <n v="15"/>
    <b v="1"/>
    <s v="theater/plays"/>
    <n v="112"/>
    <n v="223.53"/>
    <x v="1"/>
    <s v="plays"/>
    <x v="3284"/>
    <d v="2016-01-29T05:59:00"/>
  </r>
  <r>
    <n v="3285"/>
    <s v="By Morning"/>
    <s v="A new play by Matthew Gasda"/>
    <n v="4999"/>
    <n v="2020"/>
    <x v="0"/>
    <s v="US"/>
    <s v="USD"/>
    <n v="1488258000"/>
    <n v="1485556626"/>
    <b v="0"/>
    <n v="81"/>
    <b v="1"/>
    <s v="theater/plays"/>
    <n v="40"/>
    <n v="24.94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89"/>
    <x v="0"/>
    <s v="US"/>
    <s v="USD"/>
    <n v="1471291782"/>
    <n v="1468699782"/>
    <b v="0"/>
    <n v="122"/>
    <b v="1"/>
    <s v="theater/plays"/>
    <n v="1"/>
    <n v="1.55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4580"/>
    <x v="0"/>
    <s v="CA"/>
    <s v="CAD"/>
    <n v="1448733628"/>
    <n v="1446573628"/>
    <b v="0"/>
    <n v="34"/>
    <b v="1"/>
    <s v="theater/plays"/>
    <n v="183"/>
    <n v="134.71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540"/>
    <x v="0"/>
    <s v="GB"/>
    <s v="GBP"/>
    <n v="1466463600"/>
    <n v="1463337315"/>
    <b v="0"/>
    <n v="207"/>
    <b v="1"/>
    <s v="theater/plays"/>
    <n v="5"/>
    <n v="2.61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35848"/>
    <x v="0"/>
    <s v="GB"/>
    <s v="GBP"/>
    <n v="1487580602"/>
    <n v="1485161402"/>
    <b v="0"/>
    <n v="25"/>
    <b v="1"/>
    <s v="theater/plays"/>
    <n v="7170"/>
    <n v="1433.92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6030"/>
    <x v="0"/>
    <s v="GB"/>
    <s v="GBP"/>
    <n v="1489234891"/>
    <n v="1486642891"/>
    <b v="0"/>
    <n v="72"/>
    <b v="1"/>
    <s v="theater/plays"/>
    <n v="302"/>
    <n v="83.75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35932"/>
    <x v="0"/>
    <s v="US"/>
    <s v="USD"/>
    <n v="1442462340"/>
    <n v="1439743900"/>
    <b v="0"/>
    <n v="14"/>
    <b v="1"/>
    <s v="theater/plays"/>
    <n v="7186"/>
    <n v="2566.5700000000002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176524"/>
    <x v="0"/>
    <s v="GB"/>
    <s v="GBP"/>
    <n v="1449257348"/>
    <n v="1444069748"/>
    <b v="0"/>
    <n v="15"/>
    <b v="1"/>
    <s v="theater/plays"/>
    <n v="174776"/>
    <n v="11768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2065"/>
    <x v="0"/>
    <s v="NZ"/>
    <s v="NZD"/>
    <n v="1488622352"/>
    <n v="1486030352"/>
    <b v="0"/>
    <n v="91"/>
    <b v="1"/>
    <s v="theater/plays"/>
    <n v="46"/>
    <n v="22.6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26495.5"/>
    <x v="0"/>
    <s v="GB"/>
    <s v="GBP"/>
    <n v="1434459554"/>
    <n v="1431867554"/>
    <b v="0"/>
    <n v="24"/>
    <b v="1"/>
    <s v="theater/plays"/>
    <n v="4416"/>
    <n v="1103.9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22645"/>
    <x v="0"/>
    <s v="GB"/>
    <s v="GBP"/>
    <n v="1474886229"/>
    <n v="1472294229"/>
    <b v="0"/>
    <n v="27"/>
    <b v="1"/>
    <s v="theater/plays"/>
    <n v="3235"/>
    <n v="838.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8581"/>
    <x v="0"/>
    <s v="GB"/>
    <s v="GBP"/>
    <n v="1448229600"/>
    <n v="1446401372"/>
    <b v="0"/>
    <n v="47"/>
    <b v="1"/>
    <s v="theater/plays"/>
    <n v="572"/>
    <n v="182.57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1259"/>
    <x v="0"/>
    <s v="GB"/>
    <s v="GBP"/>
    <n v="1438037940"/>
    <n v="1436380256"/>
    <b v="0"/>
    <n v="44"/>
    <b v="1"/>
    <s v="theater/plays"/>
    <n v="23"/>
    <n v="28.61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41"/>
    <x v="0"/>
    <s v="US"/>
    <s v="USD"/>
    <n v="1442102400"/>
    <n v="1440370768"/>
    <b v="0"/>
    <n v="72"/>
    <b v="1"/>
    <s v="theater/plays"/>
    <n v="5"/>
    <n v="7.51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360.72"/>
    <x v="0"/>
    <s v="US"/>
    <s v="USD"/>
    <n v="1444860063"/>
    <n v="1442268063"/>
    <b v="0"/>
    <n v="63"/>
    <b v="1"/>
    <s v="theater/plays"/>
    <n v="112"/>
    <n v="53.34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3363"/>
    <x v="0"/>
    <s v="US"/>
    <s v="USD"/>
    <n v="1430329862"/>
    <n v="1428515462"/>
    <b v="0"/>
    <n v="88"/>
    <b v="1"/>
    <s v="theater/plays"/>
    <n v="112"/>
    <n v="38.2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3366"/>
    <x v="0"/>
    <s v="US"/>
    <s v="USD"/>
    <n v="1470034740"/>
    <n v="1466185176"/>
    <b v="0"/>
    <n v="70"/>
    <b v="1"/>
    <s v="theater/plays"/>
    <n v="112"/>
    <n v="48.09"/>
    <x v="1"/>
    <s v="plays"/>
    <x v="3301"/>
    <d v="2016-08-01T06:59:00"/>
  </r>
  <r>
    <n v="3302"/>
    <s v="El muro de BorÃ­s KiÃ©n"/>
    <s v="FilosofÃ­a de los anÃ³nimos"/>
    <n v="8400"/>
    <n v="657"/>
    <x v="0"/>
    <s v="ES"/>
    <s v="EUR"/>
    <n v="1481099176"/>
    <n v="1478507176"/>
    <b v="0"/>
    <n v="50"/>
    <b v="1"/>
    <s v="theater/plays"/>
    <n v="8"/>
    <n v="13.14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7140"/>
    <x v="0"/>
    <s v="US"/>
    <s v="USD"/>
    <n v="1427553484"/>
    <n v="1424533084"/>
    <b v="0"/>
    <n v="35"/>
    <b v="1"/>
    <s v="theater/plays"/>
    <n v="397"/>
    <n v="204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90"/>
    <x v="0"/>
    <s v="US"/>
    <s v="USD"/>
    <n v="1482418752"/>
    <n v="1479826752"/>
    <b v="0"/>
    <n v="175"/>
    <b v="1"/>
    <s v="theater/plays"/>
    <n v="1"/>
    <n v="1.0900000000000001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2358"/>
    <x v="0"/>
    <s v="US"/>
    <s v="USD"/>
    <n v="1438374748"/>
    <n v="1435782748"/>
    <b v="0"/>
    <n v="20"/>
    <b v="1"/>
    <s v="theater/plays"/>
    <n v="59"/>
    <n v="117.9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8586"/>
    <x v="0"/>
    <s v="US"/>
    <s v="USD"/>
    <n v="1465527600"/>
    <n v="1462252542"/>
    <b v="0"/>
    <n v="54"/>
    <b v="1"/>
    <s v="theater/plays"/>
    <n v="572"/>
    <n v="159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5315"/>
    <x v="0"/>
    <s v="US"/>
    <s v="USD"/>
    <n v="1463275339"/>
    <n v="1460683339"/>
    <b v="0"/>
    <n v="20"/>
    <b v="1"/>
    <s v="theater/plays"/>
    <n v="1532"/>
    <n v="765.75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2650.5"/>
    <x v="0"/>
    <s v="US"/>
    <s v="USD"/>
    <n v="1460581365"/>
    <n v="1458766965"/>
    <b v="0"/>
    <n v="57"/>
    <b v="1"/>
    <s v="theater/plays"/>
    <n v="76"/>
    <n v="46.5"/>
    <x v="1"/>
    <s v="plays"/>
    <x v="3308"/>
    <d v="2016-04-13T21:02:45"/>
  </r>
  <r>
    <n v="3309"/>
    <s v="Collision Course"/>
    <s v="Two unlikely friends, a garage, tinned beans &amp; the end of the world."/>
    <n v="350"/>
    <n v="56618"/>
    <x v="0"/>
    <s v="GB"/>
    <s v="GBP"/>
    <n v="1476632178"/>
    <n v="1473953778"/>
    <b v="0"/>
    <n v="31"/>
    <b v="1"/>
    <s v="theater/plays"/>
    <n v="16177"/>
    <n v="1826.39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1035"/>
    <x v="0"/>
    <s v="US"/>
    <s v="USD"/>
    <n v="1444169825"/>
    <n v="1441577825"/>
    <b v="0"/>
    <n v="31"/>
    <b v="1"/>
    <s v="theater/plays"/>
    <n v="16"/>
    <n v="33.39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92"/>
    <x v="0"/>
    <s v="US"/>
    <s v="USD"/>
    <n v="1445065210"/>
    <n v="1442473210"/>
    <b v="0"/>
    <n v="45"/>
    <b v="1"/>
    <s v="theater/plays"/>
    <n v="184"/>
    <n v="102.04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4610"/>
    <x v="0"/>
    <s v="US"/>
    <s v="USD"/>
    <n v="1478901600"/>
    <n v="1477077946"/>
    <b v="0"/>
    <n v="41"/>
    <b v="1"/>
    <s v="theater/plays"/>
    <n v="184"/>
    <n v="112.44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6039"/>
    <x v="0"/>
    <s v="US"/>
    <s v="USD"/>
    <n v="1453856400"/>
    <n v="1452664317"/>
    <b v="0"/>
    <n v="29"/>
    <b v="1"/>
    <s v="theater/plays"/>
    <n v="302"/>
    <n v="208.24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9931"/>
    <x v="0"/>
    <s v="GB"/>
    <s v="GBP"/>
    <n v="1431115500"/>
    <n v="1428733511"/>
    <b v="0"/>
    <n v="58"/>
    <b v="1"/>
    <s v="theater/plays"/>
    <n v="2491"/>
    <n v="343.64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2360.3200000000002"/>
    <x v="0"/>
    <s v="GB"/>
    <s v="GBP"/>
    <n v="1462519041"/>
    <n v="1459927041"/>
    <b v="0"/>
    <n v="89"/>
    <b v="1"/>
    <s v="theater/plays"/>
    <n v="59"/>
    <n v="26.52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286"/>
    <x v="0"/>
    <s v="US"/>
    <s v="USD"/>
    <n v="1407506040"/>
    <n v="1404680075"/>
    <b v="0"/>
    <n v="125"/>
    <b v="1"/>
    <s v="theater/plays"/>
    <n v="2"/>
    <n v="2.29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090"/>
    <x v="0"/>
    <s v="US"/>
    <s v="USD"/>
    <n v="1465347424"/>
    <n v="1462755424"/>
    <b v="0"/>
    <n v="18"/>
    <b v="1"/>
    <s v="theater/plays"/>
    <n v="1056"/>
    <n v="616.11"/>
    <x v="1"/>
    <s v="plays"/>
    <x v="3317"/>
    <d v="2016-06-08T00:57:04"/>
  </r>
  <r>
    <n v="3318"/>
    <s v="ROOMIES - Atlantic Canada Tour 2016-17"/>
    <s v="Help us strengthen and inspire disability arts in Atlantic Canada"/>
    <n v="2000"/>
    <n v="6041.55"/>
    <x v="0"/>
    <s v="CA"/>
    <s v="CAD"/>
    <n v="1460341800"/>
    <n v="1456902893"/>
    <b v="0"/>
    <n v="32"/>
    <b v="1"/>
    <s v="theater/plays"/>
    <n v="302"/>
    <n v="188.8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36082"/>
    <x v="0"/>
    <s v="GB"/>
    <s v="GBP"/>
    <n v="1422712986"/>
    <n v="1418824986"/>
    <b v="0"/>
    <n v="16"/>
    <b v="1"/>
    <s v="theater/plays"/>
    <n v="7216"/>
    <n v="2255.13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4622.01"/>
    <x v="0"/>
    <s v="US"/>
    <s v="USD"/>
    <n v="1466557557"/>
    <n v="1463965557"/>
    <b v="0"/>
    <n v="38"/>
    <b v="1"/>
    <s v="theater/plays"/>
    <n v="185"/>
    <n v="121.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37104.03"/>
    <x v="0"/>
    <s v="US"/>
    <s v="USD"/>
    <n v="1413431940"/>
    <n v="1412216665"/>
    <b v="0"/>
    <n v="15"/>
    <b v="1"/>
    <s v="theater/plays"/>
    <n v="7421"/>
    <n v="2473.6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2836"/>
    <x v="0"/>
    <s v="US"/>
    <s v="USD"/>
    <n v="1466567700"/>
    <n v="1464653696"/>
    <b v="0"/>
    <n v="23"/>
    <b v="1"/>
    <s v="theater/plays"/>
    <n v="86"/>
    <n v="123.3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5318.55"/>
    <x v="0"/>
    <s v="GB"/>
    <s v="GBP"/>
    <n v="1474793208"/>
    <n v="1472201208"/>
    <b v="0"/>
    <n v="49"/>
    <b v="1"/>
    <s v="theater/plays"/>
    <n v="1532"/>
    <n v="312.62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8620"/>
    <x v="0"/>
    <s v="IE"/>
    <s v="EUR"/>
    <n v="1465135190"/>
    <n v="1463925590"/>
    <b v="0"/>
    <n v="10"/>
    <b v="1"/>
    <s v="theater/plays"/>
    <n v="575"/>
    <n v="862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53670.6"/>
    <x v="0"/>
    <s v="GB"/>
    <s v="GBP"/>
    <n v="1428256277"/>
    <n v="1425235877"/>
    <b v="0"/>
    <n v="15"/>
    <b v="1"/>
    <s v="theater/plays"/>
    <n v="13418"/>
    <n v="3578.04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00"/>
    <x v="0"/>
    <s v="US"/>
    <s v="USD"/>
    <n v="1425830905"/>
    <n v="1423242505"/>
    <b v="0"/>
    <n v="57"/>
    <b v="1"/>
    <s v="theater/plays"/>
    <n v="10"/>
    <n v="14.04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20022"/>
    <x v="0"/>
    <s v="GB"/>
    <s v="GBP"/>
    <n v="1462697966"/>
    <n v="1460105966"/>
    <b v="0"/>
    <n v="33"/>
    <b v="1"/>
    <s v="theater/plays"/>
    <n v="2503"/>
    <n v="606.73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7160.12"/>
    <x v="0"/>
    <s v="US"/>
    <s v="USD"/>
    <n v="1404522000"/>
    <n v="1404308883"/>
    <b v="0"/>
    <n v="9"/>
    <b v="1"/>
    <s v="theater/plays"/>
    <n v="398"/>
    <n v="795.5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5327"/>
    <x v="0"/>
    <s v="GB"/>
    <s v="GBP"/>
    <n v="1406502000"/>
    <n v="1405583108"/>
    <b v="0"/>
    <n v="26"/>
    <b v="1"/>
    <s v="theater/plays"/>
    <n v="1533"/>
    <n v="589.5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8632"/>
    <x v="0"/>
    <s v="GB"/>
    <s v="GBP"/>
    <n v="1427919468"/>
    <n v="1425331068"/>
    <b v="0"/>
    <n v="69"/>
    <b v="1"/>
    <s v="theater/plays"/>
    <n v="575"/>
    <n v="125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1862"/>
    <x v="0"/>
    <s v="US"/>
    <s v="USD"/>
    <n v="1444149886"/>
    <n v="1441125886"/>
    <b v="0"/>
    <n v="65"/>
    <b v="1"/>
    <s v="theater/plays"/>
    <n v="37"/>
    <n v="28.65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1147"/>
    <x v="0"/>
    <s v="US"/>
    <s v="USD"/>
    <n v="1405802330"/>
    <n v="1403210330"/>
    <b v="0"/>
    <n v="83"/>
    <b v="1"/>
    <s v="theater/plays"/>
    <n v="19"/>
    <n v="13.82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2663"/>
    <x v="0"/>
    <s v="US"/>
    <s v="USD"/>
    <n v="1434384880"/>
    <n v="1432484080"/>
    <b v="0"/>
    <n v="111"/>
    <b v="1"/>
    <s v="theater/plays"/>
    <n v="76"/>
    <n v="23.99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2485"/>
    <x v="0"/>
    <s v="US"/>
    <s v="USD"/>
    <n v="1438259422"/>
    <n v="1435667422"/>
    <b v="0"/>
    <n v="46"/>
    <b v="1"/>
    <s v="theater/plays"/>
    <n v="64"/>
    <n v="54.02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1864"/>
    <x v="0"/>
    <s v="GB"/>
    <s v="GBP"/>
    <n v="1407106800"/>
    <n v="1404749446"/>
    <b v="0"/>
    <n v="63"/>
    <b v="1"/>
    <s v="theater/plays"/>
    <n v="37"/>
    <n v="29.59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100824"/>
    <x v="0"/>
    <s v="GB"/>
    <s v="GBP"/>
    <n v="1459845246"/>
    <n v="1457429646"/>
    <b v="0"/>
    <n v="9"/>
    <b v="1"/>
    <s v="theater/plays"/>
    <n v="40330"/>
    <n v="11202.67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4635"/>
    <x v="0"/>
    <s v="GB"/>
    <s v="GBP"/>
    <n v="1412974800"/>
    <n v="1411109167"/>
    <b v="0"/>
    <n v="34"/>
    <b v="1"/>
    <s v="theater/plays"/>
    <n v="185"/>
    <n v="136.32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90"/>
    <x v="0"/>
    <s v="US"/>
    <s v="USD"/>
    <n v="1487944080"/>
    <n v="1486129680"/>
    <b v="0"/>
    <n v="112"/>
    <b v="1"/>
    <s v="theater/plays"/>
    <n v="1"/>
    <n v="1.7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00"/>
    <x v="0"/>
    <s v="US"/>
    <s v="USD"/>
    <n v="1469721518"/>
    <n v="1467129518"/>
    <b v="0"/>
    <n v="47"/>
    <b v="1"/>
    <s v="theater/plays"/>
    <n v="10"/>
    <n v="17.0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3368"/>
    <x v="0"/>
    <s v="US"/>
    <s v="USD"/>
    <n v="1481066554"/>
    <n v="1478906554"/>
    <b v="0"/>
    <n v="38"/>
    <b v="1"/>
    <s v="theater/plays"/>
    <n v="112"/>
    <n v="88.63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2795"/>
    <x v="0"/>
    <s v="GB"/>
    <s v="GBP"/>
    <n v="1465750800"/>
    <n v="1463771421"/>
    <b v="0"/>
    <n v="28"/>
    <b v="1"/>
    <s v="theater/plays"/>
    <n v="83"/>
    <n v="99.82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1148"/>
    <x v="0"/>
    <s v="US"/>
    <s v="USD"/>
    <n v="1427864340"/>
    <n v="1425020810"/>
    <b v="0"/>
    <n v="78"/>
    <b v="1"/>
    <s v="theater/plays"/>
    <n v="19"/>
    <n v="14.72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22933.05"/>
    <x v="0"/>
    <s v="GB"/>
    <s v="GBP"/>
    <n v="1460553480"/>
    <n v="1458770384"/>
    <b v="0"/>
    <n v="23"/>
    <b v="1"/>
    <s v="theater/plays"/>
    <n v="3276"/>
    <n v="997.09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2065"/>
    <x v="0"/>
    <s v="US"/>
    <s v="USD"/>
    <n v="1409374093"/>
    <n v="1406782093"/>
    <b v="0"/>
    <n v="40"/>
    <b v="1"/>
    <s v="theater/plays"/>
    <n v="46"/>
    <n v="51.6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37354.269999999997"/>
    <x v="0"/>
    <s v="US"/>
    <s v="USD"/>
    <n v="1429317420"/>
    <n v="1424226768"/>
    <b v="0"/>
    <n v="13"/>
    <b v="1"/>
    <s v="theater/plays"/>
    <n v="7471"/>
    <n v="2873.41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8636"/>
    <x v="0"/>
    <s v="US"/>
    <s v="USD"/>
    <n v="1424910910"/>
    <n v="1424306110"/>
    <b v="0"/>
    <n v="18"/>
    <b v="1"/>
    <s v="theater/plays"/>
    <n v="576"/>
    <n v="479.78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6041.6"/>
    <x v="0"/>
    <s v="GB"/>
    <s v="GBP"/>
    <n v="1462741200"/>
    <n v="1461503654"/>
    <b v="0"/>
    <n v="22"/>
    <b v="1"/>
    <s v="theater/plays"/>
    <n v="302"/>
    <n v="274.62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1260"/>
    <x v="0"/>
    <s v="US"/>
    <s v="USD"/>
    <n v="1461988740"/>
    <n v="1459949080"/>
    <b v="0"/>
    <n v="79"/>
    <b v="1"/>
    <s v="theater/plays"/>
    <n v="23"/>
    <n v="15.95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35"/>
    <x v="0"/>
    <s v="US"/>
    <s v="USD"/>
    <n v="1465837200"/>
    <n v="1463971172"/>
    <b v="0"/>
    <n v="14"/>
    <b v="1"/>
    <s v="theater/plays"/>
    <n v="1534"/>
    <n v="1095.3599999999999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2669"/>
    <x v="0"/>
    <s v="LU"/>
    <s v="EUR"/>
    <n v="1448838000"/>
    <n v="1445791811"/>
    <b v="0"/>
    <n v="51"/>
    <b v="1"/>
    <s v="theater/plays"/>
    <n v="76"/>
    <n v="52.33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1867"/>
    <x v="0"/>
    <s v="GB"/>
    <s v="GBP"/>
    <n v="1406113200"/>
    <n v="1402910965"/>
    <b v="0"/>
    <n v="54"/>
    <b v="1"/>
    <s v="theater/plays"/>
    <n v="37"/>
    <n v="34.57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1867"/>
    <x v="0"/>
    <s v="GB"/>
    <s v="GBP"/>
    <n v="1467414000"/>
    <n v="1462492178"/>
    <b v="0"/>
    <n v="70"/>
    <b v="1"/>
    <s v="theater/plays"/>
    <n v="37"/>
    <n v="26.67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37994"/>
    <x v="0"/>
    <s v="GB"/>
    <s v="GBP"/>
    <n v="1462230000"/>
    <n v="1461061350"/>
    <b v="0"/>
    <n v="44"/>
    <b v="1"/>
    <s v="theater/plays"/>
    <n v="7599"/>
    <n v="863.5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372.25"/>
    <x v="0"/>
    <s v="US"/>
    <s v="USD"/>
    <n v="1446091260"/>
    <n v="1443029206"/>
    <b v="0"/>
    <n v="55"/>
    <b v="1"/>
    <s v="theater/plays"/>
    <n v="112"/>
    <n v="61.31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7226"/>
    <x v="0"/>
    <s v="GB"/>
    <s v="GBP"/>
    <n v="1462879020"/>
    <n v="1461941527"/>
    <b v="0"/>
    <n v="15"/>
    <b v="1"/>
    <s v="theater/plays"/>
    <n v="413"/>
    <n v="481.73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8640"/>
    <x v="0"/>
    <s v="GB"/>
    <s v="GBP"/>
    <n v="1468611272"/>
    <n v="1466019272"/>
    <b v="0"/>
    <n v="27"/>
    <b v="1"/>
    <s v="theater/plays"/>
    <n v="576"/>
    <n v="320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6042.02"/>
    <x v="0"/>
    <s v="GB"/>
    <s v="GBP"/>
    <n v="1406887310"/>
    <n v="1404295310"/>
    <b v="0"/>
    <n v="21"/>
    <b v="1"/>
    <s v="theater/plays"/>
    <n v="302"/>
    <n v="287.72000000000003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542"/>
    <x v="0"/>
    <s v="US"/>
    <s v="USD"/>
    <n v="1416385679"/>
    <n v="1413790079"/>
    <b v="0"/>
    <n v="162"/>
    <b v="1"/>
    <s v="theater/plays"/>
    <n v="5"/>
    <n v="3.35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2361"/>
    <x v="0"/>
    <s v="US"/>
    <s v="USD"/>
    <n v="1487985734"/>
    <n v="1484097734"/>
    <b v="0"/>
    <n v="23"/>
    <b v="1"/>
    <s v="theater/plays"/>
    <n v="59"/>
    <n v="102.65"/>
    <x v="1"/>
    <s v="plays"/>
    <x v="3359"/>
    <d v="2017-02-25T01:22:14"/>
  </r>
  <r>
    <n v="3360"/>
    <s v="Pretty Butch"/>
    <s v="World Premiere, an M1 Singapore Fringe Festival 2017 commission."/>
    <n v="9000"/>
    <n v="633"/>
    <x v="0"/>
    <s v="SG"/>
    <s v="SGD"/>
    <n v="1481731140"/>
    <n v="1479866343"/>
    <b v="0"/>
    <n v="72"/>
    <b v="1"/>
    <s v="theater/plays"/>
    <n v="7"/>
    <n v="8.7899999999999991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1870"/>
    <x v="0"/>
    <s v="US"/>
    <s v="USD"/>
    <n v="1409587140"/>
    <n v="1408062990"/>
    <b v="0"/>
    <n v="68"/>
    <b v="1"/>
    <s v="theater/plays"/>
    <n v="37"/>
    <n v="27.5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38082.69"/>
    <x v="0"/>
    <s v="US"/>
    <s v="USD"/>
    <n v="1425704100"/>
    <n v="1424484717"/>
    <b v="0"/>
    <n v="20"/>
    <b v="1"/>
    <s v="theater/plays"/>
    <n v="7617"/>
    <n v="1904.13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815"/>
    <x v="0"/>
    <s v="US"/>
    <s v="USD"/>
    <n v="1408464000"/>
    <n v="1406831445"/>
    <b v="0"/>
    <n v="26"/>
    <b v="1"/>
    <s v="theater/plays"/>
    <n v="11"/>
    <n v="31.35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380"/>
    <x v="0"/>
    <s v="GB"/>
    <s v="GBP"/>
    <n v="1458075600"/>
    <n v="1456183649"/>
    <b v="0"/>
    <n v="72"/>
    <b v="1"/>
    <s v="theater/plays"/>
    <n v="113"/>
    <n v="46.9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4635"/>
    <x v="0"/>
    <s v="US"/>
    <s v="USD"/>
    <n v="1449973592"/>
    <n v="1447381592"/>
    <b v="0"/>
    <n v="3"/>
    <b v="1"/>
    <s v="theater/plays"/>
    <n v="185"/>
    <n v="1545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38500"/>
    <x v="0"/>
    <s v="US"/>
    <s v="USD"/>
    <n v="1431481037"/>
    <n v="1428889037"/>
    <b v="0"/>
    <n v="18"/>
    <b v="1"/>
    <s v="theater/plays"/>
    <n v="7700"/>
    <n v="2138.8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21684.2"/>
    <x v="0"/>
    <s v="GB"/>
    <s v="GBP"/>
    <n v="1438467894"/>
    <n v="1436307894"/>
    <b v="0"/>
    <n v="30"/>
    <b v="1"/>
    <s v="theater/plays"/>
    <n v="2891"/>
    <n v="722.81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5390"/>
    <x v="0"/>
    <s v="US"/>
    <s v="USD"/>
    <n v="1420088400"/>
    <n v="1416977259"/>
    <b v="0"/>
    <n v="23"/>
    <b v="1"/>
    <s v="theater/plays"/>
    <n v="1539"/>
    <n v="669.13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1870.99"/>
    <x v="0"/>
    <s v="IE"/>
    <s v="EUR"/>
    <n v="1484441980"/>
    <n v="1479257980"/>
    <b v="0"/>
    <n v="54"/>
    <b v="1"/>
    <s v="theater/plays"/>
    <n v="37"/>
    <n v="34.65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8666"/>
    <x v="0"/>
    <s v="US"/>
    <s v="USD"/>
    <n v="1481961600"/>
    <n v="1479283285"/>
    <b v="0"/>
    <n v="26"/>
    <b v="1"/>
    <s v="theater/plays"/>
    <n v="578"/>
    <n v="333.31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136009.76"/>
    <x v="0"/>
    <s v="US"/>
    <s v="USD"/>
    <n v="1449089965"/>
    <n v="1446670765"/>
    <b v="0"/>
    <n v="9"/>
    <b v="1"/>
    <s v="theater/plays"/>
    <n v="68005"/>
    <n v="15112.2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5435.55"/>
    <x v="0"/>
    <s v="US"/>
    <s v="USD"/>
    <n v="1408942740"/>
    <n v="1407157756"/>
    <b v="0"/>
    <n v="27"/>
    <b v="1"/>
    <s v="theater/plays"/>
    <n v="1544"/>
    <n v="571.69000000000005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6053"/>
    <x v="0"/>
    <s v="GB"/>
    <s v="GBP"/>
    <n v="1437235200"/>
    <n v="1435177840"/>
    <b v="0"/>
    <n v="30"/>
    <b v="1"/>
    <s v="theater/plays"/>
    <n v="303"/>
    <n v="201.77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2670"/>
    <x v="0"/>
    <s v="CA"/>
    <s v="CAD"/>
    <n v="1446053616"/>
    <n v="1443461616"/>
    <b v="0"/>
    <n v="52"/>
    <b v="1"/>
    <s v="theater/plays"/>
    <n v="76"/>
    <n v="51.35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383"/>
    <x v="0"/>
    <s v="GB"/>
    <s v="GBP"/>
    <n v="1400423973"/>
    <n v="1399387173"/>
    <b v="0"/>
    <n v="17"/>
    <b v="1"/>
    <s v="theater/plays"/>
    <n v="113"/>
    <n v="199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"/>
    <x v="0"/>
    <s v="US"/>
    <s v="USD"/>
    <n v="1429976994"/>
    <n v="1424796594"/>
    <b v="0"/>
    <n v="19"/>
    <b v="1"/>
    <s v="theater/plays"/>
    <n v="10"/>
    <n v="42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0"/>
    <x v="0"/>
    <s v="GB"/>
    <s v="GBP"/>
    <n v="1426870560"/>
    <n v="1424280899"/>
    <b v="0"/>
    <n v="77"/>
    <b v="1"/>
    <s v="theater/plays"/>
    <n v="10"/>
    <n v="10.3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28276"/>
    <x v="0"/>
    <s v="GB"/>
    <s v="GBP"/>
    <n v="1409490480"/>
    <n v="1407400306"/>
    <b v="0"/>
    <n v="21"/>
    <b v="1"/>
    <s v="theater/plays"/>
    <n v="5141"/>
    <n v="1346.48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6056"/>
    <x v="0"/>
    <s v="GB"/>
    <s v="GBP"/>
    <n v="1440630000"/>
    <n v="1439122800"/>
    <b v="0"/>
    <n v="38"/>
    <b v="1"/>
    <s v="theater/plays"/>
    <n v="303"/>
    <n v="159.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385"/>
    <x v="0"/>
    <s v="US"/>
    <s v="USD"/>
    <n v="1417305178"/>
    <n v="1414277578"/>
    <b v="0"/>
    <n v="28"/>
    <b v="1"/>
    <s v="theater/plays"/>
    <n v="113"/>
    <n v="120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2363"/>
    <x v="0"/>
    <s v="US"/>
    <s v="USD"/>
    <n v="1426044383"/>
    <n v="1423455983"/>
    <b v="0"/>
    <n v="48"/>
    <b v="1"/>
    <s v="theater/plays"/>
    <n v="59"/>
    <n v="49.23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2670"/>
    <x v="0"/>
    <s v="GB"/>
    <s v="GBP"/>
    <n v="1470092340"/>
    <n v="1467973256"/>
    <b v="0"/>
    <n v="46"/>
    <b v="1"/>
    <s v="theater/plays"/>
    <n v="76"/>
    <n v="58.0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7304.04"/>
    <x v="0"/>
    <s v="US"/>
    <s v="USD"/>
    <n v="1466707620"/>
    <n v="1464979620"/>
    <b v="0"/>
    <n v="30"/>
    <b v="1"/>
    <s v="theater/plays"/>
    <n v="417"/>
    <n v="243.4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1150"/>
    <x v="0"/>
    <s v="US"/>
    <s v="USD"/>
    <n v="1448074800"/>
    <n v="1444874768"/>
    <b v="0"/>
    <n v="64"/>
    <b v="1"/>
    <s v="theater/plays"/>
    <n v="19"/>
    <n v="17.97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6060"/>
    <x v="0"/>
    <s v="US"/>
    <s v="USD"/>
    <n v="1418244552"/>
    <n v="1415652552"/>
    <b v="0"/>
    <n v="15"/>
    <b v="1"/>
    <s v="theater/plays"/>
    <n v="303"/>
    <n v="40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6061"/>
    <x v="0"/>
    <s v="US"/>
    <s v="USD"/>
    <n v="1417620506"/>
    <n v="1415028506"/>
    <b v="0"/>
    <n v="41"/>
    <b v="1"/>
    <s v="theater/plays"/>
    <n v="303"/>
    <n v="147.8300000000000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385"/>
    <x v="0"/>
    <s v="US"/>
    <s v="USD"/>
    <n v="1418581088"/>
    <n v="1415125088"/>
    <b v="0"/>
    <n v="35"/>
    <b v="1"/>
    <s v="theater/plays"/>
    <n v="113"/>
    <n v="96.71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8685"/>
    <x v="0"/>
    <s v="GB"/>
    <s v="GBP"/>
    <n v="1434625441"/>
    <n v="1432033441"/>
    <b v="0"/>
    <n v="45"/>
    <b v="1"/>
    <s v="theater/plays"/>
    <n v="579"/>
    <n v="193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545"/>
    <x v="0"/>
    <s v="US"/>
    <s v="USD"/>
    <n v="1464960682"/>
    <n v="1462368682"/>
    <b v="0"/>
    <n v="62"/>
    <b v="1"/>
    <s v="theater/plays"/>
    <n v="5"/>
    <n v="8.7899999999999991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8711.52"/>
    <x v="0"/>
    <s v="US"/>
    <s v="USD"/>
    <n v="1405017345"/>
    <n v="1403721345"/>
    <b v="0"/>
    <n v="22"/>
    <b v="1"/>
    <s v="theater/plays"/>
    <n v="581"/>
    <n v="395.98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38743.839999999997"/>
    <x v="0"/>
    <s v="US"/>
    <s v="USD"/>
    <n v="1407536880"/>
    <n v="1404997548"/>
    <b v="0"/>
    <n v="18"/>
    <b v="1"/>
    <s v="theater/plays"/>
    <n v="7749"/>
    <n v="2152.4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38876.949999999997"/>
    <x v="0"/>
    <s v="GB"/>
    <s v="GBP"/>
    <n v="1462565855"/>
    <n v="1458245855"/>
    <b v="0"/>
    <n v="12"/>
    <b v="1"/>
    <s v="theater/plays"/>
    <n v="7775"/>
    <n v="3239.75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8722"/>
    <x v="0"/>
    <s v="US"/>
    <s v="USD"/>
    <n v="1415234760"/>
    <n v="1413065230"/>
    <b v="0"/>
    <n v="44"/>
    <b v="1"/>
    <s v="theater/plays"/>
    <n v="581"/>
    <n v="198.23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28300.45"/>
    <x v="0"/>
    <s v="GB"/>
    <s v="GBP"/>
    <n v="1406470645"/>
    <n v="1403878645"/>
    <b v="0"/>
    <n v="27"/>
    <b v="1"/>
    <s v="theater/plays"/>
    <n v="5146"/>
    <n v="1048.1600000000001"/>
    <x v="1"/>
    <s v="plays"/>
    <x v="3394"/>
    <d v="2014-07-27T14:17:25"/>
  </r>
  <r>
    <n v="3395"/>
    <s v="MIRAMAR"/>
    <s v="Miramar is a a darkly funny play exploring what it is we call â€˜homeâ€™."/>
    <n v="500"/>
    <n v="39131"/>
    <x v="0"/>
    <s v="GB"/>
    <s v="GBP"/>
    <n v="1433009400"/>
    <n v="1431795944"/>
    <b v="0"/>
    <n v="38"/>
    <b v="1"/>
    <s v="theater/plays"/>
    <n v="7826"/>
    <n v="1029.76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8725"/>
    <x v="0"/>
    <s v="US"/>
    <s v="USD"/>
    <n v="1401595140"/>
    <n v="1399286589"/>
    <b v="0"/>
    <n v="28"/>
    <b v="1"/>
    <s v="theater/plays"/>
    <n v="582"/>
    <n v="311.61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100939"/>
    <x v="0"/>
    <s v="GB"/>
    <s v="GBP"/>
    <n v="1455832800"/>
    <n v="1452338929"/>
    <b v="0"/>
    <n v="24"/>
    <b v="1"/>
    <s v="theater/plays"/>
    <n v="40376"/>
    <n v="4205.79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2366"/>
    <x v="0"/>
    <s v="US"/>
    <s v="USD"/>
    <n v="1416589200"/>
    <n v="1414605776"/>
    <b v="0"/>
    <n v="65"/>
    <b v="1"/>
    <s v="theater/plays"/>
    <n v="59"/>
    <n v="36.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0555"/>
    <x v="0"/>
    <s v="GB"/>
    <s v="GBP"/>
    <n v="1424556325"/>
    <n v="1421964325"/>
    <b v="0"/>
    <n v="46"/>
    <b v="1"/>
    <s v="theater/plays"/>
    <n v="880"/>
    <n v="229.46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545"/>
    <x v="0"/>
    <s v="US"/>
    <s v="USD"/>
    <n v="1409266414"/>
    <n v="1405378414"/>
    <b v="0"/>
    <n v="85"/>
    <b v="1"/>
    <s v="theater/plays"/>
    <n v="5"/>
    <n v="6.41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3684"/>
    <x v="0"/>
    <s v="GB"/>
    <s v="GBP"/>
    <n v="1438968146"/>
    <n v="1436376146"/>
    <b v="0"/>
    <n v="66"/>
    <b v="1"/>
    <s v="theater/plays"/>
    <n v="127"/>
    <n v="55.82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94"/>
    <x v="0"/>
    <s v="US"/>
    <s v="USD"/>
    <n v="1447295460"/>
    <n v="1444747843"/>
    <b v="0"/>
    <n v="165"/>
    <b v="1"/>
    <s v="theater/plays"/>
    <n v="1"/>
    <n v="1.18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6071"/>
    <x v="0"/>
    <s v="GB"/>
    <s v="GBP"/>
    <n v="1435230324"/>
    <n v="1432638324"/>
    <b v="0"/>
    <n v="17"/>
    <b v="1"/>
    <s v="theater/plays"/>
    <n v="304"/>
    <n v="357.12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39137"/>
    <x v="0"/>
    <s v="US"/>
    <s v="USD"/>
    <n v="1434542702"/>
    <n v="1432814702"/>
    <b v="0"/>
    <n v="3"/>
    <b v="1"/>
    <s v="theater/plays"/>
    <n v="7827"/>
    <n v="13045.67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57197"/>
    <x v="0"/>
    <s v="GB"/>
    <s v="GBP"/>
    <n v="1456876740"/>
    <n v="1455063886"/>
    <b v="0"/>
    <n v="17"/>
    <b v="1"/>
    <s v="theater/plays"/>
    <n v="16342"/>
    <n v="3364.53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545"/>
    <x v="0"/>
    <s v="US"/>
    <s v="USD"/>
    <n v="1405511376"/>
    <n v="1401623376"/>
    <b v="0"/>
    <n v="91"/>
    <b v="1"/>
    <s v="theater/plays"/>
    <n v="5"/>
    <n v="5.99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6077"/>
    <x v="0"/>
    <s v="GB"/>
    <s v="GBP"/>
    <n v="1404641289"/>
    <n v="1402049289"/>
    <b v="0"/>
    <n v="67"/>
    <b v="1"/>
    <s v="theater/plays"/>
    <n v="304"/>
    <n v="90.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39304"/>
    <x v="0"/>
    <s v="US"/>
    <s v="USD"/>
    <n v="1405727304"/>
    <n v="1403135304"/>
    <b v="0"/>
    <n v="18"/>
    <b v="1"/>
    <s v="theater/plays"/>
    <n v="7861"/>
    <n v="2183.56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39304.01"/>
    <x v="0"/>
    <s v="GB"/>
    <s v="GBP"/>
    <n v="1469998680"/>
    <n v="1466710358"/>
    <b v="0"/>
    <n v="21"/>
    <b v="1"/>
    <s v="theater/plays"/>
    <n v="7861"/>
    <n v="1871.62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390"/>
    <x v="0"/>
    <s v="US"/>
    <s v="USD"/>
    <n v="1465196400"/>
    <n v="1462841990"/>
    <b v="0"/>
    <n v="40"/>
    <b v="1"/>
    <s v="theater/plays"/>
    <n v="113"/>
    <n v="84.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95"/>
    <x v="0"/>
    <s v="US"/>
    <s v="USD"/>
    <n v="1444264372"/>
    <n v="1442536372"/>
    <b v="0"/>
    <n v="78"/>
    <b v="1"/>
    <s v="theater/plays"/>
    <n v="1"/>
    <n v="2.5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392"/>
    <x v="0"/>
    <s v="GB"/>
    <s v="GBP"/>
    <n v="1411858862"/>
    <n v="1409266862"/>
    <b v="0"/>
    <n v="26"/>
    <b v="1"/>
    <s v="theater/plays"/>
    <n v="113"/>
    <n v="130.46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39500.5"/>
    <x v="0"/>
    <s v="US"/>
    <s v="USD"/>
    <n v="1425099540"/>
    <n v="1424280938"/>
    <b v="0"/>
    <n v="14"/>
    <b v="1"/>
    <s v="theater/plays"/>
    <n v="7900"/>
    <n v="2821.46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395"/>
    <x v="0"/>
    <s v="US"/>
    <s v="USD"/>
    <n v="1480579140"/>
    <n v="1478030325"/>
    <b v="0"/>
    <n v="44"/>
    <b v="1"/>
    <s v="theater/plays"/>
    <n v="113"/>
    <n v="77.16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136924.35"/>
    <x v="0"/>
    <s v="US"/>
    <s v="USD"/>
    <n v="1460935800"/>
    <n v="1459999656"/>
    <b v="0"/>
    <n v="9"/>
    <b v="1"/>
    <s v="theater/plays"/>
    <n v="68462"/>
    <n v="15213.8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370"/>
    <x v="0"/>
    <s v="GB"/>
    <s v="GBP"/>
    <n v="1429813800"/>
    <n v="1427363645"/>
    <b v="0"/>
    <n v="30"/>
    <b v="1"/>
    <s v="theater/plays"/>
    <n v="59"/>
    <n v="79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7365"/>
    <x v="0"/>
    <s v="US"/>
    <s v="USD"/>
    <n v="1414284180"/>
    <n v="1410558948"/>
    <b v="0"/>
    <n v="45"/>
    <b v="1"/>
    <s v="theater/plays"/>
    <n v="433"/>
    <n v="163.66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2370"/>
    <x v="0"/>
    <s v="US"/>
    <s v="USD"/>
    <n v="1400875307"/>
    <n v="1398283307"/>
    <b v="0"/>
    <n v="56"/>
    <b v="1"/>
    <s v="theater/plays"/>
    <n v="59"/>
    <n v="42.32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3822.33"/>
    <x v="0"/>
    <s v="IE"/>
    <s v="EUR"/>
    <n v="1459978200"/>
    <n v="1458416585"/>
    <b v="0"/>
    <n v="46"/>
    <b v="1"/>
    <s v="theater/plays"/>
    <n v="139"/>
    <n v="83.09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22991.01"/>
    <x v="0"/>
    <s v="GB"/>
    <s v="GBP"/>
    <n v="1455408000"/>
    <n v="1454638202"/>
    <b v="0"/>
    <n v="34"/>
    <b v="1"/>
    <s v="theater/plays"/>
    <n v="3284"/>
    <n v="676.2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546"/>
    <x v="0"/>
    <s v="US"/>
    <s v="USD"/>
    <n v="1425495563"/>
    <n v="1422903563"/>
    <b v="0"/>
    <n v="98"/>
    <b v="1"/>
    <s v="theater/plays"/>
    <n v="5"/>
    <n v="5.57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397"/>
    <x v="0"/>
    <s v="GB"/>
    <s v="GBP"/>
    <n v="1450051200"/>
    <n v="1447594176"/>
    <b v="0"/>
    <n v="46"/>
    <b v="1"/>
    <s v="theater/plays"/>
    <n v="113"/>
    <n v="73.84999999999999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104146.51"/>
    <x v="0"/>
    <s v="US"/>
    <s v="USD"/>
    <n v="1429912341"/>
    <n v="1427320341"/>
    <b v="0"/>
    <n v="10"/>
    <b v="1"/>
    <s v="theater/plays"/>
    <n v="41659"/>
    <n v="10414.6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1150"/>
    <x v="0"/>
    <s v="US"/>
    <s v="USD"/>
    <n v="1423119540"/>
    <n v="1421252084"/>
    <b v="0"/>
    <n v="76"/>
    <b v="1"/>
    <s v="theater/plays"/>
    <n v="19"/>
    <n v="15.13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17"/>
    <x v="0"/>
    <s v="US"/>
    <s v="USD"/>
    <n v="1412434136"/>
    <n v="1409669336"/>
    <b v="0"/>
    <n v="104"/>
    <b v="1"/>
    <s v="theater/plays"/>
    <n v="0"/>
    <n v="0.1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2500.25"/>
    <x v="0"/>
    <s v="US"/>
    <s v="USD"/>
    <n v="1411264800"/>
    <n v="1409620903"/>
    <b v="0"/>
    <n v="87"/>
    <b v="1"/>
    <s v="theater/plays"/>
    <n v="67"/>
    <n v="28.74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8730"/>
    <x v="0"/>
    <s v="GB"/>
    <s v="GBP"/>
    <n v="1404314952"/>
    <n v="1401722952"/>
    <b v="0"/>
    <n v="29"/>
    <b v="1"/>
    <s v="theater/plays"/>
    <n v="582"/>
    <n v="301.02999999999997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6080"/>
    <x v="0"/>
    <s v="GB"/>
    <s v="GBP"/>
    <n v="1425142800"/>
    <n v="1422983847"/>
    <b v="0"/>
    <n v="51"/>
    <b v="1"/>
    <s v="theater/plays"/>
    <n v="304"/>
    <n v="119.22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67410.01999999999"/>
    <x v="0"/>
    <s v="GB"/>
    <s v="GBP"/>
    <n v="1478046661"/>
    <n v="1476837061"/>
    <b v="0"/>
    <n v="12"/>
    <b v="1"/>
    <s v="theater/plays"/>
    <n v="111607"/>
    <n v="13950.84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6080"/>
    <x v="0"/>
    <s v="GB"/>
    <s v="GBP"/>
    <n v="1406760101"/>
    <n v="1404168101"/>
    <b v="0"/>
    <n v="72"/>
    <b v="1"/>
    <s v="theater/plays"/>
    <n v="304"/>
    <n v="84.44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6086.26"/>
    <x v="0"/>
    <s v="US"/>
    <s v="USD"/>
    <n v="1408383153"/>
    <n v="1405791153"/>
    <b v="0"/>
    <n v="21"/>
    <b v="1"/>
    <s v="theater/plays"/>
    <n v="304"/>
    <n v="289.82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6100"/>
    <x v="0"/>
    <s v="US"/>
    <s v="USD"/>
    <n v="1454709600"/>
    <n v="1452520614"/>
    <b v="0"/>
    <n v="42"/>
    <b v="1"/>
    <s v="theater/plays"/>
    <n v="305"/>
    <n v="145.24"/>
    <x v="1"/>
    <s v="plays"/>
    <x v="3432"/>
    <d v="2016-02-05T22:00:00"/>
  </r>
  <r>
    <n v="3433"/>
    <s v="The Dybbuk"/>
    <s v="death&amp;pretzels presents their first Chicago based project:_x000a_The Dybbuk by S. Ansky"/>
    <n v="9500"/>
    <n v="605"/>
    <x v="0"/>
    <s v="US"/>
    <s v="USD"/>
    <n v="1402974000"/>
    <n v="1400290255"/>
    <b v="0"/>
    <n v="71"/>
    <b v="1"/>
    <s v="theater/plays"/>
    <n v="6"/>
    <n v="8.52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550"/>
    <x v="0"/>
    <s v="US"/>
    <s v="USD"/>
    <n v="1404983269"/>
    <n v="1402391269"/>
    <b v="0"/>
    <n v="168"/>
    <b v="1"/>
    <s v="theater/plays"/>
    <n v="6"/>
    <n v="3.27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5443"/>
    <x v="0"/>
    <s v="US"/>
    <s v="USD"/>
    <n v="1470538800"/>
    <n v="1469112493"/>
    <b v="0"/>
    <n v="19"/>
    <b v="1"/>
    <s v="theater/plays"/>
    <n v="1544"/>
    <n v="812.79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1873"/>
    <x v="0"/>
    <s v="US"/>
    <s v="USD"/>
    <n v="1408638480"/>
    <n v="1406811593"/>
    <b v="0"/>
    <n v="37"/>
    <b v="1"/>
    <s v="theater/plays"/>
    <n v="37"/>
    <n v="50.62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398.1"/>
    <x v="0"/>
    <s v="US"/>
    <s v="USD"/>
    <n v="1440003820"/>
    <n v="1437411820"/>
    <b v="0"/>
    <n v="36"/>
    <b v="1"/>
    <s v="theater/plays"/>
    <n v="113"/>
    <n v="94.39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4641"/>
    <x v="0"/>
    <s v="GB"/>
    <s v="GBP"/>
    <n v="1430600400"/>
    <n v="1428358567"/>
    <b v="0"/>
    <n v="14"/>
    <b v="1"/>
    <s v="theater/plays"/>
    <n v="186"/>
    <n v="331.5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0555"/>
    <x v="0"/>
    <s v="US"/>
    <s v="USD"/>
    <n v="1453179540"/>
    <n v="1452030730"/>
    <b v="0"/>
    <n v="18"/>
    <b v="1"/>
    <s v="theater/plays"/>
    <n v="880"/>
    <n v="586.3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1876"/>
    <x v="0"/>
    <s v="US"/>
    <s v="USD"/>
    <n v="1405095300"/>
    <n v="1403146628"/>
    <b v="0"/>
    <n v="82"/>
    <b v="1"/>
    <s v="theater/plays"/>
    <n v="38"/>
    <n v="22.88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4642"/>
    <x v="0"/>
    <s v="US"/>
    <s v="USD"/>
    <n v="1447445820"/>
    <n v="1445077121"/>
    <b v="0"/>
    <n v="43"/>
    <b v="1"/>
    <s v="theater/plays"/>
    <n v="186"/>
    <n v="107.9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105745"/>
    <x v="0"/>
    <s v="US"/>
    <s v="USD"/>
    <n v="1433016672"/>
    <n v="1430424672"/>
    <b v="0"/>
    <n v="8"/>
    <b v="1"/>
    <s v="theater/plays"/>
    <n v="42298"/>
    <n v="13218.13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5481"/>
    <x v="0"/>
    <s v="US"/>
    <s v="USD"/>
    <n v="1410266146"/>
    <n v="1407674146"/>
    <b v="0"/>
    <n v="45"/>
    <b v="1"/>
    <s v="theater/plays"/>
    <n v="1548"/>
    <n v="344.0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76726"/>
    <x v="0"/>
    <s v="AU"/>
    <s v="AUD"/>
    <n v="1465394340"/>
    <n v="1464677986"/>
    <b v="0"/>
    <n v="20"/>
    <b v="1"/>
    <s v="theater/plays"/>
    <n v="25575"/>
    <n v="3836.3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6100"/>
    <x v="0"/>
    <s v="GB"/>
    <s v="GBP"/>
    <n v="1445604236"/>
    <n v="1443185036"/>
    <b v="0"/>
    <n v="31"/>
    <b v="1"/>
    <s v="theater/plays"/>
    <n v="305"/>
    <n v="196.77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5505"/>
    <x v="0"/>
    <s v="GB"/>
    <s v="GBP"/>
    <n v="1423138800"/>
    <n v="1421092725"/>
    <b v="0"/>
    <n v="25"/>
    <b v="1"/>
    <s v="theater/plays"/>
    <n v="1551"/>
    <n v="620.20000000000005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5530"/>
    <x v="0"/>
    <s v="US"/>
    <s v="USD"/>
    <n v="1458332412"/>
    <n v="1454448012"/>
    <b v="0"/>
    <n v="14"/>
    <b v="1"/>
    <s v="theater/plays"/>
    <n v="1553"/>
    <n v="1109.29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5116"/>
    <x v="0"/>
    <s v="US"/>
    <s v="USD"/>
    <n v="1418784689"/>
    <n v="1416192689"/>
    <b v="0"/>
    <n v="45"/>
    <b v="1"/>
    <s v="theater/plays"/>
    <n v="244"/>
    <n v="113.69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20025.14"/>
    <x v="0"/>
    <s v="US"/>
    <s v="USD"/>
    <n v="1468036800"/>
    <n v="1465607738"/>
    <b v="0"/>
    <n v="20"/>
    <b v="1"/>
    <s v="theater/plays"/>
    <n v="2503"/>
    <n v="1001.26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39550.5"/>
    <x v="0"/>
    <s v="GB"/>
    <s v="GBP"/>
    <n v="1427990071"/>
    <n v="1422809671"/>
    <b v="0"/>
    <n v="39"/>
    <b v="1"/>
    <s v="theater/plays"/>
    <n v="7910"/>
    <n v="1014.12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24691"/>
    <x v="0"/>
    <s v="US"/>
    <s v="USD"/>
    <n v="1429636927"/>
    <n v="1427304127"/>
    <b v="0"/>
    <n v="16"/>
    <b v="1"/>
    <s v="theater/plays"/>
    <n v="3799"/>
    <n v="1543.19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535"/>
    <x v="0"/>
    <s v="US"/>
    <s v="USD"/>
    <n v="1406087940"/>
    <n v="1404141626"/>
    <b v="0"/>
    <n v="37"/>
    <b v="1"/>
    <s v="theater/plays"/>
    <n v="1554"/>
    <n v="419.86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76949.820000000007"/>
    <x v="0"/>
    <s v="GB"/>
    <s v="GBP"/>
    <n v="1471130956"/>
    <n v="1465946956"/>
    <b v="0"/>
    <n v="14"/>
    <b v="1"/>
    <s v="theater/plays"/>
    <n v="25650"/>
    <n v="5496.42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3086"/>
    <x v="0"/>
    <s v="GB"/>
    <s v="GBP"/>
    <n v="1406825159"/>
    <n v="1404233159"/>
    <b v="0"/>
    <n v="21"/>
    <b v="1"/>
    <s v="theater/plays"/>
    <n v="3298"/>
    <n v="1099.33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550"/>
    <x v="0"/>
    <s v="US"/>
    <s v="USD"/>
    <n v="1476381627"/>
    <n v="1473789627"/>
    <b v="0"/>
    <n v="69"/>
    <b v="1"/>
    <s v="theater/plays"/>
    <n v="6"/>
    <n v="7.9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3400"/>
    <x v="0"/>
    <s v="US"/>
    <s v="USD"/>
    <n v="1406876340"/>
    <n v="1404190567"/>
    <b v="0"/>
    <n v="16"/>
    <b v="1"/>
    <s v="theater/plays"/>
    <n v="113"/>
    <n v="212.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6108"/>
    <x v="0"/>
    <s v="US"/>
    <s v="USD"/>
    <n v="1423720740"/>
    <n v="1421081857"/>
    <b v="0"/>
    <n v="55"/>
    <b v="1"/>
    <s v="theater/plays"/>
    <n v="305"/>
    <n v="111.05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7350.13"/>
    <x v="0"/>
    <s v="US"/>
    <s v="USD"/>
    <n v="1422937620"/>
    <n v="1420606303"/>
    <b v="0"/>
    <n v="27"/>
    <b v="1"/>
    <s v="theater/plays"/>
    <n v="1774"/>
    <n v="642.6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39693.279999999999"/>
    <x v="0"/>
    <s v="GB"/>
    <s v="GBP"/>
    <n v="1463743860"/>
    <n v="1461151860"/>
    <b v="0"/>
    <n v="36"/>
    <b v="1"/>
    <s v="theater/plays"/>
    <n v="7939"/>
    <n v="1102.589999999999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39757"/>
    <x v="0"/>
    <s v="GB"/>
    <s v="GBP"/>
    <n v="1408106352"/>
    <n v="1406896752"/>
    <b v="0"/>
    <n v="19"/>
    <b v="1"/>
    <s v="theater/plays"/>
    <n v="7951"/>
    <n v="2092.4699999999998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40043.25"/>
    <x v="0"/>
    <s v="US"/>
    <s v="USD"/>
    <n v="1477710000"/>
    <n v="1475248279"/>
    <b v="0"/>
    <n v="12"/>
    <b v="1"/>
    <s v="theater/plays"/>
    <n v="8009"/>
    <n v="3336.9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105881"/>
    <x v="0"/>
    <s v="US"/>
    <s v="USD"/>
    <n v="1436551200"/>
    <n v="1435181628"/>
    <b v="0"/>
    <n v="17"/>
    <b v="1"/>
    <s v="theater/plays"/>
    <n v="42352"/>
    <n v="6228.29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550"/>
    <x v="0"/>
    <s v="CA"/>
    <s v="CAD"/>
    <n v="1476158340"/>
    <n v="1472594585"/>
    <b v="0"/>
    <n v="114"/>
    <b v="1"/>
    <s v="theater/plays"/>
    <n v="6"/>
    <n v="4.82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1876"/>
    <x v="0"/>
    <s v="US"/>
    <s v="USD"/>
    <n v="1471921637"/>
    <n v="1469329637"/>
    <b v="0"/>
    <n v="93"/>
    <b v="1"/>
    <s v="theater/plays"/>
    <n v="38"/>
    <n v="20.170000000000002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6111"/>
    <x v="0"/>
    <s v="GB"/>
    <s v="GBP"/>
    <n v="1439136000"/>
    <n v="1436972472"/>
    <b v="0"/>
    <n v="36"/>
    <b v="1"/>
    <s v="theater/plays"/>
    <n v="306"/>
    <n v="169.75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2681"/>
    <x v="0"/>
    <s v="US"/>
    <s v="USD"/>
    <n v="1461108450"/>
    <n v="1455928050"/>
    <b v="0"/>
    <n v="61"/>
    <b v="1"/>
    <s v="theater/plays"/>
    <n v="77"/>
    <n v="43.95"/>
    <x v="1"/>
    <s v="plays"/>
    <x v="3466"/>
    <d v="2016-04-19T23:27:30"/>
  </r>
  <r>
    <n v="3467"/>
    <s v="Venus in Fur, Los Angeles."/>
    <s v="Venus in Fur, By David Ives."/>
    <n v="3000"/>
    <n v="3400"/>
    <x v="0"/>
    <s v="US"/>
    <s v="USD"/>
    <n v="1426864032"/>
    <n v="1424275632"/>
    <b v="0"/>
    <n v="47"/>
    <b v="1"/>
    <s v="theater/plays"/>
    <n v="113"/>
    <n v="72.34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550"/>
    <x v="0"/>
    <s v="US"/>
    <s v="USD"/>
    <n v="1474426800"/>
    <n v="1471976529"/>
    <b v="0"/>
    <n v="17"/>
    <b v="1"/>
    <s v="theater/plays"/>
    <n v="6"/>
    <n v="32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781"/>
    <x v="0"/>
    <s v="US"/>
    <s v="USD"/>
    <n v="1461857045"/>
    <n v="1459265045"/>
    <b v="0"/>
    <n v="63"/>
    <b v="1"/>
    <s v="theater/plays"/>
    <n v="135"/>
    <n v="60.02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106084.5"/>
    <x v="0"/>
    <s v="US"/>
    <s v="USD"/>
    <n v="1468618680"/>
    <n v="1465345902"/>
    <b v="0"/>
    <n v="9"/>
    <b v="1"/>
    <s v="theater/plays"/>
    <n v="42434"/>
    <n v="11787.1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40055"/>
    <x v="0"/>
    <s v="GB"/>
    <s v="GBP"/>
    <n v="1409515200"/>
    <n v="1405971690"/>
    <b v="0"/>
    <n v="30"/>
    <b v="1"/>
    <s v="theater/plays"/>
    <n v="8011"/>
    <n v="1335.17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6118"/>
    <x v="0"/>
    <s v="US"/>
    <s v="USD"/>
    <n v="1415253540"/>
    <n v="1413432331"/>
    <b v="0"/>
    <n v="23"/>
    <b v="1"/>
    <s v="theater/plays"/>
    <n v="306"/>
    <n v="266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2020"/>
    <x v="0"/>
    <s v="US"/>
    <s v="USD"/>
    <n v="1426883220"/>
    <n v="1425067296"/>
    <b v="0"/>
    <n v="33"/>
    <b v="1"/>
    <s v="theater/plays"/>
    <n v="41"/>
    <n v="61.21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6120"/>
    <x v="0"/>
    <s v="GB"/>
    <s v="GBP"/>
    <n v="1469016131"/>
    <n v="1466424131"/>
    <b v="0"/>
    <n v="39"/>
    <b v="1"/>
    <s v="theater/plays"/>
    <n v="306"/>
    <n v="156.9199999999999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77710.8"/>
    <x v="0"/>
    <s v="GB"/>
    <s v="GBP"/>
    <n v="1414972800"/>
    <n v="1412629704"/>
    <b v="0"/>
    <n v="17"/>
    <b v="1"/>
    <s v="theater/plays"/>
    <n v="25904"/>
    <n v="4571.22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79173"/>
    <x v="0"/>
    <s v="US"/>
    <s v="USD"/>
    <n v="1414378800"/>
    <n v="1412836990"/>
    <b v="0"/>
    <n v="6"/>
    <b v="1"/>
    <s v="theater/plays"/>
    <n v="26391"/>
    <n v="13195.5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7164"/>
    <x v="0"/>
    <s v="US"/>
    <s v="USD"/>
    <n v="1431831600"/>
    <n v="1430761243"/>
    <b v="0"/>
    <n v="39"/>
    <b v="1"/>
    <s v="theater/plays"/>
    <n v="398"/>
    <n v="183.69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6130"/>
    <x v="0"/>
    <s v="US"/>
    <s v="USD"/>
    <n v="1426539600"/>
    <n v="1424296822"/>
    <b v="0"/>
    <n v="57"/>
    <b v="1"/>
    <s v="theater/plays"/>
    <n v="307"/>
    <n v="107.54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8735"/>
    <x v="0"/>
    <s v="GB"/>
    <s v="GBP"/>
    <n v="1403382680"/>
    <n v="1400790680"/>
    <b v="0"/>
    <n v="56"/>
    <b v="1"/>
    <s v="theater/plays"/>
    <n v="582"/>
    <n v="155.97999999999999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8739.01"/>
    <x v="0"/>
    <s v="US"/>
    <s v="USD"/>
    <n v="1436562000"/>
    <n v="1434440227"/>
    <b v="0"/>
    <n v="13"/>
    <b v="1"/>
    <s v="theater/plays"/>
    <n v="583"/>
    <n v="672.23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550"/>
    <x v="0"/>
    <s v="AU"/>
    <s v="AUD"/>
    <n v="1420178188"/>
    <n v="1418709388"/>
    <b v="0"/>
    <n v="95"/>
    <b v="1"/>
    <s v="theater/plays"/>
    <n v="6"/>
    <n v="5.79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3405"/>
    <x v="0"/>
    <s v="GB"/>
    <s v="GBP"/>
    <n v="1404671466"/>
    <n v="1402079466"/>
    <b v="0"/>
    <n v="80"/>
    <b v="1"/>
    <s v="theater/plays"/>
    <n v="114"/>
    <n v="42.56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2800"/>
    <x v="0"/>
    <s v="US"/>
    <s v="USD"/>
    <n v="1404403381"/>
    <n v="1401811381"/>
    <b v="0"/>
    <n v="133"/>
    <b v="1"/>
    <s v="theater/plays"/>
    <n v="84"/>
    <n v="21.0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4648.33"/>
    <x v="0"/>
    <s v="US"/>
    <s v="USD"/>
    <n v="1466014499"/>
    <n v="1463422499"/>
    <b v="0"/>
    <n v="44"/>
    <b v="1"/>
    <s v="theater/plays"/>
    <n v="186"/>
    <n v="105.64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7412"/>
    <x v="0"/>
    <s v="US"/>
    <s v="USD"/>
    <n v="1454431080"/>
    <n v="1451839080"/>
    <b v="0"/>
    <n v="30"/>
    <b v="1"/>
    <s v="theater/plays"/>
    <n v="449"/>
    <n v="247.07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3407"/>
    <x v="0"/>
    <s v="US"/>
    <s v="USD"/>
    <n v="1433314740"/>
    <n v="1430600401"/>
    <b v="0"/>
    <n v="56"/>
    <b v="1"/>
    <s v="theater/plays"/>
    <n v="114"/>
    <n v="60.8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6141.99"/>
    <x v="0"/>
    <s v="GB"/>
    <s v="GBP"/>
    <n v="1435185252"/>
    <n v="1432593252"/>
    <b v="0"/>
    <n v="66"/>
    <b v="1"/>
    <s v="theater/plays"/>
    <n v="307"/>
    <n v="93.06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407"/>
    <x v="0"/>
    <s v="US"/>
    <s v="USD"/>
    <n v="1429286400"/>
    <n v="1427221560"/>
    <b v="0"/>
    <n v="29"/>
    <b v="1"/>
    <s v="theater/plays"/>
    <n v="114"/>
    <n v="117.4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877"/>
    <x v="0"/>
    <s v="GB"/>
    <s v="GBP"/>
    <n v="1400965200"/>
    <n v="1398352531"/>
    <b v="0"/>
    <n v="72"/>
    <b v="1"/>
    <s v="theater/plays"/>
    <n v="38"/>
    <n v="26.07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5565"/>
    <x v="0"/>
    <s v="US"/>
    <s v="USD"/>
    <n v="1460574924"/>
    <n v="1457982924"/>
    <b v="0"/>
    <n v="27"/>
    <b v="1"/>
    <s v="theater/plays"/>
    <n v="1557"/>
    <n v="576.48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40079"/>
    <x v="0"/>
    <s v="US"/>
    <s v="USD"/>
    <n v="1431928784"/>
    <n v="1430114384"/>
    <b v="0"/>
    <n v="10"/>
    <b v="1"/>
    <s v="theater/plays"/>
    <n v="8016"/>
    <n v="4007.9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2500"/>
    <x v="0"/>
    <s v="US"/>
    <s v="USD"/>
    <n v="1445818397"/>
    <n v="1442794397"/>
    <b v="0"/>
    <n v="35"/>
    <b v="1"/>
    <s v="theater/plays"/>
    <n v="66"/>
    <n v="71.430000000000007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8740"/>
    <x v="0"/>
    <s v="US"/>
    <s v="USD"/>
    <n v="1408252260"/>
    <n v="1406580436"/>
    <b v="0"/>
    <n v="29"/>
    <b v="1"/>
    <s v="theater/plays"/>
    <n v="583"/>
    <n v="301.38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53737"/>
    <x v="0"/>
    <s v="US"/>
    <s v="USD"/>
    <n v="1480140000"/>
    <n v="1479186575"/>
    <b v="0"/>
    <n v="13"/>
    <b v="1"/>
    <s v="theater/plays"/>
    <n v="13434"/>
    <n v="4133.62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1877"/>
    <x v="0"/>
    <s v="CA"/>
    <s v="CAD"/>
    <n v="1414862280"/>
    <n v="1412360309"/>
    <b v="0"/>
    <n v="72"/>
    <b v="1"/>
    <s v="theater/plays"/>
    <n v="38"/>
    <n v="26.07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410"/>
    <x v="0"/>
    <s v="US"/>
    <s v="USD"/>
    <n v="1473625166"/>
    <n v="1470169166"/>
    <b v="0"/>
    <n v="78"/>
    <b v="1"/>
    <s v="theater/plays"/>
    <n v="114"/>
    <n v="43.72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7559"/>
    <x v="0"/>
    <s v="US"/>
    <s v="USD"/>
    <n v="1464904800"/>
    <n v="1463852904"/>
    <b v="0"/>
    <n v="49"/>
    <b v="1"/>
    <s v="theater/plays"/>
    <n v="487"/>
    <n v="154.27000000000001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7415"/>
    <x v="0"/>
    <s v="CA"/>
    <s v="CAD"/>
    <n v="1464471840"/>
    <n v="1459309704"/>
    <b v="0"/>
    <n v="42"/>
    <b v="1"/>
    <s v="theater/plays"/>
    <n v="449"/>
    <n v="176.55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6146.27"/>
    <x v="0"/>
    <s v="US"/>
    <s v="USD"/>
    <n v="1435733940"/>
    <n v="1431046325"/>
    <b v="0"/>
    <n v="35"/>
    <b v="1"/>
    <s v="theater/plays"/>
    <n v="307"/>
    <n v="175.61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5591"/>
    <x v="0"/>
    <s v="US"/>
    <s v="USD"/>
    <n v="1457326740"/>
    <n v="1455919438"/>
    <b v="0"/>
    <n v="42"/>
    <b v="1"/>
    <s v="theater/plays"/>
    <n v="1559"/>
    <n v="371.2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8750"/>
    <x v="0"/>
    <s v="GB"/>
    <s v="GBP"/>
    <n v="1441995595"/>
    <n v="1439835595"/>
    <b v="0"/>
    <n v="42"/>
    <b v="1"/>
    <s v="theater/plays"/>
    <n v="583"/>
    <n v="208.3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2372"/>
    <x v="0"/>
    <s v="US"/>
    <s v="USD"/>
    <n v="1458100740"/>
    <n v="1456862924"/>
    <b v="0"/>
    <n v="31"/>
    <b v="1"/>
    <s v="theater/plays"/>
    <n v="59"/>
    <n v="76.52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4656"/>
    <x v="0"/>
    <s v="GB"/>
    <s v="GBP"/>
    <n v="1469359728"/>
    <n v="1466767728"/>
    <b v="0"/>
    <n v="38"/>
    <b v="1"/>
    <s v="theater/plays"/>
    <n v="186"/>
    <n v="122.53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5596"/>
    <x v="0"/>
    <s v="US"/>
    <s v="USD"/>
    <n v="1447959491"/>
    <n v="1445363891"/>
    <b v="0"/>
    <n v="8"/>
    <b v="1"/>
    <s v="theater/plays"/>
    <n v="1560"/>
    <n v="1949.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4660"/>
    <x v="0"/>
    <s v="US"/>
    <s v="USD"/>
    <n v="1399953600"/>
    <n v="1398983245"/>
    <b v="0"/>
    <n v="39"/>
    <b v="1"/>
    <s v="theater/plays"/>
    <n v="186"/>
    <n v="119.49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415"/>
    <x v="0"/>
    <s v="US"/>
    <s v="USD"/>
    <n v="1408815440"/>
    <n v="1404927440"/>
    <b v="0"/>
    <n v="29"/>
    <b v="1"/>
    <s v="theater/plays"/>
    <n v="114"/>
    <n v="117.76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551"/>
    <x v="0"/>
    <s v="US"/>
    <s v="USD"/>
    <n v="1464732537"/>
    <n v="1462140537"/>
    <b v="0"/>
    <n v="72"/>
    <b v="1"/>
    <s v="theater/plays"/>
    <n v="6"/>
    <n v="7.6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206743.09"/>
    <x v="0"/>
    <s v="GB"/>
    <s v="GBP"/>
    <n v="1462914000"/>
    <n v="1460914253"/>
    <b v="0"/>
    <n v="15"/>
    <b v="1"/>
    <s v="theater/plays"/>
    <n v="206743"/>
    <n v="13782.87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417"/>
    <x v="0"/>
    <s v="US"/>
    <s v="USD"/>
    <n v="1416545700"/>
    <n v="1415392666"/>
    <b v="0"/>
    <n v="33"/>
    <b v="1"/>
    <s v="theater/plays"/>
    <n v="114"/>
    <n v="103.55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17895.25"/>
    <x v="0"/>
    <s v="US"/>
    <s v="USD"/>
    <n v="1404312846"/>
    <n v="1402584846"/>
    <b v="0"/>
    <n v="15"/>
    <b v="1"/>
    <s v="theater/plays"/>
    <n v="1988"/>
    <n v="1193.02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8780"/>
    <x v="0"/>
    <s v="GB"/>
    <s v="GBP"/>
    <n v="1415385000"/>
    <n v="1413406695"/>
    <b v="0"/>
    <n v="19"/>
    <b v="1"/>
    <s v="theater/plays"/>
    <n v="585"/>
    <n v="462.11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5597"/>
    <x v="0"/>
    <s v="GB"/>
    <s v="GBP"/>
    <n v="1429789992"/>
    <n v="1424609592"/>
    <b v="0"/>
    <n v="17"/>
    <b v="1"/>
    <s v="theater/plays"/>
    <n v="1560"/>
    <n v="917.47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785"/>
    <x v="0"/>
    <s v="US"/>
    <s v="USD"/>
    <n v="1401857940"/>
    <n v="1400725112"/>
    <b v="0"/>
    <n v="44"/>
    <b v="1"/>
    <s v="theater/plays"/>
    <n v="135"/>
    <n v="86.02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40140.01"/>
    <x v="0"/>
    <s v="US"/>
    <s v="USD"/>
    <n v="1422853140"/>
    <n v="1421439552"/>
    <b v="0"/>
    <n v="10"/>
    <b v="1"/>
    <s v="theater/plays"/>
    <n v="8028"/>
    <n v="4014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419"/>
    <x v="0"/>
    <s v="US"/>
    <s v="USD"/>
    <n v="1433097171"/>
    <n v="1430505171"/>
    <b v="0"/>
    <n v="46"/>
    <b v="1"/>
    <s v="theater/plays"/>
    <n v="114"/>
    <n v="74.33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4666"/>
    <x v="0"/>
    <s v="US"/>
    <s v="USD"/>
    <n v="1410145200"/>
    <n v="1407197670"/>
    <b v="0"/>
    <n v="11"/>
    <b v="1"/>
    <s v="theater/plays"/>
    <n v="187"/>
    <n v="424.1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2385"/>
    <x v="0"/>
    <s v="GB"/>
    <s v="GBP"/>
    <n v="1404471600"/>
    <n v="1401910634"/>
    <b v="0"/>
    <n v="13"/>
    <b v="1"/>
    <s v="theater/plays"/>
    <n v="60"/>
    <n v="183.46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8792.02"/>
    <x v="0"/>
    <s v="US"/>
    <s v="USD"/>
    <n v="1412259660"/>
    <n v="1410461299"/>
    <b v="0"/>
    <n v="33"/>
    <b v="1"/>
    <s v="theater/plays"/>
    <n v="586"/>
    <n v="266.4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6155"/>
    <x v="0"/>
    <s v="GB"/>
    <s v="GBP"/>
    <n v="1425478950"/>
    <n v="1422886950"/>
    <b v="0"/>
    <n v="28"/>
    <b v="1"/>
    <s v="theater/plays"/>
    <n v="308"/>
    <n v="219.82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6181"/>
    <x v="0"/>
    <s v="GB"/>
    <s v="GBP"/>
    <n v="1441547220"/>
    <n v="1439322412"/>
    <b v="0"/>
    <n v="21"/>
    <b v="1"/>
    <s v="theater/plays"/>
    <n v="309"/>
    <n v="294.33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7342"/>
    <x v="0"/>
    <s v="US"/>
    <s v="USD"/>
    <n v="1411980020"/>
    <n v="1409388020"/>
    <b v="0"/>
    <n v="13"/>
    <b v="1"/>
    <s v="theater/plays"/>
    <n v="16383"/>
    <n v="4410.9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9832"/>
    <x v="0"/>
    <s v="GB"/>
    <s v="GBP"/>
    <n v="1442311560"/>
    <n v="1439924246"/>
    <b v="0"/>
    <n v="34"/>
    <b v="1"/>
    <s v="theater/plays"/>
    <n v="705"/>
    <n v="289.18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2389"/>
    <x v="0"/>
    <s v="GB"/>
    <s v="GBP"/>
    <n v="1474844400"/>
    <n v="1469871148"/>
    <b v="0"/>
    <n v="80"/>
    <b v="1"/>
    <s v="theater/plays"/>
    <n v="60"/>
    <n v="29.86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553"/>
    <x v="0"/>
    <s v="US"/>
    <s v="USD"/>
    <n v="1410580800"/>
    <n v="1409336373"/>
    <b v="0"/>
    <n v="74"/>
    <b v="1"/>
    <s v="theater/plays"/>
    <n v="6"/>
    <n v="7.47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40153"/>
    <x v="0"/>
    <s v="US"/>
    <s v="USD"/>
    <n v="1439136000"/>
    <n v="1438188106"/>
    <b v="0"/>
    <n v="7"/>
    <b v="1"/>
    <s v="theater/plays"/>
    <n v="8031"/>
    <n v="5736.1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2841"/>
    <x v="0"/>
    <s v="US"/>
    <s v="USD"/>
    <n v="1461823140"/>
    <n v="1459411371"/>
    <b v="0"/>
    <n v="34"/>
    <b v="1"/>
    <s v="theater/plays"/>
    <n v="86"/>
    <n v="83.56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155"/>
    <x v="0"/>
    <s v="US"/>
    <s v="USD"/>
    <n v="1436587140"/>
    <n v="1434069205"/>
    <b v="0"/>
    <n v="86"/>
    <b v="1"/>
    <s v="theater/plays"/>
    <n v="19"/>
    <n v="13.4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7433.48"/>
    <x v="0"/>
    <s v="GB"/>
    <s v="GBP"/>
    <n v="1484740918"/>
    <n v="1483012918"/>
    <b v="0"/>
    <n v="37"/>
    <b v="1"/>
    <s v="theater/plays"/>
    <n v="451"/>
    <n v="200.9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40280"/>
    <x v="0"/>
    <s v="US"/>
    <s v="USD"/>
    <n v="1436749200"/>
    <n v="1434997018"/>
    <b v="0"/>
    <n v="18"/>
    <b v="1"/>
    <s v="theater/plays"/>
    <n v="8056"/>
    <n v="2237.7800000000002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3851.5"/>
    <x v="0"/>
    <s v="GB"/>
    <s v="GBP"/>
    <n v="1460318400"/>
    <n v="1457881057"/>
    <b v="0"/>
    <n v="22"/>
    <b v="1"/>
    <s v="theater/plays"/>
    <n v="140"/>
    <n v="175.07"/>
    <x v="1"/>
    <s v="plays"/>
    <x v="3530"/>
    <d v="2016-04-10T20:00:00"/>
  </r>
  <r>
    <n v="3531"/>
    <s v="The Reinvention of Lily Johnson"/>
    <s v="A political comedy for a crazy election year"/>
    <n v="1000"/>
    <n v="15606.4"/>
    <x v="0"/>
    <s v="US"/>
    <s v="USD"/>
    <n v="1467301334"/>
    <n v="1464709334"/>
    <b v="0"/>
    <n v="26"/>
    <b v="1"/>
    <s v="theater/plays"/>
    <n v="1561"/>
    <n v="600.25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7390"/>
    <x v="0"/>
    <s v="US"/>
    <s v="USD"/>
    <n v="1411012740"/>
    <n v="1409667827"/>
    <b v="0"/>
    <n v="27"/>
    <b v="1"/>
    <s v="theater/plays"/>
    <n v="1811"/>
    <n v="644.07000000000005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40357"/>
    <x v="0"/>
    <s v="US"/>
    <s v="USD"/>
    <n v="1447269367"/>
    <n v="1444673767"/>
    <b v="0"/>
    <n v="8"/>
    <b v="1"/>
    <s v="theater/plays"/>
    <n v="8071"/>
    <n v="5044.63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1883.64"/>
    <x v="0"/>
    <s v="US"/>
    <s v="USD"/>
    <n v="1443711623"/>
    <n v="1440687623"/>
    <b v="0"/>
    <n v="204"/>
    <b v="1"/>
    <s v="theater/plays"/>
    <n v="38"/>
    <n v="9.2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6207"/>
    <x v="0"/>
    <s v="GB"/>
    <s v="GBP"/>
    <n v="1443808800"/>
    <n v="1441120910"/>
    <b v="0"/>
    <n v="46"/>
    <b v="1"/>
    <s v="theater/plays"/>
    <n v="310"/>
    <n v="134.9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167820.6"/>
    <x v="0"/>
    <s v="GB"/>
    <s v="GBP"/>
    <n v="1450612740"/>
    <n v="1448040425"/>
    <b v="0"/>
    <n v="17"/>
    <b v="1"/>
    <s v="theater/plays"/>
    <n v="111880"/>
    <n v="9871.799999999999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24108"/>
    <x v="0"/>
    <s v="CA"/>
    <s v="CAD"/>
    <n v="1416211140"/>
    <n v="1413016216"/>
    <b v="0"/>
    <n v="28"/>
    <b v="1"/>
    <s v="theater/plays"/>
    <n v="3572"/>
    <n v="861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6208.98"/>
    <x v="0"/>
    <s v="GB"/>
    <s v="GBP"/>
    <n v="1471428340"/>
    <n v="1469009140"/>
    <b v="0"/>
    <n v="83"/>
    <b v="1"/>
    <s v="theater/plays"/>
    <n v="310"/>
    <n v="74.81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26577"/>
    <x v="0"/>
    <s v="US"/>
    <s v="USD"/>
    <n v="1473358122"/>
    <n v="1471543722"/>
    <b v="0"/>
    <n v="13"/>
    <b v="1"/>
    <s v="theater/plays"/>
    <n v="4430"/>
    <n v="2044.38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79335.360000000001"/>
    <x v="0"/>
    <s v="GB"/>
    <s v="GBP"/>
    <n v="1466899491"/>
    <n v="1464307491"/>
    <b v="0"/>
    <n v="8"/>
    <b v="1"/>
    <s v="theater/plays"/>
    <n v="26445"/>
    <n v="9916.92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0556"/>
    <x v="0"/>
    <s v="GB"/>
    <s v="GBP"/>
    <n v="1441042275"/>
    <n v="1438882275"/>
    <b v="0"/>
    <n v="32"/>
    <b v="1"/>
    <s v="theater/plays"/>
    <n v="880"/>
    <n v="329.88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1260"/>
    <x v="0"/>
    <s v="US"/>
    <s v="USD"/>
    <n v="1410099822"/>
    <n v="1404915822"/>
    <b v="0"/>
    <n v="85"/>
    <b v="1"/>
    <s v="theater/plays"/>
    <n v="23"/>
    <n v="14.82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8807"/>
    <x v="0"/>
    <s v="DE"/>
    <s v="EUR"/>
    <n v="1435255659"/>
    <n v="1432663659"/>
    <b v="0"/>
    <n v="29"/>
    <b v="1"/>
    <s v="theater/plays"/>
    <n v="587"/>
    <n v="303.69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4669"/>
    <x v="0"/>
    <s v="US"/>
    <s v="USD"/>
    <n v="1425758257"/>
    <n v="1423166257"/>
    <b v="0"/>
    <n v="24"/>
    <b v="1"/>
    <s v="theater/plays"/>
    <n v="187"/>
    <n v="194.54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6222"/>
    <x v="0"/>
    <s v="US"/>
    <s v="USD"/>
    <n v="1428780159"/>
    <n v="1426188159"/>
    <b v="0"/>
    <n v="8"/>
    <b v="1"/>
    <s v="theater/plays"/>
    <n v="42489"/>
    <n v="13277.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032"/>
    <x v="0"/>
    <s v="US"/>
    <s v="USD"/>
    <n v="1427860740"/>
    <n v="1426002684"/>
    <b v="0"/>
    <n v="19"/>
    <b v="1"/>
    <s v="theater/plays"/>
    <n v="1003"/>
    <n v="580.6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10"/>
    <x v="0"/>
    <s v="US"/>
    <s v="USD"/>
    <n v="1463198340"/>
    <n v="1461117201"/>
    <b v="0"/>
    <n v="336"/>
    <b v="1"/>
    <s v="theater/plays"/>
    <n v="0"/>
    <n v="0.03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5116.18"/>
    <x v="0"/>
    <s v="US"/>
    <s v="USD"/>
    <n v="1457139600"/>
    <n v="1455230214"/>
    <b v="0"/>
    <n v="13"/>
    <b v="1"/>
    <s v="theater/plays"/>
    <n v="244"/>
    <n v="393.55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5650"/>
    <x v="0"/>
    <s v="GB"/>
    <s v="GBP"/>
    <n v="1441358873"/>
    <n v="1438939673"/>
    <b v="0"/>
    <n v="42"/>
    <b v="1"/>
    <s v="theater/plays"/>
    <n v="1565"/>
    <n v="372.62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4673"/>
    <x v="0"/>
    <s v="GB"/>
    <s v="GBP"/>
    <n v="1462224398"/>
    <n v="1459632398"/>
    <b v="0"/>
    <n v="64"/>
    <b v="1"/>
    <s v="theater/plays"/>
    <n v="187"/>
    <n v="73.02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8815"/>
    <x v="0"/>
    <s v="US"/>
    <s v="USD"/>
    <n v="1400796420"/>
    <n v="1398342170"/>
    <b v="0"/>
    <n v="25"/>
    <b v="1"/>
    <s v="theater/plays"/>
    <n v="588"/>
    <n v="352.6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20398"/>
    <x v="0"/>
    <s v="GB"/>
    <s v="GBP"/>
    <n v="1403964324"/>
    <n v="1401372324"/>
    <b v="0"/>
    <n v="20"/>
    <b v="1"/>
    <s v="theater/plays"/>
    <n v="2639"/>
    <n v="1019.9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1261"/>
    <x v="0"/>
    <s v="US"/>
    <s v="USD"/>
    <n v="1439337600"/>
    <n v="1436575280"/>
    <b v="0"/>
    <n v="104"/>
    <b v="1"/>
    <s v="theater/plays"/>
    <n v="23"/>
    <n v="12.13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1884"/>
    <x v="0"/>
    <s v="US"/>
    <s v="USD"/>
    <n v="1423674000"/>
    <n v="1421025159"/>
    <b v="0"/>
    <n v="53"/>
    <b v="1"/>
    <s v="theater/plays"/>
    <n v="38"/>
    <n v="35.54999999999999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5016"/>
    <x v="0"/>
    <s v="IT"/>
    <s v="EUR"/>
    <n v="1479382594"/>
    <n v="1476786994"/>
    <b v="0"/>
    <n v="14"/>
    <b v="1"/>
    <s v="theater/plays"/>
    <n v="209"/>
    <n v="358.29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5087"/>
    <x v="0"/>
    <s v="GB"/>
    <s v="GBP"/>
    <n v="1408289724"/>
    <n v="1403105724"/>
    <b v="0"/>
    <n v="20"/>
    <b v="1"/>
    <s v="theater/plays"/>
    <n v="231"/>
    <n v="254.3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0"/>
    <x v="0"/>
    <s v="US"/>
    <s v="USD"/>
    <n v="1399271911"/>
    <n v="1396334311"/>
    <b v="0"/>
    <n v="558"/>
    <b v="1"/>
    <s v="theater/plays"/>
    <n v="0"/>
    <n v="0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7754"/>
    <x v="0"/>
    <s v="GB"/>
    <s v="GBP"/>
    <n v="1435352400"/>
    <n v="1431718575"/>
    <b v="0"/>
    <n v="22"/>
    <b v="1"/>
    <s v="theater/plays"/>
    <n v="16501"/>
    <n v="2625.18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5651"/>
    <x v="0"/>
    <s v="AU"/>
    <s v="AUD"/>
    <n v="1438333080"/>
    <n v="1436408308"/>
    <b v="0"/>
    <n v="24"/>
    <b v="1"/>
    <s v="theater/plays"/>
    <n v="1565"/>
    <n v="652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2929"/>
    <x v="0"/>
    <s v="CA"/>
    <s v="CAD"/>
    <n v="1432694700"/>
    <n v="1429651266"/>
    <b v="0"/>
    <n v="74"/>
    <b v="1"/>
    <s v="theater/plays"/>
    <n v="92"/>
    <n v="39.58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4678.5"/>
    <x v="0"/>
    <s v="US"/>
    <s v="USD"/>
    <n v="1438799760"/>
    <n v="1437236378"/>
    <b v="0"/>
    <n v="54"/>
    <b v="1"/>
    <s v="theater/plays"/>
    <n v="187"/>
    <n v="86.64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0175"/>
    <x v="0"/>
    <s v="GB"/>
    <s v="GBP"/>
    <n v="1457906400"/>
    <n v="1457115427"/>
    <b v="0"/>
    <n v="31"/>
    <b v="1"/>
    <s v="theater/plays"/>
    <n v="19103"/>
    <n v="1941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40404"/>
    <x v="0"/>
    <s v="GB"/>
    <s v="GBP"/>
    <n v="1470078000"/>
    <n v="1467648456"/>
    <b v="0"/>
    <n v="25"/>
    <b v="1"/>
    <s v="theater/plays"/>
    <n v="8081"/>
    <n v="1616.16"/>
    <x v="1"/>
    <s v="plays"/>
    <x v="3563"/>
    <d v="2016-08-01T19:00:00"/>
  </r>
  <r>
    <n v="3564"/>
    <s v="The Pillowman Aberdeen"/>
    <s v="Multi Award-Winng play THE PILLOWMAN coming to the Arts Centre Theatre, Aberdeen"/>
    <n v="1000"/>
    <n v="15673.44"/>
    <x v="0"/>
    <s v="GB"/>
    <s v="GBP"/>
    <n v="1444060800"/>
    <n v="1440082649"/>
    <b v="0"/>
    <n v="17"/>
    <b v="1"/>
    <s v="theater/plays"/>
    <n v="1567"/>
    <n v="921.97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7914"/>
    <x v="0"/>
    <s v="US"/>
    <s v="USD"/>
    <n v="1420048208"/>
    <n v="1417456208"/>
    <b v="0"/>
    <n v="12"/>
    <b v="1"/>
    <s v="theater/plays"/>
    <n v="1990"/>
    <n v="1492.83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6210"/>
    <x v="0"/>
    <s v="GB"/>
    <s v="GBP"/>
    <n v="1422015083"/>
    <n v="1419423083"/>
    <b v="0"/>
    <n v="38"/>
    <b v="1"/>
    <s v="theater/plays"/>
    <n v="311"/>
    <n v="163.41999999999999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5677.5"/>
    <x v="0"/>
    <s v="GB"/>
    <s v="GBP"/>
    <n v="1433964444"/>
    <n v="1431372444"/>
    <b v="0"/>
    <n v="41"/>
    <b v="1"/>
    <s v="theater/plays"/>
    <n v="1568"/>
    <n v="382.38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5696"/>
    <x v="0"/>
    <s v="US"/>
    <s v="USD"/>
    <n v="1410975994"/>
    <n v="1408383994"/>
    <b v="0"/>
    <n v="19"/>
    <b v="1"/>
    <s v="theater/plays"/>
    <n v="1570"/>
    <n v="826.11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1888"/>
    <x v="0"/>
    <s v="US"/>
    <s v="USD"/>
    <n v="1420734696"/>
    <n v="1418142696"/>
    <b v="0"/>
    <n v="41"/>
    <b v="1"/>
    <s v="theater/plays"/>
    <n v="38"/>
    <n v="46.0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6215"/>
    <x v="0"/>
    <s v="US"/>
    <s v="USD"/>
    <n v="1420009200"/>
    <n v="1417593483"/>
    <b v="0"/>
    <n v="26"/>
    <b v="1"/>
    <s v="theater/plays"/>
    <n v="311"/>
    <n v="239.04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8827"/>
    <x v="0"/>
    <s v="GB"/>
    <s v="GBP"/>
    <n v="1414701413"/>
    <n v="1412109413"/>
    <b v="0"/>
    <n v="25"/>
    <b v="1"/>
    <s v="theater/plays"/>
    <n v="588"/>
    <n v="353.08"/>
    <x v="1"/>
    <s v="plays"/>
    <x v="3571"/>
    <d v="2014-10-30T20:36:53"/>
  </r>
  <r>
    <n v="3572"/>
    <s v="Monster"/>
    <s v="A darkly comic one woman show by Abram Rooney as part of The Camden Fringe 2015."/>
    <n v="500"/>
    <n v="40502.99"/>
    <x v="0"/>
    <s v="GB"/>
    <s v="GBP"/>
    <n v="1434894082"/>
    <n v="1432302082"/>
    <b v="0"/>
    <n v="9"/>
    <b v="1"/>
    <s v="theater/plays"/>
    <n v="8101"/>
    <n v="4500.33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432"/>
    <x v="0"/>
    <s v="GB"/>
    <s v="GBP"/>
    <n v="1415440846"/>
    <n v="1412845246"/>
    <b v="0"/>
    <n v="78"/>
    <b v="1"/>
    <s v="theater/plays"/>
    <n v="114"/>
    <n v="4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1200"/>
    <x v="0"/>
    <s v="US"/>
    <s v="USD"/>
    <n v="1415921848"/>
    <n v="1413326248"/>
    <b v="0"/>
    <n v="45"/>
    <b v="1"/>
    <s v="theater/plays"/>
    <n v="21"/>
    <n v="26.6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553"/>
    <x v="0"/>
    <s v="US"/>
    <s v="USD"/>
    <n v="1470887940"/>
    <n v="1468176527"/>
    <b v="0"/>
    <n v="102"/>
    <b v="1"/>
    <s v="theater/plays"/>
    <n v="6"/>
    <n v="5.42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210171"/>
    <x v="0"/>
    <s v="US"/>
    <s v="USD"/>
    <n v="1480947054"/>
    <n v="1475759454"/>
    <b v="0"/>
    <n v="5"/>
    <b v="1"/>
    <s v="theater/plays"/>
    <n v="210171"/>
    <n v="42034.2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26619"/>
    <x v="0"/>
    <s v="US"/>
    <s v="USD"/>
    <n v="1430029680"/>
    <n v="1427741583"/>
    <b v="0"/>
    <n v="27"/>
    <b v="1"/>
    <s v="theater/plays"/>
    <n v="4437"/>
    <n v="985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8832.49"/>
    <x v="0"/>
    <s v="GB"/>
    <s v="GBP"/>
    <n v="1462037777"/>
    <n v="1459445777"/>
    <b v="0"/>
    <n v="37"/>
    <b v="1"/>
    <s v="theater/plays"/>
    <n v="589"/>
    <n v="238.72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40594"/>
    <x v="0"/>
    <s v="GB"/>
    <s v="GBP"/>
    <n v="1459444656"/>
    <n v="1456856256"/>
    <b v="0"/>
    <n v="14"/>
    <b v="1"/>
    <s v="theater/plays"/>
    <n v="8119"/>
    <n v="2899.57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8066"/>
    <x v="0"/>
    <s v="US"/>
    <s v="USD"/>
    <n v="1425185940"/>
    <n v="1421900022"/>
    <b v="0"/>
    <n v="27"/>
    <b v="1"/>
    <s v="theater/plays"/>
    <n v="2007"/>
    <n v="669.11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8837"/>
    <x v="0"/>
    <s v="GB"/>
    <s v="GBP"/>
    <n v="1406719110"/>
    <n v="1405509510"/>
    <b v="0"/>
    <n v="45"/>
    <b v="1"/>
    <s v="theater/plays"/>
    <n v="589"/>
    <n v="196.38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15700"/>
    <x v="0"/>
    <s v="US"/>
    <s v="USD"/>
    <n v="1459822682"/>
    <n v="1458613082"/>
    <b v="0"/>
    <n v="49"/>
    <b v="1"/>
    <s v="theater/plays"/>
    <n v="1570"/>
    <n v="320.41000000000003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440"/>
    <x v="0"/>
    <s v="US"/>
    <s v="USD"/>
    <n v="1460970805"/>
    <n v="1455790405"/>
    <b v="0"/>
    <n v="24"/>
    <b v="1"/>
    <s v="theater/plays"/>
    <n v="115"/>
    <n v="143.33000000000001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41"/>
    <x v="0"/>
    <s v="GB"/>
    <s v="GBP"/>
    <n v="1436772944"/>
    <n v="1434180944"/>
    <b v="0"/>
    <n v="112"/>
    <b v="1"/>
    <s v="theater/plays"/>
    <n v="115"/>
    <n v="30.72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2755"/>
    <x v="0"/>
    <s v="US"/>
    <s v="USD"/>
    <n v="1419181890"/>
    <n v="1416589890"/>
    <b v="0"/>
    <n v="23"/>
    <b v="1"/>
    <s v="theater/plays"/>
    <n v="81"/>
    <n v="119.78"/>
    <x v="1"/>
    <s v="plays"/>
    <x v="3585"/>
    <d v="2014-12-21T17:11:30"/>
  </r>
  <r>
    <n v="3586"/>
    <s v="Actors &amp; Musicians who are Blind or Autistic"/>
    <s v="See Theatre In A New Light"/>
    <n v="7500"/>
    <n v="898"/>
    <x v="0"/>
    <s v="US"/>
    <s v="USD"/>
    <n v="1474649070"/>
    <n v="1469465070"/>
    <b v="0"/>
    <n v="54"/>
    <b v="1"/>
    <s v="theater/plays"/>
    <n v="12"/>
    <n v="16.63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40690"/>
    <x v="0"/>
    <s v="GB"/>
    <s v="GBP"/>
    <n v="1467054000"/>
    <n v="1463144254"/>
    <b v="0"/>
    <n v="28"/>
    <b v="1"/>
    <s v="theater/plays"/>
    <n v="8138"/>
    <n v="1453.2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137254.84"/>
    <x v="0"/>
    <s v="GB"/>
    <s v="GBP"/>
    <n v="1430348400"/>
    <n v="1428436410"/>
    <b v="0"/>
    <n v="11"/>
    <b v="1"/>
    <s v="theater/plays"/>
    <n v="68627"/>
    <n v="12477.71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2390"/>
    <x v="0"/>
    <s v="US"/>
    <s v="USD"/>
    <n v="1432654347"/>
    <n v="1430494347"/>
    <b v="0"/>
    <n v="62"/>
    <b v="1"/>
    <s v="theater/plays"/>
    <n v="60"/>
    <n v="38.549999999999997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1897"/>
    <x v="0"/>
    <s v="GB"/>
    <s v="GBP"/>
    <n v="1413792034"/>
    <n v="1411200034"/>
    <b v="0"/>
    <n v="73"/>
    <b v="1"/>
    <s v="theater/plays"/>
    <n v="38"/>
    <n v="25.99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23096"/>
    <x v="0"/>
    <s v="US"/>
    <s v="USD"/>
    <n v="1422075540"/>
    <n v="1419979544"/>
    <b v="0"/>
    <n v="18"/>
    <b v="1"/>
    <s v="theater/plays"/>
    <n v="3299"/>
    <n v="1283.1099999999999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6215.56"/>
    <x v="0"/>
    <s v="US"/>
    <s v="USD"/>
    <n v="1423630740"/>
    <n v="1418673307"/>
    <b v="0"/>
    <n v="35"/>
    <b v="1"/>
    <s v="theater/plays"/>
    <n v="311"/>
    <n v="177.59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449"/>
    <x v="0"/>
    <s v="US"/>
    <s v="USD"/>
    <n v="1420489560"/>
    <n v="1417469639"/>
    <b v="0"/>
    <n v="43"/>
    <b v="1"/>
    <s v="theater/plays"/>
    <n v="115"/>
    <n v="80.209999999999994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7525.12"/>
    <x v="0"/>
    <s v="US"/>
    <s v="USD"/>
    <n v="1472952982"/>
    <n v="1470792982"/>
    <b v="0"/>
    <n v="36"/>
    <b v="1"/>
    <s v="theater/plays"/>
    <n v="470"/>
    <n v="209.03"/>
    <x v="1"/>
    <s v="plays"/>
    <x v="3594"/>
    <d v="2016-09-04T01:36:22"/>
  </r>
  <r>
    <n v="3595"/>
    <s v="The Flu Season"/>
    <s v="A new theatre company staging Will Eno's The Flu Season in Seattle"/>
    <n v="2600"/>
    <n v="3938"/>
    <x v="0"/>
    <s v="US"/>
    <s v="USD"/>
    <n v="1426229940"/>
    <n v="1423959123"/>
    <b v="0"/>
    <n v="62"/>
    <b v="1"/>
    <s v="theater/plays"/>
    <n v="151"/>
    <n v="63.52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045"/>
    <x v="0"/>
    <s v="CA"/>
    <s v="CAD"/>
    <n v="1409072982"/>
    <n v="1407258582"/>
    <b v="0"/>
    <n v="15"/>
    <b v="1"/>
    <s v="theater/plays"/>
    <n v="1004"/>
    <n v="736.33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4685"/>
    <x v="0"/>
    <s v="US"/>
    <s v="USD"/>
    <n v="1456984740"/>
    <n v="1455717790"/>
    <b v="0"/>
    <n v="33"/>
    <b v="1"/>
    <s v="theater/plays"/>
    <n v="187"/>
    <n v="141.97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5705"/>
    <x v="0"/>
    <s v="US"/>
    <s v="USD"/>
    <n v="1409720340"/>
    <n v="1408129822"/>
    <b v="0"/>
    <n v="27"/>
    <b v="1"/>
    <s v="theater/plays"/>
    <n v="1571"/>
    <n v="581.66999999999996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40850"/>
    <x v="0"/>
    <s v="US"/>
    <s v="USD"/>
    <n v="1440892800"/>
    <n v="1438715077"/>
    <b v="0"/>
    <n v="17"/>
    <b v="1"/>
    <s v="theater/plays"/>
    <n v="8170"/>
    <n v="2402.94"/>
    <x v="1"/>
    <s v="plays"/>
    <x v="3599"/>
    <d v="2015-08-30T00:00:00"/>
  </r>
  <r>
    <n v="3600"/>
    <s v="Pariah"/>
    <s v="The First Play From The Man Who Brought You The Black James Bond!"/>
    <n v="10"/>
    <n v="791862"/>
    <x v="0"/>
    <s v="US"/>
    <s v="USD"/>
    <n v="1476390164"/>
    <n v="1473970964"/>
    <b v="0"/>
    <n v="4"/>
    <b v="1"/>
    <s v="theater/plays"/>
    <n v="7918620"/>
    <n v="197965.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6220"/>
    <x v="0"/>
    <s v="GB"/>
    <s v="GBP"/>
    <n v="1421452682"/>
    <n v="1418860682"/>
    <b v="0"/>
    <n v="53"/>
    <b v="1"/>
    <s v="theater/plays"/>
    <n v="311"/>
    <n v="117.36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2399.94"/>
    <x v="0"/>
    <s v="US"/>
    <s v="USD"/>
    <n v="1463520479"/>
    <n v="1458336479"/>
    <b v="0"/>
    <n v="49"/>
    <b v="1"/>
    <s v="theater/plays"/>
    <n v="60"/>
    <n v="48.98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8950"/>
    <x v="0"/>
    <s v="US"/>
    <s v="USD"/>
    <n v="1446759880"/>
    <n v="1444164280"/>
    <b v="0"/>
    <n v="57"/>
    <b v="1"/>
    <s v="theater/plays"/>
    <n v="597"/>
    <n v="157.0200000000000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453.69"/>
    <x v="0"/>
    <s v="US"/>
    <s v="USD"/>
    <n v="1461913140"/>
    <n v="1461370956"/>
    <b v="0"/>
    <n v="69"/>
    <b v="1"/>
    <s v="theater/plays"/>
    <n v="115"/>
    <n v="50.0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106330.39"/>
    <x v="0"/>
    <s v="GB"/>
    <s v="GBP"/>
    <n v="1455390126"/>
    <n v="1452798126"/>
    <b v="0"/>
    <n v="15"/>
    <b v="1"/>
    <s v="theater/plays"/>
    <n v="42532"/>
    <n v="7088.69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460"/>
    <x v="0"/>
    <s v="GB"/>
    <s v="GBP"/>
    <n v="1471185057"/>
    <n v="1468593057"/>
    <b v="0"/>
    <n v="64"/>
    <b v="1"/>
    <s v="theater/plays"/>
    <n v="115"/>
    <n v="54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28474"/>
    <x v="0"/>
    <s v="GB"/>
    <s v="GBP"/>
    <n v="1450137600"/>
    <n v="1448924882"/>
    <b v="0"/>
    <n v="20"/>
    <b v="1"/>
    <s v="theater/plays"/>
    <n v="5177"/>
    <n v="1423.7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20032"/>
    <x v="0"/>
    <s v="GB"/>
    <s v="GBP"/>
    <n v="1466172000"/>
    <n v="1463418090"/>
    <b v="0"/>
    <n v="27"/>
    <b v="1"/>
    <s v="theater/plays"/>
    <n v="2504"/>
    <n v="741.9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6842"/>
    <x v="0"/>
    <s v="GB"/>
    <s v="GBP"/>
    <n v="1459378085"/>
    <n v="1456789685"/>
    <b v="0"/>
    <n v="21"/>
    <b v="1"/>
    <s v="theater/plays"/>
    <n v="349"/>
    <n v="325.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5723"/>
    <x v="0"/>
    <s v="GB"/>
    <s v="GBP"/>
    <n v="1439806936"/>
    <n v="1437214936"/>
    <b v="0"/>
    <n v="31"/>
    <b v="1"/>
    <s v="theater/plays"/>
    <n v="1572"/>
    <n v="507.19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4712"/>
    <x v="0"/>
    <s v="GB"/>
    <s v="GBP"/>
    <n v="1428483201"/>
    <n v="1425891201"/>
    <b v="0"/>
    <n v="51"/>
    <b v="1"/>
    <s v="theater/plays"/>
    <n v="188"/>
    <n v="92.39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1908"/>
    <x v="0"/>
    <s v="CA"/>
    <s v="CAD"/>
    <n v="1402334811"/>
    <n v="1401470811"/>
    <b v="0"/>
    <n v="57"/>
    <b v="1"/>
    <s v="theater/plays"/>
    <n v="38"/>
    <n v="33.4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0085"/>
    <x v="0"/>
    <s v="US"/>
    <s v="USD"/>
    <n v="1403964574"/>
    <n v="1401372574"/>
    <b v="0"/>
    <n v="20"/>
    <b v="1"/>
    <s v="theater/plays"/>
    <n v="807"/>
    <n v="504.2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4743"/>
    <x v="0"/>
    <s v="US"/>
    <s v="USD"/>
    <n v="1434675616"/>
    <n v="1432083616"/>
    <b v="0"/>
    <n v="71"/>
    <b v="1"/>
    <s v="theater/plays"/>
    <n v="190"/>
    <n v="66.8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4784"/>
    <x v="0"/>
    <s v="GB"/>
    <s v="GBP"/>
    <n v="1449756896"/>
    <n v="1447164896"/>
    <b v="0"/>
    <n v="72"/>
    <b v="1"/>
    <s v="theater/plays"/>
    <n v="191"/>
    <n v="66.44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4794.82"/>
    <x v="0"/>
    <s v="GB"/>
    <s v="GBP"/>
    <n v="1426801664"/>
    <n v="1424213264"/>
    <b v="0"/>
    <n v="45"/>
    <b v="1"/>
    <s v="theater/plays"/>
    <n v="192"/>
    <n v="106.55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21905"/>
    <x v="0"/>
    <s v="GB"/>
    <s v="GBP"/>
    <n v="1488240000"/>
    <n v="1486996729"/>
    <b v="0"/>
    <n v="51"/>
    <b v="1"/>
    <s v="theater/plays"/>
    <n v="2960"/>
    <n v="429.51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6235"/>
    <x v="0"/>
    <s v="GB"/>
    <s v="GBP"/>
    <n v="1433343850"/>
    <n v="1430751850"/>
    <b v="0"/>
    <n v="56"/>
    <b v="1"/>
    <s v="theater/plays"/>
    <n v="312"/>
    <n v="111.34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5725"/>
    <x v="0"/>
    <s v="US"/>
    <s v="USD"/>
    <n v="1479592800"/>
    <n v="1476760226"/>
    <b v="0"/>
    <n v="17"/>
    <b v="1"/>
    <s v="theater/plays"/>
    <n v="1573"/>
    <n v="925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301"/>
    <x v="0"/>
    <s v="US"/>
    <s v="USD"/>
    <n v="1425528000"/>
    <n v="1422916261"/>
    <b v="0"/>
    <n v="197"/>
    <b v="1"/>
    <s v="theater/plays"/>
    <n v="3"/>
    <n v="1.53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465"/>
    <x v="0"/>
    <s v="US"/>
    <s v="USD"/>
    <n v="1475269200"/>
    <n v="1473200844"/>
    <b v="0"/>
    <n v="70"/>
    <b v="1"/>
    <s v="theater/plays"/>
    <n v="116"/>
    <n v="49.5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5744"/>
    <x v="0"/>
    <s v="US"/>
    <s v="USD"/>
    <n v="1411874580"/>
    <n v="1409030371"/>
    <b v="0"/>
    <n v="21"/>
    <b v="1"/>
    <s v="theater/plays"/>
    <n v="1574"/>
    <n v="749.71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4796"/>
    <x v="0"/>
    <s v="US"/>
    <s v="USD"/>
    <n v="1406358000"/>
    <n v="1404841270"/>
    <b v="0"/>
    <n v="34"/>
    <b v="1"/>
    <s v="theater/plays"/>
    <n v="192"/>
    <n v="141.06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465.32"/>
    <x v="0"/>
    <s v="US"/>
    <s v="USD"/>
    <n v="1471977290"/>
    <n v="1466793290"/>
    <b v="0"/>
    <n v="39"/>
    <b v="1"/>
    <s v="theater/plays"/>
    <n v="116"/>
    <n v="88.8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466"/>
    <x v="0"/>
    <s v="GB"/>
    <s v="GBP"/>
    <n v="1435851577"/>
    <n v="1433259577"/>
    <b v="0"/>
    <n v="78"/>
    <b v="1"/>
    <s v="theater/plays"/>
    <n v="116"/>
    <n v="44.44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2400"/>
    <x v="0"/>
    <s v="GB"/>
    <s v="GBP"/>
    <n v="1408204857"/>
    <n v="1406390457"/>
    <b v="0"/>
    <n v="48"/>
    <b v="1"/>
    <s v="theater/plays"/>
    <n v="60"/>
    <n v="50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6240"/>
    <x v="0"/>
    <s v="US"/>
    <s v="USD"/>
    <n v="1463803140"/>
    <n v="1459446487"/>
    <b v="0"/>
    <n v="29"/>
    <b v="1"/>
    <s v="theater/plays"/>
    <n v="312"/>
    <n v="215.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0"/>
    <x v="2"/>
    <s v="US"/>
    <s v="USD"/>
    <n v="1462467600"/>
    <n v="1457403364"/>
    <b v="0"/>
    <n v="2"/>
    <b v="0"/>
    <s v="theater/musical"/>
    <n v="0"/>
    <n v="0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3466"/>
    <x v="2"/>
    <s v="GB"/>
    <s v="GBP"/>
    <n v="1417295990"/>
    <n v="1414700390"/>
    <b v="0"/>
    <n v="1"/>
    <b v="0"/>
    <s v="theater/musical"/>
    <n v="116"/>
    <n v="3466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100"/>
    <x v="2"/>
    <s v="US"/>
    <s v="USD"/>
    <n v="1411444740"/>
    <n v="1409335497"/>
    <b v="0"/>
    <n v="59"/>
    <b v="0"/>
    <s v="theater/musical"/>
    <n v="1"/>
    <n v="1.69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41000"/>
    <x v="2"/>
    <s v="GB"/>
    <s v="GBP"/>
    <n v="1416781749"/>
    <n v="1415053749"/>
    <b v="0"/>
    <n v="1"/>
    <b v="0"/>
    <s v="theater/musical"/>
    <n v="8200"/>
    <n v="410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910"/>
    <x v="2"/>
    <s v="US"/>
    <s v="USD"/>
    <n v="1479517200"/>
    <n v="1475765867"/>
    <b v="0"/>
    <n v="31"/>
    <b v="0"/>
    <s v="theater/musical"/>
    <n v="38"/>
    <n v="61.61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0"/>
    <x v="2"/>
    <s v="CA"/>
    <s v="CAD"/>
    <n v="1484366340"/>
    <n v="1480219174"/>
    <b v="0"/>
    <n v="18"/>
    <b v="0"/>
    <s v="theater/musical"/>
    <n v="0"/>
    <n v="0"/>
    <x v="1"/>
    <s v="musical"/>
    <x v="3634"/>
    <d v="2017-01-14T03:59:00"/>
  </r>
  <r>
    <n v="3635"/>
    <s v="Mary's Son"/>
    <s v="Mary's Son is a pop opera about Jesus and the hope he brings to all people."/>
    <n v="3500"/>
    <n v="2681"/>
    <x v="2"/>
    <s v="US"/>
    <s v="USD"/>
    <n v="1461186676"/>
    <n v="1458594676"/>
    <b v="0"/>
    <n v="10"/>
    <b v="0"/>
    <s v="theater/musical"/>
    <n v="77"/>
    <n v="268.10000000000002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3470"/>
    <x v="2"/>
    <s v="US"/>
    <s v="USD"/>
    <n v="1420130935"/>
    <n v="1417538935"/>
    <b v="0"/>
    <n v="14"/>
    <b v="0"/>
    <s v="theater/musical"/>
    <n v="116"/>
    <n v="247.86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842"/>
    <x v="2"/>
    <s v="CA"/>
    <s v="CAD"/>
    <n v="1429456132"/>
    <n v="1424275732"/>
    <b v="0"/>
    <n v="2"/>
    <b v="0"/>
    <s v="theater/musical"/>
    <n v="86"/>
    <n v="1421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42.25"/>
    <x v="2"/>
    <s v="US"/>
    <s v="USD"/>
    <n v="1475853060"/>
    <n v="1470672906"/>
    <b v="0"/>
    <n v="1"/>
    <b v="0"/>
    <s v="theater/musical"/>
    <n v="0"/>
    <n v="42.25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5808"/>
    <x v="2"/>
    <s v="US"/>
    <s v="USD"/>
    <n v="1431283530"/>
    <n v="1428691530"/>
    <b v="0"/>
    <n v="3"/>
    <b v="0"/>
    <s v="theater/musical"/>
    <n v="1581"/>
    <n v="5269.33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3485"/>
    <x v="2"/>
    <s v="US"/>
    <s v="USD"/>
    <n v="1412485200"/>
    <n v="1410966179"/>
    <b v="0"/>
    <n v="0"/>
    <b v="0"/>
    <s v="theater/musical"/>
    <n v="116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23285"/>
    <x v="2"/>
    <s v="DE"/>
    <s v="EUR"/>
    <n v="1448902800"/>
    <n v="1445369727"/>
    <b v="0"/>
    <n v="2"/>
    <b v="0"/>
    <s v="theater/musical"/>
    <n v="3326"/>
    <n v="11642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45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1913.05"/>
    <x v="2"/>
    <s v="US"/>
    <s v="USD"/>
    <n v="1457413140"/>
    <n v="1454996887"/>
    <b v="0"/>
    <n v="12"/>
    <b v="0"/>
    <s v="theater/musical"/>
    <n v="38"/>
    <n v="159.41999999999999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5851"/>
    <x v="2"/>
    <s v="CA"/>
    <s v="CAD"/>
    <n v="1479773838"/>
    <n v="1477178238"/>
    <b v="0"/>
    <n v="1"/>
    <b v="0"/>
    <s v="theater/musical"/>
    <n v="1585"/>
    <n v="1585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555"/>
    <x v="2"/>
    <s v="US"/>
    <s v="USD"/>
    <n v="1434497400"/>
    <n v="1431770802"/>
    <b v="0"/>
    <n v="8"/>
    <b v="0"/>
    <s v="theater/musical"/>
    <n v="6"/>
    <n v="69.38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41500"/>
    <x v="2"/>
    <s v="GB"/>
    <s v="GBP"/>
    <n v="1475258327"/>
    <n v="1471370327"/>
    <b v="0"/>
    <n v="2"/>
    <b v="0"/>
    <s v="theater/musical"/>
    <n v="8300"/>
    <n v="20750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"/>
    <x v="0"/>
    <s v="US"/>
    <s v="USD"/>
    <n v="1412492445"/>
    <n v="1409900445"/>
    <b v="0"/>
    <n v="73"/>
    <b v="1"/>
    <s v="theater/plays"/>
    <n v="0"/>
    <n v="0.05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21742.78"/>
    <x v="0"/>
    <s v="CA"/>
    <s v="CAD"/>
    <n v="1402938394"/>
    <n v="1400691994"/>
    <b v="0"/>
    <n v="8"/>
    <b v="1"/>
    <s v="theater/plays"/>
    <n v="2899"/>
    <n v="2717.8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41850.46"/>
    <x v="0"/>
    <s v="GB"/>
    <s v="GBP"/>
    <n v="1454412584"/>
    <n v="1452598184"/>
    <b v="0"/>
    <n v="17"/>
    <b v="1"/>
    <s v="theater/plays"/>
    <n v="8370"/>
    <n v="2461.79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41950"/>
    <x v="0"/>
    <s v="US"/>
    <s v="USD"/>
    <n v="1407686340"/>
    <n v="1404833442"/>
    <b v="0"/>
    <n v="9"/>
    <b v="1"/>
    <s v="theater/plays"/>
    <n v="8390"/>
    <n v="4661.1099999999997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9686.05"/>
    <x v="0"/>
    <s v="CA"/>
    <s v="CAD"/>
    <n v="1472097540"/>
    <n v="1471188502"/>
    <b v="0"/>
    <n v="17"/>
    <b v="1"/>
    <s v="theater/plays"/>
    <n v="26562"/>
    <n v="4687.41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6257"/>
    <x v="0"/>
    <s v="GB"/>
    <s v="GBP"/>
    <n v="1438764207"/>
    <n v="1436172207"/>
    <b v="0"/>
    <n v="33"/>
    <b v="1"/>
    <s v="theater/plays"/>
    <n v="313"/>
    <n v="189.6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9015"/>
    <x v="0"/>
    <s v="GB"/>
    <s v="GBP"/>
    <n v="1459702800"/>
    <n v="1457690386"/>
    <b v="0"/>
    <n v="38"/>
    <b v="1"/>
    <s v="theater/plays"/>
    <n v="601"/>
    <n v="237.2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1918"/>
    <x v="0"/>
    <s v="US"/>
    <s v="USD"/>
    <n v="1437202740"/>
    <n v="1434654998"/>
    <b v="0"/>
    <n v="79"/>
    <b v="1"/>
    <s v="theater/plays"/>
    <n v="38"/>
    <n v="24.2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1920"/>
    <x v="0"/>
    <s v="CH"/>
    <s v="CHF"/>
    <n v="1485989940"/>
    <n v="1483393836"/>
    <b v="0"/>
    <n v="46"/>
    <b v="1"/>
    <s v="theater/plays"/>
    <n v="38"/>
    <n v="41.74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6258"/>
    <x v="0"/>
    <s v="DK"/>
    <s v="DKK"/>
    <n v="1464817320"/>
    <n v="1462806419"/>
    <b v="0"/>
    <n v="20"/>
    <b v="1"/>
    <s v="theater/plays"/>
    <n v="313"/>
    <n v="312.89999999999998"/>
    <x v="1"/>
    <s v="plays"/>
    <x v="3657"/>
    <d v="2016-06-01T21:42:00"/>
  </r>
  <r>
    <n v="3658"/>
    <s v="Mr. Marmalade"/>
    <s v="Life is hard when your own imaginary friend can't make time for you."/>
    <n v="1500"/>
    <n v="9030"/>
    <x v="0"/>
    <s v="US"/>
    <s v="USD"/>
    <n v="1404273540"/>
    <n v="1400272580"/>
    <b v="0"/>
    <n v="20"/>
    <b v="1"/>
    <s v="theater/plays"/>
    <n v="602"/>
    <n v="451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486"/>
    <x v="0"/>
    <s v="US"/>
    <s v="USD"/>
    <n v="1426775940"/>
    <n v="1424414350"/>
    <b v="0"/>
    <n v="13"/>
    <b v="1"/>
    <s v="theater/plays"/>
    <n v="116"/>
    <n v="268.14999999999998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107148.74"/>
    <x v="0"/>
    <s v="GB"/>
    <s v="GBP"/>
    <n v="1419368925"/>
    <n v="1417208925"/>
    <b v="0"/>
    <n v="22"/>
    <b v="1"/>
    <s v="theater/plays"/>
    <n v="42859"/>
    <n v="4870.399999999999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499"/>
    <x v="0"/>
    <s v="US"/>
    <s v="USD"/>
    <n v="1460260800"/>
    <n v="1458336672"/>
    <b v="0"/>
    <n v="36"/>
    <b v="1"/>
    <s v="theater/plays"/>
    <n v="117"/>
    <n v="97.19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00"/>
    <x v="0"/>
    <s v="CA"/>
    <s v="CAD"/>
    <n v="1427775414"/>
    <n v="1425187014"/>
    <b v="0"/>
    <n v="40"/>
    <b v="1"/>
    <s v="theater/plays"/>
    <n v="10"/>
    <n v="20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113015"/>
    <x v="0"/>
    <s v="GB"/>
    <s v="GBP"/>
    <n v="1482321030"/>
    <n v="1477133430"/>
    <b v="0"/>
    <n v="9"/>
    <b v="1"/>
    <s v="theater/plays"/>
    <n v="50229"/>
    <n v="12557.22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20070"/>
    <x v="0"/>
    <s v="US"/>
    <s v="USD"/>
    <n v="1466056689"/>
    <n v="1464847089"/>
    <b v="0"/>
    <n v="19"/>
    <b v="1"/>
    <s v="theater/plays"/>
    <n v="2509"/>
    <n v="1056.32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24790"/>
    <x v="0"/>
    <s v="FR"/>
    <s v="EUR"/>
    <n v="1446062040"/>
    <n v="1445109822"/>
    <b v="0"/>
    <n v="14"/>
    <b v="1"/>
    <s v="theater/plays"/>
    <n v="3998"/>
    <n v="1770.71"/>
    <x v="1"/>
    <s v="plays"/>
    <x v="3665"/>
    <d v="2015-10-28T19:54:00"/>
  </r>
  <r>
    <n v="3666"/>
    <s v="Israel LÃ³pez @ Ojai Playwrights Conference"/>
    <s v="Artistic Internship @ Ojai Playwrights Conference"/>
    <n v="1200"/>
    <n v="10603"/>
    <x v="0"/>
    <s v="US"/>
    <s v="USD"/>
    <n v="1406185200"/>
    <n v="1404337382"/>
    <b v="0"/>
    <n v="38"/>
    <b v="1"/>
    <s v="theater/plays"/>
    <n v="884"/>
    <n v="279.02999999999997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500"/>
    <x v="0"/>
    <s v="GB"/>
    <s v="GBP"/>
    <n v="1437261419"/>
    <n v="1434669419"/>
    <b v="0"/>
    <n v="58"/>
    <b v="1"/>
    <s v="theater/plays"/>
    <n v="117"/>
    <n v="60.34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5903.5"/>
    <x v="0"/>
    <s v="US"/>
    <s v="USD"/>
    <n v="1437676380"/>
    <n v="1435670452"/>
    <b v="0"/>
    <n v="28"/>
    <b v="1"/>
    <s v="theater/plays"/>
    <n v="1590"/>
    <n v="567.98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5918.65"/>
    <x v="0"/>
    <s v="GB"/>
    <s v="GBP"/>
    <n v="1434039137"/>
    <n v="1431447137"/>
    <b v="0"/>
    <n v="17"/>
    <b v="1"/>
    <s v="theater/plays"/>
    <n v="1592"/>
    <n v="936.39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114977"/>
    <x v="0"/>
    <s v="GB"/>
    <s v="GBP"/>
    <n v="1433113200"/>
    <n v="1431951611"/>
    <b v="0"/>
    <n v="12"/>
    <b v="1"/>
    <s v="theater/plays"/>
    <n v="52262"/>
    <n v="9581.4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2689"/>
    <x v="0"/>
    <s v="US"/>
    <s v="USD"/>
    <n v="1405915140"/>
    <n v="1404140667"/>
    <b v="0"/>
    <n v="40"/>
    <b v="1"/>
    <s v="theater/plays"/>
    <n v="77"/>
    <n v="67.23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500"/>
    <x v="0"/>
    <s v="GB"/>
    <s v="GBP"/>
    <n v="1411771384"/>
    <n v="1409179384"/>
    <b v="0"/>
    <n v="57"/>
    <b v="1"/>
    <s v="theater/plays"/>
    <n v="117"/>
    <n v="61.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2400"/>
    <x v="0"/>
    <s v="GB"/>
    <s v="GBP"/>
    <n v="1415191920"/>
    <n v="1412233497"/>
    <b v="0"/>
    <n v="114"/>
    <b v="1"/>
    <s v="theater/plays"/>
    <n v="60"/>
    <n v="21.05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2070"/>
    <x v="0"/>
    <s v="DE"/>
    <s v="EUR"/>
    <n v="1472936229"/>
    <n v="1467752229"/>
    <b v="0"/>
    <n v="31"/>
    <b v="1"/>
    <s v="theater/plays"/>
    <n v="46"/>
    <n v="66.77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335597.31"/>
    <x v="0"/>
    <s v="GB"/>
    <s v="GBP"/>
    <n v="1463353200"/>
    <n v="1462285182"/>
    <b v="0"/>
    <n v="3"/>
    <b v="1"/>
    <s v="theater/plays"/>
    <n v="671195"/>
    <n v="111865.77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20120"/>
    <x v="0"/>
    <s v="US"/>
    <s v="USD"/>
    <n v="1410550484"/>
    <n v="1408995284"/>
    <b v="0"/>
    <n v="16"/>
    <b v="1"/>
    <s v="theater/plays"/>
    <n v="2515"/>
    <n v="1257.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281"/>
    <x v="0"/>
    <s v="US"/>
    <s v="USD"/>
    <n v="1404359940"/>
    <n v="1402580818"/>
    <b v="0"/>
    <n v="199"/>
    <b v="1"/>
    <s v="theater/plays"/>
    <n v="2"/>
    <n v="1.41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6300"/>
    <x v="0"/>
    <s v="GB"/>
    <s v="GBP"/>
    <n v="1433076298"/>
    <n v="1430052298"/>
    <b v="0"/>
    <n v="31"/>
    <b v="1"/>
    <s v="theater/plays"/>
    <n v="315"/>
    <n v="203.2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6300"/>
    <x v="0"/>
    <s v="US"/>
    <s v="USD"/>
    <n v="1404190740"/>
    <n v="1401214581"/>
    <b v="0"/>
    <n v="30"/>
    <b v="1"/>
    <s v="theater/plays"/>
    <n v="315"/>
    <n v="210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500"/>
    <x v="0"/>
    <s v="US"/>
    <s v="USD"/>
    <n v="1475664834"/>
    <n v="1473850434"/>
    <b v="0"/>
    <n v="34"/>
    <b v="1"/>
    <s v="theater/plays"/>
    <n v="117"/>
    <n v="102.94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5929.51"/>
    <x v="0"/>
    <s v="US"/>
    <s v="USD"/>
    <n v="1452872290"/>
    <n v="1452008290"/>
    <b v="0"/>
    <n v="18"/>
    <b v="1"/>
    <s v="theater/plays"/>
    <n v="1593"/>
    <n v="884.9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3501.52"/>
    <x v="0"/>
    <s v="US"/>
    <s v="USD"/>
    <n v="1402901940"/>
    <n v="1399998418"/>
    <b v="0"/>
    <n v="67"/>
    <b v="1"/>
    <s v="theater/plays"/>
    <n v="117"/>
    <n v="52.26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2690"/>
    <x v="0"/>
    <s v="US"/>
    <s v="USD"/>
    <n v="1476931696"/>
    <n v="1474339696"/>
    <b v="0"/>
    <n v="66"/>
    <b v="1"/>
    <s v="theater/plays"/>
    <n v="77"/>
    <n v="40.76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21831"/>
    <x v="0"/>
    <s v="US"/>
    <s v="USD"/>
    <n v="1441167586"/>
    <n v="1438575586"/>
    <b v="0"/>
    <n v="23"/>
    <b v="1"/>
    <s v="theater/plays"/>
    <n v="2911"/>
    <n v="949.17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1920"/>
    <x v="0"/>
    <s v="US"/>
    <s v="USD"/>
    <n v="1400533200"/>
    <n v="1398348859"/>
    <b v="0"/>
    <n v="126"/>
    <b v="1"/>
    <s v="theater/plays"/>
    <n v="38"/>
    <n v="15.2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57817"/>
    <x v="0"/>
    <s v="US"/>
    <s v="USD"/>
    <n v="1440820740"/>
    <n v="1439567660"/>
    <b v="0"/>
    <n v="6"/>
    <b v="1"/>
    <s v="theater/plays"/>
    <n v="16519"/>
    <n v="9636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1937"/>
    <x v="0"/>
    <s v="US"/>
    <s v="USD"/>
    <n v="1403846055"/>
    <n v="1401254055"/>
    <b v="0"/>
    <n v="25"/>
    <b v="1"/>
    <s v="theater/plays"/>
    <n v="39"/>
    <n v="77.48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506"/>
    <x v="0"/>
    <s v="GB"/>
    <s v="GBP"/>
    <n v="1407524004"/>
    <n v="1404932004"/>
    <b v="0"/>
    <n v="39"/>
    <b v="1"/>
    <s v="theater/plays"/>
    <n v="117"/>
    <n v="89.9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08"/>
    <x v="0"/>
    <s v="US"/>
    <s v="USD"/>
    <n v="1434925500"/>
    <n v="1432410639"/>
    <b v="0"/>
    <n v="62"/>
    <b v="1"/>
    <s v="theater/plays"/>
    <n v="117"/>
    <n v="56.58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9044"/>
    <x v="0"/>
    <s v="US"/>
    <s v="USD"/>
    <n v="1417101683"/>
    <n v="1414506083"/>
    <b v="0"/>
    <n v="31"/>
    <b v="1"/>
    <s v="theater/plays"/>
    <n v="603"/>
    <n v="291.74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4"/>
    <x v="0"/>
    <s v="US"/>
    <s v="USD"/>
    <n v="1425272340"/>
    <n v="1421426929"/>
    <b v="0"/>
    <n v="274"/>
    <b v="1"/>
    <s v="theater/plays"/>
    <n v="0"/>
    <n v="0.01"/>
    <x v="1"/>
    <s v="plays"/>
    <x v="3691"/>
    <d v="2015-03-02T04:59:00"/>
  </r>
  <r>
    <n v="3692"/>
    <s v="An Evening With Durang"/>
    <s v="Help us independently produce two great comedies by Christopher Durang."/>
    <n v="1000"/>
    <n v="15937"/>
    <x v="0"/>
    <s v="US"/>
    <s v="USD"/>
    <n v="1411084800"/>
    <n v="1410304179"/>
    <b v="0"/>
    <n v="17"/>
    <b v="1"/>
    <s v="theater/plays"/>
    <n v="1594"/>
    <n v="937.47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60095.35"/>
    <x v="0"/>
    <s v="GB"/>
    <s v="GBP"/>
    <n v="1448922600"/>
    <n v="1446352529"/>
    <b v="0"/>
    <n v="14"/>
    <b v="1"/>
    <s v="theater/plays"/>
    <n v="18047"/>
    <n v="4292.53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2693"/>
    <x v="0"/>
    <s v="US"/>
    <s v="USD"/>
    <n v="1465178400"/>
    <n v="1461985967"/>
    <b v="0"/>
    <n v="60"/>
    <b v="1"/>
    <s v="theater/plays"/>
    <n v="77"/>
    <n v="44.88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2405"/>
    <x v="0"/>
    <s v="US"/>
    <s v="USD"/>
    <n v="1421009610"/>
    <n v="1419281610"/>
    <b v="0"/>
    <n v="33"/>
    <b v="1"/>
    <s v="theater/plays"/>
    <n v="60"/>
    <n v="72.88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6301"/>
    <x v="0"/>
    <s v="GB"/>
    <s v="GBP"/>
    <n v="1423838916"/>
    <n v="1418654916"/>
    <b v="0"/>
    <n v="78"/>
    <b v="1"/>
    <s v="theater/plays"/>
    <n v="315"/>
    <n v="80.78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6301.76"/>
    <x v="0"/>
    <s v="GB"/>
    <s v="GBP"/>
    <n v="1462878648"/>
    <n v="1461064248"/>
    <b v="0"/>
    <n v="30"/>
    <b v="1"/>
    <s v="theater/plays"/>
    <n v="315"/>
    <n v="210.06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1940"/>
    <x v="0"/>
    <s v="US"/>
    <s v="USD"/>
    <n v="1456946487"/>
    <n v="1454354487"/>
    <b v="0"/>
    <n v="136"/>
    <b v="1"/>
    <s v="theater/plays"/>
    <n v="39"/>
    <n v="14.26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4800.8"/>
    <x v="0"/>
    <s v="US"/>
    <s v="USD"/>
    <n v="1413383216"/>
    <n v="1410791216"/>
    <b v="0"/>
    <n v="40"/>
    <b v="1"/>
    <s v="theater/plays"/>
    <n v="192"/>
    <n v="120.02"/>
    <x v="1"/>
    <s v="plays"/>
    <x v="3699"/>
    <d v="2014-10-15T14:26:56"/>
  </r>
  <r>
    <n v="3700"/>
    <s v="Generations (Senior Project)"/>
    <s v="Help me produce the play I have written for my senior project!"/>
    <n v="500"/>
    <n v="42086.42"/>
    <x v="0"/>
    <s v="US"/>
    <s v="USD"/>
    <n v="1412092800"/>
    <n v="1409493800"/>
    <b v="0"/>
    <n v="18"/>
    <b v="1"/>
    <s v="theater/plays"/>
    <n v="8417"/>
    <n v="2338.13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9110"/>
    <x v="0"/>
    <s v="GB"/>
    <s v="GBP"/>
    <n v="1433422793"/>
    <n v="1430830793"/>
    <b v="0"/>
    <n v="39"/>
    <b v="1"/>
    <s v="theater/plays"/>
    <n v="607"/>
    <n v="233.59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510"/>
    <x v="0"/>
    <s v="GB"/>
    <s v="GBP"/>
    <n v="1468191540"/>
    <n v="1464958484"/>
    <b v="0"/>
    <n v="21"/>
    <b v="1"/>
    <s v="theater/plays"/>
    <n v="117"/>
    <n v="167.14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1094.23"/>
    <x v="0"/>
    <s v="US"/>
    <s v="USD"/>
    <n v="1471071540"/>
    <n v="1467720388"/>
    <b v="0"/>
    <n v="30"/>
    <b v="1"/>
    <s v="theater/plays"/>
    <n v="1057"/>
    <n v="369.81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80070"/>
    <x v="0"/>
    <s v="GB"/>
    <s v="GBP"/>
    <n v="1464712394"/>
    <n v="1459528394"/>
    <b v="0"/>
    <n v="27"/>
    <b v="1"/>
    <s v="theater/plays"/>
    <n v="26690"/>
    <n v="2965.56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3710"/>
    <x v="0"/>
    <s v="US"/>
    <s v="USD"/>
    <n v="1403546400"/>
    <n v="1401714114"/>
    <b v="0"/>
    <n v="35"/>
    <b v="1"/>
    <s v="theater/plays"/>
    <n v="131"/>
    <n v="106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9111"/>
    <x v="0"/>
    <s v="US"/>
    <s v="USD"/>
    <n v="1410558949"/>
    <n v="1409262949"/>
    <b v="0"/>
    <n v="13"/>
    <b v="1"/>
    <s v="theater/plays"/>
    <n v="607"/>
    <n v="700.85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6000"/>
    <x v="0"/>
    <s v="US"/>
    <s v="USD"/>
    <n v="1469165160"/>
    <n v="1467335378"/>
    <b v="0"/>
    <n v="23"/>
    <b v="1"/>
    <s v="theater/plays"/>
    <n v="1600"/>
    <n v="695.65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3414"/>
    <x v="0"/>
    <s v="US"/>
    <s v="USD"/>
    <n v="1404444286"/>
    <n v="1403234686"/>
    <b v="0"/>
    <n v="39"/>
    <b v="1"/>
    <s v="theater/plays"/>
    <n v="3345"/>
    <n v="600.36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6145.12"/>
    <x v="0"/>
    <s v="GB"/>
    <s v="GBP"/>
    <n v="1403715546"/>
    <n v="1401123546"/>
    <b v="0"/>
    <n v="35"/>
    <b v="1"/>
    <s v="theater/plays"/>
    <n v="1615"/>
    <n v="461.29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0041"/>
    <x v="0"/>
    <s v="US"/>
    <s v="USD"/>
    <n v="1428068988"/>
    <n v="1425908988"/>
    <b v="0"/>
    <n v="27"/>
    <b v="1"/>
    <s v="theater/plays"/>
    <n v="772"/>
    <n v="371.89"/>
    <x v="1"/>
    <s v="plays"/>
    <x v="3710"/>
    <d v="2015-04-03T13:49:48"/>
  </r>
  <r>
    <n v="3711"/>
    <s v="The Youth Shakespeare Project 2014"/>
    <s v="Two teachers and twenty kids bring one of Shakespeare's plays to life!"/>
    <n v="500"/>
    <n v="42311"/>
    <x v="0"/>
    <s v="US"/>
    <s v="USD"/>
    <n v="1402848000"/>
    <n v="1400606573"/>
    <b v="0"/>
    <n v="21"/>
    <b v="1"/>
    <s v="theater/plays"/>
    <n v="8462"/>
    <n v="2014.81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900"/>
    <x v="0"/>
    <s v="US"/>
    <s v="USD"/>
    <n v="1433055540"/>
    <n v="1431230867"/>
    <b v="0"/>
    <n v="104"/>
    <b v="1"/>
    <s v="theater/plays"/>
    <n v="12"/>
    <n v="8.65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6308"/>
    <x v="0"/>
    <s v="US"/>
    <s v="USD"/>
    <n v="1465062166"/>
    <n v="1463334166"/>
    <b v="0"/>
    <n v="19"/>
    <b v="1"/>
    <s v="theater/plays"/>
    <n v="315"/>
    <n v="332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558"/>
    <x v="0"/>
    <s v="US"/>
    <s v="USD"/>
    <n v="1432612740"/>
    <n v="1429881667"/>
    <b v="0"/>
    <n v="97"/>
    <b v="1"/>
    <s v="theater/plays"/>
    <n v="6"/>
    <n v="5.75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2700"/>
    <x v="0"/>
    <s v="GB"/>
    <s v="GBP"/>
    <n v="1427806320"/>
    <n v="1422834819"/>
    <b v="0"/>
    <n v="27"/>
    <b v="1"/>
    <s v="theater/plays"/>
    <n v="77"/>
    <n v="100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20122"/>
    <x v="0"/>
    <s v="US"/>
    <s v="USD"/>
    <n v="1453411109"/>
    <n v="1450819109"/>
    <b v="0"/>
    <n v="24"/>
    <b v="1"/>
    <s v="theater/plays"/>
    <n v="2515"/>
    <n v="838.4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2405"/>
    <x v="0"/>
    <s v="GB"/>
    <s v="GBP"/>
    <n v="1431204449"/>
    <n v="1428526049"/>
    <b v="0"/>
    <n v="13"/>
    <b v="1"/>
    <s v="theater/plays"/>
    <n v="60"/>
    <n v="185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42642"/>
    <x v="0"/>
    <s v="GB"/>
    <s v="GBP"/>
    <n v="1425057075"/>
    <n v="1422465075"/>
    <b v="0"/>
    <n v="46"/>
    <b v="1"/>
    <s v="theater/plays"/>
    <n v="8528"/>
    <n v="927"/>
    <x v="1"/>
    <s v="plays"/>
    <x v="3718"/>
    <d v="2015-02-27T17:11:15"/>
  </r>
  <r>
    <n v="3719"/>
    <s v="Corium"/>
    <s v="A new piece of physical theatre about love, regret and longing."/>
    <n v="200"/>
    <n v="142483"/>
    <x v="0"/>
    <s v="GB"/>
    <s v="GBP"/>
    <n v="1434994266"/>
    <n v="1432402266"/>
    <b v="0"/>
    <n v="4"/>
    <b v="1"/>
    <s v="theater/plays"/>
    <n v="71242"/>
    <n v="35620.75"/>
    <x v="1"/>
    <s v="plays"/>
    <x v="3719"/>
    <d v="2015-06-22T17:31:06"/>
  </r>
  <r>
    <n v="3720"/>
    <s v="Lakotas and the American Theatre"/>
    <s v="Breaking the American Indian stereotype in the American Theatre."/>
    <n v="3300"/>
    <n v="2842"/>
    <x v="0"/>
    <s v="US"/>
    <s v="USD"/>
    <n v="1435881006"/>
    <n v="1433980206"/>
    <b v="0"/>
    <n v="40"/>
    <b v="1"/>
    <s v="theater/plays"/>
    <n v="86"/>
    <n v="71.05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1941"/>
    <x v="0"/>
    <s v="US"/>
    <s v="USD"/>
    <n v="1415230084"/>
    <n v="1413412084"/>
    <b v="0"/>
    <n v="44"/>
    <b v="1"/>
    <s v="theater/plays"/>
    <n v="39"/>
    <n v="44.11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9121"/>
    <x v="0"/>
    <s v="CA"/>
    <s v="CAD"/>
    <n v="1455231540"/>
    <n v="1452614847"/>
    <b v="0"/>
    <n v="35"/>
    <b v="1"/>
    <s v="theater/plays"/>
    <n v="608"/>
    <n v="260.60000000000002"/>
    <x v="1"/>
    <s v="plays"/>
    <x v="3722"/>
    <d v="2016-02-11T22:59:00"/>
  </r>
  <r>
    <n v="3723"/>
    <s v="Beauty and the Beast"/>
    <s v="Saltmine Theatre Company present Beauty and the Beast:"/>
    <n v="4500"/>
    <n v="2070"/>
    <x v="0"/>
    <s v="GB"/>
    <s v="GBP"/>
    <n v="1417374262"/>
    <n v="1414778662"/>
    <b v="0"/>
    <n v="63"/>
    <b v="1"/>
    <s v="theater/plays"/>
    <n v="46"/>
    <n v="32.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2095.2600000000002"/>
    <x v="0"/>
    <s v="GB"/>
    <s v="GBP"/>
    <n v="1462402800"/>
    <n v="1459856860"/>
    <b v="0"/>
    <n v="89"/>
    <b v="1"/>
    <s v="theater/plays"/>
    <n v="49"/>
    <n v="23.54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81316"/>
    <x v="0"/>
    <s v="GB"/>
    <s v="GBP"/>
    <n v="1455831000"/>
    <n v="1454366467"/>
    <b v="0"/>
    <n v="15"/>
    <b v="1"/>
    <s v="theater/plays"/>
    <n v="27105"/>
    <n v="5421.07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18542"/>
    <x v="0"/>
    <s v="US"/>
    <s v="USD"/>
    <n v="1461963600"/>
    <n v="1459567371"/>
    <b v="0"/>
    <n v="46"/>
    <b v="1"/>
    <s v="theater/plays"/>
    <n v="2181"/>
    <n v="403.0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6360"/>
    <x v="0"/>
    <s v="US"/>
    <s v="USD"/>
    <n v="1476939300"/>
    <n v="1474273294"/>
    <b v="0"/>
    <n v="33"/>
    <b v="1"/>
    <s v="theater/plays"/>
    <n v="318"/>
    <n v="192.73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81"/>
    <x v="2"/>
    <s v="US"/>
    <s v="USD"/>
    <n v="1439957176"/>
    <n v="1437365176"/>
    <b v="0"/>
    <n v="31"/>
    <b v="0"/>
    <s v="theater/plays"/>
    <n v="0"/>
    <n v="2.61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1950"/>
    <x v="2"/>
    <s v="US"/>
    <s v="USD"/>
    <n v="1427082912"/>
    <n v="1423198512"/>
    <b v="0"/>
    <n v="5"/>
    <b v="0"/>
    <s v="theater/plays"/>
    <n v="39"/>
    <n v="390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6165.6"/>
    <x v="2"/>
    <s v="US"/>
    <s v="USD"/>
    <n v="1439828159"/>
    <n v="1437236159"/>
    <b v="0"/>
    <n v="1"/>
    <b v="0"/>
    <s v="theater/plays"/>
    <n v="1617"/>
    <n v="16165.6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1270"/>
    <x v="2"/>
    <s v="US"/>
    <s v="USD"/>
    <n v="1420860180"/>
    <n v="1418234646"/>
    <b v="0"/>
    <n v="12"/>
    <b v="0"/>
    <s v="theater/plays"/>
    <n v="23"/>
    <n v="105.83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8625"/>
    <x v="2"/>
    <s v="NL"/>
    <s v="EUR"/>
    <n v="1422100800"/>
    <n v="1416932133"/>
    <b v="0"/>
    <n v="4"/>
    <b v="0"/>
    <s v="theater/plays"/>
    <n v="2191"/>
    <n v="4656.2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9124"/>
    <x v="2"/>
    <s v="US"/>
    <s v="USD"/>
    <n v="1429396200"/>
    <n v="1428539708"/>
    <b v="0"/>
    <n v="0"/>
    <b v="0"/>
    <s v="theater/plays"/>
    <n v="608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9130"/>
    <x v="2"/>
    <s v="US"/>
    <s v="USD"/>
    <n v="1432589896"/>
    <n v="1427405896"/>
    <b v="0"/>
    <n v="7"/>
    <b v="0"/>
    <s v="theater/plays"/>
    <n v="609"/>
    <n v="1304.29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168829.14"/>
    <x v="2"/>
    <s v="GB"/>
    <s v="GBP"/>
    <n v="1432831089"/>
    <n v="1430239089"/>
    <b v="0"/>
    <n v="2"/>
    <b v="0"/>
    <s v="theater/plays"/>
    <n v="112553"/>
    <n v="84414.57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9137"/>
    <x v="2"/>
    <s v="GB"/>
    <s v="GBP"/>
    <n v="1427133600"/>
    <n v="1423847093"/>
    <b v="0"/>
    <n v="1"/>
    <b v="0"/>
    <s v="theater/plays"/>
    <n v="609"/>
    <n v="9137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23505"/>
    <x v="2"/>
    <s v="US"/>
    <s v="USD"/>
    <n v="1447311540"/>
    <n v="1445358903"/>
    <b v="0"/>
    <n v="4"/>
    <b v="0"/>
    <s v="theater/plays"/>
    <n v="3358"/>
    <n v="5876.2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9170"/>
    <x v="2"/>
    <s v="GB"/>
    <s v="GBP"/>
    <n v="1405461600"/>
    <n v="1403562705"/>
    <b v="0"/>
    <n v="6"/>
    <b v="0"/>
    <s v="theater/plays"/>
    <n v="611"/>
    <n v="1528.33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2405"/>
    <x v="2"/>
    <s v="GB"/>
    <s v="GBP"/>
    <n v="1468752468"/>
    <n v="1467024468"/>
    <b v="0"/>
    <n v="8"/>
    <b v="0"/>
    <s v="theater/plays"/>
    <n v="60"/>
    <n v="3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6360"/>
    <x v="2"/>
    <s v="US"/>
    <s v="USD"/>
    <n v="1407808438"/>
    <n v="1405217355"/>
    <b v="0"/>
    <n v="14"/>
    <b v="0"/>
    <s v="theater/plays"/>
    <n v="318"/>
    <n v="454.29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81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955"/>
    <x v="2"/>
    <s v="US"/>
    <s v="USD"/>
    <n v="1409980144"/>
    <n v="1407388144"/>
    <b v="0"/>
    <n v="4"/>
    <b v="0"/>
    <s v="theater/plays"/>
    <n v="39"/>
    <n v="488.7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5096"/>
    <x v="2"/>
    <s v="US"/>
    <s v="USD"/>
    <n v="1404406964"/>
    <n v="1401814964"/>
    <b v="0"/>
    <n v="0"/>
    <b v="0"/>
    <s v="theater/plays"/>
    <n v="232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10610"/>
    <x v="2"/>
    <s v="US"/>
    <s v="USD"/>
    <n v="1404532740"/>
    <n v="1401823952"/>
    <b v="0"/>
    <n v="0"/>
    <b v="0"/>
    <s v="theater/plays"/>
    <n v="884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229802.31"/>
    <x v="2"/>
    <s v="US"/>
    <s v="USD"/>
    <n v="1407689102"/>
    <n v="1405097102"/>
    <b v="0"/>
    <n v="1"/>
    <b v="0"/>
    <s v="theater/plays"/>
    <n v="229802"/>
    <n v="229802.31"/>
    <x v="1"/>
    <s v="plays"/>
    <x v="3745"/>
    <d v="2014-08-10T16:45:02"/>
  </r>
  <r>
    <n v="3746"/>
    <s v="Stage Play Production - &quot;I Love You to Death&quot;"/>
    <s v="Generational curses CAN be broken...right?"/>
    <n v="8500"/>
    <n v="651"/>
    <x v="2"/>
    <s v="US"/>
    <s v="USD"/>
    <n v="1475918439"/>
    <n v="1473326439"/>
    <b v="0"/>
    <n v="1"/>
    <b v="0"/>
    <s v="theater/plays"/>
    <n v="8"/>
    <n v="651"/>
    <x v="1"/>
    <s v="plays"/>
    <x v="3746"/>
    <d v="2016-10-08T09:20:39"/>
  </r>
  <r>
    <n v="3747"/>
    <s v="Counting Stars"/>
    <s v="The world premiere of an astonishing new play by acclaimed writer Atiha Sen Gupta."/>
    <n v="2500"/>
    <n v="4804"/>
    <x v="2"/>
    <s v="GB"/>
    <s v="GBP"/>
    <n v="1436137140"/>
    <n v="1433833896"/>
    <b v="0"/>
    <n v="1"/>
    <b v="0"/>
    <s v="theater/plays"/>
    <n v="192"/>
    <n v="4804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1967"/>
    <x v="0"/>
    <s v="US"/>
    <s v="USD"/>
    <n v="1455602340"/>
    <n v="1453827436"/>
    <b v="0"/>
    <n v="52"/>
    <b v="1"/>
    <s v="theater/musical"/>
    <n v="39"/>
    <n v="37.8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43015"/>
    <x v="0"/>
    <s v="US"/>
    <s v="USD"/>
    <n v="1461902340"/>
    <n v="1459220588"/>
    <b v="0"/>
    <n v="7"/>
    <b v="1"/>
    <s v="theater/musical"/>
    <n v="8603"/>
    <n v="614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1156"/>
    <x v="0"/>
    <s v="US"/>
    <s v="USD"/>
    <n v="1423555140"/>
    <n v="1421105608"/>
    <b v="0"/>
    <n v="28"/>
    <b v="1"/>
    <s v="theater/musical"/>
    <n v="19"/>
    <n v="41.29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6200"/>
    <x v="0"/>
    <s v="US"/>
    <s v="USD"/>
    <n v="1459641073"/>
    <n v="1454460673"/>
    <b v="0"/>
    <n v="11"/>
    <b v="1"/>
    <s v="theater/musical"/>
    <n v="1620"/>
    <n v="1472.73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43037"/>
    <x v="0"/>
    <s v="GB"/>
    <s v="GBP"/>
    <n v="1476651600"/>
    <n v="1473189335"/>
    <b v="0"/>
    <n v="15"/>
    <b v="1"/>
    <s v="theater/musical"/>
    <n v="8607"/>
    <n v="2869.13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1967.76"/>
    <x v="0"/>
    <s v="US"/>
    <s v="USD"/>
    <n v="1433289600"/>
    <n v="1430768800"/>
    <b v="0"/>
    <n v="30"/>
    <b v="1"/>
    <s v="theater/musical"/>
    <n v="39"/>
    <n v="65.59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4818"/>
    <x v="0"/>
    <s v="US"/>
    <s v="USD"/>
    <n v="1406350740"/>
    <n v="1403125737"/>
    <b v="0"/>
    <n v="27"/>
    <b v="1"/>
    <s v="theater/musical"/>
    <n v="193"/>
    <n v="178.44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28520"/>
    <x v="0"/>
    <s v="GB"/>
    <s v="GBP"/>
    <n v="1460753307"/>
    <n v="1458161307"/>
    <b v="0"/>
    <n v="28"/>
    <b v="1"/>
    <s v="theater/musical"/>
    <n v="5185"/>
    <n v="1018.57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2070.5"/>
    <x v="0"/>
    <s v="US"/>
    <s v="USD"/>
    <n v="1402515198"/>
    <n v="1399923198"/>
    <b v="0"/>
    <n v="17"/>
    <b v="1"/>
    <s v="theater/musical"/>
    <n v="46"/>
    <n v="121.7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2700"/>
    <x v="0"/>
    <s v="US"/>
    <s v="USD"/>
    <n v="1417465515"/>
    <n v="1415737515"/>
    <b v="0"/>
    <n v="50"/>
    <b v="1"/>
    <s v="theater/musical"/>
    <n v="77"/>
    <n v="54"/>
    <x v="1"/>
    <s v="musical"/>
    <x v="3757"/>
    <d v="2014-12-01T20:25:15"/>
  </r>
  <r>
    <n v="3758"/>
    <s v="Luigi's Ladies"/>
    <s v="LUIGI'S LADIES: an original one-woman musical comedy"/>
    <n v="1500"/>
    <n v="9203.23"/>
    <x v="0"/>
    <s v="US"/>
    <s v="USD"/>
    <n v="1400475600"/>
    <n v="1397819938"/>
    <b v="0"/>
    <n v="26"/>
    <b v="1"/>
    <s v="theater/musical"/>
    <n v="614"/>
    <n v="353.97"/>
    <x v="1"/>
    <s v="musical"/>
    <x v="3758"/>
    <d v="2014-05-19T05:00:00"/>
  </r>
  <r>
    <n v="3759"/>
    <s v="Pared Down Productions"/>
    <s v="A production company specializing in small-scale musicals"/>
    <n v="4000"/>
    <n v="2410"/>
    <x v="0"/>
    <s v="US"/>
    <s v="USD"/>
    <n v="1440556553"/>
    <n v="1435372553"/>
    <b v="0"/>
    <n v="88"/>
    <b v="1"/>
    <s v="theater/musical"/>
    <n v="60"/>
    <n v="27.39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1982"/>
    <x v="0"/>
    <s v="US"/>
    <s v="USD"/>
    <n v="1399293386"/>
    <n v="1397133386"/>
    <b v="0"/>
    <n v="91"/>
    <b v="1"/>
    <s v="theater/musical"/>
    <n v="40"/>
    <n v="21.78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43296"/>
    <x v="0"/>
    <s v="GB"/>
    <s v="GBP"/>
    <n v="1439247600"/>
    <n v="1434625937"/>
    <b v="0"/>
    <n v="3"/>
    <b v="1"/>
    <s v="theater/musical"/>
    <n v="8659"/>
    <n v="14432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0085"/>
    <x v="0"/>
    <s v="GB"/>
    <s v="GBP"/>
    <n v="1438543889"/>
    <n v="1436383889"/>
    <b v="0"/>
    <n v="28"/>
    <b v="1"/>
    <s v="theater/musical"/>
    <n v="807"/>
    <n v="360.18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1988"/>
    <x v="0"/>
    <s v="US"/>
    <s v="USD"/>
    <n v="1427907626"/>
    <n v="1425319226"/>
    <b v="0"/>
    <n v="77"/>
    <b v="1"/>
    <s v="theater/musical"/>
    <n v="40"/>
    <n v="25.82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9228"/>
    <x v="0"/>
    <s v="US"/>
    <s v="USD"/>
    <n v="1464482160"/>
    <n v="1462824832"/>
    <b v="0"/>
    <n v="27"/>
    <b v="1"/>
    <s v="theater/musical"/>
    <n v="615"/>
    <n v="341.78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1001"/>
    <x v="0"/>
    <s v="US"/>
    <s v="USD"/>
    <n v="1406745482"/>
    <n v="1404153482"/>
    <b v="0"/>
    <n v="107"/>
    <b v="1"/>
    <s v="theater/musical"/>
    <n v="14"/>
    <n v="9.36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559"/>
    <x v="0"/>
    <s v="US"/>
    <s v="USD"/>
    <n v="1404360045"/>
    <n v="1401336045"/>
    <b v="0"/>
    <n v="96"/>
    <b v="1"/>
    <s v="theater/musical"/>
    <n v="6"/>
    <n v="5.82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6373.27"/>
    <x v="0"/>
    <s v="US"/>
    <s v="USD"/>
    <n v="1425185940"/>
    <n v="1423960097"/>
    <b v="0"/>
    <n v="56"/>
    <b v="1"/>
    <s v="theater/musical"/>
    <n v="319"/>
    <n v="113.81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2412.02"/>
    <x v="0"/>
    <s v="US"/>
    <s v="USD"/>
    <n v="1402594090"/>
    <n v="1400002090"/>
    <b v="0"/>
    <n v="58"/>
    <b v="1"/>
    <s v="theater/musical"/>
    <n v="60"/>
    <n v="41.59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56.75"/>
    <x v="0"/>
    <s v="US"/>
    <s v="USD"/>
    <n v="1460730079"/>
    <n v="1458138079"/>
    <b v="0"/>
    <n v="15"/>
    <b v="1"/>
    <s v="theater/musical"/>
    <n v="1005"/>
    <n v="737.12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6375"/>
    <x v="0"/>
    <s v="GB"/>
    <s v="GBP"/>
    <n v="1434234010"/>
    <n v="1431642010"/>
    <b v="0"/>
    <n v="20"/>
    <b v="1"/>
    <s v="theater/musical"/>
    <n v="319"/>
    <n v="318.75"/>
    <x v="1"/>
    <s v="musical"/>
    <x v="3770"/>
    <d v="2015-06-13T22:20:10"/>
  </r>
  <r>
    <n v="3771"/>
    <s v="COME OUT SWINGIN'!"/>
    <s v="I would like to make a demo recording of six songs from COME OUT SWINGIN'!"/>
    <n v="1000"/>
    <n v="16210"/>
    <x v="0"/>
    <s v="US"/>
    <s v="USD"/>
    <n v="1463529600"/>
    <n v="1462307652"/>
    <b v="0"/>
    <n v="38"/>
    <b v="1"/>
    <s v="theater/musical"/>
    <n v="1621"/>
    <n v="426.58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1993"/>
    <x v="0"/>
    <s v="US"/>
    <s v="USD"/>
    <n v="1480399200"/>
    <n v="1478616506"/>
    <b v="0"/>
    <n v="33"/>
    <b v="1"/>
    <s v="theater/musical"/>
    <n v="40"/>
    <n v="60.39"/>
    <x v="1"/>
    <s v="musical"/>
    <x v="3772"/>
    <d v="2016-11-29T06:00:00"/>
  </r>
  <r>
    <n v="3773"/>
    <s v="Dundee: A Hip-Hopera"/>
    <s v="A dramatic hip-hopera, inspired from monologues written by the performers."/>
    <n v="5000"/>
    <n v="2000"/>
    <x v="0"/>
    <s v="US"/>
    <s v="USD"/>
    <n v="1479175680"/>
    <n v="1476317247"/>
    <b v="0"/>
    <n v="57"/>
    <b v="1"/>
    <s v="theater/musical"/>
    <n v="40"/>
    <n v="35.09000000000000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4826"/>
    <x v="0"/>
    <s v="CA"/>
    <s v="CAD"/>
    <n v="1428606055"/>
    <n v="1427223655"/>
    <b v="0"/>
    <n v="25"/>
    <b v="1"/>
    <s v="theater/musical"/>
    <n v="193"/>
    <n v="193.04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6382.34"/>
    <x v="0"/>
    <s v="US"/>
    <s v="USD"/>
    <n v="1428552000"/>
    <n v="1426199843"/>
    <b v="0"/>
    <n v="14"/>
    <b v="1"/>
    <s v="theater/musical"/>
    <n v="319"/>
    <n v="455.88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01"/>
    <x v="0"/>
    <s v="US"/>
    <s v="USD"/>
    <n v="1406854800"/>
    <n v="1403599778"/>
    <b v="0"/>
    <n v="94"/>
    <b v="1"/>
    <s v="theater/musical"/>
    <n v="10"/>
    <n v="8.5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6387"/>
    <x v="0"/>
    <s v="US"/>
    <s v="USD"/>
    <n v="1411790400"/>
    <n v="1409884821"/>
    <b v="0"/>
    <n v="59"/>
    <b v="1"/>
    <s v="theater/musical"/>
    <n v="319"/>
    <n v="108.25"/>
    <x v="1"/>
    <s v="musical"/>
    <x v="3777"/>
    <d v="2014-09-27T04:00:00"/>
  </r>
  <r>
    <n v="3778"/>
    <s v="Give a Puppet a Hand"/>
    <s v="Sponsor an AVENUE Q puppet for The Barn Players April 2015 production."/>
    <n v="2400"/>
    <n v="5024"/>
    <x v="0"/>
    <s v="US"/>
    <s v="USD"/>
    <n v="1423942780"/>
    <n v="1418758780"/>
    <b v="0"/>
    <n v="36"/>
    <b v="1"/>
    <s v="theater/musical"/>
    <n v="209"/>
    <n v="139.56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95"/>
    <x v="0"/>
    <s v="US"/>
    <s v="USD"/>
    <n v="1459010340"/>
    <n v="1456421940"/>
    <b v="0"/>
    <n v="115"/>
    <b v="1"/>
    <s v="theater/musical"/>
    <n v="1"/>
    <n v="1.7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4853"/>
    <x v="0"/>
    <s v="US"/>
    <s v="USD"/>
    <n v="1436817960"/>
    <n v="1433999785"/>
    <b v="0"/>
    <n v="30"/>
    <b v="1"/>
    <s v="theater/musical"/>
    <n v="194"/>
    <n v="161.77000000000001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2073"/>
    <x v="0"/>
    <s v="US"/>
    <s v="USD"/>
    <n v="1410210685"/>
    <n v="1408050685"/>
    <b v="0"/>
    <n v="52"/>
    <b v="1"/>
    <s v="theater/musical"/>
    <n v="46"/>
    <n v="39.869999999999997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6388"/>
    <x v="0"/>
    <s v="GB"/>
    <s v="GBP"/>
    <n v="1469401200"/>
    <n v="1466887297"/>
    <b v="0"/>
    <n v="27"/>
    <b v="1"/>
    <s v="theater/musical"/>
    <n v="319"/>
    <n v="236.59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0640"/>
    <x v="0"/>
    <s v="US"/>
    <s v="USD"/>
    <n v="1458057600"/>
    <n v="1455938520"/>
    <b v="0"/>
    <n v="24"/>
    <b v="1"/>
    <s v="theater/musical"/>
    <n v="887"/>
    <n v="443.33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6232"/>
    <x v="0"/>
    <s v="CA"/>
    <s v="CAD"/>
    <n v="1468193532"/>
    <n v="1465601532"/>
    <b v="0"/>
    <n v="10"/>
    <b v="1"/>
    <s v="theater/musical"/>
    <n v="1623"/>
    <n v="1623.2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6400.47"/>
    <x v="0"/>
    <s v="GB"/>
    <s v="GBP"/>
    <n v="1470132180"/>
    <n v="1467040769"/>
    <b v="0"/>
    <n v="30"/>
    <b v="1"/>
    <s v="theater/musical"/>
    <n v="320"/>
    <n v="213.3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1161"/>
    <x v="0"/>
    <s v="US"/>
    <s v="USD"/>
    <n v="1464310475"/>
    <n v="1461718475"/>
    <b v="0"/>
    <n v="71"/>
    <b v="1"/>
    <s v="theater/musical"/>
    <n v="19"/>
    <n v="16.350000000000001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58520.2"/>
    <x v="0"/>
    <s v="US"/>
    <s v="USD"/>
    <n v="1436587140"/>
    <n v="1434113406"/>
    <b v="0"/>
    <n v="10"/>
    <b v="1"/>
    <s v="theater/musical"/>
    <n v="16720"/>
    <n v="5852.02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2"/>
    <s v="US"/>
    <s v="USD"/>
    <n v="1450887480"/>
    <n v="1448469719"/>
    <b v="0"/>
    <n v="1"/>
    <b v="0"/>
    <s v="theater/musical"/>
    <n v="0"/>
    <n v="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2506"/>
    <x v="2"/>
    <s v="GB"/>
    <s v="GBP"/>
    <n v="1434395418"/>
    <n v="1431630618"/>
    <b v="0"/>
    <n v="4"/>
    <b v="0"/>
    <s v="theater/musical"/>
    <n v="71"/>
    <n v="626.5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195"/>
    <x v="2"/>
    <s v="US"/>
    <s v="USD"/>
    <n v="1479834023"/>
    <n v="1477238423"/>
    <b v="0"/>
    <n v="0"/>
    <b v="0"/>
    <s v="theater/musical"/>
    <n v="1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9228"/>
    <x v="2"/>
    <s v="US"/>
    <s v="USD"/>
    <n v="1404664592"/>
    <n v="1399480592"/>
    <b v="0"/>
    <n v="0"/>
    <b v="0"/>
    <s v="theater/musical"/>
    <n v="615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241"/>
    <x v="2"/>
    <s v="US"/>
    <s v="USD"/>
    <n v="1436957022"/>
    <n v="1434365022"/>
    <b v="0"/>
    <n v="2"/>
    <b v="0"/>
    <s v="theater/musical"/>
    <n v="2"/>
    <n v="120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1001"/>
    <x v="2"/>
    <s v="US"/>
    <s v="USD"/>
    <n v="1418769129"/>
    <n v="1416954729"/>
    <b v="0"/>
    <n v="24"/>
    <b v="0"/>
    <s v="theater/musical"/>
    <n v="14"/>
    <n v="41.71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2000"/>
    <x v="2"/>
    <s v="GB"/>
    <s v="GBP"/>
    <n v="1433685354"/>
    <n v="1431093354"/>
    <b v="0"/>
    <n v="1"/>
    <b v="0"/>
    <s v="theater/musical"/>
    <n v="40"/>
    <n v="200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26744.11"/>
    <x v="2"/>
    <s v="GB"/>
    <s v="GBP"/>
    <n v="1440801000"/>
    <n v="1437042490"/>
    <b v="0"/>
    <n v="2"/>
    <b v="0"/>
    <s v="theater/musical"/>
    <n v="4457"/>
    <n v="13372.06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48"/>
    <x v="2"/>
    <s v="US"/>
    <s v="USD"/>
    <n v="1484354556"/>
    <n v="1479170556"/>
    <b v="0"/>
    <n v="1"/>
    <b v="0"/>
    <s v="theater/musical"/>
    <n v="0"/>
    <n v="48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1165"/>
    <x v="2"/>
    <s v="US"/>
    <s v="USD"/>
    <n v="1429564165"/>
    <n v="1426972165"/>
    <b v="0"/>
    <n v="37"/>
    <b v="0"/>
    <s v="theater/musical"/>
    <n v="19"/>
    <n v="31.49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2"/>
    <s v="US"/>
    <s v="USD"/>
    <n v="1407691248"/>
    <n v="1405099248"/>
    <b v="0"/>
    <n v="5"/>
    <b v="0"/>
    <s v="theater/musical"/>
    <n v="0"/>
    <n v="0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560"/>
    <x v="2"/>
    <s v="US"/>
    <s v="USD"/>
    <n v="1457734843"/>
    <n v="1455142843"/>
    <b v="0"/>
    <n v="4"/>
    <b v="0"/>
    <s v="theater/musical"/>
    <n v="6"/>
    <n v="140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50"/>
    <x v="2"/>
    <s v="US"/>
    <s v="USD"/>
    <n v="1420952340"/>
    <n v="1418146883"/>
    <b v="0"/>
    <n v="16"/>
    <b v="0"/>
    <s v="theater/musical"/>
    <n v="0"/>
    <n v="3.13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2000"/>
    <x v="2"/>
    <s v="US"/>
    <s v="USD"/>
    <n v="1420215216"/>
    <n v="1417536816"/>
    <b v="0"/>
    <n v="9"/>
    <b v="0"/>
    <s v="theater/musical"/>
    <n v="40"/>
    <n v="222.22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3514"/>
    <x v="2"/>
    <s v="US"/>
    <s v="USD"/>
    <n v="1445482906"/>
    <n v="1442890906"/>
    <b v="0"/>
    <n v="0"/>
    <b v="0"/>
    <s v="theater/musical"/>
    <n v="117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84"/>
    <x v="2"/>
    <s v="US"/>
    <s v="USD"/>
    <n v="1457133568"/>
    <n v="1454541568"/>
    <b v="0"/>
    <n v="40"/>
    <b v="0"/>
    <s v="theater/musical"/>
    <n v="2"/>
    <n v="7.1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801"/>
    <x v="2"/>
    <s v="US"/>
    <s v="USD"/>
    <n v="1469948400"/>
    <n v="1465172024"/>
    <b v="0"/>
    <n v="0"/>
    <b v="0"/>
    <s v="theater/musical"/>
    <n v="1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0"/>
    <x v="2"/>
    <s v="US"/>
    <s v="USD"/>
    <n v="1411852640"/>
    <n v="1406668640"/>
    <b v="0"/>
    <n v="2"/>
    <b v="0"/>
    <s v="theater/musical"/>
    <n v="0"/>
    <n v="0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900"/>
    <x v="2"/>
    <s v="AU"/>
    <s v="AUD"/>
    <n v="1404022381"/>
    <n v="1402294381"/>
    <b v="0"/>
    <n v="1"/>
    <b v="0"/>
    <s v="theater/musical"/>
    <n v="12"/>
    <n v="900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9302.5"/>
    <x v="2"/>
    <s v="US"/>
    <s v="USD"/>
    <n v="1428097739"/>
    <n v="1427492939"/>
    <b v="0"/>
    <n v="9"/>
    <b v="0"/>
    <s v="theater/musical"/>
    <n v="620"/>
    <n v="1033.6099999999999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6291"/>
    <x v="0"/>
    <s v="GB"/>
    <s v="GBP"/>
    <n v="1429955619"/>
    <n v="1424775219"/>
    <b v="0"/>
    <n v="24"/>
    <b v="1"/>
    <s v="theater/plays"/>
    <n v="1629"/>
    <n v="678.79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6438"/>
    <x v="0"/>
    <s v="GB"/>
    <s v="GBP"/>
    <n v="1406761200"/>
    <n v="1402403907"/>
    <b v="0"/>
    <n v="38"/>
    <b v="1"/>
    <s v="theater/plays"/>
    <n v="322"/>
    <n v="169.42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9302.75"/>
    <x v="0"/>
    <s v="US"/>
    <s v="USD"/>
    <n v="1426965758"/>
    <n v="1424377358"/>
    <b v="0"/>
    <n v="26"/>
    <b v="1"/>
    <s v="theater/plays"/>
    <n v="620"/>
    <n v="357.8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107421.57"/>
    <x v="0"/>
    <s v="GB"/>
    <s v="GBP"/>
    <n v="1464692400"/>
    <n v="1461769373"/>
    <b v="0"/>
    <n v="19"/>
    <b v="1"/>
    <s v="theater/plays"/>
    <n v="42969"/>
    <n v="5653.77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6485"/>
    <x v="0"/>
    <s v="CA"/>
    <s v="CAD"/>
    <n v="1433131140"/>
    <n v="1429120908"/>
    <b v="0"/>
    <n v="11"/>
    <b v="1"/>
    <s v="theater/plays"/>
    <n v="324"/>
    <n v="589.54999999999995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5135"/>
    <x v="0"/>
    <s v="US"/>
    <s v="USD"/>
    <n v="1465940580"/>
    <n v="1462603021"/>
    <b v="0"/>
    <n v="27"/>
    <b v="1"/>
    <s v="theater/plays"/>
    <n v="245"/>
    <n v="190.19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9342"/>
    <x v="0"/>
    <s v="US"/>
    <s v="USD"/>
    <n v="1427860740"/>
    <n v="1424727712"/>
    <b v="0"/>
    <n v="34"/>
    <b v="1"/>
    <s v="theater/plays"/>
    <n v="623"/>
    <n v="274.76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6373"/>
    <x v="0"/>
    <s v="GB"/>
    <s v="GBP"/>
    <n v="1440111600"/>
    <n v="1437545657"/>
    <b v="0"/>
    <n v="20"/>
    <b v="1"/>
    <s v="theater/plays"/>
    <n v="1637"/>
    <n v="818.65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9370"/>
    <x v="0"/>
    <s v="US"/>
    <s v="USD"/>
    <n v="1405614823"/>
    <n v="1403022823"/>
    <b v="0"/>
    <n v="37"/>
    <b v="1"/>
    <s v="theater/plays"/>
    <n v="625"/>
    <n v="253.2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6500"/>
    <x v="0"/>
    <s v="US"/>
    <s v="USD"/>
    <n v="1445659140"/>
    <n v="1444236216"/>
    <b v="0"/>
    <n v="20"/>
    <b v="1"/>
    <s v="theater/plays"/>
    <n v="325"/>
    <n v="3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108397.11"/>
    <x v="0"/>
    <s v="US"/>
    <s v="USD"/>
    <n v="1426187582"/>
    <n v="1423599182"/>
    <b v="0"/>
    <n v="10"/>
    <b v="1"/>
    <s v="theater/plays"/>
    <n v="43359"/>
    <n v="10839.71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6465"/>
    <x v="0"/>
    <s v="US"/>
    <s v="USD"/>
    <n v="1437166920"/>
    <n v="1435554104"/>
    <b v="0"/>
    <n v="26"/>
    <b v="1"/>
    <s v="theater/plays"/>
    <n v="1647"/>
    <n v="633.27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82532"/>
    <x v="0"/>
    <s v="GB"/>
    <s v="GBP"/>
    <n v="1436110717"/>
    <n v="1433518717"/>
    <b v="0"/>
    <n v="20"/>
    <b v="1"/>
    <s v="theater/plays"/>
    <n v="27511"/>
    <n v="4126.6000000000004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2700"/>
    <x v="0"/>
    <s v="US"/>
    <s v="USD"/>
    <n v="1451881207"/>
    <n v="1449116407"/>
    <b v="0"/>
    <n v="46"/>
    <b v="1"/>
    <s v="theater/plays"/>
    <n v="77"/>
    <n v="58.7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2000"/>
    <x v="0"/>
    <s v="DE"/>
    <s v="EUR"/>
    <n v="1453244340"/>
    <n v="1448136417"/>
    <b v="0"/>
    <n v="76"/>
    <b v="1"/>
    <s v="theater/plays"/>
    <n v="40"/>
    <n v="26.32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4856"/>
    <x v="0"/>
    <s v="US"/>
    <s v="USD"/>
    <n v="1437364740"/>
    <n v="1434405044"/>
    <b v="0"/>
    <n v="41"/>
    <b v="1"/>
    <s v="theater/plays"/>
    <n v="194"/>
    <n v="118.44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110353.65"/>
    <x v="0"/>
    <s v="GB"/>
    <s v="GBP"/>
    <n v="1470058860"/>
    <n v="1469026903"/>
    <b v="0"/>
    <n v="7"/>
    <b v="1"/>
    <s v="theater/plays"/>
    <n v="44141"/>
    <n v="15764.81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2000"/>
    <x v="0"/>
    <s v="US"/>
    <s v="USD"/>
    <n v="1434505214"/>
    <n v="1432690814"/>
    <b v="0"/>
    <n v="49"/>
    <b v="1"/>
    <s v="theater/plays"/>
    <n v="40"/>
    <n v="40.82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26978"/>
    <x v="0"/>
    <s v="GB"/>
    <s v="GBP"/>
    <n v="1430993394"/>
    <n v="1428401394"/>
    <b v="0"/>
    <n v="26"/>
    <b v="1"/>
    <s v="theater/plays"/>
    <n v="4496"/>
    <n v="1037.6199999999999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3526"/>
    <x v="0"/>
    <s v="GB"/>
    <s v="GBP"/>
    <n v="1427414400"/>
    <n v="1422656201"/>
    <b v="0"/>
    <n v="65"/>
    <b v="1"/>
    <s v="theater/plays"/>
    <n v="118"/>
    <n v="54.25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2000"/>
    <x v="0"/>
    <s v="US"/>
    <s v="USD"/>
    <n v="1420033187"/>
    <n v="1414845587"/>
    <b v="0"/>
    <n v="28"/>
    <b v="1"/>
    <s v="theater/plays"/>
    <n v="40"/>
    <n v="71.43000000000000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43758"/>
    <x v="0"/>
    <s v="US"/>
    <s v="USD"/>
    <n v="1472676371"/>
    <n v="1470948371"/>
    <b v="0"/>
    <n v="8"/>
    <b v="1"/>
    <s v="theater/plays"/>
    <n v="8752"/>
    <n v="5469.7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31543.12"/>
    <x v="0"/>
    <s v="US"/>
    <s v="USD"/>
    <n v="1464371211"/>
    <n v="1463161611"/>
    <b v="0"/>
    <n v="3"/>
    <b v="1"/>
    <s v="theater/plays"/>
    <n v="231543"/>
    <n v="77181.039999999994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44388"/>
    <x v="0"/>
    <s v="US"/>
    <s v="USD"/>
    <n v="1415222545"/>
    <n v="1413404545"/>
    <b v="0"/>
    <n v="9"/>
    <b v="1"/>
    <s v="theater/plays"/>
    <n v="8878"/>
    <n v="4932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0670"/>
    <x v="0"/>
    <s v="US"/>
    <s v="USD"/>
    <n v="1455936335"/>
    <n v="1452048335"/>
    <b v="0"/>
    <n v="9"/>
    <b v="1"/>
    <s v="theater/plays"/>
    <n v="889"/>
    <n v="1185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0678"/>
    <x v="0"/>
    <s v="CA"/>
    <s v="CAD"/>
    <n v="1417460940"/>
    <n v="1416516972"/>
    <b v="0"/>
    <n v="20"/>
    <b v="1"/>
    <s v="theater/plays"/>
    <n v="890"/>
    <n v="533.9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530"/>
    <x v="0"/>
    <s v="GB"/>
    <s v="GBP"/>
    <n v="1434624067"/>
    <n v="1432032067"/>
    <b v="0"/>
    <n v="57"/>
    <b v="1"/>
    <s v="theater/plays"/>
    <n v="118"/>
    <n v="61.93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147233.76999999999"/>
    <x v="0"/>
    <s v="GB"/>
    <s v="GBP"/>
    <n v="1461278208"/>
    <n v="1459463808"/>
    <b v="0"/>
    <n v="8"/>
    <b v="1"/>
    <s v="theater/plays"/>
    <n v="73617"/>
    <n v="18404.22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20128"/>
    <x v="0"/>
    <s v="US"/>
    <s v="USD"/>
    <n v="1470197340"/>
    <n v="1467497652"/>
    <b v="0"/>
    <n v="14"/>
    <b v="1"/>
    <s v="theater/plays"/>
    <n v="2516"/>
    <n v="1437.71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6500.09"/>
    <x v="0"/>
    <s v="GB"/>
    <s v="GBP"/>
    <n v="1435947758"/>
    <n v="1432837358"/>
    <b v="0"/>
    <n v="17"/>
    <b v="1"/>
    <s v="theater/plays"/>
    <n v="325"/>
    <n v="382.36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0"/>
    <s v="SE"/>
    <s v="SEK"/>
    <n v="1432314209"/>
    <n v="1429722209"/>
    <b v="0"/>
    <n v="100"/>
    <b v="1"/>
    <s v="theater/plays"/>
    <n v="0"/>
    <n v="0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6505"/>
    <x v="0"/>
    <s v="US"/>
    <s v="USD"/>
    <n v="1438226724"/>
    <n v="1433042724"/>
    <b v="0"/>
    <n v="32"/>
    <b v="1"/>
    <s v="theater/plays"/>
    <n v="325"/>
    <n v="20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2344134.67"/>
    <x v="0"/>
    <s v="GB"/>
    <s v="GBP"/>
    <n v="1459180229"/>
    <n v="1457023829"/>
    <b v="0"/>
    <n v="3"/>
    <b v="1"/>
    <s v="theater/plays"/>
    <n v="234413467"/>
    <n v="781378.22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560"/>
    <x v="2"/>
    <s v="US"/>
    <s v="USD"/>
    <n v="1405882287"/>
    <n v="1400698287"/>
    <b v="1"/>
    <n v="34"/>
    <b v="0"/>
    <s v="theater/plays"/>
    <n v="6"/>
    <n v="16.47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2000"/>
    <x v="2"/>
    <s v="GB"/>
    <s v="GBP"/>
    <n v="1399809052"/>
    <n v="1397217052"/>
    <b v="1"/>
    <n v="23"/>
    <b v="0"/>
    <s v="theater/plays"/>
    <n v="40"/>
    <n v="86.96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2000"/>
    <x v="2"/>
    <s v="US"/>
    <s v="USD"/>
    <n v="1401587064"/>
    <n v="1399427064"/>
    <b v="1"/>
    <n v="19"/>
    <b v="0"/>
    <s v="theater/plays"/>
    <n v="40"/>
    <n v="105.26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593"/>
    <x v="2"/>
    <s v="US"/>
    <s v="USD"/>
    <n v="1401778740"/>
    <n v="1399474134"/>
    <b v="1"/>
    <n v="50"/>
    <b v="0"/>
    <s v="theater/plays"/>
    <n v="6"/>
    <n v="11.86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4"/>
    <x v="2"/>
    <s v="US"/>
    <s v="USD"/>
    <n v="1443711774"/>
    <n v="1441119774"/>
    <b v="1"/>
    <n v="12"/>
    <b v="0"/>
    <s v="theater/plays"/>
    <n v="0"/>
    <n v="0.33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001"/>
    <x v="2"/>
    <s v="US"/>
    <s v="USD"/>
    <n v="1412405940"/>
    <n v="1409721542"/>
    <b v="1"/>
    <n v="8"/>
    <b v="0"/>
    <s v="theater/plays"/>
    <n v="14"/>
    <n v="125.1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302"/>
    <x v="2"/>
    <s v="US"/>
    <s v="USD"/>
    <n v="1437283391"/>
    <n v="1433395391"/>
    <b v="1"/>
    <n v="9"/>
    <b v="0"/>
    <s v="theater/plays"/>
    <n v="3"/>
    <n v="33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30"/>
    <x v="2"/>
    <s v="US"/>
    <s v="USD"/>
    <n v="1445196989"/>
    <n v="1442604989"/>
    <b v="1"/>
    <n v="43"/>
    <b v="0"/>
    <s v="theater/plays"/>
    <n v="2"/>
    <n v="5.35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17"/>
    <x v="2"/>
    <s v="DE"/>
    <s v="EUR"/>
    <n v="1434047084"/>
    <n v="1431455084"/>
    <b v="1"/>
    <n v="28"/>
    <b v="0"/>
    <s v="theater/plays"/>
    <n v="0"/>
    <n v="0.61"/>
    <x v="1"/>
    <s v="plays"/>
    <x v="3849"/>
    <d v="2015-06-11T18:24:44"/>
  </r>
  <r>
    <n v="3850"/>
    <s v="The Vagina Monologues 2015"/>
    <s v="V-Day is a global activist movement to end violence against women and girls."/>
    <n v="1000"/>
    <n v="16501"/>
    <x v="2"/>
    <s v="US"/>
    <s v="USD"/>
    <n v="1420081143"/>
    <n v="1417489143"/>
    <b v="1"/>
    <n v="4"/>
    <b v="0"/>
    <s v="theater/plays"/>
    <n v="1650"/>
    <n v="4125.2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4884"/>
    <x v="2"/>
    <s v="GB"/>
    <s v="GBP"/>
    <n v="1437129179"/>
    <n v="1434537179"/>
    <b v="1"/>
    <n v="24"/>
    <b v="0"/>
    <s v="theater/plays"/>
    <n v="195"/>
    <n v="203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560"/>
    <x v="2"/>
    <s v="US"/>
    <s v="USD"/>
    <n v="1427427276"/>
    <n v="1425270876"/>
    <b v="0"/>
    <n v="2"/>
    <b v="0"/>
    <s v="theater/plays"/>
    <n v="6"/>
    <n v="28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0"/>
    <x v="2"/>
    <s v="US"/>
    <s v="USD"/>
    <n v="1409602178"/>
    <n v="1406578178"/>
    <b v="0"/>
    <n v="2"/>
    <b v="0"/>
    <s v="theater/plays"/>
    <n v="0"/>
    <n v="0"/>
    <x v="1"/>
    <s v="plays"/>
    <x v="3853"/>
    <d v="2014-09-01T20:09:38"/>
  </r>
  <r>
    <n v="3854"/>
    <s v="The Case Of Soghomon Tehlirian"/>
    <s v="A play dedicated to the 100th anniversary of the Armenian Genocide."/>
    <n v="11000"/>
    <n v="300"/>
    <x v="2"/>
    <s v="US"/>
    <s v="USD"/>
    <n v="1431206058"/>
    <n v="1428614058"/>
    <b v="0"/>
    <n v="20"/>
    <b v="0"/>
    <s v="theater/plays"/>
    <n v="3"/>
    <n v="15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16520.04"/>
    <x v="2"/>
    <s v="US"/>
    <s v="USD"/>
    <n v="1427408271"/>
    <n v="1424819871"/>
    <b v="0"/>
    <n v="1"/>
    <b v="0"/>
    <s v="theater/plays"/>
    <n v="1652"/>
    <n v="16520.04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2000"/>
    <x v="2"/>
    <s v="US"/>
    <s v="USD"/>
    <n v="1425833403"/>
    <n v="1423245003"/>
    <b v="0"/>
    <n v="1"/>
    <b v="0"/>
    <s v="theater/plays"/>
    <n v="40"/>
    <n v="2000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000"/>
    <x v="2"/>
    <s v="US"/>
    <s v="USD"/>
    <n v="1406913120"/>
    <n v="1404927690"/>
    <b v="0"/>
    <n v="4"/>
    <b v="0"/>
    <s v="theater/plays"/>
    <n v="40"/>
    <n v="500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44636.2"/>
    <x v="2"/>
    <s v="GB"/>
    <s v="GBP"/>
    <n v="1432328400"/>
    <n v="1430734844"/>
    <b v="0"/>
    <n v="1"/>
    <b v="0"/>
    <s v="theater/plays"/>
    <n v="8927"/>
    <n v="44636.2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4890"/>
    <x v="2"/>
    <s v="US"/>
    <s v="USD"/>
    <n v="1403730000"/>
    <n v="1401485207"/>
    <b v="0"/>
    <n v="1"/>
    <b v="0"/>
    <s v="theater/plays"/>
    <n v="196"/>
    <n v="4890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168"/>
    <x v="2"/>
    <s v="US"/>
    <s v="USD"/>
    <n v="1407858710"/>
    <n v="1405266710"/>
    <b v="0"/>
    <n v="13"/>
    <b v="0"/>
    <s v="theater/plays"/>
    <n v="19"/>
    <n v="89.85"/>
    <x v="1"/>
    <s v="plays"/>
    <x v="3860"/>
    <d v="2014-08-12T15:51:50"/>
  </r>
  <r>
    <n v="3861"/>
    <s v="READY OR NOT HERE I COME"/>
    <s v="THE COMING OF THE LORD!"/>
    <n v="2000"/>
    <n v="6506"/>
    <x v="2"/>
    <s v="US"/>
    <s v="USD"/>
    <n v="1415828820"/>
    <n v="1412258977"/>
    <b v="0"/>
    <n v="1"/>
    <b v="0"/>
    <s v="theater/plays"/>
    <n v="325"/>
    <n v="6506"/>
    <x v="1"/>
    <s v="plays"/>
    <x v="3861"/>
    <d v="2014-11-12T21:47:00"/>
  </r>
  <r>
    <n v="3862"/>
    <s v="The Container Play"/>
    <s v="The hit immersive theatre experience of England comes to Corpus Christi!"/>
    <n v="7500"/>
    <n v="903.14"/>
    <x v="2"/>
    <s v="US"/>
    <s v="USD"/>
    <n v="1473699540"/>
    <n v="1472451356"/>
    <b v="0"/>
    <n v="1"/>
    <b v="0"/>
    <s v="theater/plays"/>
    <n v="12"/>
    <n v="903.14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1170"/>
    <x v="2"/>
    <s v="US"/>
    <s v="USD"/>
    <n v="1446739905"/>
    <n v="1441552305"/>
    <b v="0"/>
    <n v="0"/>
    <b v="0"/>
    <s v="theater/plays"/>
    <n v="2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2000"/>
    <x v="2"/>
    <s v="US"/>
    <s v="USD"/>
    <n v="1447799054"/>
    <n v="1445203454"/>
    <b v="0"/>
    <n v="3"/>
    <b v="0"/>
    <s v="theater/plays"/>
    <n v="40"/>
    <n v="666.67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5001"/>
    <x v="2"/>
    <s v="CA"/>
    <s v="CAD"/>
    <n v="1409376600"/>
    <n v="1405957098"/>
    <b v="0"/>
    <n v="14"/>
    <b v="0"/>
    <s v="theater/plays"/>
    <n v="207"/>
    <n v="357.2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6511"/>
    <x v="2"/>
    <s v="US"/>
    <s v="USD"/>
    <n v="1458703740"/>
    <n v="1454453021"/>
    <b v="0"/>
    <n v="2"/>
    <b v="0"/>
    <s v="theater/plays"/>
    <n v="326"/>
    <n v="325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6515"/>
    <x v="2"/>
    <s v="US"/>
    <s v="USD"/>
    <n v="1466278339"/>
    <n v="1463686339"/>
    <b v="0"/>
    <n v="5"/>
    <b v="0"/>
    <s v="theater/plays"/>
    <n v="326"/>
    <n v="1303"/>
    <x v="1"/>
    <s v="plays"/>
    <x v="3867"/>
    <d v="2016-06-18T19:32:19"/>
  </r>
  <r>
    <n v="3868"/>
    <s v="1000 words (Canceled)"/>
    <s v="New collection of music by Scott Evan Davis!"/>
    <n v="5000"/>
    <n v="2000"/>
    <x v="1"/>
    <s v="GB"/>
    <s v="GBP"/>
    <n v="1410191405"/>
    <n v="1408031405"/>
    <b v="0"/>
    <n v="1"/>
    <b v="0"/>
    <s v="theater/musical"/>
    <n v="40"/>
    <n v="200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215"/>
    <x v="1"/>
    <s v="US"/>
    <s v="USD"/>
    <n v="1426302660"/>
    <n v="1423761792"/>
    <b v="0"/>
    <n v="15"/>
    <b v="0"/>
    <s v="theater/musical"/>
    <n v="2"/>
    <n v="14.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561"/>
    <x v="1"/>
    <s v="US"/>
    <s v="USD"/>
    <n v="1404360478"/>
    <n v="1401768478"/>
    <b v="0"/>
    <n v="10"/>
    <b v="0"/>
    <s v="theater/musical"/>
    <n v="6"/>
    <n v="56.1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9387"/>
    <x v="1"/>
    <s v="US"/>
    <s v="USD"/>
    <n v="1490809450"/>
    <n v="1485629050"/>
    <b v="0"/>
    <n v="3"/>
    <b v="0"/>
    <s v="theater/musical"/>
    <n v="626"/>
    <n v="3129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196"/>
    <x v="1"/>
    <s v="US"/>
    <s v="USD"/>
    <n v="1439522996"/>
    <n v="1435202996"/>
    <b v="0"/>
    <n v="0"/>
    <b v="0"/>
    <s v="theater/musical"/>
    <n v="1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1272"/>
    <x v="1"/>
    <s v="US"/>
    <s v="USD"/>
    <n v="1444322535"/>
    <n v="1441730535"/>
    <b v="0"/>
    <n v="0"/>
    <b v="0"/>
    <s v="theater/musical"/>
    <n v="23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25088"/>
    <x v="1"/>
    <s v="NZ"/>
    <s v="NZD"/>
    <n v="1422061200"/>
    <n v="1420244622"/>
    <b v="0"/>
    <n v="0"/>
    <b v="0"/>
    <s v="theater/musical"/>
    <n v="4046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18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484"/>
    <x v="1"/>
    <s v="GB"/>
    <s v="GBP"/>
    <n v="1454425128"/>
    <n v="1451833128"/>
    <b v="0"/>
    <n v="46"/>
    <b v="0"/>
    <s v="theater/musical"/>
    <n v="64"/>
    <n v="54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45"/>
    <x v="1"/>
    <s v="US"/>
    <s v="USD"/>
    <n v="1481213752"/>
    <n v="1478621752"/>
    <b v="0"/>
    <n v="14"/>
    <b v="0"/>
    <s v="theater/musical"/>
    <n v="0"/>
    <n v="3.21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0"/>
    <x v="1"/>
    <s v="US"/>
    <s v="USD"/>
    <n v="1435636740"/>
    <n v="1433014746"/>
    <b v="0"/>
    <n v="1"/>
    <b v="0"/>
    <s v="theater/musical"/>
    <n v="1"/>
    <n v="10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196"/>
    <x v="1"/>
    <s v="GB"/>
    <s v="GBP"/>
    <n v="1422218396"/>
    <n v="1419626396"/>
    <b v="0"/>
    <n v="0"/>
    <b v="0"/>
    <s v="theater/musical"/>
    <n v="1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04"/>
    <x v="1"/>
    <s v="GB"/>
    <s v="GBP"/>
    <n v="1406761200"/>
    <n v="1403724820"/>
    <b v="0"/>
    <n v="17"/>
    <b v="0"/>
    <s v="theater/musical"/>
    <n v="12"/>
    <n v="53.18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44669"/>
    <x v="1"/>
    <s v="US"/>
    <s v="USD"/>
    <n v="1487550399"/>
    <n v="1484958399"/>
    <b v="0"/>
    <n v="1"/>
    <b v="0"/>
    <s v="theater/musical"/>
    <n v="8934"/>
    <n v="44669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18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199"/>
    <x v="1"/>
    <s v="GB"/>
    <s v="GBP"/>
    <n v="1409668069"/>
    <n v="1407076069"/>
    <b v="0"/>
    <n v="0"/>
    <b v="0"/>
    <s v="theater/musical"/>
    <n v="1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564"/>
    <x v="1"/>
    <s v="US"/>
    <s v="USD"/>
    <n v="1427479192"/>
    <n v="1425322792"/>
    <b v="0"/>
    <n v="0"/>
    <b v="0"/>
    <s v="theater/musical"/>
    <n v="6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564.66"/>
    <x v="1"/>
    <s v="AU"/>
    <s v="AUD"/>
    <n v="1418275702"/>
    <n v="1415683702"/>
    <b v="0"/>
    <n v="0"/>
    <b v="0"/>
    <s v="theater/musical"/>
    <n v="6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6530"/>
    <x v="1"/>
    <s v="US"/>
    <s v="USD"/>
    <n v="1430517600"/>
    <n v="1426538129"/>
    <b v="0"/>
    <n v="2"/>
    <b v="0"/>
    <s v="theater/musical"/>
    <n v="327"/>
    <n v="326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6541"/>
    <x v="2"/>
    <s v="GB"/>
    <s v="GBP"/>
    <n v="1488114358"/>
    <n v="1485522358"/>
    <b v="0"/>
    <n v="14"/>
    <b v="0"/>
    <s v="theater/plays"/>
    <n v="327"/>
    <n v="467.2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805"/>
    <x v="2"/>
    <s v="US"/>
    <s v="USD"/>
    <n v="1420413960"/>
    <n v="1417651630"/>
    <b v="0"/>
    <n v="9"/>
    <b v="0"/>
    <s v="theater/plays"/>
    <n v="10"/>
    <n v="89.44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00"/>
    <x v="2"/>
    <s v="US"/>
    <s v="USD"/>
    <n v="1439662344"/>
    <n v="1434478344"/>
    <b v="0"/>
    <n v="8"/>
    <b v="0"/>
    <s v="theater/plays"/>
    <n v="1"/>
    <n v="25"/>
    <x v="1"/>
    <s v="plays"/>
    <x v="3890"/>
    <d v="2015-08-15T18:12:24"/>
  </r>
  <r>
    <n v="3891"/>
    <s v="Out of the Box: A Mime Story"/>
    <s v="A comedy about a mime who dreams of becoming a stand up comedian."/>
    <n v="800"/>
    <n v="20190"/>
    <x v="2"/>
    <s v="US"/>
    <s v="USD"/>
    <n v="1427086740"/>
    <n v="1424488244"/>
    <b v="0"/>
    <n v="7"/>
    <b v="0"/>
    <s v="theater/plays"/>
    <n v="2524"/>
    <n v="2884.29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16573"/>
    <x v="2"/>
    <s v="US"/>
    <s v="USD"/>
    <n v="1408863600"/>
    <n v="1408203557"/>
    <b v="0"/>
    <n v="0"/>
    <b v="0"/>
    <s v="theater/plays"/>
    <n v="1657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"/>
    <x v="2"/>
    <s v="US"/>
    <s v="USD"/>
    <n v="1404194400"/>
    <n v="1400600840"/>
    <b v="0"/>
    <n v="84"/>
    <b v="0"/>
    <s v="theater/plays"/>
    <n v="0"/>
    <n v="0.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200"/>
    <x v="2"/>
    <s v="US"/>
    <s v="USD"/>
    <n v="1481000340"/>
    <n v="1478386812"/>
    <b v="0"/>
    <n v="11"/>
    <b v="0"/>
    <s v="theater/plays"/>
    <n v="1"/>
    <n v="18.18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16636.78"/>
    <x v="2"/>
    <s v="US"/>
    <s v="USD"/>
    <n v="1425103218"/>
    <n v="1422424818"/>
    <b v="0"/>
    <n v="1"/>
    <b v="0"/>
    <s v="theater/plays"/>
    <n v="1664"/>
    <n v="16636.78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7527"/>
    <x v="2"/>
    <s v="US"/>
    <s v="USD"/>
    <n v="1402979778"/>
    <n v="1401770178"/>
    <b v="0"/>
    <n v="4"/>
    <b v="0"/>
    <s v="theater/plays"/>
    <n v="470"/>
    <n v="1881.7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900"/>
    <x v="2"/>
    <s v="NZ"/>
    <s v="NZD"/>
    <n v="1420750683"/>
    <n v="1418158683"/>
    <b v="0"/>
    <n v="10"/>
    <b v="0"/>
    <s v="theater/plays"/>
    <n v="196"/>
    <n v="490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4906.59"/>
    <x v="2"/>
    <s v="GB"/>
    <s v="GBP"/>
    <n v="1439827200"/>
    <n v="1436355270"/>
    <b v="0"/>
    <n v="16"/>
    <b v="0"/>
    <s v="theater/plays"/>
    <n v="196"/>
    <n v="306.66000000000003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565"/>
    <x v="2"/>
    <s v="US"/>
    <s v="USD"/>
    <n v="1407868561"/>
    <n v="1406140561"/>
    <b v="0"/>
    <n v="2"/>
    <b v="0"/>
    <s v="theater/plays"/>
    <n v="6"/>
    <n v="28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4920"/>
    <x v="2"/>
    <s v="US"/>
    <s v="USD"/>
    <n v="1433988791"/>
    <n v="1431396791"/>
    <b v="0"/>
    <n v="5"/>
    <b v="0"/>
    <s v="theater/plays"/>
    <n v="197"/>
    <n v="984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3530"/>
    <x v="2"/>
    <s v="US"/>
    <s v="USD"/>
    <n v="1450554599"/>
    <n v="1447098599"/>
    <b v="0"/>
    <n v="1"/>
    <b v="0"/>
    <s v="theater/plays"/>
    <n v="118"/>
    <n v="3530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3531"/>
    <x v="2"/>
    <s v="GB"/>
    <s v="GBP"/>
    <n v="1479125642"/>
    <n v="1476962042"/>
    <b v="0"/>
    <n v="31"/>
    <b v="0"/>
    <s v="theater/plays"/>
    <n v="118"/>
    <n v="113.9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9395"/>
    <x v="2"/>
    <s v="US"/>
    <s v="USD"/>
    <n v="1439581080"/>
    <n v="1435709765"/>
    <b v="0"/>
    <n v="0"/>
    <b v="0"/>
    <s v="theater/plays"/>
    <n v="626"/>
    <n v="0"/>
    <x v="1"/>
    <s v="plays"/>
    <x v="3903"/>
    <d v="2015-08-14T19:38:00"/>
  </r>
  <r>
    <n v="3904"/>
    <s v="Black America from Prophets to Pimps"/>
    <s v="A play that will cover 4000 years of black history."/>
    <n v="10000"/>
    <n v="565"/>
    <x v="2"/>
    <s v="US"/>
    <s v="USD"/>
    <n v="1429074240"/>
    <n v="1427866200"/>
    <b v="0"/>
    <n v="2"/>
    <b v="0"/>
    <s v="theater/plays"/>
    <n v="6"/>
    <n v="282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9419"/>
    <x v="2"/>
    <s v="GB"/>
    <s v="GBP"/>
    <n v="1434063600"/>
    <n v="1430405903"/>
    <b v="0"/>
    <n v="7"/>
    <b v="0"/>
    <s v="theater/plays"/>
    <n v="628"/>
    <n v="1345.57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9425.23"/>
    <x v="2"/>
    <s v="GB"/>
    <s v="GBP"/>
    <n v="1435325100"/>
    <n v="1432072893"/>
    <b v="0"/>
    <n v="16"/>
    <b v="0"/>
    <s v="theater/plays"/>
    <n v="628"/>
    <n v="589.08000000000004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6700"/>
    <x v="2"/>
    <s v="US"/>
    <s v="USD"/>
    <n v="1414354080"/>
    <n v="1411587606"/>
    <b v="0"/>
    <n v="4"/>
    <b v="0"/>
    <s v="theater/plays"/>
    <n v="1670"/>
    <n v="417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21882"/>
    <x v="2"/>
    <s v="US"/>
    <s v="USD"/>
    <n v="1406603696"/>
    <n v="1405307696"/>
    <b v="0"/>
    <n v="4"/>
    <b v="0"/>
    <s v="theater/plays"/>
    <n v="2918"/>
    <n v="5470.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0"/>
    <x v="2"/>
    <s v="US"/>
    <s v="USD"/>
    <n v="1410424642"/>
    <n v="1407832642"/>
    <b v="0"/>
    <n v="4"/>
    <b v="0"/>
    <s v="theater/plays"/>
    <n v="0"/>
    <n v="0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174"/>
    <x v="2"/>
    <s v="US"/>
    <s v="USD"/>
    <n v="1441649397"/>
    <n v="1439057397"/>
    <b v="0"/>
    <n v="3"/>
    <b v="0"/>
    <s v="theater/plays"/>
    <n v="20"/>
    <n v="391.33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805"/>
    <x v="2"/>
    <s v="US"/>
    <s v="USD"/>
    <n v="1417033777"/>
    <n v="1414438177"/>
    <b v="0"/>
    <n v="36"/>
    <b v="0"/>
    <s v="theater/plays"/>
    <n v="10"/>
    <n v="22.3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200"/>
    <x v="2"/>
    <s v="US"/>
    <s v="USD"/>
    <n v="1429936500"/>
    <n v="1424759330"/>
    <b v="0"/>
    <n v="1"/>
    <b v="0"/>
    <s v="theater/plays"/>
    <n v="1"/>
    <n v="200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570"/>
    <x v="2"/>
    <s v="US"/>
    <s v="USD"/>
    <n v="1448863449"/>
    <n v="1446267849"/>
    <b v="0"/>
    <n v="7"/>
    <b v="0"/>
    <s v="theater/plays"/>
    <n v="6"/>
    <n v="81.430000000000007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4935"/>
    <x v="2"/>
    <s v="GB"/>
    <s v="GBP"/>
    <n v="1431298740"/>
    <n v="1429558756"/>
    <b v="0"/>
    <n v="27"/>
    <b v="0"/>
    <s v="theater/plays"/>
    <n v="197"/>
    <n v="182.78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9446"/>
    <x v="2"/>
    <s v="GB"/>
    <s v="GBP"/>
    <n v="1464824309"/>
    <n v="1462232309"/>
    <b v="0"/>
    <n v="1"/>
    <b v="0"/>
    <s v="theater/plays"/>
    <n v="630"/>
    <n v="9446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6555"/>
    <x v="2"/>
    <s v="DK"/>
    <s v="DKK"/>
    <n v="1464952752"/>
    <n v="1462360752"/>
    <b v="0"/>
    <n v="0"/>
    <b v="0"/>
    <s v="theater/plays"/>
    <n v="328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2705"/>
    <x v="2"/>
    <s v="GB"/>
    <s v="GBP"/>
    <n v="1410439161"/>
    <n v="1407847161"/>
    <b v="0"/>
    <n v="1"/>
    <b v="0"/>
    <s v="theater/plays"/>
    <n v="77"/>
    <n v="2705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0"/>
    <x v="2"/>
    <s v="GB"/>
    <s v="GBP"/>
    <n v="1407168000"/>
    <n v="1406131023"/>
    <b v="0"/>
    <n v="3"/>
    <b v="0"/>
    <s v="theater/plays"/>
    <n v="0"/>
    <n v="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2000"/>
    <x v="2"/>
    <s v="GB"/>
    <s v="GBP"/>
    <n v="1453075200"/>
    <n v="1450628773"/>
    <b v="0"/>
    <n v="3"/>
    <b v="0"/>
    <s v="theater/plays"/>
    <n v="40"/>
    <n v="666.67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4939"/>
    <x v="2"/>
    <s v="GB"/>
    <s v="GBP"/>
    <n v="1479032260"/>
    <n v="1476436660"/>
    <b v="0"/>
    <n v="3"/>
    <b v="0"/>
    <s v="theater/plays"/>
    <n v="198"/>
    <n v="1646.33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3535"/>
    <x v="2"/>
    <s v="GB"/>
    <s v="GBP"/>
    <n v="1414346400"/>
    <n v="1413291655"/>
    <b v="0"/>
    <n v="0"/>
    <b v="0"/>
    <s v="theater/plays"/>
    <n v="118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21884.69"/>
    <x v="2"/>
    <s v="US"/>
    <s v="USD"/>
    <n v="1425337200"/>
    <n v="1421432810"/>
    <b v="0"/>
    <n v="6"/>
    <b v="0"/>
    <s v="theater/plays"/>
    <n v="2918"/>
    <n v="3647.45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289"/>
    <x v="2"/>
    <s v="GB"/>
    <s v="GBP"/>
    <n v="1428622271"/>
    <n v="1426203071"/>
    <b v="0"/>
    <n v="17"/>
    <b v="0"/>
    <s v="theater/plays"/>
    <n v="3"/>
    <n v="17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00"/>
    <x v="2"/>
    <s v="US"/>
    <s v="USD"/>
    <n v="1403823722"/>
    <n v="1401231722"/>
    <b v="0"/>
    <n v="40"/>
    <b v="0"/>
    <s v="theater/plays"/>
    <n v="1"/>
    <n v="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69394.6"/>
    <x v="2"/>
    <s v="US"/>
    <s v="USD"/>
    <n v="1406753639"/>
    <n v="1404161639"/>
    <b v="0"/>
    <n v="3"/>
    <b v="0"/>
    <s v="theater/plays"/>
    <n v="112930"/>
    <n v="56464.87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2000.66"/>
    <x v="2"/>
    <s v="AU"/>
    <s v="AUD"/>
    <n v="1419645748"/>
    <n v="1417053748"/>
    <b v="0"/>
    <n v="1"/>
    <b v="0"/>
    <s v="theater/plays"/>
    <n v="40"/>
    <n v="2000.66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4940"/>
    <x v="2"/>
    <s v="GB"/>
    <s v="GBP"/>
    <n v="1407565504"/>
    <n v="1404973504"/>
    <b v="0"/>
    <n v="2"/>
    <b v="0"/>
    <s v="theater/plays"/>
    <n v="198"/>
    <n v="2470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2001"/>
    <x v="2"/>
    <s v="US"/>
    <s v="USD"/>
    <n v="1444971540"/>
    <n v="1442593427"/>
    <b v="0"/>
    <n v="7"/>
    <b v="0"/>
    <s v="theater/plays"/>
    <n v="40"/>
    <n v="285.86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82"/>
    <x v="2"/>
    <s v="US"/>
    <s v="USD"/>
    <n v="1474228265"/>
    <n v="1471636265"/>
    <b v="0"/>
    <n v="14"/>
    <b v="0"/>
    <s v="theater/plays"/>
    <n v="0"/>
    <n v="5.8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570"/>
    <x v="2"/>
    <s v="AU"/>
    <s v="AUD"/>
    <n v="1459490400"/>
    <n v="1457078868"/>
    <b v="0"/>
    <n v="0"/>
    <b v="0"/>
    <s v="theater/plays"/>
    <n v="6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805.07"/>
    <x v="2"/>
    <s v="US"/>
    <s v="USD"/>
    <n v="1441510707"/>
    <n v="1439350707"/>
    <b v="0"/>
    <n v="0"/>
    <b v="0"/>
    <s v="theater/plays"/>
    <n v="1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285"/>
    <x v="2"/>
    <s v="US"/>
    <s v="USD"/>
    <n v="1458097364"/>
    <n v="1455508964"/>
    <b v="0"/>
    <n v="1"/>
    <b v="0"/>
    <s v="theater/plays"/>
    <n v="2"/>
    <n v="285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001"/>
    <x v="2"/>
    <s v="US"/>
    <s v="USD"/>
    <n v="1468716180"/>
    <n v="1466205262"/>
    <b v="0"/>
    <n v="12"/>
    <b v="0"/>
    <s v="theater/plays"/>
    <n v="14"/>
    <n v="83.42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2001"/>
    <x v="2"/>
    <s v="US"/>
    <s v="USD"/>
    <n v="1443704400"/>
    <n v="1439827639"/>
    <b v="0"/>
    <n v="12"/>
    <b v="0"/>
    <s v="theater/plays"/>
    <n v="40"/>
    <n v="166.75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3540"/>
    <x v="2"/>
    <s v="GB"/>
    <s v="GBP"/>
    <n v="1443973546"/>
    <n v="1438789546"/>
    <b v="0"/>
    <n v="23"/>
    <b v="0"/>
    <s v="theater/plays"/>
    <n v="118"/>
    <n v="153.91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82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3700"/>
    <x v="2"/>
    <s v="US"/>
    <s v="USD"/>
    <n v="1468249760"/>
    <n v="1465830560"/>
    <b v="0"/>
    <n v="10"/>
    <b v="0"/>
    <s v="theater/plays"/>
    <n v="128"/>
    <n v="370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2864"/>
    <x v="2"/>
    <s v="US"/>
    <s v="USD"/>
    <n v="1435441454"/>
    <n v="1432763054"/>
    <b v="0"/>
    <n v="5"/>
    <b v="0"/>
    <s v="theater/plays"/>
    <n v="88"/>
    <n v="572.79999999999995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2002.22"/>
    <x v="2"/>
    <s v="AU"/>
    <s v="AUD"/>
    <n v="1412656200"/>
    <n v="1412328979"/>
    <b v="0"/>
    <n v="1"/>
    <b v="0"/>
    <s v="theater/plays"/>
    <n v="40"/>
    <n v="2002.22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2004"/>
    <x v="2"/>
    <s v="US"/>
    <s v="USD"/>
    <n v="1420199351"/>
    <n v="1416311351"/>
    <b v="0"/>
    <n v="2"/>
    <b v="0"/>
    <s v="theater/plays"/>
    <n v="40"/>
    <n v="1002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1273"/>
    <x v="2"/>
    <s v="US"/>
    <s v="USD"/>
    <n v="1416877200"/>
    <n v="1414505137"/>
    <b v="0"/>
    <n v="2"/>
    <b v="0"/>
    <s v="theater/plays"/>
    <n v="23"/>
    <n v="636.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10680"/>
    <x v="2"/>
    <s v="US"/>
    <s v="USD"/>
    <n v="1434490914"/>
    <n v="1429306914"/>
    <b v="0"/>
    <n v="0"/>
    <b v="0"/>
    <s v="theater/plays"/>
    <n v="89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2004"/>
    <x v="2"/>
    <s v="US"/>
    <s v="USD"/>
    <n v="1446483000"/>
    <n v="1443811268"/>
    <b v="0"/>
    <n v="13"/>
    <b v="0"/>
    <s v="theater/plays"/>
    <n v="40"/>
    <n v="154.15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2005"/>
    <x v="2"/>
    <s v="US"/>
    <s v="USD"/>
    <n v="1440690875"/>
    <n v="1438098875"/>
    <b v="0"/>
    <n v="0"/>
    <b v="0"/>
    <s v="theater/plays"/>
    <n v="4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6565"/>
    <x v="2"/>
    <s v="US"/>
    <s v="USD"/>
    <n v="1431717268"/>
    <n v="1429125268"/>
    <b v="0"/>
    <n v="1"/>
    <b v="0"/>
    <s v="theater/plays"/>
    <n v="328"/>
    <n v="656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175"/>
    <x v="2"/>
    <s v="US"/>
    <s v="USD"/>
    <n v="1425110400"/>
    <n v="1422388822"/>
    <b v="0"/>
    <n v="5"/>
    <b v="0"/>
    <s v="theater/plays"/>
    <n v="20"/>
    <n v="235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3550"/>
    <x v="2"/>
    <s v="US"/>
    <s v="USD"/>
    <n v="1475378744"/>
    <n v="1472786744"/>
    <b v="0"/>
    <n v="2"/>
    <b v="0"/>
    <s v="theater/plays"/>
    <n v="118"/>
    <n v="177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19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570"/>
    <x v="2"/>
    <s v="AU"/>
    <s v="AUD"/>
    <n v="1423623221"/>
    <n v="1421031221"/>
    <b v="0"/>
    <n v="32"/>
    <b v="0"/>
    <s v="theater/plays"/>
    <n v="6"/>
    <n v="17.809999999999999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424"/>
    <x v="2"/>
    <s v="US"/>
    <s v="USD"/>
    <n v="1460140500"/>
    <n v="1457628680"/>
    <b v="0"/>
    <n v="1"/>
    <b v="0"/>
    <s v="theater/plays"/>
    <n v="61"/>
    <n v="2424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2"/>
    <s v="IE"/>
    <s v="EUR"/>
    <n v="1462301342"/>
    <n v="1457120942"/>
    <b v="0"/>
    <n v="1"/>
    <b v="0"/>
    <s v="theater/plays"/>
    <n v="0"/>
    <n v="0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4"/>
    <x v="2"/>
    <s v="US"/>
    <s v="USD"/>
    <n v="1445885890"/>
    <n v="1440701890"/>
    <b v="0"/>
    <n v="1"/>
    <b v="0"/>
    <s v="theater/plays"/>
    <n v="0"/>
    <n v="24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100"/>
    <x v="2"/>
    <s v="US"/>
    <s v="USD"/>
    <n v="1469834940"/>
    <n v="1467162586"/>
    <b v="0"/>
    <n v="0"/>
    <b v="0"/>
    <s v="theater/plays"/>
    <n v="1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45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7326.88"/>
    <x v="2"/>
    <s v="US"/>
    <s v="USD"/>
    <n v="1448745741"/>
    <n v="1446150141"/>
    <b v="0"/>
    <n v="8"/>
    <b v="0"/>
    <s v="theater/plays"/>
    <n v="419"/>
    <n v="915.86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1273"/>
    <x v="2"/>
    <s v="US"/>
    <s v="USD"/>
    <n v="1461543600"/>
    <n v="1459203727"/>
    <b v="0"/>
    <n v="0"/>
    <b v="0"/>
    <s v="theater/plays"/>
    <n v="23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21"/>
    <x v="2"/>
    <s v="US"/>
    <s v="USD"/>
    <n v="1468020354"/>
    <n v="1464045954"/>
    <b v="0"/>
    <n v="1"/>
    <b v="0"/>
    <s v="theater/plays"/>
    <n v="0"/>
    <n v="21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592"/>
    <x v="2"/>
    <s v="US"/>
    <s v="USD"/>
    <n v="1406988000"/>
    <n v="1403822912"/>
    <b v="0"/>
    <n v="16"/>
    <b v="0"/>
    <s v="theater/plays"/>
    <n v="330"/>
    <n v="412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10685"/>
    <x v="2"/>
    <s v="US"/>
    <s v="USD"/>
    <n v="1411930556"/>
    <n v="1409338556"/>
    <b v="0"/>
    <n v="12"/>
    <b v="0"/>
    <s v="theater/plays"/>
    <n v="890"/>
    <n v="890.4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3550"/>
    <x v="2"/>
    <s v="US"/>
    <s v="USD"/>
    <n v="1451852256"/>
    <n v="1449260256"/>
    <b v="0"/>
    <n v="4"/>
    <b v="0"/>
    <s v="theater/plays"/>
    <n v="118"/>
    <n v="887.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005"/>
    <x v="2"/>
    <s v="GB"/>
    <s v="GBP"/>
    <n v="1399584210"/>
    <n v="1397683410"/>
    <b v="0"/>
    <n v="2"/>
    <b v="0"/>
    <s v="theater/plays"/>
    <n v="40"/>
    <n v="1002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9801"/>
    <x v="2"/>
    <s v="GB"/>
    <s v="GBP"/>
    <n v="1448722494"/>
    <n v="1446562494"/>
    <b v="0"/>
    <n v="3"/>
    <b v="0"/>
    <s v="theater/plays"/>
    <n v="700"/>
    <n v="3267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570"/>
    <x v="2"/>
    <s v="CA"/>
    <s v="CAD"/>
    <n v="1447821717"/>
    <n v="1445226117"/>
    <b v="0"/>
    <n v="0"/>
    <b v="0"/>
    <s v="theater/plays"/>
    <n v="6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6610"/>
    <x v="2"/>
    <s v="US"/>
    <s v="USD"/>
    <n v="1429460386"/>
    <n v="1424279986"/>
    <b v="0"/>
    <n v="3"/>
    <b v="0"/>
    <s v="theater/plays"/>
    <n v="331"/>
    <n v="2203.33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6628"/>
    <x v="2"/>
    <s v="US"/>
    <s v="USD"/>
    <n v="1460608780"/>
    <n v="1455428380"/>
    <b v="0"/>
    <n v="4"/>
    <b v="0"/>
    <s v="theater/plays"/>
    <n v="331"/>
    <n v="1657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905"/>
    <x v="2"/>
    <s v="US"/>
    <s v="USD"/>
    <n v="1406170740"/>
    <n v="1402506278"/>
    <b v="0"/>
    <n v="2"/>
    <b v="0"/>
    <s v="theater/plays"/>
    <n v="12"/>
    <n v="45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7383.01"/>
    <x v="2"/>
    <s v="US"/>
    <s v="USD"/>
    <n v="1488783507"/>
    <n v="1486191507"/>
    <b v="0"/>
    <n v="10"/>
    <b v="0"/>
    <s v="theater/plays"/>
    <n v="434"/>
    <n v="738.3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2005"/>
    <x v="2"/>
    <s v="US"/>
    <s v="USD"/>
    <n v="1463945673"/>
    <n v="1458761673"/>
    <b v="0"/>
    <n v="11"/>
    <b v="0"/>
    <s v="theater/plays"/>
    <n v="40"/>
    <n v="182.2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3730"/>
    <x v="2"/>
    <s v="US"/>
    <s v="USD"/>
    <n v="1472442900"/>
    <n v="1471638646"/>
    <b v="0"/>
    <n v="6"/>
    <b v="0"/>
    <s v="theater/plays"/>
    <n v="132"/>
    <n v="621.66999999999996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200"/>
    <x v="2"/>
    <s v="US"/>
    <s v="USD"/>
    <n v="1460925811"/>
    <n v="1458333811"/>
    <b v="0"/>
    <n v="2"/>
    <b v="0"/>
    <s v="theater/plays"/>
    <n v="1"/>
    <n v="100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212"/>
    <x v="2"/>
    <s v="US"/>
    <s v="USD"/>
    <n v="1405947126"/>
    <n v="1403355126"/>
    <b v="0"/>
    <n v="6"/>
    <b v="0"/>
    <s v="theater/plays"/>
    <n v="2"/>
    <n v="35.33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16806"/>
    <x v="2"/>
    <s v="US"/>
    <s v="USD"/>
    <n v="1423186634"/>
    <n v="1418002634"/>
    <b v="0"/>
    <n v="8"/>
    <b v="0"/>
    <s v="theater/plays"/>
    <n v="1681"/>
    <n v="2100.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2005"/>
    <x v="2"/>
    <s v="US"/>
    <s v="USD"/>
    <n v="1462766400"/>
    <n v="1460219110"/>
    <b v="0"/>
    <n v="37"/>
    <b v="0"/>
    <s v="theater/plays"/>
    <n v="40"/>
    <n v="54.19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16862"/>
    <x v="2"/>
    <s v="GB"/>
    <s v="GBP"/>
    <n v="1464872848"/>
    <n v="1462280848"/>
    <b v="0"/>
    <n v="11"/>
    <b v="0"/>
    <s v="theater/plays"/>
    <n v="1686"/>
    <n v="1532.91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23948"/>
    <x v="2"/>
    <s v="US"/>
    <s v="USD"/>
    <n v="1468442898"/>
    <n v="1465850898"/>
    <b v="0"/>
    <n v="0"/>
    <b v="0"/>
    <s v="theater/plays"/>
    <n v="3532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10042"/>
    <x v="2"/>
    <s v="US"/>
    <s v="USD"/>
    <n v="1406876400"/>
    <n v="1405024561"/>
    <b v="0"/>
    <n v="10"/>
    <b v="0"/>
    <s v="theater/plays"/>
    <n v="772"/>
    <n v="1004.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0"/>
    <x v="2"/>
    <s v="US"/>
    <s v="USD"/>
    <n v="1469213732"/>
    <n v="1466621732"/>
    <b v="0"/>
    <n v="6"/>
    <b v="0"/>
    <s v="theater/plays"/>
    <n v="0"/>
    <n v="0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6632.32"/>
    <x v="2"/>
    <s v="US"/>
    <s v="USD"/>
    <n v="1422717953"/>
    <n v="1417533953"/>
    <b v="0"/>
    <n v="8"/>
    <b v="0"/>
    <s v="theater/plays"/>
    <n v="332"/>
    <n v="829.04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75"/>
    <x v="2"/>
    <s v="GB"/>
    <s v="GBP"/>
    <n v="1427659200"/>
    <n v="1425678057"/>
    <b v="0"/>
    <n v="6"/>
    <b v="0"/>
    <s v="theater/plays"/>
    <n v="20"/>
    <n v="195.83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952"/>
    <x v="2"/>
    <s v="US"/>
    <s v="USD"/>
    <n v="1404570147"/>
    <n v="1401978147"/>
    <b v="0"/>
    <n v="7"/>
    <b v="0"/>
    <s v="theater/plays"/>
    <n v="198"/>
    <n v="707.43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9"/>
    <x v="2"/>
    <s v="US"/>
    <s v="USD"/>
    <n v="1468729149"/>
    <n v="1463545149"/>
    <b v="0"/>
    <n v="7"/>
    <b v="0"/>
    <s v="theater/plays"/>
    <n v="0"/>
    <n v="2.71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8645"/>
    <x v="2"/>
    <s v="GB"/>
    <s v="GBP"/>
    <n v="1436297180"/>
    <n v="1431113180"/>
    <b v="0"/>
    <n v="5"/>
    <b v="0"/>
    <s v="theater/plays"/>
    <n v="2194"/>
    <n v="3729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298"/>
    <x v="2"/>
    <s v="US"/>
    <s v="USD"/>
    <n v="1400569140"/>
    <n v="1397854356"/>
    <b v="0"/>
    <n v="46"/>
    <b v="0"/>
    <s v="theater/plays"/>
    <n v="3"/>
    <n v="6.4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460"/>
    <x v="2"/>
    <s v="GB"/>
    <s v="GBP"/>
    <n v="1415404800"/>
    <n v="1412809644"/>
    <b v="0"/>
    <n v="10"/>
    <b v="0"/>
    <s v="theater/plays"/>
    <n v="631"/>
    <n v="946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633"/>
    <x v="2"/>
    <s v="US"/>
    <s v="USD"/>
    <n v="1456002300"/>
    <n v="1454173120"/>
    <b v="0"/>
    <n v="19"/>
    <b v="0"/>
    <s v="theater/plays"/>
    <n v="332"/>
    <n v="349.11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2007"/>
    <x v="2"/>
    <s v="GB"/>
    <s v="GBP"/>
    <n v="1462539840"/>
    <n v="1460034594"/>
    <b v="0"/>
    <n v="13"/>
    <b v="0"/>
    <s v="theater/plays"/>
    <n v="40"/>
    <n v="154.38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53769"/>
    <x v="2"/>
    <s v="GB"/>
    <s v="GBP"/>
    <n v="1400278290"/>
    <n v="1399414290"/>
    <b v="0"/>
    <n v="13"/>
    <b v="0"/>
    <s v="theater/plays"/>
    <n v="13442"/>
    <n v="4136.08"/>
    <x v="1"/>
    <s v="plays"/>
    <x v="3987"/>
    <d v="2014-05-16T22:11:30"/>
  </r>
  <r>
    <n v="3988"/>
    <s v="Folk-Tales: What Stories Do Your Folks Tell?"/>
    <s v="An evening of of stories based both in myth and truth."/>
    <n v="1500"/>
    <n v="9477"/>
    <x v="2"/>
    <s v="US"/>
    <s v="USD"/>
    <n v="1440813413"/>
    <n v="1439517413"/>
    <b v="0"/>
    <n v="4"/>
    <b v="0"/>
    <s v="theater/plays"/>
    <n v="632"/>
    <n v="2369.25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3555"/>
    <x v="2"/>
    <s v="US"/>
    <s v="USD"/>
    <n v="1447009181"/>
    <n v="1444413581"/>
    <b v="0"/>
    <n v="0"/>
    <b v="0"/>
    <s v="theater/plays"/>
    <n v="119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7445.14"/>
    <x v="2"/>
    <s v="GB"/>
    <s v="GBP"/>
    <n v="1456934893"/>
    <n v="1454342893"/>
    <b v="0"/>
    <n v="3"/>
    <b v="0"/>
    <s v="theater/plays"/>
    <n v="451"/>
    <n v="2481.71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45041"/>
    <x v="2"/>
    <s v="US"/>
    <s v="USD"/>
    <n v="1433086082"/>
    <n v="1430494082"/>
    <b v="0"/>
    <n v="1"/>
    <b v="0"/>
    <s v="theater/plays"/>
    <n v="9008"/>
    <n v="45041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70"/>
    <x v="2"/>
    <s v="US"/>
    <s v="USD"/>
    <n v="1449876859"/>
    <n v="1444689259"/>
    <b v="0"/>
    <n v="9"/>
    <b v="0"/>
    <s v="theater/plays"/>
    <n v="6"/>
    <n v="63.33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1"/>
    <x v="2"/>
    <s v="US"/>
    <s v="USD"/>
    <n v="1431549912"/>
    <n v="1428957912"/>
    <b v="0"/>
    <n v="1"/>
    <b v="0"/>
    <s v="theater/plays"/>
    <n v="0"/>
    <n v="1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6645"/>
    <x v="2"/>
    <s v="US"/>
    <s v="USD"/>
    <n v="1405761690"/>
    <n v="1403169690"/>
    <b v="0"/>
    <n v="1"/>
    <b v="0"/>
    <s v="theater/plays"/>
    <n v="332"/>
    <n v="664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150102"/>
    <x v="2"/>
    <s v="GB"/>
    <s v="GBP"/>
    <n v="1423913220"/>
    <n v="1421339077"/>
    <b v="0"/>
    <n v="4"/>
    <b v="0"/>
    <s v="theater/plays"/>
    <n v="75051"/>
    <n v="37525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3562"/>
    <x v="2"/>
    <s v="US"/>
    <s v="USD"/>
    <n v="1416499440"/>
    <n v="1415341464"/>
    <b v="0"/>
    <n v="17"/>
    <b v="0"/>
    <s v="theater/plays"/>
    <n v="119"/>
    <n v="209.53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3572.12"/>
    <x v="2"/>
    <s v="GB"/>
    <s v="GBP"/>
    <n v="1428222221"/>
    <n v="1425633821"/>
    <b v="0"/>
    <n v="0"/>
    <b v="0"/>
    <s v="theater/plays"/>
    <n v="119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10088"/>
    <x v="2"/>
    <s v="US"/>
    <s v="USD"/>
    <n v="1427580426"/>
    <n v="1424992026"/>
    <b v="0"/>
    <n v="12"/>
    <b v="0"/>
    <s v="theater/plays"/>
    <n v="807"/>
    <n v="840.67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001"/>
    <x v="2"/>
    <s v="US"/>
    <s v="USD"/>
    <n v="1409514709"/>
    <n v="1406058798"/>
    <b v="0"/>
    <n v="14"/>
    <b v="0"/>
    <s v="theater/plays"/>
    <n v="14"/>
    <n v="71.5"/>
    <x v="1"/>
    <s v="plays"/>
    <x v="3999"/>
    <d v="2014-08-31T19:51:49"/>
  </r>
  <r>
    <n v="4000"/>
    <s v="The Escorts"/>
    <s v="An Enticing Trip into the World of Assisted Dying"/>
    <n v="8000"/>
    <n v="807"/>
    <x v="2"/>
    <s v="US"/>
    <s v="USD"/>
    <n v="1462631358"/>
    <n v="1457450958"/>
    <b v="0"/>
    <n v="1"/>
    <b v="0"/>
    <s v="theater/plays"/>
    <n v="10"/>
    <n v="807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10706"/>
    <x v="2"/>
    <s v="GB"/>
    <s v="GBP"/>
    <n v="1488394800"/>
    <n v="1486681708"/>
    <b v="0"/>
    <n v="14"/>
    <b v="0"/>
    <s v="theater/plays"/>
    <n v="892"/>
    <n v="764.71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10092"/>
    <x v="2"/>
    <s v="US"/>
    <s v="USD"/>
    <n v="1411779761"/>
    <n v="1409187761"/>
    <b v="0"/>
    <n v="4"/>
    <b v="0"/>
    <s v="theater/plays"/>
    <n v="807"/>
    <n v="2523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6646"/>
    <x v="2"/>
    <s v="US"/>
    <s v="USD"/>
    <n v="1424009147"/>
    <n v="1421417147"/>
    <b v="0"/>
    <n v="2"/>
    <b v="0"/>
    <s v="theater/plays"/>
    <n v="332"/>
    <n v="3323"/>
    <x v="1"/>
    <s v="plays"/>
    <x v="4003"/>
    <d v="2015-02-15T14:05:47"/>
  </r>
  <r>
    <n v="4004"/>
    <s v="South Florida Tours"/>
    <s v="Help Launch The Queen Into South Florida!"/>
    <n v="500"/>
    <n v="45126"/>
    <x v="2"/>
    <s v="US"/>
    <s v="USD"/>
    <n v="1412740457"/>
    <n v="1410148457"/>
    <b v="0"/>
    <n v="1"/>
    <b v="0"/>
    <s v="theater/plays"/>
    <n v="9025"/>
    <n v="45126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3575"/>
    <x v="2"/>
    <s v="US"/>
    <s v="USD"/>
    <n v="1413832985"/>
    <n v="1408648985"/>
    <b v="0"/>
    <n v="2"/>
    <b v="0"/>
    <s v="theater/plays"/>
    <n v="119"/>
    <n v="1787.5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0"/>
    <x v="2"/>
    <s v="US"/>
    <s v="USD"/>
    <n v="1455647587"/>
    <n v="1453487587"/>
    <b v="0"/>
    <n v="1"/>
    <b v="0"/>
    <s v="theater/plays"/>
    <n v="0"/>
    <n v="20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6658"/>
    <x v="2"/>
    <s v="US"/>
    <s v="USD"/>
    <n v="1409070480"/>
    <n v="1406572381"/>
    <b v="0"/>
    <n v="1"/>
    <b v="0"/>
    <s v="theater/plays"/>
    <n v="333"/>
    <n v="6658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16984"/>
    <x v="2"/>
    <s v="GB"/>
    <s v="GBP"/>
    <n v="1437606507"/>
    <n v="1435014507"/>
    <b v="0"/>
    <n v="4"/>
    <b v="0"/>
    <s v="theater/plays"/>
    <n v="1698"/>
    <n v="4246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6853"/>
    <x v="2"/>
    <s v="GB"/>
    <s v="GBP"/>
    <n v="1410281360"/>
    <n v="1406825360"/>
    <b v="0"/>
    <n v="3"/>
    <b v="0"/>
    <s v="theater/plays"/>
    <n v="355"/>
    <n v="2284.33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909"/>
    <x v="2"/>
    <s v="US"/>
    <s v="USD"/>
    <n v="1414348166"/>
    <n v="1412879366"/>
    <b v="0"/>
    <n v="38"/>
    <b v="0"/>
    <s v="theater/plays"/>
    <n v="13"/>
    <n v="23.92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10538.12"/>
    <x v="2"/>
    <s v="GB"/>
    <s v="GBP"/>
    <n v="1422450278"/>
    <n v="1419858278"/>
    <b v="0"/>
    <n v="4"/>
    <b v="0"/>
    <s v="theater/plays"/>
    <n v="44215"/>
    <n v="27634.53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27541"/>
    <x v="2"/>
    <s v="GB"/>
    <s v="GBP"/>
    <n v="1430571849"/>
    <n v="1427979849"/>
    <b v="0"/>
    <n v="0"/>
    <b v="0"/>
    <s v="theater/plays"/>
    <n v="479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6663"/>
    <x v="2"/>
    <s v="US"/>
    <s v="USD"/>
    <n v="1424070823"/>
    <n v="1421478823"/>
    <b v="0"/>
    <n v="2"/>
    <b v="0"/>
    <s v="theater/plays"/>
    <n v="333"/>
    <n v="3331.5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633"/>
    <x v="2"/>
    <s v="US"/>
    <s v="USD"/>
    <n v="1457157269"/>
    <n v="1455861269"/>
    <b v="0"/>
    <n v="0"/>
    <b v="0"/>
    <s v="theater/plays"/>
    <n v="7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001.49"/>
    <x v="2"/>
    <s v="US"/>
    <s v="USD"/>
    <n v="1437331463"/>
    <n v="1434739463"/>
    <b v="0"/>
    <n v="1"/>
    <b v="0"/>
    <s v="theater/plays"/>
    <n v="14"/>
    <n v="1001.49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45535"/>
    <x v="2"/>
    <s v="GB"/>
    <s v="GBP"/>
    <n v="1410987400"/>
    <n v="1408395400"/>
    <b v="0"/>
    <n v="7"/>
    <b v="0"/>
    <s v="theater/plays"/>
    <n v="9107"/>
    <n v="6505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576"/>
    <x v="2"/>
    <s v="US"/>
    <s v="USD"/>
    <n v="1409846874"/>
    <n v="1407254874"/>
    <b v="0"/>
    <n v="2"/>
    <b v="0"/>
    <s v="theater/plays"/>
    <n v="6"/>
    <n v="288"/>
    <x v="1"/>
    <s v="plays"/>
    <x v="4017"/>
    <d v="2014-09-04T16:07:54"/>
  </r>
  <r>
    <n v="4018"/>
    <s v="Time Please Fringe"/>
    <s v="Funding for a production of Time Please at the Brighton Fringe 2017... and beyond."/>
    <n v="1500"/>
    <n v="9486.69"/>
    <x v="2"/>
    <s v="GB"/>
    <s v="GBP"/>
    <n v="1475877108"/>
    <n v="1473285108"/>
    <b v="0"/>
    <n v="4"/>
    <b v="0"/>
    <s v="theater/plays"/>
    <n v="632"/>
    <n v="2371.67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706.23"/>
    <x v="2"/>
    <s v="US"/>
    <s v="USD"/>
    <n v="1460737680"/>
    <n v="1455725596"/>
    <b v="0"/>
    <n v="4"/>
    <b v="0"/>
    <s v="theater/plays"/>
    <n v="77"/>
    <n v="676.56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27189"/>
    <x v="2"/>
    <s v="US"/>
    <s v="USD"/>
    <n v="1427168099"/>
    <n v="1424579699"/>
    <b v="0"/>
    <n v="3"/>
    <b v="0"/>
    <s v="theater/plays"/>
    <n v="4532"/>
    <n v="906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200"/>
    <x v="2"/>
    <s v="US"/>
    <s v="USD"/>
    <n v="1414360358"/>
    <n v="1409176358"/>
    <b v="0"/>
    <n v="2"/>
    <b v="0"/>
    <s v="theater/plays"/>
    <n v="1"/>
    <n v="100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00"/>
    <x v="2"/>
    <s v="US"/>
    <s v="USD"/>
    <n v="1422759240"/>
    <n v="1418824867"/>
    <b v="0"/>
    <n v="197"/>
    <b v="0"/>
    <s v="theater/plays"/>
    <n v="1"/>
    <n v="0.51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1002"/>
    <x v="2"/>
    <s v="US"/>
    <s v="USD"/>
    <n v="1458860363"/>
    <n v="1454975963"/>
    <b v="0"/>
    <n v="0"/>
    <b v="0"/>
    <s v="theater/plays"/>
    <n v="14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20253"/>
    <x v="2"/>
    <s v="US"/>
    <s v="USD"/>
    <n v="1441037097"/>
    <n v="1438445097"/>
    <b v="0"/>
    <n v="1"/>
    <b v="0"/>
    <s v="theater/plays"/>
    <n v="2532"/>
    <n v="20253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010"/>
    <x v="2"/>
    <s v="FR"/>
    <s v="EUR"/>
    <n v="1437889336"/>
    <n v="1432705336"/>
    <b v="0"/>
    <n v="4"/>
    <b v="0"/>
    <s v="theater/plays"/>
    <n v="40"/>
    <n v="50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2445"/>
    <x v="2"/>
    <s v="US"/>
    <s v="USD"/>
    <n v="1449247439"/>
    <n v="1444059839"/>
    <b v="0"/>
    <n v="0"/>
    <b v="0"/>
    <s v="theater/plays"/>
    <n v="61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3590"/>
    <x v="2"/>
    <s v="US"/>
    <s v="USD"/>
    <n v="1487811600"/>
    <n v="1486077481"/>
    <b v="0"/>
    <n v="7"/>
    <b v="0"/>
    <s v="theater/plays"/>
    <n v="120"/>
    <n v="512.86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6680.22"/>
    <x v="2"/>
    <s v="US"/>
    <s v="USD"/>
    <n v="1402007500"/>
    <n v="1399415500"/>
    <b v="0"/>
    <n v="11"/>
    <b v="0"/>
    <s v="theater/plays"/>
    <n v="334"/>
    <n v="607.29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82.01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5000"/>
    <x v="2"/>
    <s v="US"/>
    <s v="USD"/>
    <n v="1454525340"/>
    <n v="1452008599"/>
    <b v="0"/>
    <n v="6"/>
    <b v="0"/>
    <s v="theater/plays"/>
    <n v="200"/>
    <n v="833.33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2010"/>
    <x v="2"/>
    <s v="US"/>
    <s v="USD"/>
    <n v="1418914964"/>
    <n v="1414591364"/>
    <b v="0"/>
    <n v="0"/>
    <b v="0"/>
    <s v="theater/plays"/>
    <n v="4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1040"/>
    <x v="2"/>
    <s v="US"/>
    <s v="USD"/>
    <n v="1450211116"/>
    <n v="1445023516"/>
    <b v="0"/>
    <n v="7"/>
    <b v="0"/>
    <s v="theater/plays"/>
    <n v="17"/>
    <n v="148.57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45"/>
    <x v="2"/>
    <s v="GB"/>
    <s v="GBP"/>
    <n v="1475398800"/>
    <n v="1472711224"/>
    <b v="0"/>
    <n v="94"/>
    <b v="0"/>
    <s v="theater/plays"/>
    <n v="0"/>
    <n v="0.48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14"/>
    <x v="2"/>
    <s v="US"/>
    <s v="USD"/>
    <n v="1428097450"/>
    <n v="1425509050"/>
    <b v="0"/>
    <n v="2"/>
    <b v="0"/>
    <s v="theater/plays"/>
    <n v="2"/>
    <n v="107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580"/>
    <x v="2"/>
    <s v="US"/>
    <s v="USD"/>
    <n v="1413925887"/>
    <n v="1411333887"/>
    <b v="0"/>
    <n v="25"/>
    <b v="0"/>
    <s v="theater/plays"/>
    <n v="6"/>
    <n v="23.2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1180"/>
    <x v="2"/>
    <s v="US"/>
    <s v="USD"/>
    <n v="1404253800"/>
    <n v="1402784964"/>
    <b v="0"/>
    <n v="17"/>
    <b v="0"/>
    <s v="theater/plays"/>
    <n v="20"/>
    <n v="69.41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23530"/>
    <x v="2"/>
    <s v="US"/>
    <s v="USD"/>
    <n v="1464099900"/>
    <n v="1462585315"/>
    <b v="0"/>
    <n v="2"/>
    <b v="0"/>
    <s v="theater/plays"/>
    <n v="3361"/>
    <n v="11765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5000"/>
    <x v="2"/>
    <s v="US"/>
    <s v="USD"/>
    <n v="1413573010"/>
    <n v="1408389010"/>
    <b v="0"/>
    <n v="4"/>
    <b v="0"/>
    <s v="theater/plays"/>
    <n v="200"/>
    <n v="1250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45979.01"/>
    <x v="2"/>
    <s v="US"/>
    <s v="USD"/>
    <n v="1448949540"/>
    <n v="1446048367"/>
    <b v="0"/>
    <n v="5"/>
    <b v="0"/>
    <s v="theater/plays"/>
    <n v="9196"/>
    <n v="9195.7999999999993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810"/>
    <x v="2"/>
    <s v="US"/>
    <s v="USD"/>
    <n v="1437188400"/>
    <n v="1432100004"/>
    <b v="0"/>
    <n v="2"/>
    <b v="0"/>
    <s v="theater/plays"/>
    <n v="10"/>
    <n v="405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013.47"/>
    <x v="2"/>
    <s v="GB"/>
    <s v="GBP"/>
    <n v="1473160954"/>
    <n v="1467976954"/>
    <b v="0"/>
    <n v="2"/>
    <b v="0"/>
    <s v="theater/plays"/>
    <n v="40"/>
    <n v="1006.74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585"/>
    <x v="2"/>
    <s v="US"/>
    <s v="USD"/>
    <n v="1421781360"/>
    <n v="1419213664"/>
    <b v="0"/>
    <n v="3"/>
    <b v="0"/>
    <s v="theater/plays"/>
    <n v="6"/>
    <n v="195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84947"/>
    <x v="2"/>
    <s v="CA"/>
    <s v="CAD"/>
    <n v="1416524325"/>
    <n v="1415228325"/>
    <b v="0"/>
    <n v="0"/>
    <b v="0"/>
    <s v="theater/plays"/>
    <n v="28316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7196.71"/>
    <x v="2"/>
    <s v="US"/>
    <s v="USD"/>
    <n v="1428642000"/>
    <n v="1426050982"/>
    <b v="0"/>
    <n v="4"/>
    <b v="0"/>
    <s v="theater/plays"/>
    <n v="4533"/>
    <n v="6799.18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2015"/>
    <x v="2"/>
    <s v="AU"/>
    <s v="AUD"/>
    <n v="1408596589"/>
    <n v="1406004589"/>
    <b v="0"/>
    <n v="1"/>
    <b v="0"/>
    <s v="theater/plays"/>
    <n v="40"/>
    <n v="2015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1200"/>
    <x v="2"/>
    <s v="US"/>
    <s v="USD"/>
    <n v="1413992210"/>
    <n v="1411400210"/>
    <b v="0"/>
    <n v="12"/>
    <b v="0"/>
    <s v="theater/plays"/>
    <n v="21"/>
    <n v="100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2015"/>
    <x v="2"/>
    <s v="US"/>
    <s v="USD"/>
    <n v="1420938000"/>
    <n v="1418862743"/>
    <b v="0"/>
    <n v="4"/>
    <b v="0"/>
    <s v="theater/plays"/>
    <n v="40"/>
    <n v="503.7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105"/>
    <x v="2"/>
    <s v="GB"/>
    <s v="GBP"/>
    <n v="1460373187"/>
    <n v="1457352787"/>
    <b v="0"/>
    <n v="91"/>
    <b v="0"/>
    <s v="theater/plays"/>
    <n v="1"/>
    <n v="1.1499999999999999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83"/>
    <x v="2"/>
    <s v="US"/>
    <s v="USD"/>
    <n v="1436914815"/>
    <n v="1434322815"/>
    <b v="0"/>
    <n v="1"/>
    <b v="0"/>
    <s v="theater/plays"/>
    <n v="0"/>
    <n v="83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9500"/>
    <x v="2"/>
    <s v="US"/>
    <s v="USD"/>
    <n v="1414077391"/>
    <n v="1411485391"/>
    <b v="0"/>
    <n v="1"/>
    <b v="0"/>
    <s v="theater/plays"/>
    <n v="633"/>
    <n v="9500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46032"/>
    <x v="2"/>
    <s v="US"/>
    <s v="USD"/>
    <n v="1399618380"/>
    <n v="1399058797"/>
    <b v="0"/>
    <n v="0"/>
    <b v="0"/>
    <s v="theater/plays"/>
    <n v="9206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3598"/>
    <x v="2"/>
    <s v="US"/>
    <s v="USD"/>
    <n v="1413234316"/>
    <n v="1408050316"/>
    <b v="0"/>
    <n v="13"/>
    <b v="0"/>
    <s v="theater/plays"/>
    <n v="120"/>
    <n v="276.77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46100.69"/>
    <x v="2"/>
    <s v="GB"/>
    <s v="GBP"/>
    <n v="1416081600"/>
    <n v="1413477228"/>
    <b v="0"/>
    <n v="2"/>
    <b v="0"/>
    <s v="theater/plays"/>
    <n v="9220"/>
    <n v="23050.3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636"/>
    <x v="2"/>
    <s v="US"/>
    <s v="USD"/>
    <n v="1475294400"/>
    <n v="1472674285"/>
    <b v="0"/>
    <n v="0"/>
    <b v="0"/>
    <s v="theater/plays"/>
    <n v="7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2015"/>
    <x v="2"/>
    <s v="GB"/>
    <s v="GBP"/>
    <n v="1403192031"/>
    <n v="1400600031"/>
    <b v="0"/>
    <n v="21"/>
    <b v="0"/>
    <s v="theater/plays"/>
    <n v="40"/>
    <n v="95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9525"/>
    <x v="2"/>
    <s v="US"/>
    <s v="USD"/>
    <n v="1467575940"/>
    <n v="1465856639"/>
    <b v="0"/>
    <n v="9"/>
    <b v="0"/>
    <s v="theater/plays"/>
    <n v="635"/>
    <n v="105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2710"/>
    <x v="2"/>
    <s v="GB"/>
    <s v="GBP"/>
    <n v="1448492400"/>
    <n v="1446506080"/>
    <b v="0"/>
    <n v="6"/>
    <b v="0"/>
    <s v="theater/plays"/>
    <n v="77"/>
    <n v="451.67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2501"/>
    <x v="2"/>
    <s v="US"/>
    <s v="USD"/>
    <n v="1459483140"/>
    <n v="1458178044"/>
    <b v="0"/>
    <n v="4"/>
    <b v="0"/>
    <s v="theater/plays"/>
    <n v="67"/>
    <n v="625.2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585"/>
    <x v="2"/>
    <s v="CA"/>
    <s v="CAD"/>
    <n v="1410836400"/>
    <n v="1408116152"/>
    <b v="0"/>
    <n v="7"/>
    <b v="0"/>
    <s v="theater/plays"/>
    <n v="6"/>
    <n v="83.57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586"/>
    <x v="2"/>
    <s v="CA"/>
    <s v="CAD"/>
    <n v="1403539200"/>
    <n v="1400604056"/>
    <b v="0"/>
    <n v="5"/>
    <b v="0"/>
    <s v="theater/plays"/>
    <n v="6"/>
    <n v="117.2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28690"/>
    <x v="2"/>
    <s v="US"/>
    <s v="USD"/>
    <n v="1461205423"/>
    <n v="1456025023"/>
    <b v="0"/>
    <n v="0"/>
    <b v="0"/>
    <s v="theater/plays"/>
    <n v="5465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85"/>
    <x v="2"/>
    <s v="US"/>
    <s v="USD"/>
    <n v="1467481468"/>
    <n v="1464889468"/>
    <b v="0"/>
    <n v="3"/>
    <b v="0"/>
    <s v="theater/plays"/>
    <n v="0"/>
    <n v="28.33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606"/>
    <x v="2"/>
    <s v="GB"/>
    <s v="GBP"/>
    <n v="1403886084"/>
    <n v="1401294084"/>
    <b v="0"/>
    <n v="9"/>
    <b v="0"/>
    <s v="theater/plays"/>
    <n v="6"/>
    <n v="67.33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6684"/>
    <x v="2"/>
    <s v="AU"/>
    <s v="AUD"/>
    <n v="1430316426"/>
    <n v="1427724426"/>
    <b v="0"/>
    <n v="6"/>
    <b v="0"/>
    <s v="theater/plays"/>
    <n v="334"/>
    <n v="1114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451.0100000000002"/>
    <x v="2"/>
    <s v="US"/>
    <s v="USD"/>
    <n v="1407883811"/>
    <n v="1405291811"/>
    <b v="0"/>
    <n v="4"/>
    <b v="0"/>
    <s v="theater/plays"/>
    <n v="61"/>
    <n v="612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00"/>
    <x v="2"/>
    <s v="US"/>
    <s v="USD"/>
    <n v="1463619388"/>
    <n v="1461027388"/>
    <b v="0"/>
    <n v="1"/>
    <b v="0"/>
    <s v="theater/plays"/>
    <n v="1"/>
    <n v="200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2015"/>
    <x v="2"/>
    <s v="US"/>
    <s v="USD"/>
    <n v="1443408550"/>
    <n v="1439952550"/>
    <b v="0"/>
    <n v="17"/>
    <b v="0"/>
    <s v="theater/plays"/>
    <n v="40"/>
    <n v="118.53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2726"/>
    <x v="2"/>
    <s v="US"/>
    <s v="USD"/>
    <n v="1484348700"/>
    <n v="1481756855"/>
    <b v="0"/>
    <n v="1"/>
    <b v="0"/>
    <s v="theater/plays"/>
    <n v="78"/>
    <n v="2726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10100"/>
    <x v="2"/>
    <s v="GB"/>
    <s v="GBP"/>
    <n v="1425124800"/>
    <n v="1421596356"/>
    <b v="0"/>
    <n v="13"/>
    <b v="0"/>
    <s v="theater/plays"/>
    <n v="808"/>
    <n v="776.92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7028.88"/>
    <x v="2"/>
    <s v="US"/>
    <s v="USD"/>
    <n v="1425178800"/>
    <n v="1422374420"/>
    <b v="0"/>
    <n v="6"/>
    <b v="0"/>
    <s v="theater/plays"/>
    <n v="1703"/>
    <n v="2838.1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85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17066"/>
    <x v="2"/>
    <s v="GB"/>
    <s v="GBP"/>
    <n v="1408646111"/>
    <n v="1403462111"/>
    <b v="0"/>
    <n v="2"/>
    <b v="0"/>
    <s v="theater/plays"/>
    <n v="1707"/>
    <n v="8533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2713"/>
    <x v="2"/>
    <s v="US"/>
    <s v="USD"/>
    <n v="1431144000"/>
    <n v="1426407426"/>
    <b v="0"/>
    <n v="2"/>
    <b v="0"/>
    <s v="theater/plays"/>
    <n v="78"/>
    <n v="1356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3865.55"/>
    <x v="2"/>
    <s v="GB"/>
    <s v="GBP"/>
    <n v="1446732975"/>
    <n v="1444137375"/>
    <b v="0"/>
    <n v="21"/>
    <b v="0"/>
    <s v="theater/plays"/>
    <n v="141"/>
    <n v="184.07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6691"/>
    <x v="2"/>
    <s v="GB"/>
    <s v="GBP"/>
    <n v="1404149280"/>
    <n v="1400547969"/>
    <b v="0"/>
    <n v="13"/>
    <b v="0"/>
    <s v="theater/plays"/>
    <n v="335"/>
    <n v="514.69000000000005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23727.55"/>
    <x v="2"/>
    <s v="US"/>
    <s v="USD"/>
    <n v="1413921060"/>
    <n v="1411499149"/>
    <b v="0"/>
    <n v="0"/>
    <b v="0"/>
    <s v="theater/plays"/>
    <n v="339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200"/>
    <x v="2"/>
    <s v="US"/>
    <s v="USD"/>
    <n v="1482339794"/>
    <n v="1479747794"/>
    <b v="0"/>
    <n v="6"/>
    <b v="0"/>
    <s v="theater/plays"/>
    <n v="1"/>
    <n v="33.33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112536"/>
    <x v="2"/>
    <s v="GB"/>
    <s v="GBP"/>
    <n v="1485543242"/>
    <n v="1482951242"/>
    <b v="0"/>
    <n v="0"/>
    <b v="0"/>
    <s v="theater/plays"/>
    <n v="45014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3600"/>
    <x v="2"/>
    <s v="US"/>
    <s v="USD"/>
    <n v="1466375521"/>
    <n v="1463783521"/>
    <b v="0"/>
    <n v="1"/>
    <b v="0"/>
    <s v="theater/plays"/>
    <n v="120"/>
    <n v="3600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3600"/>
    <x v="2"/>
    <s v="US"/>
    <s v="USD"/>
    <n v="1465930440"/>
    <n v="1463849116"/>
    <b v="0"/>
    <n v="0"/>
    <b v="0"/>
    <s v="theater/plays"/>
    <n v="12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5050.7700000000004"/>
    <x v="2"/>
    <s v="US"/>
    <s v="USD"/>
    <n v="1425819425"/>
    <n v="1423231025"/>
    <b v="0"/>
    <n v="12"/>
    <b v="0"/>
    <s v="theater/plays"/>
    <n v="227"/>
    <n v="420.9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169985.91"/>
    <x v="2"/>
    <s v="US"/>
    <s v="USD"/>
    <n v="1447542000"/>
    <n v="1446179553"/>
    <b v="0"/>
    <n v="2"/>
    <b v="0"/>
    <s v="theater/plays"/>
    <n v="113324"/>
    <n v="84992.960000000006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2716"/>
    <x v="2"/>
    <s v="US"/>
    <s v="USD"/>
    <n v="1452795416"/>
    <n v="1450203416"/>
    <b v="0"/>
    <n v="6"/>
    <b v="0"/>
    <s v="theater/plays"/>
    <n v="78"/>
    <n v="452.67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3636"/>
    <x v="2"/>
    <s v="IT"/>
    <s v="EUR"/>
    <n v="1476008906"/>
    <n v="1473416906"/>
    <b v="0"/>
    <n v="1"/>
    <b v="0"/>
    <s v="theater/plays"/>
    <n v="121"/>
    <n v="3636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2725"/>
    <x v="2"/>
    <s v="US"/>
    <s v="USD"/>
    <n v="1427169540"/>
    <n v="1424701775"/>
    <b v="0"/>
    <n v="1"/>
    <b v="0"/>
    <s v="theater/plays"/>
    <n v="78"/>
    <n v="2725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17155"/>
    <x v="2"/>
    <s v="US"/>
    <s v="USD"/>
    <n v="1448078400"/>
    <n v="1445985299"/>
    <b v="0"/>
    <n v="5"/>
    <b v="0"/>
    <s v="theater/plays"/>
    <n v="1716"/>
    <n v="3431"/>
    <x v="1"/>
    <s v="plays"/>
    <x v="4086"/>
    <d v="2015-11-21T04:00:00"/>
  </r>
  <r>
    <n v="4087"/>
    <s v="Stage Production &quot;The Nail Shop&quot;"/>
    <s v="Comedy Stage Play"/>
    <n v="9600"/>
    <n v="600"/>
    <x v="2"/>
    <s v="US"/>
    <s v="USD"/>
    <n v="1468777786"/>
    <n v="1466185786"/>
    <b v="0"/>
    <n v="0"/>
    <b v="0"/>
    <s v="theater/plays"/>
    <n v="6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6700"/>
    <x v="2"/>
    <s v="GB"/>
    <s v="GBP"/>
    <n v="1421403960"/>
    <n v="1418827324"/>
    <b v="0"/>
    <n v="3"/>
    <b v="0"/>
    <s v="theater/plays"/>
    <n v="335"/>
    <n v="2233.33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015"/>
    <x v="2"/>
    <s v="US"/>
    <s v="USD"/>
    <n v="1433093700"/>
    <n v="1430242488"/>
    <b v="0"/>
    <n v="8"/>
    <b v="0"/>
    <s v="theater/plays"/>
    <n v="40"/>
    <n v="251.88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17170"/>
    <x v="2"/>
    <s v="US"/>
    <s v="USD"/>
    <n v="1438959600"/>
    <n v="1437754137"/>
    <b v="0"/>
    <n v="3"/>
    <b v="0"/>
    <s v="theater/plays"/>
    <n v="1717"/>
    <n v="5723.33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7530"/>
    <x v="2"/>
    <s v="US"/>
    <s v="USD"/>
    <n v="1421410151"/>
    <n v="1418818151"/>
    <b v="0"/>
    <n v="8"/>
    <b v="0"/>
    <s v="theater/plays"/>
    <n v="471"/>
    <n v="941.2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0"/>
    <x v="2"/>
    <s v="US"/>
    <s v="USD"/>
    <n v="1428205247"/>
    <n v="1423024847"/>
    <b v="0"/>
    <n v="1"/>
    <b v="0"/>
    <s v="theater/plays"/>
    <n v="0"/>
    <n v="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5000"/>
    <x v="2"/>
    <s v="GB"/>
    <s v="GBP"/>
    <n v="1440272093"/>
    <n v="1435088093"/>
    <b v="0"/>
    <n v="4"/>
    <b v="0"/>
    <s v="theater/plays"/>
    <n v="200"/>
    <n v="1250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6705"/>
    <x v="2"/>
    <s v="US"/>
    <s v="USD"/>
    <n v="1413953940"/>
    <n v="1410141900"/>
    <b v="0"/>
    <n v="8"/>
    <b v="0"/>
    <s v="theater/plays"/>
    <n v="335"/>
    <n v="838.13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20"/>
    <x v="2"/>
    <s v="MX"/>
    <s v="MXN"/>
    <n v="1482108350"/>
    <n v="1479516350"/>
    <b v="0"/>
    <n v="1"/>
    <b v="0"/>
    <s v="theater/plays"/>
    <n v="0"/>
    <n v="2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2725"/>
    <x v="2"/>
    <s v="GB"/>
    <s v="GBP"/>
    <n v="1488271860"/>
    <n v="1484484219"/>
    <b v="0"/>
    <n v="5"/>
    <b v="0"/>
    <s v="theater/plays"/>
    <n v="78"/>
    <n v="545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587"/>
    <x v="2"/>
    <s v="GB"/>
    <s v="GBP"/>
    <n v="1454284500"/>
    <n v="1449431237"/>
    <b v="0"/>
    <n v="0"/>
    <b v="0"/>
    <s v="theater/plays"/>
    <n v="6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2075"/>
    <x v="2"/>
    <s v="US"/>
    <s v="USD"/>
    <n v="1472847873"/>
    <n v="1468959873"/>
    <b v="0"/>
    <n v="1"/>
    <b v="0"/>
    <s v="theater/plays"/>
    <n v="46"/>
    <n v="2075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86492"/>
    <x v="2"/>
    <s v="US"/>
    <s v="USD"/>
    <n v="1414205990"/>
    <n v="1413341990"/>
    <b v="0"/>
    <n v="0"/>
    <b v="0"/>
    <s v="theater/plays"/>
    <n v="32034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27197.22"/>
    <x v="2"/>
    <s v="US"/>
    <s v="USD"/>
    <n v="1485380482"/>
    <n v="1482788482"/>
    <b v="0"/>
    <n v="0"/>
    <b v="0"/>
    <s v="theater/plays"/>
    <n v="4533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46643.07"/>
    <x v="2"/>
    <s v="US"/>
    <s v="USD"/>
    <n v="1463343673"/>
    <n v="1460751673"/>
    <b v="0"/>
    <n v="6"/>
    <b v="0"/>
    <s v="theater/plays"/>
    <n v="9329"/>
    <n v="7773.85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7176.13"/>
    <x v="2"/>
    <s v="US"/>
    <s v="USD"/>
    <n v="1440613920"/>
    <n v="1435953566"/>
    <b v="0"/>
    <n v="6"/>
    <b v="0"/>
    <s v="theater/plays"/>
    <n v="1718"/>
    <n v="2862.69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3638"/>
    <x v="2"/>
    <s v="AU"/>
    <s v="AUD"/>
    <n v="1477550434"/>
    <n v="1474958434"/>
    <b v="0"/>
    <n v="14"/>
    <b v="0"/>
    <s v="theater/plays"/>
    <n v="121"/>
    <n v="259.86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10"/>
    <x v="2"/>
    <s v="MX"/>
    <s v="MXN"/>
    <n v="1482711309"/>
    <n v="1479860109"/>
    <b v="0"/>
    <n v="6"/>
    <b v="0"/>
    <s v="theater/plays"/>
    <n v="0"/>
    <n v="1.67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2020"/>
    <x v="2"/>
    <s v="US"/>
    <s v="USD"/>
    <n v="1427936400"/>
    <n v="1424221866"/>
    <b v="0"/>
    <n v="33"/>
    <b v="0"/>
    <s v="theater/plays"/>
    <n v="40"/>
    <n v="61.21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6740.37"/>
    <x v="2"/>
    <s v="US"/>
    <s v="USD"/>
    <n v="1411596001"/>
    <n v="1409608801"/>
    <b v="0"/>
    <n v="4"/>
    <b v="0"/>
    <s v="theater/plays"/>
    <n v="337"/>
    <n v="1685.09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3641"/>
    <x v="2"/>
    <s v="US"/>
    <s v="USD"/>
    <n v="1488517200"/>
    <n v="1485909937"/>
    <b v="0"/>
    <n v="1"/>
    <b v="0"/>
    <s v="theater/plays"/>
    <n v="121"/>
    <n v="3641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47074"/>
    <x v="2"/>
    <s v="GB"/>
    <s v="GBP"/>
    <n v="1448805404"/>
    <n v="1446209804"/>
    <b v="0"/>
    <n v="0"/>
    <b v="0"/>
    <s v="theater/plays"/>
    <n v="9415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5192"/>
    <x v="2"/>
    <s v="GB"/>
    <s v="GBP"/>
    <n v="1469113351"/>
    <n v="1463929351"/>
    <b v="0"/>
    <n v="6"/>
    <b v="0"/>
    <s v="theater/plays"/>
    <n v="28397"/>
    <n v="14198.67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3655"/>
    <x v="2"/>
    <s v="US"/>
    <s v="USD"/>
    <n v="1424747740"/>
    <n v="1422155740"/>
    <b v="0"/>
    <n v="6"/>
    <b v="0"/>
    <s v="theater/plays"/>
    <n v="122"/>
    <n v="609.1699999999999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5000"/>
    <x v="2"/>
    <s v="IE"/>
    <s v="EUR"/>
    <n v="1456617600"/>
    <n v="1454280186"/>
    <b v="0"/>
    <n v="1"/>
    <b v="0"/>
    <s v="theater/plays"/>
    <n v="200"/>
    <n v="5000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9536"/>
    <x v="2"/>
    <s v="US"/>
    <s v="USD"/>
    <n v="1452234840"/>
    <n v="1450619123"/>
    <b v="0"/>
    <n v="3"/>
    <b v="0"/>
    <s v="theater/plays"/>
    <n v="636"/>
    <n v="3178.67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A6E37-8C39-4A99-88C7-481FB9DE815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70" zoomScaleNormal="70" workbookViewId="0">
      <pane xSplit="1" ySplit="1" topLeftCell="B296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7.5703125" style="10" bestFit="1" customWidth="1"/>
    <col min="2" max="2" width="38.42578125" style="1" customWidth="1"/>
    <col min="3" max="3" width="40.28515625" style="1" customWidth="1"/>
    <col min="4" max="4" width="16.85546875" style="3" bestFit="1" customWidth="1"/>
    <col min="5" max="5" width="14.28515625" style="18" bestFit="1" customWidth="1"/>
    <col min="6" max="6" width="14.71093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7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5" max="15" width="11.5703125" bestFit="1" customWidth="1"/>
    <col min="16" max="16" width="18.5703125" bestFit="1" customWidth="1"/>
    <col min="17" max="17" width="20.28515625" bestFit="1" customWidth="1"/>
    <col min="18" max="18" width="16.85546875" bestFit="1" customWidth="1"/>
    <col min="19" max="19" width="25.7109375" style="14" bestFit="1" customWidth="1"/>
    <col min="20" max="20" width="24.28515625" bestFit="1" customWidth="1"/>
  </cols>
  <sheetData>
    <row r="1" spans="1:20" s="9" customFormat="1" x14ac:dyDescent="0.25">
      <c r="A1" s="6" t="s">
        <v>0</v>
      </c>
      <c r="B1" s="7" t="s">
        <v>1</v>
      </c>
      <c r="C1" s="7" t="s">
        <v>4110</v>
      </c>
      <c r="D1" s="8" t="s">
        <v>8216</v>
      </c>
      <c r="E1" s="17" t="s">
        <v>8217</v>
      </c>
      <c r="F1" s="6" t="s">
        <v>8304</v>
      </c>
      <c r="G1" s="6" t="s">
        <v>8222</v>
      </c>
      <c r="H1" s="6" t="s">
        <v>8244</v>
      </c>
      <c r="I1" s="6" t="s">
        <v>8258</v>
      </c>
      <c r="J1" s="6" t="s">
        <v>8259</v>
      </c>
      <c r="K1" s="6" t="s">
        <v>8260</v>
      </c>
      <c r="L1" s="6" t="s">
        <v>8261</v>
      </c>
      <c r="M1" s="6" t="s">
        <v>8262</v>
      </c>
      <c r="N1" s="6" t="s">
        <v>8305</v>
      </c>
      <c r="O1" s="6" t="s">
        <v>8306</v>
      </c>
      <c r="P1" s="6" t="s">
        <v>8307</v>
      </c>
      <c r="Q1" s="11" t="s">
        <v>8358</v>
      </c>
      <c r="R1" s="9" t="s">
        <v>8359</v>
      </c>
      <c r="S1" s="15" t="s">
        <v>8365</v>
      </c>
      <c r="T1" s="9" t="s">
        <v>8366</v>
      </c>
    </row>
    <row r="2" spans="1:20" ht="60" x14ac:dyDescent="0.25">
      <c r="A2" s="10">
        <v>0</v>
      </c>
      <c r="B2" s="1" t="s">
        <v>2</v>
      </c>
      <c r="C2" s="1" t="s">
        <v>4111</v>
      </c>
      <c r="D2" s="3">
        <v>8500</v>
      </c>
      <c r="E2" s="4">
        <v>640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8</v>
      </c>
      <c r="P2">
        <f>IFERROR(ROUND(E2/L2,2),0)</f>
        <v>3.52</v>
      </c>
      <c r="Q2" s="12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0" x14ac:dyDescent="0.25">
      <c r="A3" s="10">
        <v>1</v>
      </c>
      <c r="B3" s="1" t="s">
        <v>3</v>
      </c>
      <c r="C3" s="1" t="s">
        <v>4112</v>
      </c>
      <c r="D3" s="3">
        <v>10275</v>
      </c>
      <c r="E3" s="4">
        <v>305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3</v>
      </c>
      <c r="P3">
        <f t="shared" ref="P3:P66" si="1">IFERROR(ROUND(E3/L3,2),0)</f>
        <v>3.86</v>
      </c>
      <c r="Q3" s="12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5" x14ac:dyDescent="0.25">
      <c r="A4" s="10">
        <v>2</v>
      </c>
      <c r="B4" s="1" t="s">
        <v>4</v>
      </c>
      <c r="C4" s="1" t="s">
        <v>4113</v>
      </c>
      <c r="D4" s="3">
        <v>500</v>
      </c>
      <c r="E4" s="4">
        <v>29089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5818</v>
      </c>
      <c r="P4">
        <f t="shared" si="1"/>
        <v>831.11</v>
      </c>
      <c r="Q4" s="12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0" x14ac:dyDescent="0.25">
      <c r="A5" s="10">
        <v>3</v>
      </c>
      <c r="B5" s="1" t="s">
        <v>5</v>
      </c>
      <c r="C5" s="1" t="s">
        <v>4114</v>
      </c>
      <c r="D5" s="3">
        <v>10000</v>
      </c>
      <c r="E5" s="4">
        <v>310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3</v>
      </c>
      <c r="P5">
        <f t="shared" si="1"/>
        <v>2.0699999999999998</v>
      </c>
      <c r="Q5" s="12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60" x14ac:dyDescent="0.25">
      <c r="A6" s="10">
        <v>4</v>
      </c>
      <c r="B6" s="1" t="s">
        <v>6</v>
      </c>
      <c r="C6" s="1" t="s">
        <v>4115</v>
      </c>
      <c r="D6" s="3">
        <v>44000</v>
      </c>
      <c r="E6" s="4">
        <v>1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0</v>
      </c>
      <c r="P6">
        <f t="shared" si="1"/>
        <v>0</v>
      </c>
      <c r="Q6" s="12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45" x14ac:dyDescent="0.25">
      <c r="A7" s="10">
        <v>5</v>
      </c>
      <c r="B7" s="1" t="s">
        <v>7</v>
      </c>
      <c r="C7" s="1" t="s">
        <v>4116</v>
      </c>
      <c r="D7" s="3">
        <v>3999</v>
      </c>
      <c r="E7" s="4">
        <v>2456.66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61</v>
      </c>
      <c r="P7">
        <f t="shared" si="1"/>
        <v>52.27</v>
      </c>
      <c r="Q7" s="12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60" x14ac:dyDescent="0.25">
      <c r="A8" s="10">
        <v>6</v>
      </c>
      <c r="B8" s="1" t="s">
        <v>8</v>
      </c>
      <c r="C8" s="1" t="s">
        <v>4117</v>
      </c>
      <c r="D8" s="3">
        <v>8000</v>
      </c>
      <c r="E8" s="4">
        <v>666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8</v>
      </c>
      <c r="P8">
        <f t="shared" si="1"/>
        <v>11.48</v>
      </c>
      <c r="Q8" s="12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60" x14ac:dyDescent="0.25">
      <c r="A9" s="10">
        <v>7</v>
      </c>
      <c r="B9" s="1" t="s">
        <v>9</v>
      </c>
      <c r="C9" s="1" t="s">
        <v>4118</v>
      </c>
      <c r="D9" s="3">
        <v>9000</v>
      </c>
      <c r="E9" s="4">
        <v>610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7</v>
      </c>
      <c r="P9">
        <f t="shared" si="1"/>
        <v>10.7</v>
      </c>
      <c r="Q9" s="12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30" x14ac:dyDescent="0.25">
      <c r="A10" s="10">
        <v>8</v>
      </c>
      <c r="B10" s="1" t="s">
        <v>10</v>
      </c>
      <c r="C10" s="1" t="s">
        <v>4119</v>
      </c>
      <c r="D10" s="3">
        <v>3500</v>
      </c>
      <c r="E10" s="4">
        <v>2506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72</v>
      </c>
      <c r="P10">
        <f t="shared" si="1"/>
        <v>208.83</v>
      </c>
      <c r="Q10" s="12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5" x14ac:dyDescent="0.25">
      <c r="A11" s="10">
        <v>9</v>
      </c>
      <c r="B11" s="1" t="s">
        <v>11</v>
      </c>
      <c r="C11" s="1" t="s">
        <v>4120</v>
      </c>
      <c r="D11" s="3">
        <v>500</v>
      </c>
      <c r="E11" s="4">
        <v>29209.78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5842</v>
      </c>
      <c r="P11">
        <f t="shared" si="1"/>
        <v>1460.49</v>
      </c>
      <c r="Q11" s="12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60" x14ac:dyDescent="0.25">
      <c r="A12" s="10">
        <v>10</v>
      </c>
      <c r="B12" s="1" t="s">
        <v>12</v>
      </c>
      <c r="C12" s="1" t="s">
        <v>4121</v>
      </c>
      <c r="D12" s="3">
        <v>3000</v>
      </c>
      <c r="E12" s="4">
        <v>2935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98</v>
      </c>
      <c r="P12">
        <f t="shared" si="1"/>
        <v>154.47</v>
      </c>
      <c r="Q12" s="12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60" x14ac:dyDescent="0.25">
      <c r="A13" s="10">
        <v>11</v>
      </c>
      <c r="B13" s="1" t="s">
        <v>13</v>
      </c>
      <c r="C13" s="1" t="s">
        <v>4122</v>
      </c>
      <c r="D13" s="3">
        <v>5000</v>
      </c>
      <c r="E13" s="4">
        <v>1293</v>
      </c>
      <c r="F13" s="5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26</v>
      </c>
      <c r="P13">
        <f t="shared" si="1"/>
        <v>17.239999999999998</v>
      </c>
      <c r="Q13" s="12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60" x14ac:dyDescent="0.25">
      <c r="A14" s="10">
        <v>12</v>
      </c>
      <c r="B14" s="1" t="s">
        <v>14</v>
      </c>
      <c r="C14" s="1" t="s">
        <v>4123</v>
      </c>
      <c r="D14" s="3">
        <v>30000</v>
      </c>
      <c r="E14" s="4">
        <v>10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0</v>
      </c>
      <c r="P14">
        <f t="shared" si="1"/>
        <v>0.01</v>
      </c>
      <c r="Q14" s="12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45" x14ac:dyDescent="0.25">
      <c r="A15" s="10">
        <v>13</v>
      </c>
      <c r="B15" s="1" t="s">
        <v>15</v>
      </c>
      <c r="C15" s="1" t="s">
        <v>4124</v>
      </c>
      <c r="D15" s="3">
        <v>3500</v>
      </c>
      <c r="E15" s="4">
        <v>2511.11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72</v>
      </c>
      <c r="P15">
        <f t="shared" si="1"/>
        <v>49.24</v>
      </c>
      <c r="Q15" s="12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0" x14ac:dyDescent="0.25">
      <c r="A16" s="10">
        <v>14</v>
      </c>
      <c r="B16" s="1" t="s">
        <v>16</v>
      </c>
      <c r="C16" s="1" t="s">
        <v>4125</v>
      </c>
      <c r="D16" s="3">
        <v>6000</v>
      </c>
      <c r="E16" s="4">
        <v>1040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17</v>
      </c>
      <c r="P16">
        <f t="shared" si="1"/>
        <v>25.37</v>
      </c>
      <c r="Q16" s="12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5" x14ac:dyDescent="0.25">
      <c r="A17" s="10">
        <v>15</v>
      </c>
      <c r="B17" s="1" t="s">
        <v>17</v>
      </c>
      <c r="C17" s="1" t="s">
        <v>4126</v>
      </c>
      <c r="D17" s="3">
        <v>2000</v>
      </c>
      <c r="E17" s="4">
        <v>5157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258</v>
      </c>
      <c r="P17">
        <f t="shared" si="1"/>
        <v>52.62</v>
      </c>
      <c r="Q17" s="12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60" x14ac:dyDescent="0.25">
      <c r="A18" s="10">
        <v>16</v>
      </c>
      <c r="B18" s="1" t="s">
        <v>18</v>
      </c>
      <c r="C18" s="1" t="s">
        <v>4127</v>
      </c>
      <c r="D18" s="3">
        <v>12000</v>
      </c>
      <c r="E18" s="4">
        <v>250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</v>
      </c>
      <c r="P18">
        <f t="shared" si="1"/>
        <v>3.57</v>
      </c>
      <c r="Q18" s="12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60" x14ac:dyDescent="0.25">
      <c r="A19" s="10">
        <v>17</v>
      </c>
      <c r="B19" s="1" t="s">
        <v>19</v>
      </c>
      <c r="C19" s="1" t="s">
        <v>4128</v>
      </c>
      <c r="D19" s="3">
        <v>1500</v>
      </c>
      <c r="E19" s="4">
        <v>7595.43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506</v>
      </c>
      <c r="P19">
        <f t="shared" si="1"/>
        <v>210.98</v>
      </c>
      <c r="Q19" s="12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5" x14ac:dyDescent="0.25">
      <c r="A20" s="10">
        <v>18</v>
      </c>
      <c r="B20" s="1" t="s">
        <v>20</v>
      </c>
      <c r="C20" s="1" t="s">
        <v>4129</v>
      </c>
      <c r="D20" s="3">
        <v>30000</v>
      </c>
      <c r="E20" s="4">
        <v>10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0</v>
      </c>
      <c r="P20">
        <f t="shared" si="1"/>
        <v>0.03</v>
      </c>
      <c r="Q20" s="12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60" x14ac:dyDescent="0.25">
      <c r="A21" s="10">
        <v>19</v>
      </c>
      <c r="B21" s="1" t="s">
        <v>21</v>
      </c>
      <c r="C21" s="1" t="s">
        <v>4130</v>
      </c>
      <c r="D21" s="3">
        <v>850</v>
      </c>
      <c r="E21" s="4">
        <v>18083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2127</v>
      </c>
      <c r="P21">
        <f t="shared" si="1"/>
        <v>821.95</v>
      </c>
      <c r="Q21" s="12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5" x14ac:dyDescent="0.25">
      <c r="A22" s="10">
        <v>20</v>
      </c>
      <c r="B22" s="1" t="s">
        <v>22</v>
      </c>
      <c r="C22" s="1" t="s">
        <v>4131</v>
      </c>
      <c r="D22" s="3">
        <v>2000</v>
      </c>
      <c r="E22" s="4">
        <v>5167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258</v>
      </c>
      <c r="P22">
        <f t="shared" si="1"/>
        <v>206.68</v>
      </c>
      <c r="Q22" s="12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5" x14ac:dyDescent="0.25">
      <c r="A23" s="10">
        <v>21</v>
      </c>
      <c r="B23" s="1" t="s">
        <v>23</v>
      </c>
      <c r="C23" s="1" t="s">
        <v>4132</v>
      </c>
      <c r="D23" s="3">
        <v>18500</v>
      </c>
      <c r="E23" s="4">
        <v>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0</v>
      </c>
      <c r="P23">
        <f t="shared" si="1"/>
        <v>0.89</v>
      </c>
      <c r="Q23" s="12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0" x14ac:dyDescent="0.25">
      <c r="A24" s="10">
        <v>22</v>
      </c>
      <c r="B24" s="1" t="s">
        <v>24</v>
      </c>
      <c r="C24" s="1" t="s">
        <v>4133</v>
      </c>
      <c r="D24" s="3">
        <v>350</v>
      </c>
      <c r="E24" s="4">
        <v>53771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15363</v>
      </c>
      <c r="P24">
        <f t="shared" si="1"/>
        <v>6721.38</v>
      </c>
      <c r="Q24" s="12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5" x14ac:dyDescent="0.25">
      <c r="A25" s="10">
        <v>23</v>
      </c>
      <c r="B25" s="1" t="s">
        <v>25</v>
      </c>
      <c r="C25" s="1" t="s">
        <v>4134</v>
      </c>
      <c r="D25" s="3">
        <v>2000</v>
      </c>
      <c r="E25" s="4">
        <v>5175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259</v>
      </c>
      <c r="P25">
        <f t="shared" si="1"/>
        <v>225</v>
      </c>
      <c r="Q25" s="12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0" x14ac:dyDescent="0.25">
      <c r="A26" s="10">
        <v>24</v>
      </c>
      <c r="B26" s="1" t="s">
        <v>26</v>
      </c>
      <c r="C26" s="1" t="s">
        <v>4135</v>
      </c>
      <c r="D26" s="3">
        <v>35000</v>
      </c>
      <c r="E26" s="4">
        <v>5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0</v>
      </c>
      <c r="P26">
        <f t="shared" si="1"/>
        <v>0.01</v>
      </c>
      <c r="Q26" s="12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60" x14ac:dyDescent="0.25">
      <c r="A27" s="10">
        <v>25</v>
      </c>
      <c r="B27" s="1" t="s">
        <v>27</v>
      </c>
      <c r="C27" s="1" t="s">
        <v>4136</v>
      </c>
      <c r="D27" s="3">
        <v>600</v>
      </c>
      <c r="E27" s="4">
        <v>25132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4189</v>
      </c>
      <c r="P27">
        <f t="shared" si="1"/>
        <v>1795.14</v>
      </c>
      <c r="Q27" s="12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5" x14ac:dyDescent="0.25">
      <c r="A28" s="10">
        <v>26</v>
      </c>
      <c r="B28" s="1" t="s">
        <v>28</v>
      </c>
      <c r="C28" s="1" t="s">
        <v>4137</v>
      </c>
      <c r="D28" s="3">
        <v>1250</v>
      </c>
      <c r="E28" s="4">
        <v>10045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804</v>
      </c>
      <c r="P28">
        <f t="shared" si="1"/>
        <v>528.67999999999995</v>
      </c>
      <c r="Q28" s="12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5" x14ac:dyDescent="0.25">
      <c r="A29" s="10">
        <v>27</v>
      </c>
      <c r="B29" s="1" t="s">
        <v>29</v>
      </c>
      <c r="C29" s="1" t="s">
        <v>4138</v>
      </c>
      <c r="D29" s="3">
        <v>20000</v>
      </c>
      <c r="E29" s="4">
        <v>50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0</v>
      </c>
      <c r="P29">
        <f t="shared" si="1"/>
        <v>0.33</v>
      </c>
      <c r="Q29" s="12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0" x14ac:dyDescent="0.25">
      <c r="A30" s="10">
        <v>28</v>
      </c>
      <c r="B30" s="1" t="s">
        <v>30</v>
      </c>
      <c r="C30" s="1" t="s">
        <v>4139</v>
      </c>
      <c r="D30" s="3">
        <v>12000</v>
      </c>
      <c r="E30" s="4">
        <v>250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2</v>
      </c>
      <c r="P30">
        <f t="shared" si="1"/>
        <v>3.52</v>
      </c>
      <c r="Q30" s="12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60" x14ac:dyDescent="0.25">
      <c r="A31" s="10">
        <v>29</v>
      </c>
      <c r="B31" s="1" t="s">
        <v>31</v>
      </c>
      <c r="C31" s="1" t="s">
        <v>4140</v>
      </c>
      <c r="D31" s="3">
        <v>3000</v>
      </c>
      <c r="E31" s="4">
        <v>2945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98</v>
      </c>
      <c r="P31">
        <f t="shared" si="1"/>
        <v>25.17</v>
      </c>
      <c r="Q31" s="12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5" x14ac:dyDescent="0.25">
      <c r="A32" s="10">
        <v>30</v>
      </c>
      <c r="B32" s="1" t="s">
        <v>32</v>
      </c>
      <c r="C32" s="1" t="s">
        <v>4141</v>
      </c>
      <c r="D32" s="3">
        <v>4000</v>
      </c>
      <c r="E32" s="4">
        <v>2110.5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53</v>
      </c>
      <c r="P32">
        <f t="shared" si="1"/>
        <v>39.82</v>
      </c>
      <c r="Q32" s="12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5" x14ac:dyDescent="0.25">
      <c r="A33" s="10">
        <v>31</v>
      </c>
      <c r="B33" s="1" t="s">
        <v>33</v>
      </c>
      <c r="C33" s="1" t="s">
        <v>4142</v>
      </c>
      <c r="D33" s="3">
        <v>13</v>
      </c>
      <c r="E33" s="4">
        <v>508525.01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3911731</v>
      </c>
      <c r="P33">
        <f t="shared" si="1"/>
        <v>508525.01</v>
      </c>
      <c r="Q33" s="12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60" x14ac:dyDescent="0.25">
      <c r="A34" s="10">
        <v>32</v>
      </c>
      <c r="B34" s="1" t="s">
        <v>34</v>
      </c>
      <c r="C34" s="1" t="s">
        <v>4143</v>
      </c>
      <c r="D34" s="3">
        <v>28450</v>
      </c>
      <c r="E34" s="4">
        <v>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0</v>
      </c>
      <c r="P34">
        <f t="shared" si="1"/>
        <v>0.22</v>
      </c>
      <c r="Q34" s="12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60" x14ac:dyDescent="0.25">
      <c r="A35" s="10">
        <v>33</v>
      </c>
      <c r="B35" s="1" t="s">
        <v>35</v>
      </c>
      <c r="C35" s="1" t="s">
        <v>4144</v>
      </c>
      <c r="D35" s="3">
        <v>5250</v>
      </c>
      <c r="E35" s="4">
        <v>1280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24</v>
      </c>
      <c r="P35">
        <f t="shared" si="1"/>
        <v>20</v>
      </c>
      <c r="Q35" s="12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60" x14ac:dyDescent="0.25">
      <c r="A36" s="10">
        <v>34</v>
      </c>
      <c r="B36" s="1" t="s">
        <v>36</v>
      </c>
      <c r="C36" s="1" t="s">
        <v>4145</v>
      </c>
      <c r="D36" s="3">
        <v>2600</v>
      </c>
      <c r="E36" s="4">
        <v>3910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150</v>
      </c>
      <c r="P36">
        <f t="shared" si="1"/>
        <v>57.5</v>
      </c>
      <c r="Q36" s="12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45" x14ac:dyDescent="0.25">
      <c r="A37" s="10">
        <v>35</v>
      </c>
      <c r="B37" s="1" t="s">
        <v>37</v>
      </c>
      <c r="C37" s="1" t="s">
        <v>4146</v>
      </c>
      <c r="D37" s="3">
        <v>1000</v>
      </c>
      <c r="E37" s="4">
        <v>11160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1116</v>
      </c>
      <c r="P37">
        <f t="shared" si="1"/>
        <v>398.57</v>
      </c>
      <c r="Q37" s="12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0" x14ac:dyDescent="0.25">
      <c r="A38" s="10">
        <v>36</v>
      </c>
      <c r="B38" s="1" t="s">
        <v>38</v>
      </c>
      <c r="C38" s="1" t="s">
        <v>4147</v>
      </c>
      <c r="D38" s="3">
        <v>6000</v>
      </c>
      <c r="E38" s="4">
        <v>1040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17</v>
      </c>
      <c r="P38">
        <f t="shared" si="1"/>
        <v>23.64</v>
      </c>
      <c r="Q38" s="12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60" x14ac:dyDescent="0.25">
      <c r="A39" s="10">
        <v>37</v>
      </c>
      <c r="B39" s="1" t="s">
        <v>39</v>
      </c>
      <c r="C39" s="1" t="s">
        <v>4148</v>
      </c>
      <c r="D39" s="3">
        <v>22000</v>
      </c>
      <c r="E39" s="4">
        <v>50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0</v>
      </c>
      <c r="P39">
        <f t="shared" si="1"/>
        <v>0.2</v>
      </c>
      <c r="Q39" s="12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5" x14ac:dyDescent="0.25">
      <c r="A40" s="10">
        <v>38</v>
      </c>
      <c r="B40" s="1" t="s">
        <v>40</v>
      </c>
      <c r="C40" s="1" t="s">
        <v>4149</v>
      </c>
      <c r="D40" s="3">
        <v>2500</v>
      </c>
      <c r="E40" s="4">
        <v>3976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159</v>
      </c>
      <c r="P40">
        <f t="shared" si="1"/>
        <v>60.24</v>
      </c>
      <c r="Q40" s="12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60" x14ac:dyDescent="0.25">
      <c r="A41" s="10">
        <v>39</v>
      </c>
      <c r="B41" s="1" t="s">
        <v>41</v>
      </c>
      <c r="C41" s="1" t="s">
        <v>4150</v>
      </c>
      <c r="D41" s="3">
        <v>25000</v>
      </c>
      <c r="E41" s="4">
        <v>24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0</v>
      </c>
      <c r="P41">
        <f t="shared" si="1"/>
        <v>0.11</v>
      </c>
      <c r="Q41" s="12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60" x14ac:dyDescent="0.25">
      <c r="A42" s="10">
        <v>40</v>
      </c>
      <c r="B42" s="1" t="s">
        <v>42</v>
      </c>
      <c r="C42" s="1" t="s">
        <v>4151</v>
      </c>
      <c r="D42" s="3">
        <v>2000</v>
      </c>
      <c r="E42" s="4">
        <v>5176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259</v>
      </c>
      <c r="P42">
        <f t="shared" si="1"/>
        <v>323.5</v>
      </c>
      <c r="Q42" s="12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60" x14ac:dyDescent="0.25">
      <c r="A43" s="10">
        <v>41</v>
      </c>
      <c r="B43" s="1" t="s">
        <v>43</v>
      </c>
      <c r="C43" s="1" t="s">
        <v>4152</v>
      </c>
      <c r="D43" s="3">
        <v>2000</v>
      </c>
      <c r="E43" s="4">
        <v>5186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259</v>
      </c>
      <c r="P43">
        <f t="shared" si="1"/>
        <v>272.95</v>
      </c>
      <c r="Q43" s="12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60" x14ac:dyDescent="0.25">
      <c r="A44" s="10">
        <v>42</v>
      </c>
      <c r="B44" s="1" t="s">
        <v>44</v>
      </c>
      <c r="C44" s="1" t="s">
        <v>4153</v>
      </c>
      <c r="D44" s="3">
        <v>14000</v>
      </c>
      <c r="E44" s="4">
        <v>204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</v>
      </c>
      <c r="P44">
        <f t="shared" si="1"/>
        <v>1.21</v>
      </c>
      <c r="Q44" s="12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60" x14ac:dyDescent="0.25">
      <c r="A45" s="10">
        <v>43</v>
      </c>
      <c r="B45" s="1" t="s">
        <v>45</v>
      </c>
      <c r="C45" s="1" t="s">
        <v>4154</v>
      </c>
      <c r="D45" s="3">
        <v>10000</v>
      </c>
      <c r="E45" s="4">
        <v>310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</v>
      </c>
      <c r="P45">
        <f t="shared" si="1"/>
        <v>1.18</v>
      </c>
      <c r="Q45" s="12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60" x14ac:dyDescent="0.25">
      <c r="A46" s="10">
        <v>44</v>
      </c>
      <c r="B46" s="1" t="s">
        <v>46</v>
      </c>
      <c r="C46" s="1" t="s">
        <v>4155</v>
      </c>
      <c r="D46" s="3">
        <v>2000</v>
      </c>
      <c r="E46" s="4">
        <v>5195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260</v>
      </c>
      <c r="P46">
        <f t="shared" si="1"/>
        <v>346.33</v>
      </c>
      <c r="Q46" s="12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5" x14ac:dyDescent="0.25">
      <c r="A47" s="10">
        <v>45</v>
      </c>
      <c r="B47" s="1" t="s">
        <v>47</v>
      </c>
      <c r="C47" s="1" t="s">
        <v>4156</v>
      </c>
      <c r="D47" s="3">
        <v>5000</v>
      </c>
      <c r="E47" s="4">
        <v>1296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26</v>
      </c>
      <c r="P47">
        <f t="shared" si="1"/>
        <v>21.25</v>
      </c>
      <c r="Q47" s="12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5" x14ac:dyDescent="0.25">
      <c r="A48" s="10">
        <v>46</v>
      </c>
      <c r="B48" s="1" t="s">
        <v>48</v>
      </c>
      <c r="C48" s="1" t="s">
        <v>4157</v>
      </c>
      <c r="D48" s="3">
        <v>8400</v>
      </c>
      <c r="E48" s="4">
        <v>655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8</v>
      </c>
      <c r="P48">
        <f t="shared" si="1"/>
        <v>14.56</v>
      </c>
      <c r="Q48" s="12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60" x14ac:dyDescent="0.25">
      <c r="A49" s="10">
        <v>47</v>
      </c>
      <c r="B49" s="1" t="s">
        <v>49</v>
      </c>
      <c r="C49" s="1" t="s">
        <v>4158</v>
      </c>
      <c r="D49" s="3">
        <v>5000</v>
      </c>
      <c r="E49" s="4">
        <v>1296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26</v>
      </c>
      <c r="P49">
        <f t="shared" si="1"/>
        <v>18.510000000000002</v>
      </c>
      <c r="Q49" s="12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60" x14ac:dyDescent="0.25">
      <c r="A50" s="10">
        <v>48</v>
      </c>
      <c r="B50" s="1" t="s">
        <v>50</v>
      </c>
      <c r="C50" s="1" t="s">
        <v>4159</v>
      </c>
      <c r="D50" s="3">
        <v>2000</v>
      </c>
      <c r="E50" s="4">
        <v>5200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260</v>
      </c>
      <c r="P50">
        <f t="shared" si="1"/>
        <v>136.84</v>
      </c>
      <c r="Q50" s="12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30" x14ac:dyDescent="0.25">
      <c r="A51" s="10">
        <v>49</v>
      </c>
      <c r="B51" s="1" t="s">
        <v>51</v>
      </c>
      <c r="C51" s="1" t="s">
        <v>4160</v>
      </c>
      <c r="D51" s="3">
        <v>12000</v>
      </c>
      <c r="E51" s="4">
        <v>250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2</v>
      </c>
      <c r="P51">
        <f t="shared" si="1"/>
        <v>2.87</v>
      </c>
      <c r="Q51" s="12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5" x14ac:dyDescent="0.25">
      <c r="A52" s="10">
        <v>50</v>
      </c>
      <c r="B52" s="1" t="s">
        <v>52</v>
      </c>
      <c r="C52" s="1" t="s">
        <v>4161</v>
      </c>
      <c r="D52" s="3">
        <v>600</v>
      </c>
      <c r="E52" s="4">
        <v>25174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4196</v>
      </c>
      <c r="P52">
        <f t="shared" si="1"/>
        <v>1144.27</v>
      </c>
      <c r="Q52" s="12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60" x14ac:dyDescent="0.25">
      <c r="A53" s="10">
        <v>51</v>
      </c>
      <c r="B53" s="1" t="s">
        <v>53</v>
      </c>
      <c r="C53" s="1" t="s">
        <v>4162</v>
      </c>
      <c r="D53" s="3">
        <v>11000</v>
      </c>
      <c r="E53" s="4">
        <v>300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3</v>
      </c>
      <c r="P53">
        <f t="shared" si="1"/>
        <v>2.52</v>
      </c>
      <c r="Q53" s="12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5" x14ac:dyDescent="0.25">
      <c r="A54" s="10">
        <v>52</v>
      </c>
      <c r="B54" s="1" t="s">
        <v>54</v>
      </c>
      <c r="C54" s="1" t="s">
        <v>4163</v>
      </c>
      <c r="D54" s="3">
        <v>10000</v>
      </c>
      <c r="E54" s="4">
        <v>311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3</v>
      </c>
      <c r="P54">
        <f t="shared" si="1"/>
        <v>5.98</v>
      </c>
      <c r="Q54" s="12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0" x14ac:dyDescent="0.25">
      <c r="A55" s="10">
        <v>53</v>
      </c>
      <c r="B55" s="1" t="s">
        <v>55</v>
      </c>
      <c r="C55" s="1" t="s">
        <v>4164</v>
      </c>
      <c r="D55" s="3">
        <v>3000</v>
      </c>
      <c r="E55" s="4">
        <v>2946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98</v>
      </c>
      <c r="P55">
        <f t="shared" si="1"/>
        <v>25.18</v>
      </c>
      <c r="Q55" s="12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60" x14ac:dyDescent="0.25">
      <c r="A56" s="10">
        <v>54</v>
      </c>
      <c r="B56" s="1" t="s">
        <v>56</v>
      </c>
      <c r="C56" s="1" t="s">
        <v>4165</v>
      </c>
      <c r="D56" s="3">
        <v>10000</v>
      </c>
      <c r="E56" s="4">
        <v>312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3</v>
      </c>
      <c r="P56">
        <f t="shared" si="1"/>
        <v>6</v>
      </c>
      <c r="Q56" s="12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5" x14ac:dyDescent="0.25">
      <c r="A57" s="10">
        <v>55</v>
      </c>
      <c r="B57" s="1" t="s">
        <v>57</v>
      </c>
      <c r="C57" s="1" t="s">
        <v>4166</v>
      </c>
      <c r="D57" s="3">
        <v>8600</v>
      </c>
      <c r="E57" s="4">
        <v>640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7</v>
      </c>
      <c r="P57">
        <f t="shared" si="1"/>
        <v>7.44</v>
      </c>
      <c r="Q57" s="12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45" x14ac:dyDescent="0.25">
      <c r="A58" s="10">
        <v>56</v>
      </c>
      <c r="B58" s="1" t="s">
        <v>58</v>
      </c>
      <c r="C58" s="1" t="s">
        <v>4167</v>
      </c>
      <c r="D58" s="3">
        <v>8000</v>
      </c>
      <c r="E58" s="4">
        <v>668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8</v>
      </c>
      <c r="P58">
        <f t="shared" si="1"/>
        <v>3.84</v>
      </c>
      <c r="Q58" s="12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60" x14ac:dyDescent="0.25">
      <c r="A59" s="10">
        <v>57</v>
      </c>
      <c r="B59" s="1" t="s">
        <v>59</v>
      </c>
      <c r="C59" s="1" t="s">
        <v>4168</v>
      </c>
      <c r="D59" s="3">
        <v>15000</v>
      </c>
      <c r="E59" s="4">
        <v>110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</v>
      </c>
      <c r="P59">
        <f t="shared" si="1"/>
        <v>1.59</v>
      </c>
      <c r="Q59" s="12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45" x14ac:dyDescent="0.25">
      <c r="A60" s="10">
        <v>58</v>
      </c>
      <c r="B60" s="1" t="s">
        <v>60</v>
      </c>
      <c r="C60" s="1" t="s">
        <v>4169</v>
      </c>
      <c r="D60" s="3">
        <v>10000</v>
      </c>
      <c r="E60" s="4">
        <v>316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3</v>
      </c>
      <c r="P60">
        <f t="shared" si="1"/>
        <v>4.21</v>
      </c>
      <c r="Q60" s="12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60" x14ac:dyDescent="0.25">
      <c r="A61" s="10">
        <v>59</v>
      </c>
      <c r="B61" s="1" t="s">
        <v>61</v>
      </c>
      <c r="C61" s="1" t="s">
        <v>4170</v>
      </c>
      <c r="D61" s="3">
        <v>20000</v>
      </c>
      <c r="E61" s="4">
        <v>50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0</v>
      </c>
      <c r="P61">
        <f t="shared" si="1"/>
        <v>1.52</v>
      </c>
      <c r="Q61" s="12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5" x14ac:dyDescent="0.25">
      <c r="A62" s="10">
        <v>60</v>
      </c>
      <c r="B62" s="1" t="s">
        <v>62</v>
      </c>
      <c r="C62" s="1" t="s">
        <v>4171</v>
      </c>
      <c r="D62" s="3">
        <v>4500</v>
      </c>
      <c r="E62" s="4">
        <v>2031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45</v>
      </c>
      <c r="P62">
        <f t="shared" si="1"/>
        <v>18.809999999999999</v>
      </c>
      <c r="Q62" s="12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60" x14ac:dyDescent="0.25">
      <c r="A63" s="10">
        <v>61</v>
      </c>
      <c r="B63" s="1" t="s">
        <v>63</v>
      </c>
      <c r="C63" s="1" t="s">
        <v>4172</v>
      </c>
      <c r="D63" s="3">
        <v>5000</v>
      </c>
      <c r="E63" s="4">
        <v>1297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26</v>
      </c>
      <c r="P63">
        <f t="shared" si="1"/>
        <v>56.39</v>
      </c>
      <c r="Q63" s="12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60" x14ac:dyDescent="0.25">
      <c r="A64" s="10">
        <v>62</v>
      </c>
      <c r="B64" s="1" t="s">
        <v>64</v>
      </c>
      <c r="C64" s="1" t="s">
        <v>4173</v>
      </c>
      <c r="D64" s="3">
        <v>3000</v>
      </c>
      <c r="E64" s="4">
        <v>2954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98</v>
      </c>
      <c r="P64">
        <f t="shared" si="1"/>
        <v>61.54</v>
      </c>
      <c r="Q64" s="12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5" x14ac:dyDescent="0.25">
      <c r="A65" s="10">
        <v>63</v>
      </c>
      <c r="B65" s="1" t="s">
        <v>65</v>
      </c>
      <c r="C65" s="1" t="s">
        <v>4174</v>
      </c>
      <c r="D65" s="3">
        <v>2000</v>
      </c>
      <c r="E65" s="4">
        <v>5200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260</v>
      </c>
      <c r="P65">
        <f t="shared" si="1"/>
        <v>81.25</v>
      </c>
      <c r="Q65" s="12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60" x14ac:dyDescent="0.25">
      <c r="A66" s="10">
        <v>64</v>
      </c>
      <c r="B66" s="1" t="s">
        <v>66</v>
      </c>
      <c r="C66" s="1" t="s">
        <v>4175</v>
      </c>
      <c r="D66" s="3">
        <v>1200</v>
      </c>
      <c r="E66" s="4">
        <v>10115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843</v>
      </c>
      <c r="P66">
        <f t="shared" si="1"/>
        <v>421.46</v>
      </c>
      <c r="Q66" s="12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45" x14ac:dyDescent="0.25">
      <c r="A67" s="10">
        <v>65</v>
      </c>
      <c r="B67" s="1" t="s">
        <v>67</v>
      </c>
      <c r="C67" s="1" t="s">
        <v>4176</v>
      </c>
      <c r="D67" s="3">
        <v>7000</v>
      </c>
      <c r="E67" s="4">
        <v>911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13</v>
      </c>
      <c r="P67">
        <f t="shared" ref="P67:P130" si="5">IFERROR(ROUND(E67/L67,2),0)</f>
        <v>15.98</v>
      </c>
      <c r="Q67" s="12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0" x14ac:dyDescent="0.25">
      <c r="A68" s="10">
        <v>66</v>
      </c>
      <c r="B68" s="1" t="s">
        <v>68</v>
      </c>
      <c r="C68" s="1" t="s">
        <v>4177</v>
      </c>
      <c r="D68" s="3">
        <v>2000</v>
      </c>
      <c r="E68" s="4">
        <v>5202.5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260</v>
      </c>
      <c r="P68">
        <f t="shared" si="5"/>
        <v>200.1</v>
      </c>
      <c r="Q68" s="12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5" x14ac:dyDescent="0.25">
      <c r="A69" s="10">
        <v>67</v>
      </c>
      <c r="B69" s="1" t="s">
        <v>69</v>
      </c>
      <c r="C69" s="1" t="s">
        <v>4178</v>
      </c>
      <c r="D69" s="3">
        <v>2000</v>
      </c>
      <c r="E69" s="4">
        <v>5212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261</v>
      </c>
      <c r="P69">
        <f t="shared" si="5"/>
        <v>260.60000000000002</v>
      </c>
      <c r="Q69" s="12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0" x14ac:dyDescent="0.25">
      <c r="A70" s="10">
        <v>68</v>
      </c>
      <c r="B70" s="1" t="s">
        <v>70</v>
      </c>
      <c r="C70" s="1" t="s">
        <v>4179</v>
      </c>
      <c r="D70" s="3">
        <v>600</v>
      </c>
      <c r="E70" s="4">
        <v>25312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4219</v>
      </c>
      <c r="P70">
        <f t="shared" si="5"/>
        <v>703.11</v>
      </c>
      <c r="Q70" s="12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60" x14ac:dyDescent="0.25">
      <c r="A71" s="10">
        <v>69</v>
      </c>
      <c r="B71" s="1" t="s">
        <v>71</v>
      </c>
      <c r="C71" s="1" t="s">
        <v>4180</v>
      </c>
      <c r="D71" s="3">
        <v>10000</v>
      </c>
      <c r="E71" s="4">
        <v>317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3</v>
      </c>
      <c r="P71">
        <f t="shared" si="5"/>
        <v>1.78</v>
      </c>
      <c r="Q71" s="12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60" x14ac:dyDescent="0.25">
      <c r="A72" s="10">
        <v>70</v>
      </c>
      <c r="B72" s="1" t="s">
        <v>72</v>
      </c>
      <c r="C72" s="1" t="s">
        <v>4181</v>
      </c>
      <c r="D72" s="3">
        <v>500</v>
      </c>
      <c r="E72" s="4">
        <v>29520.27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5904</v>
      </c>
      <c r="P72">
        <f t="shared" si="5"/>
        <v>1736.49</v>
      </c>
      <c r="Q72" s="12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5" x14ac:dyDescent="0.25">
      <c r="A73" s="10">
        <v>71</v>
      </c>
      <c r="B73" s="1" t="s">
        <v>73</v>
      </c>
      <c r="C73" s="1" t="s">
        <v>4182</v>
      </c>
      <c r="D73" s="3">
        <v>1800</v>
      </c>
      <c r="E73" s="4">
        <v>7003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389</v>
      </c>
      <c r="P73">
        <f t="shared" si="5"/>
        <v>218.84</v>
      </c>
      <c r="Q73" s="12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60" x14ac:dyDescent="0.25">
      <c r="A74" s="10">
        <v>72</v>
      </c>
      <c r="B74" s="1" t="s">
        <v>74</v>
      </c>
      <c r="C74" s="1" t="s">
        <v>4183</v>
      </c>
      <c r="D74" s="3">
        <v>2200</v>
      </c>
      <c r="E74" s="4">
        <v>5051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230</v>
      </c>
      <c r="P74">
        <f t="shared" si="5"/>
        <v>123.2</v>
      </c>
      <c r="Q74" s="12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60" x14ac:dyDescent="0.25">
      <c r="A75" s="10">
        <v>73</v>
      </c>
      <c r="B75" s="1" t="s">
        <v>75</v>
      </c>
      <c r="C75" s="1" t="s">
        <v>4184</v>
      </c>
      <c r="D75" s="3">
        <v>900</v>
      </c>
      <c r="E75" s="4">
        <v>17444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1938</v>
      </c>
      <c r="P75">
        <f t="shared" si="5"/>
        <v>969.11</v>
      </c>
      <c r="Q75" s="12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60" x14ac:dyDescent="0.25">
      <c r="A76" s="10">
        <v>74</v>
      </c>
      <c r="B76" s="1" t="s">
        <v>76</v>
      </c>
      <c r="C76" s="1" t="s">
        <v>4185</v>
      </c>
      <c r="D76" s="3">
        <v>500</v>
      </c>
      <c r="E76" s="4">
        <v>29531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5906</v>
      </c>
      <c r="P76">
        <f t="shared" si="5"/>
        <v>1018.31</v>
      </c>
      <c r="Q76" s="12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5" x14ac:dyDescent="0.25">
      <c r="A77" s="10">
        <v>75</v>
      </c>
      <c r="B77" s="1" t="s">
        <v>77</v>
      </c>
      <c r="C77" s="1" t="s">
        <v>4186</v>
      </c>
      <c r="D77" s="3">
        <v>3500</v>
      </c>
      <c r="E77" s="4">
        <v>2512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72</v>
      </c>
      <c r="P77">
        <f t="shared" si="5"/>
        <v>53.45</v>
      </c>
      <c r="Q77" s="12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60" x14ac:dyDescent="0.25">
      <c r="A78" s="10">
        <v>76</v>
      </c>
      <c r="B78" s="1" t="s">
        <v>78</v>
      </c>
      <c r="C78" s="1" t="s">
        <v>4187</v>
      </c>
      <c r="D78" s="3">
        <v>300</v>
      </c>
      <c r="E78" s="4">
        <v>60180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20060</v>
      </c>
      <c r="P78">
        <f t="shared" si="5"/>
        <v>4012</v>
      </c>
      <c r="Q78" s="12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5" x14ac:dyDescent="0.25">
      <c r="A79" s="10">
        <v>77</v>
      </c>
      <c r="B79" s="1" t="s">
        <v>79</v>
      </c>
      <c r="C79" s="1" t="s">
        <v>4188</v>
      </c>
      <c r="D79" s="3">
        <v>400</v>
      </c>
      <c r="E79" s="4">
        <v>50091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12523</v>
      </c>
      <c r="P79">
        <f t="shared" si="5"/>
        <v>1926.58</v>
      </c>
      <c r="Q79" s="12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105" x14ac:dyDescent="0.25">
      <c r="A80" s="10">
        <v>78</v>
      </c>
      <c r="B80" s="1" t="s">
        <v>80</v>
      </c>
      <c r="C80" s="1" t="s">
        <v>4189</v>
      </c>
      <c r="D80" s="3">
        <v>50</v>
      </c>
      <c r="E80" s="4">
        <v>306970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613940</v>
      </c>
      <c r="P80">
        <f t="shared" si="5"/>
        <v>8770.57</v>
      </c>
      <c r="Q80" s="12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5" x14ac:dyDescent="0.25">
      <c r="A81" s="10">
        <v>79</v>
      </c>
      <c r="B81" s="1" t="s">
        <v>81</v>
      </c>
      <c r="C81" s="1" t="s">
        <v>4190</v>
      </c>
      <c r="D81" s="3">
        <v>1300</v>
      </c>
      <c r="E81" s="4">
        <v>10013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770</v>
      </c>
      <c r="P81">
        <f t="shared" si="5"/>
        <v>244.22</v>
      </c>
      <c r="Q81" s="12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5" x14ac:dyDescent="0.25">
      <c r="A82" s="10">
        <v>80</v>
      </c>
      <c r="B82" s="1" t="s">
        <v>82</v>
      </c>
      <c r="C82" s="1" t="s">
        <v>4191</v>
      </c>
      <c r="D82" s="3">
        <v>12000</v>
      </c>
      <c r="E82" s="4">
        <v>250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2</v>
      </c>
      <c r="P82">
        <f t="shared" si="5"/>
        <v>5.32</v>
      </c>
      <c r="Q82" s="12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60" x14ac:dyDescent="0.25">
      <c r="A83" s="10">
        <v>81</v>
      </c>
      <c r="B83" s="1" t="s">
        <v>83</v>
      </c>
      <c r="C83" s="1" t="s">
        <v>4192</v>
      </c>
      <c r="D83" s="3">
        <v>750</v>
      </c>
      <c r="E83" s="4">
        <v>20426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2723</v>
      </c>
      <c r="P83">
        <f t="shared" si="5"/>
        <v>729.5</v>
      </c>
      <c r="Q83" s="12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60" x14ac:dyDescent="0.25">
      <c r="A84" s="10">
        <v>82</v>
      </c>
      <c r="B84" s="1" t="s">
        <v>84</v>
      </c>
      <c r="C84" s="1" t="s">
        <v>4193</v>
      </c>
      <c r="D84" s="3">
        <v>4000</v>
      </c>
      <c r="E84" s="4">
        <v>2112.9899999999998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53</v>
      </c>
      <c r="P84">
        <f t="shared" si="5"/>
        <v>21.13</v>
      </c>
      <c r="Q84" s="12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60" x14ac:dyDescent="0.25">
      <c r="A85" s="10">
        <v>83</v>
      </c>
      <c r="B85" s="1" t="s">
        <v>85</v>
      </c>
      <c r="C85" s="1" t="s">
        <v>4194</v>
      </c>
      <c r="D85" s="3">
        <v>200</v>
      </c>
      <c r="E85" s="4">
        <v>115297.5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57649</v>
      </c>
      <c r="P85">
        <f t="shared" si="5"/>
        <v>8869.0400000000009</v>
      </c>
      <c r="Q85" s="12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5" x14ac:dyDescent="0.25">
      <c r="A86" s="10">
        <v>84</v>
      </c>
      <c r="B86" s="1" t="s">
        <v>86</v>
      </c>
      <c r="C86" s="1" t="s">
        <v>4195</v>
      </c>
      <c r="D86" s="3">
        <v>500</v>
      </c>
      <c r="E86" s="4">
        <v>29681.55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5936</v>
      </c>
      <c r="P86">
        <f t="shared" si="5"/>
        <v>4240.22</v>
      </c>
      <c r="Q86" s="12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60" x14ac:dyDescent="0.25">
      <c r="A87" s="10">
        <v>85</v>
      </c>
      <c r="B87" s="1" t="s">
        <v>87</v>
      </c>
      <c r="C87" s="1" t="s">
        <v>4196</v>
      </c>
      <c r="D87" s="3">
        <v>1200</v>
      </c>
      <c r="E87" s="4">
        <v>10119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843</v>
      </c>
      <c r="P87">
        <f t="shared" si="5"/>
        <v>481.86</v>
      </c>
      <c r="Q87" s="12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75" x14ac:dyDescent="0.25">
      <c r="A88" s="10">
        <v>86</v>
      </c>
      <c r="B88" s="1" t="s">
        <v>88</v>
      </c>
      <c r="C88" s="1" t="s">
        <v>4197</v>
      </c>
      <c r="D88" s="3">
        <v>6000</v>
      </c>
      <c r="E88" s="4">
        <v>1041.29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17</v>
      </c>
      <c r="P88">
        <f t="shared" si="5"/>
        <v>61.25</v>
      </c>
      <c r="Q88" s="12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5" x14ac:dyDescent="0.25">
      <c r="A89" s="10">
        <v>87</v>
      </c>
      <c r="B89" s="1" t="s">
        <v>89</v>
      </c>
      <c r="C89" s="1" t="s">
        <v>4198</v>
      </c>
      <c r="D89" s="3">
        <v>2500</v>
      </c>
      <c r="E89" s="4">
        <v>3978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159</v>
      </c>
      <c r="P89">
        <f t="shared" si="5"/>
        <v>159.12</v>
      </c>
      <c r="Q89" s="12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60" x14ac:dyDescent="0.25">
      <c r="A90" s="10">
        <v>88</v>
      </c>
      <c r="B90" s="1" t="s">
        <v>90</v>
      </c>
      <c r="C90" s="1" t="s">
        <v>4199</v>
      </c>
      <c r="D90" s="3">
        <v>3500</v>
      </c>
      <c r="E90" s="4">
        <v>2520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72</v>
      </c>
      <c r="P90">
        <f t="shared" si="5"/>
        <v>42</v>
      </c>
      <c r="Q90" s="12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5" x14ac:dyDescent="0.25">
      <c r="A91" s="10">
        <v>89</v>
      </c>
      <c r="B91" s="1" t="s">
        <v>91</v>
      </c>
      <c r="C91" s="1" t="s">
        <v>4200</v>
      </c>
      <c r="D91" s="3">
        <v>6000</v>
      </c>
      <c r="E91" s="4">
        <v>1043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17</v>
      </c>
      <c r="P91">
        <f t="shared" si="5"/>
        <v>18.63</v>
      </c>
      <c r="Q91" s="12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0" x14ac:dyDescent="0.25">
      <c r="A92" s="10">
        <v>90</v>
      </c>
      <c r="B92" s="1" t="s">
        <v>92</v>
      </c>
      <c r="C92" s="1" t="s">
        <v>4201</v>
      </c>
      <c r="D92" s="3">
        <v>500</v>
      </c>
      <c r="E92" s="4">
        <v>29939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5988</v>
      </c>
      <c r="P92">
        <f t="shared" si="5"/>
        <v>1871.19</v>
      </c>
      <c r="Q92" s="12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5" x14ac:dyDescent="0.25">
      <c r="A93" s="10">
        <v>91</v>
      </c>
      <c r="B93" s="1" t="s">
        <v>93</v>
      </c>
      <c r="C93" s="1" t="s">
        <v>4202</v>
      </c>
      <c r="D93" s="3">
        <v>3000</v>
      </c>
      <c r="E93" s="4">
        <v>2960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99</v>
      </c>
      <c r="P93">
        <f t="shared" si="5"/>
        <v>64.349999999999994</v>
      </c>
      <c r="Q93" s="12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60" x14ac:dyDescent="0.25">
      <c r="A94" s="10">
        <v>92</v>
      </c>
      <c r="B94" s="1" t="s">
        <v>94</v>
      </c>
      <c r="C94" s="1" t="s">
        <v>4203</v>
      </c>
      <c r="D94" s="3">
        <v>5000</v>
      </c>
      <c r="E94" s="4">
        <v>1300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26</v>
      </c>
      <c r="P94">
        <f t="shared" si="5"/>
        <v>30.23</v>
      </c>
      <c r="Q94" s="12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60" x14ac:dyDescent="0.25">
      <c r="A95" s="10">
        <v>93</v>
      </c>
      <c r="B95" s="1" t="s">
        <v>95</v>
      </c>
      <c r="C95" s="1" t="s">
        <v>4204</v>
      </c>
      <c r="D95" s="3">
        <v>1000</v>
      </c>
      <c r="E95" s="4">
        <v>11176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1118</v>
      </c>
      <c r="P95">
        <f t="shared" si="5"/>
        <v>745.07</v>
      </c>
      <c r="Q95" s="12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5" x14ac:dyDescent="0.25">
      <c r="A96" s="10">
        <v>94</v>
      </c>
      <c r="B96" s="1" t="s">
        <v>96</v>
      </c>
      <c r="C96" s="1" t="s">
        <v>4205</v>
      </c>
      <c r="D96" s="3">
        <v>250</v>
      </c>
      <c r="E96" s="4">
        <v>92154.22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36862</v>
      </c>
      <c r="P96">
        <f t="shared" si="5"/>
        <v>7679.52</v>
      </c>
      <c r="Q96" s="12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60" x14ac:dyDescent="0.25">
      <c r="A97" s="10">
        <v>95</v>
      </c>
      <c r="B97" s="1" t="s">
        <v>97</v>
      </c>
      <c r="C97" s="1" t="s">
        <v>4206</v>
      </c>
      <c r="D97" s="3">
        <v>350</v>
      </c>
      <c r="E97" s="4">
        <v>54116.28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15462</v>
      </c>
      <c r="P97">
        <f t="shared" si="5"/>
        <v>2576.9699999999998</v>
      </c>
      <c r="Q97" s="12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60" x14ac:dyDescent="0.25">
      <c r="A98" s="10">
        <v>96</v>
      </c>
      <c r="B98" s="1" t="s">
        <v>98</v>
      </c>
      <c r="C98" s="1" t="s">
        <v>4207</v>
      </c>
      <c r="D98" s="3">
        <v>1500</v>
      </c>
      <c r="E98" s="4">
        <v>7617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508</v>
      </c>
      <c r="P98">
        <f t="shared" si="5"/>
        <v>224.03</v>
      </c>
      <c r="Q98" s="12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5" x14ac:dyDescent="0.25">
      <c r="A99" s="10">
        <v>97</v>
      </c>
      <c r="B99" s="1" t="s">
        <v>99</v>
      </c>
      <c r="C99" s="1" t="s">
        <v>4208</v>
      </c>
      <c r="D99" s="3">
        <v>400</v>
      </c>
      <c r="E99" s="4">
        <v>50251.41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12563</v>
      </c>
      <c r="P99">
        <f t="shared" si="5"/>
        <v>6281.43</v>
      </c>
      <c r="Q99" s="12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5" x14ac:dyDescent="0.25">
      <c r="A100" s="10">
        <v>98</v>
      </c>
      <c r="B100" s="1" t="s">
        <v>100</v>
      </c>
      <c r="C100" s="1" t="s">
        <v>4209</v>
      </c>
      <c r="D100" s="3">
        <v>3200</v>
      </c>
      <c r="E100" s="4">
        <v>2879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90</v>
      </c>
      <c r="P100">
        <f t="shared" si="5"/>
        <v>47.98</v>
      </c>
      <c r="Q100" s="12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45" x14ac:dyDescent="0.25">
      <c r="A101" s="10">
        <v>99</v>
      </c>
      <c r="B101" s="1" t="s">
        <v>101</v>
      </c>
      <c r="C101" s="1" t="s">
        <v>4210</v>
      </c>
      <c r="D101" s="3">
        <v>1500</v>
      </c>
      <c r="E101" s="4">
        <v>7620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508</v>
      </c>
      <c r="P101">
        <f t="shared" si="5"/>
        <v>195.38</v>
      </c>
      <c r="Q101" s="12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60" x14ac:dyDescent="0.25">
      <c r="A102" s="10">
        <v>100</v>
      </c>
      <c r="B102" s="1" t="s">
        <v>102</v>
      </c>
      <c r="C102" s="1" t="s">
        <v>4211</v>
      </c>
      <c r="D102" s="3">
        <v>5000</v>
      </c>
      <c r="E102" s="4">
        <v>1300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26</v>
      </c>
      <c r="P102">
        <f t="shared" si="5"/>
        <v>50</v>
      </c>
      <c r="Q102" s="12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60" x14ac:dyDescent="0.25">
      <c r="A103" s="10">
        <v>101</v>
      </c>
      <c r="B103" s="1" t="s">
        <v>103</v>
      </c>
      <c r="C103" s="1" t="s">
        <v>4212</v>
      </c>
      <c r="D103" s="3">
        <v>3500</v>
      </c>
      <c r="E103" s="4">
        <v>2520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72</v>
      </c>
      <c r="P103">
        <f t="shared" si="5"/>
        <v>72</v>
      </c>
      <c r="Q103" s="12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60" x14ac:dyDescent="0.25">
      <c r="A104" s="10">
        <v>102</v>
      </c>
      <c r="B104" s="1" t="s">
        <v>104</v>
      </c>
      <c r="C104" s="1" t="s">
        <v>4213</v>
      </c>
      <c r="D104" s="3">
        <v>6000</v>
      </c>
      <c r="E104" s="4">
        <v>1046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17</v>
      </c>
      <c r="P104">
        <f t="shared" si="5"/>
        <v>16.09</v>
      </c>
      <c r="Q104" s="12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45" x14ac:dyDescent="0.25">
      <c r="A105" s="10">
        <v>103</v>
      </c>
      <c r="B105" s="1" t="s">
        <v>105</v>
      </c>
      <c r="C105" s="1" t="s">
        <v>4214</v>
      </c>
      <c r="D105" s="3">
        <v>1300</v>
      </c>
      <c r="E105" s="4">
        <v>10017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771</v>
      </c>
      <c r="P105">
        <f t="shared" si="5"/>
        <v>204.43</v>
      </c>
      <c r="Q105" s="12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0" x14ac:dyDescent="0.25">
      <c r="A106" s="10">
        <v>104</v>
      </c>
      <c r="B106" s="1" t="s">
        <v>106</v>
      </c>
      <c r="C106" s="1" t="s">
        <v>4215</v>
      </c>
      <c r="D106" s="3">
        <v>500</v>
      </c>
      <c r="E106" s="4">
        <v>30026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6005</v>
      </c>
      <c r="P106">
        <f t="shared" si="5"/>
        <v>3002.6</v>
      </c>
      <c r="Q106" s="12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5" x14ac:dyDescent="0.25">
      <c r="A107" s="10">
        <v>105</v>
      </c>
      <c r="B107" s="1" t="s">
        <v>107</v>
      </c>
      <c r="C107" s="1" t="s">
        <v>4216</v>
      </c>
      <c r="D107" s="3">
        <v>2200</v>
      </c>
      <c r="E107" s="4">
        <v>5052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230</v>
      </c>
      <c r="P107">
        <f t="shared" si="5"/>
        <v>84.2</v>
      </c>
      <c r="Q107" s="12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x14ac:dyDescent="0.25">
      <c r="A108" s="10">
        <v>106</v>
      </c>
      <c r="B108" s="1" t="s">
        <v>108</v>
      </c>
      <c r="C108" s="1" t="s">
        <v>4217</v>
      </c>
      <c r="D108" s="3">
        <v>5000</v>
      </c>
      <c r="E108" s="4">
        <v>1301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26</v>
      </c>
      <c r="P108">
        <f t="shared" si="5"/>
        <v>48.19</v>
      </c>
      <c r="Q108" s="12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60" x14ac:dyDescent="0.25">
      <c r="A109" s="10">
        <v>107</v>
      </c>
      <c r="B109" s="1" t="s">
        <v>109</v>
      </c>
      <c r="C109" s="1" t="s">
        <v>4218</v>
      </c>
      <c r="D109" s="3">
        <v>7500</v>
      </c>
      <c r="E109" s="4">
        <v>821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11</v>
      </c>
      <c r="P109">
        <f t="shared" si="5"/>
        <v>11.9</v>
      </c>
      <c r="Q109" s="12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5" x14ac:dyDescent="0.25">
      <c r="A110" s="10">
        <v>108</v>
      </c>
      <c r="B110" s="1" t="s">
        <v>110</v>
      </c>
      <c r="C110" s="1" t="s">
        <v>4219</v>
      </c>
      <c r="D110" s="3">
        <v>1500</v>
      </c>
      <c r="E110" s="4">
        <v>7635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509</v>
      </c>
      <c r="P110">
        <f t="shared" si="5"/>
        <v>162.44999999999999</v>
      </c>
      <c r="Q110" s="12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5" x14ac:dyDescent="0.25">
      <c r="A111" s="10">
        <v>109</v>
      </c>
      <c r="B111" s="1" t="s">
        <v>111</v>
      </c>
      <c r="C111" s="1" t="s">
        <v>4220</v>
      </c>
      <c r="D111" s="3">
        <v>1000</v>
      </c>
      <c r="E111" s="4">
        <v>11215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1122</v>
      </c>
      <c r="P111">
        <f t="shared" si="5"/>
        <v>238.62</v>
      </c>
      <c r="Q111" s="12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5" x14ac:dyDescent="0.25">
      <c r="A112" s="10">
        <v>110</v>
      </c>
      <c r="B112" s="1" t="s">
        <v>112</v>
      </c>
      <c r="C112" s="1" t="s">
        <v>4221</v>
      </c>
      <c r="D112" s="3">
        <v>1300</v>
      </c>
      <c r="E112" s="4">
        <v>10025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771</v>
      </c>
      <c r="P112">
        <f t="shared" si="5"/>
        <v>385.58</v>
      </c>
      <c r="Q112" s="12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5" x14ac:dyDescent="0.25">
      <c r="A113" s="10">
        <v>111</v>
      </c>
      <c r="B113" s="1" t="s">
        <v>113</v>
      </c>
      <c r="C113" s="1" t="s">
        <v>4222</v>
      </c>
      <c r="D113" s="3">
        <v>3500</v>
      </c>
      <c r="E113" s="4">
        <v>2521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72</v>
      </c>
      <c r="P113">
        <f t="shared" si="5"/>
        <v>47.57</v>
      </c>
      <c r="Q113" s="12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60" x14ac:dyDescent="0.25">
      <c r="A114" s="10">
        <v>112</v>
      </c>
      <c r="B114" s="1" t="s">
        <v>114</v>
      </c>
      <c r="C114" s="1" t="s">
        <v>4223</v>
      </c>
      <c r="D114" s="3">
        <v>5000</v>
      </c>
      <c r="E114" s="4">
        <v>1302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26</v>
      </c>
      <c r="P114">
        <f t="shared" si="5"/>
        <v>16.07</v>
      </c>
      <c r="Q114" s="12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0" x14ac:dyDescent="0.25">
      <c r="A115" s="10">
        <v>113</v>
      </c>
      <c r="B115" s="1" t="s">
        <v>115</v>
      </c>
      <c r="C115" s="1" t="s">
        <v>4224</v>
      </c>
      <c r="D115" s="3">
        <v>5000</v>
      </c>
      <c r="E115" s="4">
        <v>1305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26</v>
      </c>
      <c r="P115">
        <f t="shared" si="5"/>
        <v>16.73</v>
      </c>
      <c r="Q115" s="12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60" x14ac:dyDescent="0.25">
      <c r="A116" s="10">
        <v>114</v>
      </c>
      <c r="B116" s="1" t="s">
        <v>116</v>
      </c>
      <c r="C116" s="1" t="s">
        <v>4225</v>
      </c>
      <c r="D116" s="3">
        <v>3000</v>
      </c>
      <c r="E116" s="4">
        <v>2965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99</v>
      </c>
      <c r="P116">
        <f t="shared" si="5"/>
        <v>84.71</v>
      </c>
      <c r="Q116" s="12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30" x14ac:dyDescent="0.25">
      <c r="A117" s="10">
        <v>115</v>
      </c>
      <c r="B117" s="1" t="s">
        <v>117</v>
      </c>
      <c r="C117" s="1" t="s">
        <v>4226</v>
      </c>
      <c r="D117" s="3">
        <v>450</v>
      </c>
      <c r="E117" s="4">
        <v>47978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10662</v>
      </c>
      <c r="P117">
        <f t="shared" si="5"/>
        <v>2180.8200000000002</v>
      </c>
      <c r="Q117" s="12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60" x14ac:dyDescent="0.25">
      <c r="A118" s="10">
        <v>116</v>
      </c>
      <c r="B118" s="1" t="s">
        <v>118</v>
      </c>
      <c r="C118" s="1" t="s">
        <v>4227</v>
      </c>
      <c r="D118" s="3">
        <v>3500</v>
      </c>
      <c r="E118" s="4">
        <v>2521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72</v>
      </c>
      <c r="P118">
        <f t="shared" si="5"/>
        <v>44.23</v>
      </c>
      <c r="Q118" s="12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60" x14ac:dyDescent="0.25">
      <c r="A119" s="10">
        <v>117</v>
      </c>
      <c r="B119" s="1" t="s">
        <v>119</v>
      </c>
      <c r="C119" s="1" t="s">
        <v>4228</v>
      </c>
      <c r="D119" s="3">
        <v>4500</v>
      </c>
      <c r="E119" s="4">
        <v>2033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45</v>
      </c>
      <c r="P119">
        <f t="shared" si="5"/>
        <v>75.3</v>
      </c>
      <c r="Q119" s="12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45" x14ac:dyDescent="0.25">
      <c r="A120" s="10">
        <v>118</v>
      </c>
      <c r="B120" s="1" t="s">
        <v>120</v>
      </c>
      <c r="C120" s="1" t="s">
        <v>4229</v>
      </c>
      <c r="D120" s="3">
        <v>5000</v>
      </c>
      <c r="E120" s="4">
        <v>1306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26</v>
      </c>
      <c r="P120">
        <f t="shared" si="5"/>
        <v>33.49</v>
      </c>
      <c r="Q120" s="12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60" x14ac:dyDescent="0.25">
      <c r="A121" s="10">
        <v>119</v>
      </c>
      <c r="B121" s="1" t="s">
        <v>121</v>
      </c>
      <c r="C121" s="1" t="s">
        <v>4230</v>
      </c>
      <c r="D121" s="3">
        <v>3250</v>
      </c>
      <c r="E121" s="4">
        <v>2867.99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88</v>
      </c>
      <c r="P121">
        <f t="shared" si="5"/>
        <v>77.510000000000005</v>
      </c>
      <c r="Q121" s="12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60" x14ac:dyDescent="0.25">
      <c r="A122" s="10">
        <v>120</v>
      </c>
      <c r="B122" s="1" t="s">
        <v>122</v>
      </c>
      <c r="C122" s="1" t="s">
        <v>4231</v>
      </c>
      <c r="D122" s="3">
        <v>70000</v>
      </c>
      <c r="E122" s="4">
        <v>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0</v>
      </c>
      <c r="Q122" s="12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60" x14ac:dyDescent="0.25">
      <c r="A123" s="10">
        <v>121</v>
      </c>
      <c r="B123" s="1" t="s">
        <v>123</v>
      </c>
      <c r="C123" s="1" t="s">
        <v>4232</v>
      </c>
      <c r="D123" s="3">
        <v>3000</v>
      </c>
      <c r="E123" s="4">
        <v>2971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99</v>
      </c>
      <c r="P123">
        <f t="shared" si="5"/>
        <v>2971</v>
      </c>
      <c r="Q123" s="12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45" x14ac:dyDescent="0.25">
      <c r="A124" s="10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2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60" x14ac:dyDescent="0.25">
      <c r="A125" s="10">
        <v>123</v>
      </c>
      <c r="B125" s="1" t="s">
        <v>125</v>
      </c>
      <c r="C125" s="1" t="s">
        <v>4234</v>
      </c>
      <c r="D125" s="3">
        <v>55000</v>
      </c>
      <c r="E125" s="4">
        <v>0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0</v>
      </c>
      <c r="Q125" s="12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5" x14ac:dyDescent="0.25">
      <c r="A126" s="10">
        <v>124</v>
      </c>
      <c r="B126" s="1" t="s">
        <v>126</v>
      </c>
      <c r="C126" s="1" t="s">
        <v>4235</v>
      </c>
      <c r="D126" s="3">
        <v>4000</v>
      </c>
      <c r="E126" s="4">
        <v>2113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53</v>
      </c>
      <c r="P126">
        <f t="shared" si="5"/>
        <v>0</v>
      </c>
      <c r="Q126" s="12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60" x14ac:dyDescent="0.25">
      <c r="A127" s="10">
        <v>125</v>
      </c>
      <c r="B127" s="1" t="s">
        <v>127</v>
      </c>
      <c r="C127" s="1" t="s">
        <v>4236</v>
      </c>
      <c r="D127" s="3">
        <v>500</v>
      </c>
      <c r="E127" s="4">
        <v>30037.01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6007</v>
      </c>
      <c r="P127">
        <f t="shared" si="5"/>
        <v>5006.17</v>
      </c>
      <c r="Q127" s="12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60" x14ac:dyDescent="0.25">
      <c r="A128" s="10">
        <v>126</v>
      </c>
      <c r="B128" s="1" t="s">
        <v>128</v>
      </c>
      <c r="C128" s="1" t="s">
        <v>4237</v>
      </c>
      <c r="D128" s="3">
        <v>25000</v>
      </c>
      <c r="E128" s="4">
        <v>25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0</v>
      </c>
      <c r="P128">
        <f t="shared" si="5"/>
        <v>1.92</v>
      </c>
      <c r="Q128" s="12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60" x14ac:dyDescent="0.25">
      <c r="A129" s="10">
        <v>127</v>
      </c>
      <c r="B129" s="1" t="s">
        <v>129</v>
      </c>
      <c r="C129" s="1" t="s">
        <v>4238</v>
      </c>
      <c r="D129" s="3">
        <v>8000</v>
      </c>
      <c r="E129" s="4">
        <v>670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8</v>
      </c>
      <c r="P129">
        <f t="shared" si="5"/>
        <v>167.5</v>
      </c>
      <c r="Q129" s="12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0" x14ac:dyDescent="0.25">
      <c r="A130" s="10">
        <v>128</v>
      </c>
      <c r="B130" s="1" t="s">
        <v>130</v>
      </c>
      <c r="C130" s="1" t="s">
        <v>4239</v>
      </c>
      <c r="D130" s="3">
        <v>100000</v>
      </c>
      <c r="E130" s="4">
        <v>0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0</v>
      </c>
      <c r="P130">
        <f t="shared" si="5"/>
        <v>0</v>
      </c>
      <c r="Q130" s="12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60" x14ac:dyDescent="0.25">
      <c r="A131" s="10">
        <v>129</v>
      </c>
      <c r="B131" s="1" t="s">
        <v>131</v>
      </c>
      <c r="C131" s="1" t="s">
        <v>4240</v>
      </c>
      <c r="D131" s="3">
        <v>20000</v>
      </c>
      <c r="E131" s="4">
        <v>50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2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0" x14ac:dyDescent="0.25">
      <c r="A132" s="10">
        <v>130</v>
      </c>
      <c r="B132" s="1" t="s">
        <v>132</v>
      </c>
      <c r="C132" s="1" t="s">
        <v>4241</v>
      </c>
      <c r="D132" s="3">
        <v>600</v>
      </c>
      <c r="E132" s="4">
        <v>25375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4229</v>
      </c>
      <c r="P132">
        <f t="shared" si="9"/>
        <v>0</v>
      </c>
      <c r="Q132" s="12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x14ac:dyDescent="0.25">
      <c r="A133" s="10">
        <v>131</v>
      </c>
      <c r="B133" s="1" t="s">
        <v>133</v>
      </c>
      <c r="C133" s="1" t="s">
        <v>4242</v>
      </c>
      <c r="D133" s="3">
        <v>1200</v>
      </c>
      <c r="E133" s="4">
        <v>10133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844</v>
      </c>
      <c r="P133">
        <f t="shared" si="9"/>
        <v>0</v>
      </c>
      <c r="Q133" s="12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60" x14ac:dyDescent="0.25">
      <c r="A134" s="10">
        <v>132</v>
      </c>
      <c r="B134" s="1" t="s">
        <v>134</v>
      </c>
      <c r="C134" s="1" t="s">
        <v>4243</v>
      </c>
      <c r="D134" s="3">
        <v>80000</v>
      </c>
      <c r="E134" s="4">
        <v>0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0</v>
      </c>
      <c r="P134">
        <f t="shared" si="9"/>
        <v>0</v>
      </c>
      <c r="Q134" s="12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45" x14ac:dyDescent="0.25">
      <c r="A135" s="10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2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0" x14ac:dyDescent="0.25">
      <c r="A136" s="10">
        <v>134</v>
      </c>
      <c r="B136" s="1" t="s">
        <v>136</v>
      </c>
      <c r="C136" s="1" t="s">
        <v>4245</v>
      </c>
      <c r="D136" s="3">
        <v>5000</v>
      </c>
      <c r="E136" s="4">
        <v>1312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26</v>
      </c>
      <c r="P136">
        <f t="shared" si="9"/>
        <v>0</v>
      </c>
      <c r="Q136" s="12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5" x14ac:dyDescent="0.25">
      <c r="A137" s="10">
        <v>135</v>
      </c>
      <c r="B137" s="1" t="s">
        <v>137</v>
      </c>
      <c r="C137" s="1" t="s">
        <v>4246</v>
      </c>
      <c r="D137" s="3">
        <v>3000</v>
      </c>
      <c r="E137" s="4">
        <v>2990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100</v>
      </c>
      <c r="P137">
        <f t="shared" si="9"/>
        <v>598</v>
      </c>
      <c r="Q137" s="12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60" x14ac:dyDescent="0.25">
      <c r="A138" s="10">
        <v>136</v>
      </c>
      <c r="B138" s="1" t="s">
        <v>138</v>
      </c>
      <c r="C138" s="1" t="s">
        <v>4232</v>
      </c>
      <c r="D138" s="3">
        <v>3000</v>
      </c>
      <c r="E138" s="4">
        <v>2993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100</v>
      </c>
      <c r="P138">
        <f t="shared" si="9"/>
        <v>0</v>
      </c>
      <c r="Q138" s="12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60" x14ac:dyDescent="0.25">
      <c r="A139" s="10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2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60" x14ac:dyDescent="0.25">
      <c r="A140" s="10">
        <v>138</v>
      </c>
      <c r="B140" s="1" t="s">
        <v>140</v>
      </c>
      <c r="C140" s="1" t="s">
        <v>4248</v>
      </c>
      <c r="D140" s="3">
        <v>150000</v>
      </c>
      <c r="E140" s="4">
        <v>0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0</v>
      </c>
      <c r="P140">
        <f t="shared" si="9"/>
        <v>0</v>
      </c>
      <c r="Q140" s="12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45" x14ac:dyDescent="0.25">
      <c r="A141" s="10">
        <v>139</v>
      </c>
      <c r="B141" s="1" t="s">
        <v>141</v>
      </c>
      <c r="C141" s="1" t="s">
        <v>4249</v>
      </c>
      <c r="D141" s="3">
        <v>500</v>
      </c>
      <c r="E141" s="4">
        <v>30047.64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6010</v>
      </c>
      <c r="P141">
        <f t="shared" si="9"/>
        <v>30047.64</v>
      </c>
      <c r="Q141" s="12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60" x14ac:dyDescent="0.25">
      <c r="A142" s="10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2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5" x14ac:dyDescent="0.25">
      <c r="A143" s="10">
        <v>141</v>
      </c>
      <c r="B143" s="1" t="s">
        <v>143</v>
      </c>
      <c r="C143" s="1" t="s">
        <v>4251</v>
      </c>
      <c r="D143" s="3">
        <v>12000</v>
      </c>
      <c r="E143" s="4">
        <v>250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2</v>
      </c>
      <c r="P143">
        <f t="shared" si="9"/>
        <v>8.93</v>
      </c>
      <c r="Q143" s="12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60" x14ac:dyDescent="0.25">
      <c r="A144" s="10">
        <v>142</v>
      </c>
      <c r="B144" s="1" t="s">
        <v>144</v>
      </c>
      <c r="C144" s="1" t="s">
        <v>4252</v>
      </c>
      <c r="D144" s="3">
        <v>3000</v>
      </c>
      <c r="E144" s="4">
        <v>2994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100</v>
      </c>
      <c r="P144">
        <f t="shared" si="9"/>
        <v>2994</v>
      </c>
      <c r="Q144" s="12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60" x14ac:dyDescent="0.25">
      <c r="A145" s="10">
        <v>143</v>
      </c>
      <c r="B145" s="1" t="s">
        <v>145</v>
      </c>
      <c r="C145" s="1" t="s">
        <v>4253</v>
      </c>
      <c r="D145" s="3">
        <v>5500</v>
      </c>
      <c r="E145" s="4">
        <v>1200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22</v>
      </c>
      <c r="P145">
        <f t="shared" si="9"/>
        <v>0</v>
      </c>
      <c r="Q145" s="12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5" x14ac:dyDescent="0.25">
      <c r="A146" s="10">
        <v>144</v>
      </c>
      <c r="B146" s="1" t="s">
        <v>146</v>
      </c>
      <c r="C146" s="1" t="s">
        <v>4254</v>
      </c>
      <c r="D146" s="3">
        <v>7500</v>
      </c>
      <c r="E146" s="4">
        <v>824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11</v>
      </c>
      <c r="P146">
        <f t="shared" si="9"/>
        <v>22.27</v>
      </c>
      <c r="Q146" s="12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60" x14ac:dyDescent="0.25">
      <c r="A147" s="10">
        <v>145</v>
      </c>
      <c r="B147" s="1" t="s">
        <v>147</v>
      </c>
      <c r="C147" s="1" t="s">
        <v>4255</v>
      </c>
      <c r="D147" s="3">
        <v>4500</v>
      </c>
      <c r="E147" s="4">
        <v>2035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45</v>
      </c>
      <c r="P147">
        <f t="shared" si="9"/>
        <v>226.11</v>
      </c>
      <c r="Q147" s="12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60" x14ac:dyDescent="0.25">
      <c r="A148" s="10">
        <v>146</v>
      </c>
      <c r="B148" s="1" t="s">
        <v>148</v>
      </c>
      <c r="C148" s="1" t="s">
        <v>4256</v>
      </c>
      <c r="D148" s="3">
        <v>20000</v>
      </c>
      <c r="E148" s="4">
        <v>50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0</v>
      </c>
      <c r="P148">
        <f t="shared" si="9"/>
        <v>16.670000000000002</v>
      </c>
      <c r="Q148" s="12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0" x14ac:dyDescent="0.25">
      <c r="A149" s="10">
        <v>147</v>
      </c>
      <c r="B149" s="1" t="s">
        <v>149</v>
      </c>
      <c r="C149" s="1" t="s">
        <v>4257</v>
      </c>
      <c r="D149" s="3">
        <v>7000</v>
      </c>
      <c r="E149" s="4">
        <v>911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13</v>
      </c>
      <c r="P149">
        <f t="shared" si="9"/>
        <v>0</v>
      </c>
      <c r="Q149" s="12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60" x14ac:dyDescent="0.25">
      <c r="A150" s="10">
        <v>148</v>
      </c>
      <c r="B150" s="1" t="s">
        <v>150</v>
      </c>
      <c r="C150" s="1" t="s">
        <v>4258</v>
      </c>
      <c r="D150" s="3">
        <v>50000</v>
      </c>
      <c r="E150" s="4">
        <v>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0</v>
      </c>
      <c r="Q150" s="12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60" x14ac:dyDescent="0.25">
      <c r="A151" s="10">
        <v>149</v>
      </c>
      <c r="B151" s="1" t="s">
        <v>151</v>
      </c>
      <c r="C151" s="1" t="s">
        <v>4259</v>
      </c>
      <c r="D151" s="3">
        <v>10000</v>
      </c>
      <c r="E151" s="4">
        <v>320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3</v>
      </c>
      <c r="P151">
        <f t="shared" si="9"/>
        <v>53.33</v>
      </c>
      <c r="Q151" s="12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5" x14ac:dyDescent="0.25">
      <c r="A152" s="10">
        <v>150</v>
      </c>
      <c r="B152" s="1" t="s">
        <v>152</v>
      </c>
      <c r="C152" s="1" t="s">
        <v>4260</v>
      </c>
      <c r="D152" s="3">
        <v>130000</v>
      </c>
      <c r="E152" s="4">
        <v>0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0</v>
      </c>
      <c r="P152">
        <f t="shared" si="9"/>
        <v>0</v>
      </c>
      <c r="Q152" s="12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60" x14ac:dyDescent="0.25">
      <c r="A153" s="10">
        <v>151</v>
      </c>
      <c r="B153" s="1" t="s">
        <v>153</v>
      </c>
      <c r="C153" s="1" t="s">
        <v>4261</v>
      </c>
      <c r="D153" s="3">
        <v>250000</v>
      </c>
      <c r="E153" s="4">
        <v>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0</v>
      </c>
      <c r="Q153" s="12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0" x14ac:dyDescent="0.25">
      <c r="A154" s="10">
        <v>152</v>
      </c>
      <c r="B154" s="1" t="s">
        <v>154</v>
      </c>
      <c r="C154" s="1" t="s">
        <v>4262</v>
      </c>
      <c r="D154" s="3">
        <v>380000</v>
      </c>
      <c r="E154" s="4">
        <v>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0</v>
      </c>
      <c r="Q154" s="12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5" x14ac:dyDescent="0.25">
      <c r="A155" s="10">
        <v>153</v>
      </c>
      <c r="B155" s="1" t="s">
        <v>155</v>
      </c>
      <c r="C155" s="1" t="s">
        <v>4263</v>
      </c>
      <c r="D155" s="3">
        <v>50000</v>
      </c>
      <c r="E155" s="4">
        <v>0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0</v>
      </c>
      <c r="P155">
        <f t="shared" si="9"/>
        <v>0</v>
      </c>
      <c r="Q155" s="12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45" x14ac:dyDescent="0.25">
      <c r="A156" s="10">
        <v>154</v>
      </c>
      <c r="B156" s="1" t="s">
        <v>156</v>
      </c>
      <c r="C156" s="1" t="s">
        <v>4264</v>
      </c>
      <c r="D156" s="3">
        <v>1500</v>
      </c>
      <c r="E156" s="4">
        <v>7655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510</v>
      </c>
      <c r="P156">
        <f t="shared" si="9"/>
        <v>2551.67</v>
      </c>
      <c r="Q156" s="12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0" x14ac:dyDescent="0.25">
      <c r="A157" s="10">
        <v>155</v>
      </c>
      <c r="B157" s="1" t="s">
        <v>157</v>
      </c>
      <c r="C157" s="1" t="s">
        <v>4265</v>
      </c>
      <c r="D157" s="3">
        <v>1350000</v>
      </c>
      <c r="E157" s="4">
        <v>0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0</v>
      </c>
      <c r="Q157" s="12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60" x14ac:dyDescent="0.25">
      <c r="A158" s="10">
        <v>156</v>
      </c>
      <c r="B158" s="1" t="s">
        <v>158</v>
      </c>
      <c r="C158" s="1" t="s">
        <v>4266</v>
      </c>
      <c r="D158" s="3">
        <v>35000</v>
      </c>
      <c r="E158" s="4">
        <v>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0</v>
      </c>
      <c r="P158">
        <f t="shared" si="9"/>
        <v>0.33</v>
      </c>
      <c r="Q158" s="12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5" x14ac:dyDescent="0.25">
      <c r="A159" s="10">
        <v>157</v>
      </c>
      <c r="B159" s="1" t="s">
        <v>159</v>
      </c>
      <c r="C159" s="1" t="s">
        <v>4267</v>
      </c>
      <c r="D159" s="3">
        <v>2995</v>
      </c>
      <c r="E159" s="4">
        <v>3659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122</v>
      </c>
      <c r="P159">
        <f t="shared" si="9"/>
        <v>1829.5</v>
      </c>
      <c r="Q159" s="12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60" x14ac:dyDescent="0.25">
      <c r="A160" s="10">
        <v>158</v>
      </c>
      <c r="B160" s="1" t="s">
        <v>160</v>
      </c>
      <c r="C160" s="1" t="s">
        <v>4268</v>
      </c>
      <c r="D160" s="3">
        <v>5000</v>
      </c>
      <c r="E160" s="4">
        <v>1315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26</v>
      </c>
      <c r="P160">
        <f t="shared" si="9"/>
        <v>0</v>
      </c>
      <c r="Q160" s="12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60" x14ac:dyDescent="0.25">
      <c r="A161" s="10">
        <v>159</v>
      </c>
      <c r="B161" s="1" t="s">
        <v>161</v>
      </c>
      <c r="C161" s="1" t="s">
        <v>4269</v>
      </c>
      <c r="D161" s="3">
        <v>500000</v>
      </c>
      <c r="E161" s="4">
        <v>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0</v>
      </c>
      <c r="Q161" s="12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60" x14ac:dyDescent="0.25">
      <c r="A162" s="10">
        <v>160</v>
      </c>
      <c r="B162" s="1" t="s">
        <v>162</v>
      </c>
      <c r="C162" s="1" t="s">
        <v>4270</v>
      </c>
      <c r="D162" s="3">
        <v>5000</v>
      </c>
      <c r="E162" s="4">
        <v>1316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26</v>
      </c>
      <c r="P162">
        <f t="shared" si="9"/>
        <v>0</v>
      </c>
      <c r="Q162" s="12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60" x14ac:dyDescent="0.25">
      <c r="A163" s="10">
        <v>161</v>
      </c>
      <c r="B163" s="1" t="s">
        <v>163</v>
      </c>
      <c r="C163" s="1" t="s">
        <v>4271</v>
      </c>
      <c r="D163" s="3">
        <v>50000</v>
      </c>
      <c r="E163" s="4">
        <v>0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0</v>
      </c>
      <c r="Q163" s="12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5" x14ac:dyDescent="0.25">
      <c r="A164" s="10">
        <v>162</v>
      </c>
      <c r="B164" s="1" t="s">
        <v>164</v>
      </c>
      <c r="C164" s="1" t="s">
        <v>4272</v>
      </c>
      <c r="D164" s="3">
        <v>2800</v>
      </c>
      <c r="E164" s="4">
        <v>3735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133</v>
      </c>
      <c r="P164">
        <f t="shared" si="9"/>
        <v>373.5</v>
      </c>
      <c r="Q164" s="12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0" x14ac:dyDescent="0.25">
      <c r="A165" s="10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2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60" x14ac:dyDescent="0.25">
      <c r="A166" s="10">
        <v>164</v>
      </c>
      <c r="B166" s="1" t="s">
        <v>166</v>
      </c>
      <c r="C166" s="1" t="s">
        <v>4274</v>
      </c>
      <c r="D166" s="3">
        <v>120000</v>
      </c>
      <c r="E166" s="4">
        <v>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0</v>
      </c>
      <c r="P166">
        <f t="shared" si="9"/>
        <v>0</v>
      </c>
      <c r="Q166" s="12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0" x14ac:dyDescent="0.25">
      <c r="A167" s="10">
        <v>165</v>
      </c>
      <c r="B167" s="1" t="s">
        <v>167</v>
      </c>
      <c r="C167" s="1" t="s">
        <v>4275</v>
      </c>
      <c r="D167" s="3">
        <v>17000</v>
      </c>
      <c r="E167" s="4">
        <v>101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1</v>
      </c>
      <c r="P167">
        <f t="shared" si="9"/>
        <v>0</v>
      </c>
      <c r="Q167" s="12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5" x14ac:dyDescent="0.25">
      <c r="A168" s="10">
        <v>166</v>
      </c>
      <c r="B168" s="1" t="s">
        <v>168</v>
      </c>
      <c r="C168" s="1" t="s">
        <v>4276</v>
      </c>
      <c r="D168" s="3">
        <v>5000</v>
      </c>
      <c r="E168" s="4">
        <v>1319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26</v>
      </c>
      <c r="P168">
        <f t="shared" si="9"/>
        <v>1319</v>
      </c>
      <c r="Q168" s="12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5" x14ac:dyDescent="0.25">
      <c r="A169" s="10">
        <v>167</v>
      </c>
      <c r="B169" s="1" t="s">
        <v>169</v>
      </c>
      <c r="C169" s="1" t="s">
        <v>4277</v>
      </c>
      <c r="D169" s="3">
        <v>110000</v>
      </c>
      <c r="E169" s="4">
        <v>0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0</v>
      </c>
      <c r="Q169" s="12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60" x14ac:dyDescent="0.25">
      <c r="A170" s="10">
        <v>168</v>
      </c>
      <c r="B170" s="1" t="s">
        <v>170</v>
      </c>
      <c r="C170" s="1" t="s">
        <v>4278</v>
      </c>
      <c r="D170" s="3">
        <v>8000</v>
      </c>
      <c r="E170" s="4">
        <v>671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8</v>
      </c>
      <c r="P170">
        <f t="shared" si="9"/>
        <v>223.67</v>
      </c>
      <c r="Q170" s="12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60" x14ac:dyDescent="0.25">
      <c r="A171" s="10">
        <v>169</v>
      </c>
      <c r="B171" s="1" t="s">
        <v>171</v>
      </c>
      <c r="C171" s="1" t="s">
        <v>4279</v>
      </c>
      <c r="D171" s="3">
        <v>2500</v>
      </c>
      <c r="E171" s="4">
        <v>3981.5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159</v>
      </c>
      <c r="P171">
        <f t="shared" si="9"/>
        <v>398.15</v>
      </c>
      <c r="Q171" s="12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60" x14ac:dyDescent="0.25">
      <c r="A172" s="10">
        <v>170</v>
      </c>
      <c r="B172" s="1" t="s">
        <v>172</v>
      </c>
      <c r="C172" s="1" t="s">
        <v>4280</v>
      </c>
      <c r="D172" s="3">
        <v>10000</v>
      </c>
      <c r="E172" s="4">
        <v>320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</v>
      </c>
      <c r="Q172" s="12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5" x14ac:dyDescent="0.25">
      <c r="A173" s="10">
        <v>171</v>
      </c>
      <c r="B173" s="1" t="s">
        <v>173</v>
      </c>
      <c r="C173" s="1" t="s">
        <v>4281</v>
      </c>
      <c r="D173" s="3">
        <v>50000</v>
      </c>
      <c r="E173" s="4">
        <v>0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0</v>
      </c>
      <c r="Q173" s="12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5" x14ac:dyDescent="0.25">
      <c r="A174" s="10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2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5" x14ac:dyDescent="0.25">
      <c r="A175" s="10">
        <v>173</v>
      </c>
      <c r="B175" s="1" t="s">
        <v>175</v>
      </c>
      <c r="C175" s="1" t="s">
        <v>4283</v>
      </c>
      <c r="D175" s="3">
        <v>1110</v>
      </c>
      <c r="E175" s="4">
        <v>10775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971</v>
      </c>
      <c r="P175">
        <f t="shared" si="9"/>
        <v>0</v>
      </c>
      <c r="Q175" s="12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60" x14ac:dyDescent="0.25">
      <c r="A176" s="10">
        <v>174</v>
      </c>
      <c r="B176" s="1" t="s">
        <v>176</v>
      </c>
      <c r="C176" s="1" t="s">
        <v>4284</v>
      </c>
      <c r="D176" s="3">
        <v>6000</v>
      </c>
      <c r="E176" s="4">
        <v>1047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17</v>
      </c>
      <c r="P176">
        <f t="shared" si="9"/>
        <v>0</v>
      </c>
      <c r="Q176" s="12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60" x14ac:dyDescent="0.25">
      <c r="A177" s="10">
        <v>175</v>
      </c>
      <c r="B177" s="1" t="s">
        <v>177</v>
      </c>
      <c r="C177" s="1" t="s">
        <v>4285</v>
      </c>
      <c r="D177" s="3">
        <v>20000</v>
      </c>
      <c r="E177" s="4">
        <v>50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0</v>
      </c>
      <c r="P177">
        <f t="shared" si="9"/>
        <v>1.92</v>
      </c>
      <c r="Q177" s="12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60" x14ac:dyDescent="0.25">
      <c r="A178" s="10">
        <v>176</v>
      </c>
      <c r="B178" s="1" t="s">
        <v>178</v>
      </c>
      <c r="C178" s="1" t="s">
        <v>4286</v>
      </c>
      <c r="D178" s="3">
        <v>1500</v>
      </c>
      <c r="E178" s="4">
        <v>7665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511</v>
      </c>
      <c r="P178">
        <f t="shared" si="9"/>
        <v>0</v>
      </c>
      <c r="Q178" s="12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0" x14ac:dyDescent="0.25">
      <c r="A179" s="10">
        <v>177</v>
      </c>
      <c r="B179" s="1" t="s">
        <v>179</v>
      </c>
      <c r="C179" s="1" t="s">
        <v>4287</v>
      </c>
      <c r="D179" s="3">
        <v>450</v>
      </c>
      <c r="E179" s="4">
        <v>48434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10763</v>
      </c>
      <c r="P179">
        <f t="shared" si="9"/>
        <v>6919.14</v>
      </c>
      <c r="Q179" s="12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45" x14ac:dyDescent="0.25">
      <c r="A180" s="1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2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0" x14ac:dyDescent="0.25">
      <c r="A181" s="10">
        <v>179</v>
      </c>
      <c r="B181" s="1" t="s">
        <v>181</v>
      </c>
      <c r="C181" s="1" t="s">
        <v>4289</v>
      </c>
      <c r="D181" s="3">
        <v>1000</v>
      </c>
      <c r="E181" s="4">
        <v>11226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1123</v>
      </c>
      <c r="P181">
        <f t="shared" si="9"/>
        <v>5613</v>
      </c>
      <c r="Q181" s="12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5" x14ac:dyDescent="0.25">
      <c r="A182" s="10">
        <v>180</v>
      </c>
      <c r="B182" s="1" t="s">
        <v>182</v>
      </c>
      <c r="C182" s="1" t="s">
        <v>4290</v>
      </c>
      <c r="D182" s="3">
        <v>1200</v>
      </c>
      <c r="E182" s="4">
        <v>10135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845</v>
      </c>
      <c r="P182">
        <f t="shared" si="9"/>
        <v>779.62</v>
      </c>
      <c r="Q182" s="12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60" x14ac:dyDescent="0.25">
      <c r="A183" s="10">
        <v>181</v>
      </c>
      <c r="B183" s="1" t="s">
        <v>183</v>
      </c>
      <c r="C183" s="1" t="s">
        <v>4291</v>
      </c>
      <c r="D183" s="3">
        <v>3423</v>
      </c>
      <c r="E183" s="4">
        <v>2729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80</v>
      </c>
      <c r="P183">
        <f t="shared" si="9"/>
        <v>682.25</v>
      </c>
      <c r="Q183" s="12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60" x14ac:dyDescent="0.25">
      <c r="A184" s="10">
        <v>182</v>
      </c>
      <c r="B184" s="1" t="s">
        <v>184</v>
      </c>
      <c r="C184" s="1" t="s">
        <v>4292</v>
      </c>
      <c r="D184" s="3">
        <v>1000</v>
      </c>
      <c r="E184" s="4">
        <v>11230.25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1123</v>
      </c>
      <c r="P184">
        <f t="shared" si="9"/>
        <v>0</v>
      </c>
      <c r="Q184" s="12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x14ac:dyDescent="0.25">
      <c r="A185" s="10">
        <v>183</v>
      </c>
      <c r="B185" s="1" t="s">
        <v>185</v>
      </c>
      <c r="C185" s="1" t="s">
        <v>4293</v>
      </c>
      <c r="D185" s="3">
        <v>12500</v>
      </c>
      <c r="E185" s="4">
        <v>234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2</v>
      </c>
      <c r="P185">
        <f t="shared" si="9"/>
        <v>19.5</v>
      </c>
      <c r="Q185" s="12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60" x14ac:dyDescent="0.25">
      <c r="A186" s="10">
        <v>184</v>
      </c>
      <c r="B186" s="1" t="s">
        <v>186</v>
      </c>
      <c r="C186" s="1" t="s">
        <v>4294</v>
      </c>
      <c r="D186" s="3">
        <v>1500</v>
      </c>
      <c r="E186" s="4">
        <v>7670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511</v>
      </c>
      <c r="P186">
        <f t="shared" si="9"/>
        <v>3835</v>
      </c>
      <c r="Q186" s="12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x14ac:dyDescent="0.25">
      <c r="A187" s="10">
        <v>185</v>
      </c>
      <c r="B187" s="1" t="s">
        <v>187</v>
      </c>
      <c r="C187" s="1" t="s">
        <v>4295</v>
      </c>
      <c r="D187" s="3">
        <v>40000</v>
      </c>
      <c r="E187" s="4">
        <v>1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0</v>
      </c>
      <c r="P187">
        <f t="shared" si="9"/>
        <v>0.1</v>
      </c>
      <c r="Q187" s="12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60" x14ac:dyDescent="0.25">
      <c r="A188" s="10">
        <v>186</v>
      </c>
      <c r="B188" s="1" t="s">
        <v>188</v>
      </c>
      <c r="C188" s="1" t="s">
        <v>4296</v>
      </c>
      <c r="D188" s="3">
        <v>5000</v>
      </c>
      <c r="E188" s="4">
        <v>1322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26</v>
      </c>
      <c r="P188">
        <f t="shared" si="9"/>
        <v>0</v>
      </c>
      <c r="Q188" s="12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45" x14ac:dyDescent="0.25">
      <c r="A189" s="10">
        <v>187</v>
      </c>
      <c r="B189" s="1" t="s">
        <v>189</v>
      </c>
      <c r="C189" s="1" t="s">
        <v>4297</v>
      </c>
      <c r="D189" s="3">
        <v>5000</v>
      </c>
      <c r="E189" s="4">
        <v>1326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27</v>
      </c>
      <c r="P189">
        <f t="shared" si="9"/>
        <v>265.2</v>
      </c>
      <c r="Q189" s="12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60" x14ac:dyDescent="0.25">
      <c r="A190" s="10">
        <v>188</v>
      </c>
      <c r="B190" s="1" t="s">
        <v>190</v>
      </c>
      <c r="C190" s="1" t="s">
        <v>4298</v>
      </c>
      <c r="D190" s="3">
        <v>1500</v>
      </c>
      <c r="E190" s="4">
        <v>7685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512</v>
      </c>
      <c r="P190">
        <f t="shared" si="9"/>
        <v>0</v>
      </c>
      <c r="Q190" s="12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60" x14ac:dyDescent="0.25">
      <c r="A191" s="10">
        <v>189</v>
      </c>
      <c r="B191" s="1" t="s">
        <v>191</v>
      </c>
      <c r="C191" s="1" t="s">
        <v>4299</v>
      </c>
      <c r="D191" s="3">
        <v>500000</v>
      </c>
      <c r="E191" s="4">
        <v>0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0</v>
      </c>
      <c r="Q191" s="12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x14ac:dyDescent="0.25">
      <c r="A192" s="10">
        <v>190</v>
      </c>
      <c r="B192" s="1" t="s">
        <v>192</v>
      </c>
      <c r="C192" s="1" t="s">
        <v>4300</v>
      </c>
      <c r="D192" s="3">
        <v>12000</v>
      </c>
      <c r="E192" s="4">
        <v>250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2</v>
      </c>
      <c r="P192">
        <f t="shared" si="9"/>
        <v>250</v>
      </c>
      <c r="Q192" s="12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5" x14ac:dyDescent="0.25">
      <c r="A193" s="10">
        <v>191</v>
      </c>
      <c r="B193" s="1" t="s">
        <v>193</v>
      </c>
      <c r="C193" s="1" t="s">
        <v>4301</v>
      </c>
      <c r="D193" s="3">
        <v>5000</v>
      </c>
      <c r="E193" s="4">
        <v>1328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27</v>
      </c>
      <c r="P193">
        <f t="shared" si="9"/>
        <v>442.67</v>
      </c>
      <c r="Q193" s="12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60" x14ac:dyDescent="0.25">
      <c r="A194" s="10">
        <v>192</v>
      </c>
      <c r="B194" s="1" t="s">
        <v>194</v>
      </c>
      <c r="C194" s="1" t="s">
        <v>4302</v>
      </c>
      <c r="D194" s="3">
        <v>1000000</v>
      </c>
      <c r="E194" s="4">
        <v>0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0</v>
      </c>
      <c r="Q194" s="12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60" x14ac:dyDescent="0.25">
      <c r="A195" s="10">
        <v>193</v>
      </c>
      <c r="B195" s="1" t="s">
        <v>195</v>
      </c>
      <c r="C195" s="1" t="s">
        <v>4303</v>
      </c>
      <c r="D195" s="3">
        <v>1000</v>
      </c>
      <c r="E195" s="4">
        <v>11231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1123</v>
      </c>
      <c r="P195">
        <f t="shared" ref="P195:P258" si="13">IFERROR(ROUND(E195/L195,2),0)</f>
        <v>0</v>
      </c>
      <c r="Q195" s="12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5" x14ac:dyDescent="0.25">
      <c r="A196" s="10">
        <v>194</v>
      </c>
      <c r="B196" s="1" t="s">
        <v>196</v>
      </c>
      <c r="C196" s="1" t="s">
        <v>4304</v>
      </c>
      <c r="D196" s="3">
        <v>2500</v>
      </c>
      <c r="E196" s="4">
        <v>3986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159</v>
      </c>
      <c r="P196">
        <f t="shared" si="13"/>
        <v>1328.67</v>
      </c>
      <c r="Q196" s="12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5" x14ac:dyDescent="0.25">
      <c r="A197" s="10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2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5" x14ac:dyDescent="0.25">
      <c r="A198" s="10">
        <v>196</v>
      </c>
      <c r="B198" s="1" t="s">
        <v>198</v>
      </c>
      <c r="C198" s="1" t="s">
        <v>4306</v>
      </c>
      <c r="D198" s="3">
        <v>3500</v>
      </c>
      <c r="E198" s="4">
        <v>2524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72</v>
      </c>
      <c r="P198">
        <f t="shared" si="13"/>
        <v>132.84</v>
      </c>
      <c r="Q198" s="12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60" x14ac:dyDescent="0.25">
      <c r="A199" s="10">
        <v>197</v>
      </c>
      <c r="B199" s="1" t="s">
        <v>199</v>
      </c>
      <c r="C199" s="1" t="s">
        <v>4307</v>
      </c>
      <c r="D199" s="3">
        <v>2500</v>
      </c>
      <c r="E199" s="4">
        <v>4000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160</v>
      </c>
      <c r="P199">
        <f t="shared" si="13"/>
        <v>500</v>
      </c>
      <c r="Q199" s="12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60" x14ac:dyDescent="0.25">
      <c r="A200" s="10">
        <v>198</v>
      </c>
      <c r="B200" s="1" t="s">
        <v>200</v>
      </c>
      <c r="C200" s="1" t="s">
        <v>4308</v>
      </c>
      <c r="D200" s="3">
        <v>25000</v>
      </c>
      <c r="E200" s="4">
        <v>25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0</v>
      </c>
      <c r="P200">
        <f t="shared" si="13"/>
        <v>4.17</v>
      </c>
      <c r="Q200" s="12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60" x14ac:dyDescent="0.25">
      <c r="A201" s="10">
        <v>199</v>
      </c>
      <c r="B201" s="1" t="s">
        <v>201</v>
      </c>
      <c r="C201" s="1" t="s">
        <v>4309</v>
      </c>
      <c r="D201" s="3">
        <v>10000</v>
      </c>
      <c r="E201" s="4">
        <v>320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3</v>
      </c>
      <c r="P201">
        <f t="shared" si="13"/>
        <v>0</v>
      </c>
      <c r="Q201" s="12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45" x14ac:dyDescent="0.25">
      <c r="A202" s="10">
        <v>200</v>
      </c>
      <c r="B202" s="1" t="s">
        <v>202</v>
      </c>
      <c r="C202" s="1" t="s">
        <v>4310</v>
      </c>
      <c r="D202" s="3">
        <v>6000</v>
      </c>
      <c r="E202" s="4">
        <v>1048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17</v>
      </c>
      <c r="P202">
        <f t="shared" si="13"/>
        <v>58.22</v>
      </c>
      <c r="Q202" s="12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60" x14ac:dyDescent="0.25">
      <c r="A203" s="10">
        <v>201</v>
      </c>
      <c r="B203" s="1" t="s">
        <v>203</v>
      </c>
      <c r="C203" s="1" t="s">
        <v>4311</v>
      </c>
      <c r="D203" s="3">
        <v>650</v>
      </c>
      <c r="E203" s="4">
        <v>24315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3741</v>
      </c>
      <c r="P203">
        <f t="shared" si="13"/>
        <v>3473.57</v>
      </c>
      <c r="Q203" s="12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x14ac:dyDescent="0.25">
      <c r="A204" s="10">
        <v>202</v>
      </c>
      <c r="B204" s="1" t="s">
        <v>204</v>
      </c>
      <c r="C204" s="1" t="s">
        <v>4312</v>
      </c>
      <c r="D204" s="3">
        <v>6000</v>
      </c>
      <c r="E204" s="4">
        <v>1050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18</v>
      </c>
      <c r="P204">
        <f t="shared" si="13"/>
        <v>0</v>
      </c>
      <c r="Q204" s="12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60" x14ac:dyDescent="0.25">
      <c r="A205" s="10">
        <v>203</v>
      </c>
      <c r="B205" s="1" t="s">
        <v>205</v>
      </c>
      <c r="C205" s="1" t="s">
        <v>4313</v>
      </c>
      <c r="D205" s="3">
        <v>2500</v>
      </c>
      <c r="E205" s="4">
        <v>4000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160</v>
      </c>
      <c r="P205">
        <f t="shared" si="13"/>
        <v>500</v>
      </c>
      <c r="Q205" s="12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60" x14ac:dyDescent="0.25">
      <c r="A206" s="10">
        <v>204</v>
      </c>
      <c r="B206" s="1" t="s">
        <v>206</v>
      </c>
      <c r="C206" s="1" t="s">
        <v>4314</v>
      </c>
      <c r="D206" s="3">
        <v>300000</v>
      </c>
      <c r="E206" s="4">
        <v>0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0</v>
      </c>
      <c r="P206">
        <f t="shared" si="13"/>
        <v>0</v>
      </c>
      <c r="Q206" s="12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5" x14ac:dyDescent="0.25">
      <c r="A207" s="10">
        <v>205</v>
      </c>
      <c r="B207" s="1" t="s">
        <v>207</v>
      </c>
      <c r="C207" s="1" t="s">
        <v>4315</v>
      </c>
      <c r="D207" s="3">
        <v>8000</v>
      </c>
      <c r="E207" s="4">
        <v>675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8</v>
      </c>
      <c r="P207">
        <f t="shared" si="13"/>
        <v>39.71</v>
      </c>
      <c r="Q207" s="12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5" x14ac:dyDescent="0.25">
      <c r="A208" s="10">
        <v>206</v>
      </c>
      <c r="B208" s="1" t="s">
        <v>208</v>
      </c>
      <c r="C208" s="1" t="s">
        <v>4316</v>
      </c>
      <c r="D208" s="3">
        <v>12700</v>
      </c>
      <c r="E208" s="4">
        <v>233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2</v>
      </c>
      <c r="P208">
        <f t="shared" si="13"/>
        <v>0</v>
      </c>
      <c r="Q208" s="12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5" x14ac:dyDescent="0.25">
      <c r="A209" s="10">
        <v>207</v>
      </c>
      <c r="B209" s="1" t="s">
        <v>209</v>
      </c>
      <c r="C209" s="1" t="s">
        <v>4317</v>
      </c>
      <c r="D209" s="3">
        <v>14000</v>
      </c>
      <c r="E209" s="4">
        <v>205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</v>
      </c>
      <c r="P209">
        <f t="shared" si="13"/>
        <v>15.77</v>
      </c>
      <c r="Q209" s="12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60" x14ac:dyDescent="0.25">
      <c r="A210" s="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2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60" x14ac:dyDescent="0.25">
      <c r="A211" s="10">
        <v>209</v>
      </c>
      <c r="B211" s="1" t="s">
        <v>211</v>
      </c>
      <c r="C211" s="1" t="s">
        <v>4319</v>
      </c>
      <c r="D211" s="3">
        <v>25000</v>
      </c>
      <c r="E211" s="4">
        <v>25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2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60" x14ac:dyDescent="0.25">
      <c r="A212" s="10">
        <v>210</v>
      </c>
      <c r="B212" s="1" t="s">
        <v>212</v>
      </c>
      <c r="C212" s="1" t="s">
        <v>4320</v>
      </c>
      <c r="D212" s="3">
        <v>12000</v>
      </c>
      <c r="E212" s="4">
        <v>250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</v>
      </c>
      <c r="P212">
        <f t="shared" si="13"/>
        <v>7.58</v>
      </c>
      <c r="Q212" s="12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60" x14ac:dyDescent="0.25">
      <c r="A213" s="10">
        <v>211</v>
      </c>
      <c r="B213" s="1" t="s">
        <v>213</v>
      </c>
      <c r="C213" s="1" t="s">
        <v>4321</v>
      </c>
      <c r="D213" s="3">
        <v>5000</v>
      </c>
      <c r="E213" s="4">
        <v>1330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27</v>
      </c>
      <c r="P213">
        <f t="shared" si="13"/>
        <v>110.83</v>
      </c>
      <c r="Q213" s="12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45" x14ac:dyDescent="0.25">
      <c r="A214" s="10">
        <v>212</v>
      </c>
      <c r="B214" s="1" t="s">
        <v>214</v>
      </c>
      <c r="C214" s="1" t="s">
        <v>4322</v>
      </c>
      <c r="D214" s="3">
        <v>6300</v>
      </c>
      <c r="E214" s="4">
        <v>1036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16</v>
      </c>
      <c r="P214">
        <f t="shared" si="13"/>
        <v>1036</v>
      </c>
      <c r="Q214" s="12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5" x14ac:dyDescent="0.25">
      <c r="A215" s="10">
        <v>213</v>
      </c>
      <c r="B215" s="1" t="s">
        <v>215</v>
      </c>
      <c r="C215" s="1" t="s">
        <v>4323</v>
      </c>
      <c r="D215" s="3">
        <v>50000</v>
      </c>
      <c r="E215" s="4">
        <v>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0</v>
      </c>
      <c r="Q215" s="12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60" x14ac:dyDescent="0.25">
      <c r="A216" s="10">
        <v>214</v>
      </c>
      <c r="B216" s="1" t="s">
        <v>216</v>
      </c>
      <c r="C216" s="1" t="s">
        <v>4324</v>
      </c>
      <c r="D216" s="3">
        <v>12500</v>
      </c>
      <c r="E216" s="4">
        <v>235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2</v>
      </c>
      <c r="P216">
        <f t="shared" si="13"/>
        <v>235</v>
      </c>
      <c r="Q216" s="12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60" x14ac:dyDescent="0.25">
      <c r="A217" s="10">
        <v>215</v>
      </c>
      <c r="B217" s="1" t="s">
        <v>217</v>
      </c>
      <c r="C217" s="1" t="s">
        <v>4325</v>
      </c>
      <c r="D217" s="3">
        <v>4400</v>
      </c>
      <c r="E217" s="4">
        <v>2080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47</v>
      </c>
      <c r="P217">
        <f t="shared" si="13"/>
        <v>2080</v>
      </c>
      <c r="Q217" s="12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60" x14ac:dyDescent="0.25">
      <c r="A218" s="10">
        <v>216</v>
      </c>
      <c r="B218" s="1" t="s">
        <v>218</v>
      </c>
      <c r="C218" s="1" t="s">
        <v>4326</v>
      </c>
      <c r="D218" s="3">
        <v>50000</v>
      </c>
      <c r="E218" s="4">
        <v>0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0</v>
      </c>
      <c r="P218">
        <f t="shared" si="13"/>
        <v>0</v>
      </c>
      <c r="Q218" s="12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x14ac:dyDescent="0.25">
      <c r="A219" s="10">
        <v>217</v>
      </c>
      <c r="B219" s="1" t="s">
        <v>219</v>
      </c>
      <c r="C219" s="1" t="s">
        <v>4327</v>
      </c>
      <c r="D219" s="3">
        <v>100000</v>
      </c>
      <c r="E219" s="4">
        <v>0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0</v>
      </c>
      <c r="P219">
        <f t="shared" si="13"/>
        <v>0</v>
      </c>
      <c r="Q219" s="12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60" x14ac:dyDescent="0.25">
      <c r="A220" s="10">
        <v>218</v>
      </c>
      <c r="B220" s="1" t="s">
        <v>220</v>
      </c>
      <c r="C220" s="1" t="s">
        <v>4328</v>
      </c>
      <c r="D220" s="3">
        <v>5000</v>
      </c>
      <c r="E220" s="4">
        <v>1330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27</v>
      </c>
      <c r="P220">
        <f t="shared" si="13"/>
        <v>1330</v>
      </c>
      <c r="Q220" s="12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45" x14ac:dyDescent="0.25">
      <c r="A221" s="10">
        <v>219</v>
      </c>
      <c r="B221" s="1" t="s">
        <v>221</v>
      </c>
      <c r="C221" s="1" t="s">
        <v>4329</v>
      </c>
      <c r="D221" s="3">
        <v>50000</v>
      </c>
      <c r="E221" s="4">
        <v>0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0</v>
      </c>
      <c r="P221">
        <f t="shared" si="13"/>
        <v>0</v>
      </c>
      <c r="Q221" s="12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5" x14ac:dyDescent="0.25">
      <c r="A222" s="10">
        <v>220</v>
      </c>
      <c r="B222" s="1" t="s">
        <v>222</v>
      </c>
      <c r="C222" s="1" t="s">
        <v>4330</v>
      </c>
      <c r="D222" s="3">
        <v>50000</v>
      </c>
      <c r="E222" s="4">
        <v>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0</v>
      </c>
      <c r="P222">
        <f t="shared" si="13"/>
        <v>0</v>
      </c>
      <c r="Q222" s="12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30" x14ac:dyDescent="0.25">
      <c r="A223" s="10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2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60" x14ac:dyDescent="0.25">
      <c r="A224" s="10">
        <v>222</v>
      </c>
      <c r="B224" s="1" t="s">
        <v>224</v>
      </c>
      <c r="C224" s="1" t="s">
        <v>4332</v>
      </c>
      <c r="D224" s="3">
        <v>1000</v>
      </c>
      <c r="E224" s="4">
        <v>11292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1129</v>
      </c>
      <c r="P224">
        <f t="shared" si="13"/>
        <v>5646</v>
      </c>
      <c r="Q224" s="12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60" x14ac:dyDescent="0.25">
      <c r="A225" s="10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2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60" x14ac:dyDescent="0.25">
      <c r="A226" s="10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2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5" x14ac:dyDescent="0.25">
      <c r="A227" s="10">
        <v>225</v>
      </c>
      <c r="B227" s="1" t="s">
        <v>227</v>
      </c>
      <c r="C227" s="1" t="s">
        <v>4335</v>
      </c>
      <c r="D227" s="3">
        <v>200</v>
      </c>
      <c r="E227" s="4">
        <v>115816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57908</v>
      </c>
      <c r="P227">
        <f t="shared" si="13"/>
        <v>0</v>
      </c>
      <c r="Q227" s="12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45" x14ac:dyDescent="0.25">
      <c r="A228" s="10">
        <v>226</v>
      </c>
      <c r="B228" s="1" t="s">
        <v>228</v>
      </c>
      <c r="C228" s="1" t="s">
        <v>4336</v>
      </c>
      <c r="D228" s="3">
        <v>29000</v>
      </c>
      <c r="E228" s="4">
        <v>20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0</v>
      </c>
      <c r="P228">
        <f t="shared" si="13"/>
        <v>10</v>
      </c>
      <c r="Q228" s="12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5" x14ac:dyDescent="0.25">
      <c r="A229" s="10">
        <v>227</v>
      </c>
      <c r="B229" s="1" t="s">
        <v>229</v>
      </c>
      <c r="C229" s="1" t="s">
        <v>4337</v>
      </c>
      <c r="D229" s="3">
        <v>28000</v>
      </c>
      <c r="E229" s="4">
        <v>20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2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0" x14ac:dyDescent="0.25">
      <c r="A230" s="10">
        <v>228</v>
      </c>
      <c r="B230" s="1" t="s">
        <v>230</v>
      </c>
      <c r="C230" s="1" t="s">
        <v>4338</v>
      </c>
      <c r="D230" s="3">
        <v>8000</v>
      </c>
      <c r="E230" s="4">
        <v>676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8</v>
      </c>
      <c r="P230">
        <f t="shared" si="13"/>
        <v>0</v>
      </c>
      <c r="Q230" s="12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60" x14ac:dyDescent="0.25">
      <c r="A231" s="10">
        <v>229</v>
      </c>
      <c r="B231" s="1" t="s">
        <v>231</v>
      </c>
      <c r="C231" s="1" t="s">
        <v>4339</v>
      </c>
      <c r="D231" s="3">
        <v>3000</v>
      </c>
      <c r="E231" s="4">
        <v>3000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100</v>
      </c>
      <c r="P231">
        <f t="shared" si="13"/>
        <v>0</v>
      </c>
      <c r="Q231" s="12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60" x14ac:dyDescent="0.25">
      <c r="A232" s="10">
        <v>230</v>
      </c>
      <c r="B232" s="1" t="s">
        <v>232</v>
      </c>
      <c r="C232" s="1" t="s">
        <v>4340</v>
      </c>
      <c r="D232" s="3">
        <v>15000</v>
      </c>
      <c r="E232" s="4">
        <v>110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1</v>
      </c>
      <c r="P232">
        <f t="shared" si="13"/>
        <v>55</v>
      </c>
      <c r="Q232" s="12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60" x14ac:dyDescent="0.25">
      <c r="A233" s="10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2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60" x14ac:dyDescent="0.25">
      <c r="A234" s="10">
        <v>232</v>
      </c>
      <c r="B234" s="1" t="s">
        <v>234</v>
      </c>
      <c r="C234" s="1" t="s">
        <v>4342</v>
      </c>
      <c r="D234" s="3">
        <v>4000</v>
      </c>
      <c r="E234" s="4">
        <v>2115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53</v>
      </c>
      <c r="P234">
        <f t="shared" si="13"/>
        <v>302.14</v>
      </c>
      <c r="Q234" s="12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5" x14ac:dyDescent="0.25">
      <c r="A235" s="10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2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60" x14ac:dyDescent="0.25">
      <c r="A236" s="10">
        <v>234</v>
      </c>
      <c r="B236" s="1" t="s">
        <v>236</v>
      </c>
      <c r="C236" s="1" t="s">
        <v>4344</v>
      </c>
      <c r="D236" s="3">
        <v>1000</v>
      </c>
      <c r="E236" s="4">
        <v>11323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1132</v>
      </c>
      <c r="P236">
        <f t="shared" si="13"/>
        <v>2264.6</v>
      </c>
      <c r="Q236" s="12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45" x14ac:dyDescent="0.25">
      <c r="A237" s="10">
        <v>235</v>
      </c>
      <c r="B237" s="1" t="s">
        <v>237</v>
      </c>
      <c r="C237" s="1" t="s">
        <v>4345</v>
      </c>
      <c r="D237" s="3">
        <v>10000</v>
      </c>
      <c r="E237" s="4">
        <v>325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3</v>
      </c>
      <c r="P237">
        <f t="shared" si="13"/>
        <v>0</v>
      </c>
      <c r="Q237" s="12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60" x14ac:dyDescent="0.25">
      <c r="A238" s="10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2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30" x14ac:dyDescent="0.25">
      <c r="A239" s="10">
        <v>237</v>
      </c>
      <c r="B239" s="1" t="s">
        <v>239</v>
      </c>
      <c r="C239" s="1" t="s">
        <v>4347</v>
      </c>
      <c r="D239" s="3">
        <v>15000</v>
      </c>
      <c r="E239" s="4">
        <v>110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1</v>
      </c>
      <c r="P239">
        <f t="shared" si="13"/>
        <v>110</v>
      </c>
      <c r="Q239" s="12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60" x14ac:dyDescent="0.25">
      <c r="A240" s="10">
        <v>238</v>
      </c>
      <c r="B240" s="1" t="s">
        <v>240</v>
      </c>
      <c r="C240" s="1" t="s">
        <v>4348</v>
      </c>
      <c r="D240" s="3">
        <v>26000</v>
      </c>
      <c r="E240" s="4">
        <v>22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2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5" x14ac:dyDescent="0.25">
      <c r="A241" s="10">
        <v>239</v>
      </c>
      <c r="B241" s="1" t="s">
        <v>241</v>
      </c>
      <c r="C241" s="1" t="s">
        <v>4349</v>
      </c>
      <c r="D241" s="3">
        <v>1000</v>
      </c>
      <c r="E241" s="4">
        <v>11335.7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1134</v>
      </c>
      <c r="P241">
        <f t="shared" si="13"/>
        <v>2267.14</v>
      </c>
      <c r="Q241" s="12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60" x14ac:dyDescent="0.25">
      <c r="A242" s="10">
        <v>240</v>
      </c>
      <c r="B242" s="1" t="s">
        <v>242</v>
      </c>
      <c r="C242" s="1" t="s">
        <v>4350</v>
      </c>
      <c r="D242" s="3">
        <v>15000</v>
      </c>
      <c r="E242" s="4">
        <v>113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</v>
      </c>
      <c r="P242">
        <f t="shared" si="13"/>
        <v>0.82</v>
      </c>
      <c r="Q242" s="12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60" x14ac:dyDescent="0.25">
      <c r="A243" s="10">
        <v>241</v>
      </c>
      <c r="B243" s="1" t="s">
        <v>243</v>
      </c>
      <c r="C243" s="1" t="s">
        <v>4351</v>
      </c>
      <c r="D243" s="3">
        <v>36400</v>
      </c>
      <c r="E243" s="4">
        <v>5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0</v>
      </c>
      <c r="P243">
        <f t="shared" si="13"/>
        <v>0.01</v>
      </c>
      <c r="Q243" s="12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5" x14ac:dyDescent="0.25">
      <c r="A244" s="10">
        <v>242</v>
      </c>
      <c r="B244" s="1" t="s">
        <v>244</v>
      </c>
      <c r="C244" s="1" t="s">
        <v>4352</v>
      </c>
      <c r="D244" s="3">
        <v>13000</v>
      </c>
      <c r="E244" s="4">
        <v>215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2</v>
      </c>
      <c r="P244">
        <f t="shared" si="13"/>
        <v>1.06</v>
      </c>
      <c r="Q244" s="12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5" x14ac:dyDescent="0.25">
      <c r="A245" s="10">
        <v>243</v>
      </c>
      <c r="B245" s="1" t="s">
        <v>245</v>
      </c>
      <c r="C245" s="1" t="s">
        <v>4353</v>
      </c>
      <c r="D245" s="3">
        <v>25000</v>
      </c>
      <c r="E245" s="4">
        <v>25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0</v>
      </c>
      <c r="P245">
        <f t="shared" si="13"/>
        <v>0.08</v>
      </c>
      <c r="Q245" s="12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60" x14ac:dyDescent="0.25">
      <c r="A246" s="10">
        <v>244</v>
      </c>
      <c r="B246" s="2">
        <v>39756</v>
      </c>
      <c r="C246" s="1" t="s">
        <v>4354</v>
      </c>
      <c r="D246" s="3">
        <v>3500</v>
      </c>
      <c r="E246" s="4">
        <v>2525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72</v>
      </c>
      <c r="P246">
        <f t="shared" si="13"/>
        <v>30.06</v>
      </c>
      <c r="Q246" s="12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60" x14ac:dyDescent="0.25">
      <c r="A247" s="10">
        <v>245</v>
      </c>
      <c r="B247" s="1" t="s">
        <v>246</v>
      </c>
      <c r="C247" s="1" t="s">
        <v>4355</v>
      </c>
      <c r="D247" s="3">
        <v>5000</v>
      </c>
      <c r="E247" s="4">
        <v>1330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27</v>
      </c>
      <c r="P247">
        <f t="shared" si="13"/>
        <v>13.85</v>
      </c>
      <c r="Q247" s="12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5" x14ac:dyDescent="0.25">
      <c r="A248" s="10">
        <v>246</v>
      </c>
      <c r="B248" s="1" t="s">
        <v>247</v>
      </c>
      <c r="C248" s="1" t="s">
        <v>4356</v>
      </c>
      <c r="D248" s="3">
        <v>5000</v>
      </c>
      <c r="E248" s="4">
        <v>1332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27</v>
      </c>
      <c r="P248">
        <f t="shared" si="13"/>
        <v>5.97</v>
      </c>
      <c r="Q248" s="12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0" x14ac:dyDescent="0.25">
      <c r="A249" s="10">
        <v>247</v>
      </c>
      <c r="B249" s="1" t="s">
        <v>248</v>
      </c>
      <c r="C249" s="1" t="s">
        <v>4357</v>
      </c>
      <c r="D249" s="3">
        <v>5000</v>
      </c>
      <c r="E249" s="4">
        <v>1333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27</v>
      </c>
      <c r="P249">
        <f t="shared" si="13"/>
        <v>21.5</v>
      </c>
      <c r="Q249" s="12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60" x14ac:dyDescent="0.25">
      <c r="A250" s="10">
        <v>248</v>
      </c>
      <c r="B250" s="1" t="s">
        <v>249</v>
      </c>
      <c r="C250" s="1" t="s">
        <v>4358</v>
      </c>
      <c r="D250" s="3">
        <v>85000</v>
      </c>
      <c r="E250" s="4">
        <v>0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0</v>
      </c>
      <c r="P250">
        <f t="shared" si="13"/>
        <v>0</v>
      </c>
      <c r="Q250" s="12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60" x14ac:dyDescent="0.25">
      <c r="A251" s="10">
        <v>249</v>
      </c>
      <c r="B251" s="1" t="s">
        <v>250</v>
      </c>
      <c r="C251" s="1" t="s">
        <v>4359</v>
      </c>
      <c r="D251" s="3">
        <v>10000</v>
      </c>
      <c r="E251" s="4">
        <v>325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3</v>
      </c>
      <c r="P251">
        <f t="shared" si="13"/>
        <v>1.38</v>
      </c>
      <c r="Q251" s="12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60" x14ac:dyDescent="0.25">
      <c r="A252" s="10">
        <v>250</v>
      </c>
      <c r="B252" s="1" t="s">
        <v>251</v>
      </c>
      <c r="C252" s="1" t="s">
        <v>4360</v>
      </c>
      <c r="D252" s="3">
        <v>30000</v>
      </c>
      <c r="E252" s="4">
        <v>10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0</v>
      </c>
      <c r="P252">
        <f t="shared" si="13"/>
        <v>0.02</v>
      </c>
      <c r="Q252" s="12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5" x14ac:dyDescent="0.25">
      <c r="A253" s="10">
        <v>251</v>
      </c>
      <c r="B253" s="1" t="s">
        <v>252</v>
      </c>
      <c r="C253" s="1" t="s">
        <v>4361</v>
      </c>
      <c r="D253" s="3">
        <v>3500</v>
      </c>
      <c r="E253" s="4">
        <v>2526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72</v>
      </c>
      <c r="P253">
        <f t="shared" si="13"/>
        <v>32.81</v>
      </c>
      <c r="Q253" s="12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5" x14ac:dyDescent="0.25">
      <c r="A254" s="10">
        <v>252</v>
      </c>
      <c r="B254" s="1" t="s">
        <v>253</v>
      </c>
      <c r="C254" s="1" t="s">
        <v>4362</v>
      </c>
      <c r="D254" s="3">
        <v>5000</v>
      </c>
      <c r="E254" s="4">
        <v>1335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27</v>
      </c>
      <c r="P254">
        <f t="shared" si="13"/>
        <v>12.36</v>
      </c>
      <c r="Q254" s="12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60" x14ac:dyDescent="0.25">
      <c r="A255" s="10">
        <v>253</v>
      </c>
      <c r="B255" s="1" t="s">
        <v>254</v>
      </c>
      <c r="C255" s="1" t="s">
        <v>4363</v>
      </c>
      <c r="D255" s="3">
        <v>1500</v>
      </c>
      <c r="E255" s="4">
        <v>7701.93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513</v>
      </c>
      <c r="P255">
        <f t="shared" si="13"/>
        <v>1100.28</v>
      </c>
      <c r="Q255" s="12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5" x14ac:dyDescent="0.25">
      <c r="A256" s="10">
        <v>254</v>
      </c>
      <c r="B256" s="1" t="s">
        <v>255</v>
      </c>
      <c r="C256" s="1" t="s">
        <v>4364</v>
      </c>
      <c r="D256" s="3">
        <v>24000</v>
      </c>
      <c r="E256" s="4">
        <v>45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0</v>
      </c>
      <c r="P256">
        <f t="shared" si="13"/>
        <v>0.14000000000000001</v>
      </c>
      <c r="Q256" s="12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0" x14ac:dyDescent="0.25">
      <c r="A257" s="10">
        <v>255</v>
      </c>
      <c r="B257" s="1" t="s">
        <v>256</v>
      </c>
      <c r="C257" s="1" t="s">
        <v>4365</v>
      </c>
      <c r="D257" s="3">
        <v>8000</v>
      </c>
      <c r="E257" s="4">
        <v>677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8</v>
      </c>
      <c r="P257">
        <f t="shared" si="13"/>
        <v>3.6</v>
      </c>
      <c r="Q257" s="12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60" x14ac:dyDescent="0.25">
      <c r="A258" s="10">
        <v>256</v>
      </c>
      <c r="B258" s="1" t="s">
        <v>257</v>
      </c>
      <c r="C258" s="1" t="s">
        <v>4366</v>
      </c>
      <c r="D258" s="3">
        <v>13000</v>
      </c>
      <c r="E258" s="4">
        <v>215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2</v>
      </c>
      <c r="P258">
        <f t="shared" si="13"/>
        <v>0.78</v>
      </c>
      <c r="Q258" s="12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60" x14ac:dyDescent="0.25">
      <c r="A259" s="10">
        <v>257</v>
      </c>
      <c r="B259" s="1" t="s">
        <v>258</v>
      </c>
      <c r="C259" s="1" t="s">
        <v>4367</v>
      </c>
      <c r="D259" s="3">
        <v>35000</v>
      </c>
      <c r="E259" s="4">
        <v>5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0</v>
      </c>
      <c r="P259">
        <f t="shared" ref="P259:P322" si="17">IFERROR(ROUND(E259/L259,2),0)</f>
        <v>0.01</v>
      </c>
      <c r="Q259" s="12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0" x14ac:dyDescent="0.25">
      <c r="A260" s="10">
        <v>258</v>
      </c>
      <c r="B260" s="1" t="s">
        <v>259</v>
      </c>
      <c r="C260" s="1" t="s">
        <v>4368</v>
      </c>
      <c r="D260" s="3">
        <v>30000</v>
      </c>
      <c r="E260" s="4">
        <v>10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0</v>
      </c>
      <c r="P260">
        <f t="shared" si="17"/>
        <v>0.01</v>
      </c>
      <c r="Q260" s="12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60" x14ac:dyDescent="0.25">
      <c r="A261" s="10">
        <v>259</v>
      </c>
      <c r="B261" s="1" t="s">
        <v>260</v>
      </c>
      <c r="C261" s="1" t="s">
        <v>4369</v>
      </c>
      <c r="D261" s="3">
        <v>75000</v>
      </c>
      <c r="E261" s="4">
        <v>0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0</v>
      </c>
      <c r="P261">
        <f t="shared" si="17"/>
        <v>0</v>
      </c>
      <c r="Q261" s="12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45" x14ac:dyDescent="0.25">
      <c r="A262" s="10">
        <v>260</v>
      </c>
      <c r="B262" s="1" t="s">
        <v>261</v>
      </c>
      <c r="C262" s="1" t="s">
        <v>4370</v>
      </c>
      <c r="D262" s="3">
        <v>10000</v>
      </c>
      <c r="E262" s="4">
        <v>325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3</v>
      </c>
      <c r="P262">
        <f t="shared" si="17"/>
        <v>3.69</v>
      </c>
      <c r="Q262" s="12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45" x14ac:dyDescent="0.25">
      <c r="A263" s="10">
        <v>261</v>
      </c>
      <c r="B263" s="1" t="s">
        <v>262</v>
      </c>
      <c r="C263" s="1" t="s">
        <v>4371</v>
      </c>
      <c r="D263" s="3">
        <v>20000</v>
      </c>
      <c r="E263" s="4">
        <v>50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0</v>
      </c>
      <c r="P263">
        <f t="shared" si="17"/>
        <v>0.23</v>
      </c>
      <c r="Q263" s="12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0" x14ac:dyDescent="0.25">
      <c r="A264" s="10">
        <v>262</v>
      </c>
      <c r="B264" s="1" t="s">
        <v>263</v>
      </c>
      <c r="C264" s="1" t="s">
        <v>4372</v>
      </c>
      <c r="D264" s="3">
        <v>2500</v>
      </c>
      <c r="E264" s="4">
        <v>4000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160</v>
      </c>
      <c r="P264">
        <f t="shared" si="17"/>
        <v>27.59</v>
      </c>
      <c r="Q264" s="12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0" x14ac:dyDescent="0.25">
      <c r="A265" s="10">
        <v>263</v>
      </c>
      <c r="B265" s="1" t="s">
        <v>264</v>
      </c>
      <c r="C265" s="1" t="s">
        <v>4373</v>
      </c>
      <c r="D265" s="3">
        <v>25000</v>
      </c>
      <c r="E265" s="4">
        <v>25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0</v>
      </c>
      <c r="P265">
        <f t="shared" si="17"/>
        <v>0.03</v>
      </c>
      <c r="Q265" s="12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0" x14ac:dyDescent="0.25">
      <c r="A266" s="10">
        <v>264</v>
      </c>
      <c r="B266" s="1" t="s">
        <v>265</v>
      </c>
      <c r="C266" s="1" t="s">
        <v>4374</v>
      </c>
      <c r="D266" s="3">
        <v>5000</v>
      </c>
      <c r="E266" s="4">
        <v>1336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27</v>
      </c>
      <c r="P266">
        <f t="shared" si="17"/>
        <v>14.68</v>
      </c>
      <c r="Q266" s="12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0" x14ac:dyDescent="0.25">
      <c r="A267" s="10">
        <v>265</v>
      </c>
      <c r="B267" s="1" t="s">
        <v>266</v>
      </c>
      <c r="C267" s="1" t="s">
        <v>4375</v>
      </c>
      <c r="D267" s="3">
        <v>5000</v>
      </c>
      <c r="E267" s="4">
        <v>1342.01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27</v>
      </c>
      <c r="P267">
        <f t="shared" si="17"/>
        <v>23.14</v>
      </c>
      <c r="Q267" s="12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60" x14ac:dyDescent="0.25">
      <c r="A268" s="10">
        <v>266</v>
      </c>
      <c r="B268" s="1" t="s">
        <v>267</v>
      </c>
      <c r="C268" s="1" t="s">
        <v>4376</v>
      </c>
      <c r="D268" s="3">
        <v>1000</v>
      </c>
      <c r="E268" s="4">
        <v>11345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1135</v>
      </c>
      <c r="P268">
        <f t="shared" si="17"/>
        <v>315.14</v>
      </c>
      <c r="Q268" s="12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5" x14ac:dyDescent="0.25">
      <c r="A269" s="10">
        <v>267</v>
      </c>
      <c r="B269" s="1" t="s">
        <v>268</v>
      </c>
      <c r="C269" s="1" t="s">
        <v>4377</v>
      </c>
      <c r="D269" s="3">
        <v>9850</v>
      </c>
      <c r="E269" s="4">
        <v>591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6</v>
      </c>
      <c r="P269">
        <f t="shared" si="17"/>
        <v>3.58</v>
      </c>
      <c r="Q269" s="12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60" x14ac:dyDescent="0.25">
      <c r="A270" s="10">
        <v>268</v>
      </c>
      <c r="B270" s="1" t="s">
        <v>269</v>
      </c>
      <c r="C270" s="1" t="s">
        <v>4378</v>
      </c>
      <c r="D270" s="3">
        <v>5000</v>
      </c>
      <c r="E270" s="4">
        <v>1345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27</v>
      </c>
      <c r="P270">
        <f t="shared" si="17"/>
        <v>12.12</v>
      </c>
      <c r="Q270" s="12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60" x14ac:dyDescent="0.25">
      <c r="A271" s="10">
        <v>269</v>
      </c>
      <c r="B271" s="1" t="s">
        <v>270</v>
      </c>
      <c r="C271" s="1" t="s">
        <v>4379</v>
      </c>
      <c r="D271" s="3">
        <v>100000</v>
      </c>
      <c r="E271" s="4">
        <v>0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0</v>
      </c>
      <c r="P271">
        <f t="shared" si="17"/>
        <v>0</v>
      </c>
      <c r="Q271" s="12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5" x14ac:dyDescent="0.25">
      <c r="A272" s="10">
        <v>270</v>
      </c>
      <c r="B272" s="1" t="s">
        <v>271</v>
      </c>
      <c r="C272" s="1" t="s">
        <v>4380</v>
      </c>
      <c r="D272" s="3">
        <v>2300</v>
      </c>
      <c r="E272" s="4">
        <v>5035.6899999999996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219</v>
      </c>
      <c r="P272">
        <f t="shared" si="17"/>
        <v>82.55</v>
      </c>
      <c r="Q272" s="12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60" x14ac:dyDescent="0.25">
      <c r="A273" s="10">
        <v>271</v>
      </c>
      <c r="B273" s="1" t="s">
        <v>272</v>
      </c>
      <c r="C273" s="1" t="s">
        <v>4381</v>
      </c>
      <c r="D273" s="3">
        <v>30000</v>
      </c>
      <c r="E273" s="4">
        <v>10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0</v>
      </c>
      <c r="P273">
        <f t="shared" si="17"/>
        <v>0.03</v>
      </c>
      <c r="Q273" s="12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60" x14ac:dyDescent="0.25">
      <c r="A274" s="10">
        <v>272</v>
      </c>
      <c r="B274" s="1" t="s">
        <v>273</v>
      </c>
      <c r="C274" s="1" t="s">
        <v>4382</v>
      </c>
      <c r="D274" s="3">
        <v>3000</v>
      </c>
      <c r="E274" s="4">
        <v>3000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100</v>
      </c>
      <c r="P274">
        <f t="shared" si="17"/>
        <v>46.15</v>
      </c>
      <c r="Q274" s="12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60" x14ac:dyDescent="0.25">
      <c r="A275" s="10">
        <v>273</v>
      </c>
      <c r="B275" s="1" t="s">
        <v>274</v>
      </c>
      <c r="C275" s="1" t="s">
        <v>4383</v>
      </c>
      <c r="D275" s="3">
        <v>5000</v>
      </c>
      <c r="E275" s="4">
        <v>1346.11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27</v>
      </c>
      <c r="P275">
        <f t="shared" si="17"/>
        <v>11.41</v>
      </c>
      <c r="Q275" s="12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60" x14ac:dyDescent="0.25">
      <c r="A276" s="10">
        <v>274</v>
      </c>
      <c r="B276" s="1" t="s">
        <v>275</v>
      </c>
      <c r="C276" s="1" t="s">
        <v>4384</v>
      </c>
      <c r="D276" s="3">
        <v>4000</v>
      </c>
      <c r="E276" s="4">
        <v>2119.9899999999998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53</v>
      </c>
      <c r="P276">
        <f t="shared" si="17"/>
        <v>18.760000000000002</v>
      </c>
      <c r="Q276" s="12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5" x14ac:dyDescent="0.25">
      <c r="A277" s="10">
        <v>275</v>
      </c>
      <c r="B277" s="1" t="s">
        <v>276</v>
      </c>
      <c r="C277" s="1" t="s">
        <v>4385</v>
      </c>
      <c r="D277" s="3">
        <v>20000</v>
      </c>
      <c r="E277" s="4">
        <v>50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0</v>
      </c>
      <c r="P277">
        <f t="shared" si="17"/>
        <v>0.15</v>
      </c>
      <c r="Q277" s="12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60" x14ac:dyDescent="0.25">
      <c r="A278" s="10">
        <v>276</v>
      </c>
      <c r="B278" s="1" t="s">
        <v>277</v>
      </c>
      <c r="C278" s="1" t="s">
        <v>4386</v>
      </c>
      <c r="D278" s="3">
        <v>4000</v>
      </c>
      <c r="E278" s="4">
        <v>2125.9899999999998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53</v>
      </c>
      <c r="P278">
        <f t="shared" si="17"/>
        <v>34.29</v>
      </c>
      <c r="Q278" s="12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60" x14ac:dyDescent="0.25">
      <c r="A279" s="10">
        <v>277</v>
      </c>
      <c r="B279" s="1" t="s">
        <v>278</v>
      </c>
      <c r="C279" s="1" t="s">
        <v>4387</v>
      </c>
      <c r="D279" s="3">
        <v>65000</v>
      </c>
      <c r="E279" s="4">
        <v>0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0</v>
      </c>
      <c r="P279">
        <f t="shared" si="17"/>
        <v>0</v>
      </c>
      <c r="Q279" s="12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45" x14ac:dyDescent="0.25">
      <c r="A280" s="10">
        <v>278</v>
      </c>
      <c r="B280" s="1" t="s">
        <v>279</v>
      </c>
      <c r="C280" s="1" t="s">
        <v>4388</v>
      </c>
      <c r="D280" s="3">
        <v>27000</v>
      </c>
      <c r="E280" s="4">
        <v>21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0</v>
      </c>
      <c r="P280">
        <f t="shared" si="17"/>
        <v>0.05</v>
      </c>
      <c r="Q280" s="12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60" x14ac:dyDescent="0.25">
      <c r="A281" s="10">
        <v>279</v>
      </c>
      <c r="B281" s="1" t="s">
        <v>280</v>
      </c>
      <c r="C281" s="1" t="s">
        <v>4389</v>
      </c>
      <c r="D281" s="3">
        <v>17000</v>
      </c>
      <c r="E281" s="4">
        <v>101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</v>
      </c>
      <c r="P281">
        <f t="shared" si="17"/>
        <v>0.33</v>
      </c>
      <c r="Q281" s="12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60" x14ac:dyDescent="0.25">
      <c r="A282" s="10">
        <v>280</v>
      </c>
      <c r="B282" s="1" t="s">
        <v>281</v>
      </c>
      <c r="C282" s="1" t="s">
        <v>4390</v>
      </c>
      <c r="D282" s="3">
        <v>75000</v>
      </c>
      <c r="E282" s="4">
        <v>0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0</v>
      </c>
      <c r="P282">
        <f t="shared" si="17"/>
        <v>0</v>
      </c>
      <c r="Q282" s="12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60" x14ac:dyDescent="0.25">
      <c r="A283" s="10">
        <v>281</v>
      </c>
      <c r="B283" s="1" t="s">
        <v>282</v>
      </c>
      <c r="C283" s="1" t="s">
        <v>4391</v>
      </c>
      <c r="D283" s="3">
        <v>5500</v>
      </c>
      <c r="E283" s="4">
        <v>1200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22</v>
      </c>
      <c r="P283">
        <f t="shared" si="17"/>
        <v>15.19</v>
      </c>
      <c r="Q283" s="12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5" x14ac:dyDescent="0.25">
      <c r="A284" s="10">
        <v>282</v>
      </c>
      <c r="B284" s="1" t="s">
        <v>283</v>
      </c>
      <c r="C284" s="1" t="s">
        <v>4392</v>
      </c>
      <c r="D284" s="3">
        <v>45000</v>
      </c>
      <c r="E284" s="4">
        <v>1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0</v>
      </c>
      <c r="P284">
        <f t="shared" si="17"/>
        <v>0.01</v>
      </c>
      <c r="Q284" s="12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0" x14ac:dyDescent="0.25">
      <c r="A285" s="10">
        <v>283</v>
      </c>
      <c r="B285" s="1" t="s">
        <v>284</v>
      </c>
      <c r="C285" s="1" t="s">
        <v>4393</v>
      </c>
      <c r="D285" s="3">
        <v>18000</v>
      </c>
      <c r="E285" s="4">
        <v>95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</v>
      </c>
      <c r="P285">
        <f t="shared" si="17"/>
        <v>0.47</v>
      </c>
      <c r="Q285" s="12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60" x14ac:dyDescent="0.25">
      <c r="A286" s="10">
        <v>284</v>
      </c>
      <c r="B286" s="1" t="s">
        <v>285</v>
      </c>
      <c r="C286" s="1" t="s">
        <v>4394</v>
      </c>
      <c r="D286" s="3">
        <v>40000</v>
      </c>
      <c r="E286" s="4">
        <v>1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0</v>
      </c>
      <c r="P286">
        <f t="shared" si="17"/>
        <v>0</v>
      </c>
      <c r="Q286" s="12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5" x14ac:dyDescent="0.25">
      <c r="A287" s="10">
        <v>285</v>
      </c>
      <c r="B287" s="1" t="s">
        <v>286</v>
      </c>
      <c r="C287" s="1" t="s">
        <v>4395</v>
      </c>
      <c r="D287" s="3">
        <v>14000</v>
      </c>
      <c r="E287" s="4">
        <v>205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1</v>
      </c>
      <c r="P287">
        <f t="shared" si="17"/>
        <v>0.36</v>
      </c>
      <c r="Q287" s="12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60" x14ac:dyDescent="0.25">
      <c r="A288" s="10">
        <v>286</v>
      </c>
      <c r="B288" s="1" t="s">
        <v>287</v>
      </c>
      <c r="C288" s="1" t="s">
        <v>4396</v>
      </c>
      <c r="D288" s="3">
        <v>15000</v>
      </c>
      <c r="E288" s="4">
        <v>114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</v>
      </c>
      <c r="P288">
        <f t="shared" si="17"/>
        <v>0.84</v>
      </c>
      <c r="Q288" s="12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0" x14ac:dyDescent="0.25">
      <c r="A289" s="10">
        <v>287</v>
      </c>
      <c r="B289" s="1" t="s">
        <v>288</v>
      </c>
      <c r="C289" s="1" t="s">
        <v>4397</v>
      </c>
      <c r="D289" s="3">
        <v>15000</v>
      </c>
      <c r="E289" s="4">
        <v>115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</v>
      </c>
      <c r="P289">
        <f t="shared" si="17"/>
        <v>0.4</v>
      </c>
      <c r="Q289" s="12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60" x14ac:dyDescent="0.25">
      <c r="A290" s="10">
        <v>288</v>
      </c>
      <c r="B290" s="1" t="s">
        <v>289</v>
      </c>
      <c r="C290" s="1" t="s">
        <v>4398</v>
      </c>
      <c r="D290" s="3">
        <v>50000</v>
      </c>
      <c r="E290" s="4">
        <v>0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0</v>
      </c>
      <c r="P290">
        <f t="shared" si="17"/>
        <v>0</v>
      </c>
      <c r="Q290" s="12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60" x14ac:dyDescent="0.25">
      <c r="A291" s="10">
        <v>289</v>
      </c>
      <c r="B291" s="1" t="s">
        <v>290</v>
      </c>
      <c r="C291" s="1" t="s">
        <v>4399</v>
      </c>
      <c r="D291" s="3">
        <v>15000</v>
      </c>
      <c r="E291" s="4">
        <v>115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</v>
      </c>
      <c r="P291">
        <f t="shared" si="17"/>
        <v>0.5</v>
      </c>
      <c r="Q291" s="12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45" x14ac:dyDescent="0.25">
      <c r="A292" s="10">
        <v>290</v>
      </c>
      <c r="B292" s="1" t="s">
        <v>291</v>
      </c>
      <c r="C292" s="1" t="s">
        <v>4400</v>
      </c>
      <c r="D292" s="3">
        <v>4500</v>
      </c>
      <c r="E292" s="4">
        <v>2035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45</v>
      </c>
      <c r="P292">
        <f t="shared" si="17"/>
        <v>12.11</v>
      </c>
      <c r="Q292" s="12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5" x14ac:dyDescent="0.25">
      <c r="A293" s="10">
        <v>291</v>
      </c>
      <c r="B293" s="1" t="s">
        <v>292</v>
      </c>
      <c r="C293" s="1" t="s">
        <v>4401</v>
      </c>
      <c r="D293" s="3">
        <v>5000</v>
      </c>
      <c r="E293" s="4">
        <v>1351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27</v>
      </c>
      <c r="P293">
        <f t="shared" si="17"/>
        <v>10.55</v>
      </c>
      <c r="Q293" s="12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60" x14ac:dyDescent="0.25">
      <c r="A294" s="10">
        <v>292</v>
      </c>
      <c r="B294" s="1" t="s">
        <v>293</v>
      </c>
      <c r="C294" s="1" t="s">
        <v>4402</v>
      </c>
      <c r="D294" s="3">
        <v>75000</v>
      </c>
      <c r="E294" s="4">
        <v>0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0</v>
      </c>
      <c r="P294">
        <f t="shared" si="17"/>
        <v>0</v>
      </c>
      <c r="Q294" s="12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60" x14ac:dyDescent="0.25">
      <c r="A295" s="10">
        <v>293</v>
      </c>
      <c r="B295" s="1" t="s">
        <v>294</v>
      </c>
      <c r="C295" s="1" t="s">
        <v>4403</v>
      </c>
      <c r="D295" s="3">
        <v>26000</v>
      </c>
      <c r="E295" s="4">
        <v>22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0</v>
      </c>
      <c r="P295">
        <f t="shared" si="17"/>
        <v>0.17</v>
      </c>
      <c r="Q295" s="12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90" x14ac:dyDescent="0.25">
      <c r="A296" s="10">
        <v>294</v>
      </c>
      <c r="B296" s="1" t="s">
        <v>295</v>
      </c>
      <c r="C296" s="1" t="s">
        <v>4404</v>
      </c>
      <c r="D296" s="3">
        <v>5000</v>
      </c>
      <c r="E296" s="4">
        <v>1351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27</v>
      </c>
      <c r="P296">
        <f t="shared" si="17"/>
        <v>27.02</v>
      </c>
      <c r="Q296" s="12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60" x14ac:dyDescent="0.25">
      <c r="A297" s="10">
        <v>295</v>
      </c>
      <c r="B297" s="1" t="s">
        <v>296</v>
      </c>
      <c r="C297" s="1" t="s">
        <v>4405</v>
      </c>
      <c r="D297" s="3">
        <v>50000</v>
      </c>
      <c r="E297" s="4">
        <v>0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0</v>
      </c>
      <c r="P297">
        <f t="shared" si="17"/>
        <v>0</v>
      </c>
      <c r="Q297" s="12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5" x14ac:dyDescent="0.25">
      <c r="A298" s="10">
        <v>296</v>
      </c>
      <c r="B298" s="1" t="s">
        <v>297</v>
      </c>
      <c r="C298" s="1" t="s">
        <v>4406</v>
      </c>
      <c r="D298" s="3">
        <v>25000</v>
      </c>
      <c r="E298" s="4">
        <v>25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0</v>
      </c>
      <c r="P298">
        <f t="shared" si="17"/>
        <v>0.19</v>
      </c>
      <c r="Q298" s="12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60" x14ac:dyDescent="0.25">
      <c r="A299" s="10">
        <v>297</v>
      </c>
      <c r="B299" s="1" t="s">
        <v>298</v>
      </c>
      <c r="C299" s="1" t="s">
        <v>4407</v>
      </c>
      <c r="D299" s="3">
        <v>20000</v>
      </c>
      <c r="E299" s="4">
        <v>50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0</v>
      </c>
      <c r="P299">
        <f t="shared" si="17"/>
        <v>0.35</v>
      </c>
      <c r="Q299" s="12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0" x14ac:dyDescent="0.25">
      <c r="A300" s="10">
        <v>298</v>
      </c>
      <c r="B300" s="1" t="s">
        <v>299</v>
      </c>
      <c r="C300" s="1" t="s">
        <v>4408</v>
      </c>
      <c r="D300" s="3">
        <v>126000</v>
      </c>
      <c r="E300" s="4">
        <v>0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0</v>
      </c>
      <c r="P300">
        <f t="shared" si="17"/>
        <v>0</v>
      </c>
      <c r="Q300" s="12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60" x14ac:dyDescent="0.25">
      <c r="A301" s="10">
        <v>299</v>
      </c>
      <c r="B301" s="1" t="s">
        <v>300</v>
      </c>
      <c r="C301" s="1" t="s">
        <v>4409</v>
      </c>
      <c r="D301" s="3">
        <v>10000</v>
      </c>
      <c r="E301" s="4">
        <v>325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3</v>
      </c>
      <c r="P301">
        <f t="shared" si="17"/>
        <v>1.33</v>
      </c>
      <c r="Q301" s="12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60" x14ac:dyDescent="0.25">
      <c r="A302" s="10">
        <v>300</v>
      </c>
      <c r="B302" s="1" t="s">
        <v>301</v>
      </c>
      <c r="C302" s="1" t="s">
        <v>4410</v>
      </c>
      <c r="D302" s="3">
        <v>25000</v>
      </c>
      <c r="E302" s="4">
        <v>25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0</v>
      </c>
      <c r="P302">
        <f t="shared" si="17"/>
        <v>0.08</v>
      </c>
      <c r="Q302" s="12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5" x14ac:dyDescent="0.25">
      <c r="A303" s="10">
        <v>301</v>
      </c>
      <c r="B303" s="1" t="s">
        <v>302</v>
      </c>
      <c r="C303" s="1" t="s">
        <v>4411</v>
      </c>
      <c r="D303" s="3">
        <v>13000</v>
      </c>
      <c r="E303" s="4">
        <v>216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2</v>
      </c>
      <c r="P303">
        <f t="shared" si="17"/>
        <v>0.86</v>
      </c>
      <c r="Q303" s="12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0" x14ac:dyDescent="0.25">
      <c r="A304" s="10">
        <v>302</v>
      </c>
      <c r="B304" s="1" t="s">
        <v>303</v>
      </c>
      <c r="C304" s="1" t="s">
        <v>4412</v>
      </c>
      <c r="D304" s="3">
        <v>10000</v>
      </c>
      <c r="E304" s="4">
        <v>326.33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3</v>
      </c>
      <c r="P304">
        <f t="shared" si="17"/>
        <v>3.02</v>
      </c>
      <c r="Q304" s="12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5" x14ac:dyDescent="0.25">
      <c r="A305" s="10">
        <v>303</v>
      </c>
      <c r="B305" s="1" t="s">
        <v>304</v>
      </c>
      <c r="C305" s="1" t="s">
        <v>4413</v>
      </c>
      <c r="D305" s="3">
        <v>3000</v>
      </c>
      <c r="E305" s="4">
        <v>3000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100</v>
      </c>
      <c r="P305">
        <f t="shared" si="17"/>
        <v>36.590000000000003</v>
      </c>
      <c r="Q305" s="12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0" x14ac:dyDescent="0.25">
      <c r="A306" s="10">
        <v>304</v>
      </c>
      <c r="B306" s="1" t="s">
        <v>305</v>
      </c>
      <c r="C306" s="1" t="s">
        <v>4414</v>
      </c>
      <c r="D306" s="3">
        <v>3400</v>
      </c>
      <c r="E306" s="4">
        <v>2735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80</v>
      </c>
      <c r="P306">
        <f t="shared" si="17"/>
        <v>36.96</v>
      </c>
      <c r="Q306" s="12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45" x14ac:dyDescent="0.25">
      <c r="A307" s="10">
        <v>305</v>
      </c>
      <c r="B307" s="1" t="s">
        <v>306</v>
      </c>
      <c r="C307" s="1" t="s">
        <v>4415</v>
      </c>
      <c r="D307" s="3">
        <v>7500</v>
      </c>
      <c r="E307" s="4">
        <v>825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11</v>
      </c>
      <c r="P307">
        <f t="shared" si="17"/>
        <v>4.37</v>
      </c>
      <c r="Q307" s="12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0" x14ac:dyDescent="0.25">
      <c r="A308" s="10">
        <v>306</v>
      </c>
      <c r="B308" s="1" t="s">
        <v>307</v>
      </c>
      <c r="C308" s="1" t="s">
        <v>4416</v>
      </c>
      <c r="D308" s="3">
        <v>1000</v>
      </c>
      <c r="E308" s="4">
        <v>11353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1135</v>
      </c>
      <c r="P308">
        <f t="shared" si="17"/>
        <v>141.91</v>
      </c>
      <c r="Q308" s="12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x14ac:dyDescent="0.25">
      <c r="A309" s="10">
        <v>307</v>
      </c>
      <c r="B309" s="1" t="s">
        <v>308</v>
      </c>
      <c r="C309" s="1" t="s">
        <v>4417</v>
      </c>
      <c r="D309" s="3">
        <v>22000</v>
      </c>
      <c r="E309" s="4">
        <v>50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0</v>
      </c>
      <c r="P309">
        <f t="shared" si="17"/>
        <v>0.09</v>
      </c>
      <c r="Q309" s="12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60" x14ac:dyDescent="0.25">
      <c r="A310" s="10">
        <v>308</v>
      </c>
      <c r="B310" s="1" t="s">
        <v>309</v>
      </c>
      <c r="C310" s="1" t="s">
        <v>4418</v>
      </c>
      <c r="D310" s="3">
        <v>12000</v>
      </c>
      <c r="E310" s="4">
        <v>250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2</v>
      </c>
      <c r="P310">
        <f t="shared" si="17"/>
        <v>1.24</v>
      </c>
      <c r="Q310" s="12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60" x14ac:dyDescent="0.25">
      <c r="A311" s="10">
        <v>309</v>
      </c>
      <c r="B311" s="1" t="s">
        <v>310</v>
      </c>
      <c r="C311" s="1" t="s">
        <v>4419</v>
      </c>
      <c r="D311" s="3">
        <v>18000</v>
      </c>
      <c r="E311" s="4">
        <v>95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</v>
      </c>
      <c r="P311">
        <f t="shared" si="17"/>
        <v>0.4</v>
      </c>
      <c r="Q311" s="12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5" x14ac:dyDescent="0.25">
      <c r="A312" s="10">
        <v>310</v>
      </c>
      <c r="B312" s="1" t="s">
        <v>311</v>
      </c>
      <c r="C312" s="1" t="s">
        <v>4420</v>
      </c>
      <c r="D312" s="3">
        <v>1000</v>
      </c>
      <c r="E312" s="4">
        <v>11363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1136</v>
      </c>
      <c r="P312">
        <f t="shared" si="17"/>
        <v>315.64</v>
      </c>
      <c r="Q312" s="12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5" x14ac:dyDescent="0.25">
      <c r="A313" s="10">
        <v>311</v>
      </c>
      <c r="B313" s="1" t="s">
        <v>312</v>
      </c>
      <c r="C313" s="1" t="s">
        <v>4421</v>
      </c>
      <c r="D313" s="3">
        <v>20000</v>
      </c>
      <c r="E313" s="4">
        <v>50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0</v>
      </c>
      <c r="P313">
        <f t="shared" si="17"/>
        <v>0.33</v>
      </c>
      <c r="Q313" s="12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60" x14ac:dyDescent="0.25">
      <c r="A314" s="10">
        <v>312</v>
      </c>
      <c r="B314" s="1" t="s">
        <v>313</v>
      </c>
      <c r="C314" s="1" t="s">
        <v>4422</v>
      </c>
      <c r="D314" s="3">
        <v>8000</v>
      </c>
      <c r="E314" s="4">
        <v>678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8</v>
      </c>
      <c r="P314">
        <f t="shared" si="17"/>
        <v>4.6399999999999997</v>
      </c>
      <c r="Q314" s="12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60" x14ac:dyDescent="0.25">
      <c r="A315" s="10">
        <v>313</v>
      </c>
      <c r="B315" s="1" t="s">
        <v>314</v>
      </c>
      <c r="C315" s="1" t="s">
        <v>4423</v>
      </c>
      <c r="D315" s="3">
        <v>17000</v>
      </c>
      <c r="E315" s="4">
        <v>101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</v>
      </c>
      <c r="P315">
        <f t="shared" si="17"/>
        <v>0.45</v>
      </c>
      <c r="Q315" s="12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60" x14ac:dyDescent="0.25">
      <c r="A316" s="10">
        <v>314</v>
      </c>
      <c r="B316" s="1" t="s">
        <v>315</v>
      </c>
      <c r="C316" s="1" t="s">
        <v>4424</v>
      </c>
      <c r="D316" s="3">
        <v>1000</v>
      </c>
      <c r="E316" s="4">
        <v>11364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1136</v>
      </c>
      <c r="P316">
        <f t="shared" si="17"/>
        <v>94.7</v>
      </c>
      <c r="Q316" s="12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5" x14ac:dyDescent="0.25">
      <c r="A317" s="10">
        <v>315</v>
      </c>
      <c r="B317" s="1" t="s">
        <v>316</v>
      </c>
      <c r="C317" s="1" t="s">
        <v>4425</v>
      </c>
      <c r="D317" s="3">
        <v>25000</v>
      </c>
      <c r="E317" s="4">
        <v>25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0</v>
      </c>
      <c r="P317">
        <f t="shared" si="17"/>
        <v>0.2</v>
      </c>
      <c r="Q317" s="12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45" x14ac:dyDescent="0.25">
      <c r="A318" s="10">
        <v>316</v>
      </c>
      <c r="B318" s="1" t="s">
        <v>317</v>
      </c>
      <c r="C318" s="1" t="s">
        <v>4426</v>
      </c>
      <c r="D318" s="3">
        <v>15000</v>
      </c>
      <c r="E318" s="4">
        <v>115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</v>
      </c>
      <c r="P318">
        <f t="shared" si="17"/>
        <v>0.73</v>
      </c>
      <c r="Q318" s="12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45" x14ac:dyDescent="0.25">
      <c r="A319" s="10">
        <v>317</v>
      </c>
      <c r="B319" s="1" t="s">
        <v>318</v>
      </c>
      <c r="C319" s="1" t="s">
        <v>4427</v>
      </c>
      <c r="D319" s="3">
        <v>30000</v>
      </c>
      <c r="E319" s="4">
        <v>10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0</v>
      </c>
      <c r="P319">
        <f t="shared" si="17"/>
        <v>0.03</v>
      </c>
      <c r="Q319" s="12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5" x14ac:dyDescent="0.25">
      <c r="A320" s="10">
        <v>318</v>
      </c>
      <c r="B320" s="1" t="s">
        <v>319</v>
      </c>
      <c r="C320" s="1" t="s">
        <v>4428</v>
      </c>
      <c r="D320" s="3">
        <v>5000</v>
      </c>
      <c r="E320" s="4">
        <v>1351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27</v>
      </c>
      <c r="P320">
        <f t="shared" si="17"/>
        <v>4.76</v>
      </c>
      <c r="Q320" s="12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0" x14ac:dyDescent="0.25">
      <c r="A321" s="10">
        <v>319</v>
      </c>
      <c r="B321" s="1" t="s">
        <v>320</v>
      </c>
      <c r="C321" s="1" t="s">
        <v>4429</v>
      </c>
      <c r="D321" s="3">
        <v>5000</v>
      </c>
      <c r="E321" s="4">
        <v>1360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27</v>
      </c>
      <c r="P321">
        <f t="shared" si="17"/>
        <v>26.67</v>
      </c>
      <c r="Q321" s="12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60" x14ac:dyDescent="0.25">
      <c r="A322" s="10">
        <v>320</v>
      </c>
      <c r="B322" s="1" t="s">
        <v>321</v>
      </c>
      <c r="C322" s="1" t="s">
        <v>4430</v>
      </c>
      <c r="D322" s="3">
        <v>20000</v>
      </c>
      <c r="E322" s="4">
        <v>50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0</v>
      </c>
      <c r="P322">
        <f t="shared" si="17"/>
        <v>0.32</v>
      </c>
      <c r="Q322" s="12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5" x14ac:dyDescent="0.25">
      <c r="A323" s="10">
        <v>321</v>
      </c>
      <c r="B323" s="1" t="s">
        <v>322</v>
      </c>
      <c r="C323" s="1" t="s">
        <v>4431</v>
      </c>
      <c r="D323" s="3">
        <v>35000</v>
      </c>
      <c r="E323" s="4">
        <v>5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0</v>
      </c>
      <c r="P323">
        <f t="shared" ref="P323:P386" si="21">IFERROR(ROUND(E323/L323,2),0)</f>
        <v>0.01</v>
      </c>
      <c r="Q323" s="12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5" x14ac:dyDescent="0.25">
      <c r="A324" s="10">
        <v>322</v>
      </c>
      <c r="B324" s="1" t="s">
        <v>323</v>
      </c>
      <c r="C324" s="1" t="s">
        <v>4432</v>
      </c>
      <c r="D324" s="3">
        <v>25000</v>
      </c>
      <c r="E324" s="4">
        <v>25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0</v>
      </c>
      <c r="P324">
        <f t="shared" si="21"/>
        <v>0.13</v>
      </c>
      <c r="Q324" s="12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60" x14ac:dyDescent="0.25">
      <c r="A325" s="10">
        <v>323</v>
      </c>
      <c r="B325" s="1" t="s">
        <v>324</v>
      </c>
      <c r="C325" s="1" t="s">
        <v>4433</v>
      </c>
      <c r="D325" s="3">
        <v>5400</v>
      </c>
      <c r="E325" s="4">
        <v>1276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24</v>
      </c>
      <c r="P325">
        <f t="shared" si="21"/>
        <v>22</v>
      </c>
      <c r="Q325" s="12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5" x14ac:dyDescent="0.25">
      <c r="A326" s="10">
        <v>324</v>
      </c>
      <c r="B326" s="1" t="s">
        <v>325</v>
      </c>
      <c r="C326" s="1" t="s">
        <v>4434</v>
      </c>
      <c r="D326" s="3">
        <v>8500</v>
      </c>
      <c r="E326" s="4">
        <v>641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8</v>
      </c>
      <c r="P326">
        <f t="shared" si="21"/>
        <v>7.82</v>
      </c>
      <c r="Q326" s="12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5" x14ac:dyDescent="0.25">
      <c r="A327" s="10">
        <v>325</v>
      </c>
      <c r="B327" s="1" t="s">
        <v>326</v>
      </c>
      <c r="C327" s="1" t="s">
        <v>4435</v>
      </c>
      <c r="D327" s="3">
        <v>50000</v>
      </c>
      <c r="E327" s="4">
        <v>0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0</v>
      </c>
      <c r="P327">
        <f t="shared" si="21"/>
        <v>0</v>
      </c>
      <c r="Q327" s="12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5" x14ac:dyDescent="0.25">
      <c r="A328" s="10">
        <v>326</v>
      </c>
      <c r="B328" s="1" t="s">
        <v>327</v>
      </c>
      <c r="C328" s="1" t="s">
        <v>4436</v>
      </c>
      <c r="D328" s="3">
        <v>150000</v>
      </c>
      <c r="E328" s="4">
        <v>0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0</v>
      </c>
      <c r="P328">
        <f t="shared" si="21"/>
        <v>0</v>
      </c>
      <c r="Q328" s="12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60" x14ac:dyDescent="0.25">
      <c r="A329" s="10">
        <v>327</v>
      </c>
      <c r="B329" s="1" t="s">
        <v>328</v>
      </c>
      <c r="C329" s="1" t="s">
        <v>4437</v>
      </c>
      <c r="D329" s="3">
        <v>4000</v>
      </c>
      <c r="E329" s="4">
        <v>2129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53</v>
      </c>
      <c r="P329">
        <f t="shared" si="21"/>
        <v>62.62</v>
      </c>
      <c r="Q329" s="12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5" x14ac:dyDescent="0.25">
      <c r="A330" s="10">
        <v>328</v>
      </c>
      <c r="B330" s="1" t="s">
        <v>329</v>
      </c>
      <c r="C330" s="1" t="s">
        <v>4438</v>
      </c>
      <c r="D330" s="3">
        <v>75000</v>
      </c>
      <c r="E330" s="4">
        <v>0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0</v>
      </c>
      <c r="P330">
        <f t="shared" si="21"/>
        <v>0</v>
      </c>
      <c r="Q330" s="12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5" x14ac:dyDescent="0.25">
      <c r="A331" s="10">
        <v>329</v>
      </c>
      <c r="B331" s="1" t="s">
        <v>330</v>
      </c>
      <c r="C331" s="1" t="s">
        <v>4439</v>
      </c>
      <c r="D331" s="3">
        <v>10000</v>
      </c>
      <c r="E331" s="4">
        <v>327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3</v>
      </c>
      <c r="P331">
        <f t="shared" si="21"/>
        <v>1.96</v>
      </c>
      <c r="Q331" s="12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60" x14ac:dyDescent="0.25">
      <c r="A332" s="10">
        <v>330</v>
      </c>
      <c r="B332" s="1" t="s">
        <v>331</v>
      </c>
      <c r="C332" s="1" t="s">
        <v>4440</v>
      </c>
      <c r="D332" s="3">
        <v>35000</v>
      </c>
      <c r="E332" s="4">
        <v>5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0</v>
      </c>
      <c r="P332">
        <f t="shared" si="21"/>
        <v>0.01</v>
      </c>
      <c r="Q332" s="12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5" x14ac:dyDescent="0.25">
      <c r="A333" s="10">
        <v>331</v>
      </c>
      <c r="B333" s="1" t="s">
        <v>332</v>
      </c>
      <c r="C333" s="1" t="s">
        <v>4441</v>
      </c>
      <c r="D333" s="3">
        <v>40000</v>
      </c>
      <c r="E333" s="4">
        <v>1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0</v>
      </c>
      <c r="P333">
        <f t="shared" si="21"/>
        <v>0</v>
      </c>
      <c r="Q333" s="12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60" x14ac:dyDescent="0.25">
      <c r="A334" s="10">
        <v>332</v>
      </c>
      <c r="B334" s="1" t="s">
        <v>333</v>
      </c>
      <c r="C334" s="1" t="s">
        <v>4442</v>
      </c>
      <c r="D334" s="3">
        <v>100000</v>
      </c>
      <c r="E334" s="4">
        <v>0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0</v>
      </c>
      <c r="P334">
        <f t="shared" si="21"/>
        <v>0</v>
      </c>
      <c r="Q334" s="12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60" x14ac:dyDescent="0.25">
      <c r="A335" s="10">
        <v>333</v>
      </c>
      <c r="B335" s="1" t="s">
        <v>334</v>
      </c>
      <c r="C335" s="1" t="s">
        <v>4443</v>
      </c>
      <c r="D335" s="3">
        <v>40000</v>
      </c>
      <c r="E335" s="4">
        <v>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0</v>
      </c>
      <c r="P335">
        <f t="shared" si="21"/>
        <v>0</v>
      </c>
      <c r="Q335" s="12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60" x14ac:dyDescent="0.25">
      <c r="A336" s="10">
        <v>334</v>
      </c>
      <c r="B336" s="1" t="s">
        <v>335</v>
      </c>
      <c r="C336" s="1" t="s">
        <v>4444</v>
      </c>
      <c r="D336" s="3">
        <v>10000</v>
      </c>
      <c r="E336" s="4">
        <v>330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3</v>
      </c>
      <c r="P336">
        <f t="shared" si="21"/>
        <v>4.78</v>
      </c>
      <c r="Q336" s="12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60" x14ac:dyDescent="0.25">
      <c r="A337" s="10">
        <v>335</v>
      </c>
      <c r="B337" s="1" t="s">
        <v>336</v>
      </c>
      <c r="C337" s="1" t="s">
        <v>4445</v>
      </c>
      <c r="D337" s="3">
        <v>8500</v>
      </c>
      <c r="E337" s="4">
        <v>641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8</v>
      </c>
      <c r="P337">
        <f t="shared" si="21"/>
        <v>8.01</v>
      </c>
      <c r="Q337" s="12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5" x14ac:dyDescent="0.25">
      <c r="A338" s="10">
        <v>336</v>
      </c>
      <c r="B338" s="1" t="s">
        <v>337</v>
      </c>
      <c r="C338" s="1" t="s">
        <v>4446</v>
      </c>
      <c r="D338" s="3">
        <v>25000</v>
      </c>
      <c r="E338" s="4">
        <v>25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0</v>
      </c>
      <c r="P338">
        <f t="shared" si="21"/>
        <v>0.05</v>
      </c>
      <c r="Q338" s="12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60" x14ac:dyDescent="0.25">
      <c r="A339" s="10">
        <v>337</v>
      </c>
      <c r="B339" s="1" t="s">
        <v>338</v>
      </c>
      <c r="C339" s="1" t="s">
        <v>4447</v>
      </c>
      <c r="D339" s="3">
        <v>3000</v>
      </c>
      <c r="E339" s="4">
        <v>3000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100</v>
      </c>
      <c r="P339">
        <f t="shared" si="21"/>
        <v>96.77</v>
      </c>
      <c r="Q339" s="12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60" x14ac:dyDescent="0.25">
      <c r="A340" s="10">
        <v>338</v>
      </c>
      <c r="B340" s="1" t="s">
        <v>339</v>
      </c>
      <c r="C340" s="1" t="s">
        <v>4448</v>
      </c>
      <c r="D340" s="3">
        <v>15000</v>
      </c>
      <c r="E340" s="4">
        <v>115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</v>
      </c>
      <c r="P340">
        <f t="shared" si="21"/>
        <v>0.49</v>
      </c>
      <c r="Q340" s="12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5" x14ac:dyDescent="0.25">
      <c r="A341" s="10">
        <v>339</v>
      </c>
      <c r="B341" s="1" t="s">
        <v>340</v>
      </c>
      <c r="C341" s="1" t="s">
        <v>4449</v>
      </c>
      <c r="D341" s="3">
        <v>6000</v>
      </c>
      <c r="E341" s="4">
        <v>1050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18</v>
      </c>
      <c r="P341">
        <f t="shared" si="21"/>
        <v>11.8</v>
      </c>
      <c r="Q341" s="12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5" x14ac:dyDescent="0.25">
      <c r="A342" s="10">
        <v>340</v>
      </c>
      <c r="B342" s="1" t="s">
        <v>341</v>
      </c>
      <c r="C342" s="1" t="s">
        <v>4450</v>
      </c>
      <c r="D342" s="3">
        <v>35000</v>
      </c>
      <c r="E342" s="4">
        <v>5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0</v>
      </c>
      <c r="P342">
        <f t="shared" si="21"/>
        <v>0.02</v>
      </c>
      <c r="Q342" s="12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60" x14ac:dyDescent="0.25">
      <c r="A343" s="10">
        <v>341</v>
      </c>
      <c r="B343" s="1" t="s">
        <v>342</v>
      </c>
      <c r="C343" s="1" t="s">
        <v>4451</v>
      </c>
      <c r="D343" s="3">
        <v>3500</v>
      </c>
      <c r="E343" s="4">
        <v>2532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72</v>
      </c>
      <c r="P343">
        <f t="shared" si="21"/>
        <v>46.04</v>
      </c>
      <c r="Q343" s="12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0" x14ac:dyDescent="0.25">
      <c r="A344" s="10">
        <v>342</v>
      </c>
      <c r="B344" s="1" t="s">
        <v>343</v>
      </c>
      <c r="C344" s="1" t="s">
        <v>4452</v>
      </c>
      <c r="D344" s="3">
        <v>55000</v>
      </c>
      <c r="E344" s="4">
        <v>0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0</v>
      </c>
      <c r="P344">
        <f t="shared" si="21"/>
        <v>0</v>
      </c>
      <c r="Q344" s="12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60" x14ac:dyDescent="0.25">
      <c r="A345" s="10">
        <v>343</v>
      </c>
      <c r="B345" s="1" t="s">
        <v>344</v>
      </c>
      <c r="C345" s="1" t="s">
        <v>4453</v>
      </c>
      <c r="D345" s="3">
        <v>30000</v>
      </c>
      <c r="E345" s="4">
        <v>10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0</v>
      </c>
      <c r="P345">
        <f t="shared" si="21"/>
        <v>0.02</v>
      </c>
      <c r="Q345" s="12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60" x14ac:dyDescent="0.25">
      <c r="A346" s="10">
        <v>344</v>
      </c>
      <c r="B346" s="1" t="s">
        <v>345</v>
      </c>
      <c r="C346" s="1" t="s">
        <v>4454</v>
      </c>
      <c r="D346" s="3">
        <v>33500</v>
      </c>
      <c r="E346" s="4">
        <v>10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0</v>
      </c>
      <c r="P346">
        <f t="shared" si="21"/>
        <v>0.04</v>
      </c>
      <c r="Q346" s="12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5" x14ac:dyDescent="0.25">
      <c r="A347" s="10">
        <v>345</v>
      </c>
      <c r="B347" s="1" t="s">
        <v>346</v>
      </c>
      <c r="C347" s="1" t="s">
        <v>4455</v>
      </c>
      <c r="D347" s="3">
        <v>14500</v>
      </c>
      <c r="E347" s="4">
        <v>201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</v>
      </c>
      <c r="P347">
        <f t="shared" si="21"/>
        <v>1.1200000000000001</v>
      </c>
      <c r="Q347" s="12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60" x14ac:dyDescent="0.25">
      <c r="A348" s="10">
        <v>346</v>
      </c>
      <c r="B348" s="1" t="s">
        <v>347</v>
      </c>
      <c r="C348" s="1" t="s">
        <v>4456</v>
      </c>
      <c r="D348" s="3">
        <v>10000</v>
      </c>
      <c r="E348" s="4">
        <v>334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3</v>
      </c>
      <c r="P348">
        <f t="shared" si="21"/>
        <v>1.78</v>
      </c>
      <c r="Q348" s="12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60" x14ac:dyDescent="0.25">
      <c r="A349" s="10">
        <v>347</v>
      </c>
      <c r="B349" s="1" t="s">
        <v>348</v>
      </c>
      <c r="C349" s="1" t="s">
        <v>4457</v>
      </c>
      <c r="D349" s="3">
        <v>40000</v>
      </c>
      <c r="E349" s="4">
        <v>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0</v>
      </c>
      <c r="P349">
        <f t="shared" si="21"/>
        <v>0.01</v>
      </c>
      <c r="Q349" s="12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60" x14ac:dyDescent="0.25">
      <c r="A350" s="10">
        <v>348</v>
      </c>
      <c r="B350" s="1" t="s">
        <v>349</v>
      </c>
      <c r="C350" s="1" t="s">
        <v>4458</v>
      </c>
      <c r="D350" s="3">
        <v>10000</v>
      </c>
      <c r="E350" s="4">
        <v>335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3</v>
      </c>
      <c r="P350">
        <f t="shared" si="21"/>
        <v>2.82</v>
      </c>
      <c r="Q350" s="12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45" x14ac:dyDescent="0.25">
      <c r="A351" s="10">
        <v>349</v>
      </c>
      <c r="B351" s="1" t="s">
        <v>350</v>
      </c>
      <c r="C351" s="1" t="s">
        <v>4459</v>
      </c>
      <c r="D351" s="3">
        <v>11260</v>
      </c>
      <c r="E351" s="4">
        <v>290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3</v>
      </c>
      <c r="P351">
        <f t="shared" si="21"/>
        <v>1.74</v>
      </c>
      <c r="Q351" s="12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5" x14ac:dyDescent="0.25">
      <c r="A352" s="10">
        <v>350</v>
      </c>
      <c r="B352" s="1" t="s">
        <v>351</v>
      </c>
      <c r="C352" s="1" t="s">
        <v>4460</v>
      </c>
      <c r="D352" s="3">
        <v>25000</v>
      </c>
      <c r="E352" s="4">
        <v>25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0</v>
      </c>
      <c r="P352">
        <f t="shared" si="21"/>
        <v>0.11</v>
      </c>
      <c r="Q352" s="12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60" x14ac:dyDescent="0.25">
      <c r="A353" s="10">
        <v>351</v>
      </c>
      <c r="B353" s="1" t="s">
        <v>352</v>
      </c>
      <c r="C353" s="1" t="s">
        <v>4461</v>
      </c>
      <c r="D353" s="3">
        <v>34000</v>
      </c>
      <c r="E353" s="4">
        <v>10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0</v>
      </c>
      <c r="P353">
        <f t="shared" si="21"/>
        <v>0.01</v>
      </c>
      <c r="Q353" s="12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60" x14ac:dyDescent="0.25">
      <c r="A354" s="10">
        <v>352</v>
      </c>
      <c r="B354" s="1" t="s">
        <v>353</v>
      </c>
      <c r="C354" s="1" t="s">
        <v>4462</v>
      </c>
      <c r="D354" s="3">
        <v>10000</v>
      </c>
      <c r="E354" s="4">
        <v>335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3</v>
      </c>
      <c r="P354">
        <f t="shared" si="21"/>
        <v>1.17</v>
      </c>
      <c r="Q354" s="12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60" x14ac:dyDescent="0.25">
      <c r="A355" s="10">
        <v>353</v>
      </c>
      <c r="B355" s="1" t="s">
        <v>354</v>
      </c>
      <c r="C355" s="1" t="s">
        <v>4463</v>
      </c>
      <c r="D355" s="3">
        <v>58425</v>
      </c>
      <c r="E355" s="4">
        <v>0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0</v>
      </c>
      <c r="P355">
        <f t="shared" si="21"/>
        <v>0</v>
      </c>
      <c r="Q355" s="12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60" x14ac:dyDescent="0.25">
      <c r="A356" s="10">
        <v>354</v>
      </c>
      <c r="B356" s="1" t="s">
        <v>355</v>
      </c>
      <c r="C356" s="1" t="s">
        <v>4464</v>
      </c>
      <c r="D356" s="3">
        <v>3500</v>
      </c>
      <c r="E356" s="4">
        <v>2535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72</v>
      </c>
      <c r="P356">
        <f t="shared" si="21"/>
        <v>87.41</v>
      </c>
      <c r="Q356" s="12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45" x14ac:dyDescent="0.25">
      <c r="A357" s="10">
        <v>355</v>
      </c>
      <c r="B357" s="1" t="s">
        <v>356</v>
      </c>
      <c r="C357" s="1" t="s">
        <v>4465</v>
      </c>
      <c r="D357" s="3">
        <v>35000</v>
      </c>
      <c r="E357" s="4">
        <v>5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0</v>
      </c>
      <c r="P357">
        <f t="shared" si="21"/>
        <v>0.03</v>
      </c>
      <c r="Q357" s="12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45" x14ac:dyDescent="0.25">
      <c r="A358" s="10">
        <v>356</v>
      </c>
      <c r="B358" s="1" t="s">
        <v>357</v>
      </c>
      <c r="C358" s="1" t="s">
        <v>4466</v>
      </c>
      <c r="D358" s="3">
        <v>7500</v>
      </c>
      <c r="E358" s="4">
        <v>827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11</v>
      </c>
      <c r="P358">
        <f t="shared" si="21"/>
        <v>8.5299999999999994</v>
      </c>
      <c r="Q358" s="12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60" x14ac:dyDescent="0.25">
      <c r="A359" s="10">
        <v>357</v>
      </c>
      <c r="B359" s="1" t="s">
        <v>358</v>
      </c>
      <c r="C359" s="1" t="s">
        <v>4467</v>
      </c>
      <c r="D359" s="3">
        <v>15000</v>
      </c>
      <c r="E359" s="4">
        <v>116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</v>
      </c>
      <c r="P359">
        <f t="shared" si="21"/>
        <v>0.38</v>
      </c>
      <c r="Q359" s="12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5" x14ac:dyDescent="0.25">
      <c r="A360" s="10">
        <v>358</v>
      </c>
      <c r="B360" s="1" t="s">
        <v>359</v>
      </c>
      <c r="C360" s="1" t="s">
        <v>4468</v>
      </c>
      <c r="D360" s="3">
        <v>50000</v>
      </c>
      <c r="E360" s="4">
        <v>0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0</v>
      </c>
      <c r="P360">
        <f t="shared" si="21"/>
        <v>0</v>
      </c>
      <c r="Q360" s="12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5" x14ac:dyDescent="0.25">
      <c r="A361" s="10">
        <v>359</v>
      </c>
      <c r="B361" s="1" t="s">
        <v>360</v>
      </c>
      <c r="C361" s="1" t="s">
        <v>4469</v>
      </c>
      <c r="D361" s="3">
        <v>24200</v>
      </c>
      <c r="E361" s="4">
        <v>45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0</v>
      </c>
      <c r="P361">
        <f t="shared" si="21"/>
        <v>0.15</v>
      </c>
      <c r="Q361" s="12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60" x14ac:dyDescent="0.25">
      <c r="A362" s="10">
        <v>360</v>
      </c>
      <c r="B362" s="1" t="s">
        <v>361</v>
      </c>
      <c r="C362" s="1" t="s">
        <v>4470</v>
      </c>
      <c r="D362" s="3">
        <v>12000</v>
      </c>
      <c r="E362" s="4">
        <v>250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2</v>
      </c>
      <c r="P362">
        <f t="shared" si="21"/>
        <v>2.87</v>
      </c>
      <c r="Q362" s="12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60" x14ac:dyDescent="0.25">
      <c r="A363" s="10">
        <v>361</v>
      </c>
      <c r="B363" s="1" t="s">
        <v>362</v>
      </c>
      <c r="C363" s="1" t="s">
        <v>4471</v>
      </c>
      <c r="D363" s="3">
        <v>35000</v>
      </c>
      <c r="E363" s="4">
        <v>5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0</v>
      </c>
      <c r="P363">
        <f t="shared" si="21"/>
        <v>0.01</v>
      </c>
      <c r="Q363" s="12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60" x14ac:dyDescent="0.25">
      <c r="A364" s="10">
        <v>362</v>
      </c>
      <c r="B364" s="1" t="s">
        <v>363</v>
      </c>
      <c r="C364" s="1" t="s">
        <v>4472</v>
      </c>
      <c r="D364" s="3">
        <v>9665</v>
      </c>
      <c r="E364" s="4">
        <v>595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6</v>
      </c>
      <c r="P364">
        <f t="shared" si="21"/>
        <v>6.92</v>
      </c>
      <c r="Q364" s="12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60" x14ac:dyDescent="0.25">
      <c r="A365" s="10">
        <v>363</v>
      </c>
      <c r="B365" s="1" t="s">
        <v>364</v>
      </c>
      <c r="C365" s="1" t="s">
        <v>4473</v>
      </c>
      <c r="D365" s="3">
        <v>8925</v>
      </c>
      <c r="E365" s="4">
        <v>635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7</v>
      </c>
      <c r="P365">
        <f t="shared" si="21"/>
        <v>24.42</v>
      </c>
      <c r="Q365" s="12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60" x14ac:dyDescent="0.25">
      <c r="A366" s="10">
        <v>364</v>
      </c>
      <c r="B366" s="1" t="s">
        <v>365</v>
      </c>
      <c r="C366" s="1" t="s">
        <v>4474</v>
      </c>
      <c r="D366" s="3">
        <v>7000</v>
      </c>
      <c r="E366" s="4">
        <v>916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13</v>
      </c>
      <c r="P366">
        <f t="shared" si="21"/>
        <v>8.11</v>
      </c>
      <c r="Q366" s="12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5" x14ac:dyDescent="0.25">
      <c r="A367" s="10">
        <v>365</v>
      </c>
      <c r="B367" s="1" t="s">
        <v>366</v>
      </c>
      <c r="C367" s="1" t="s">
        <v>4475</v>
      </c>
      <c r="D367" s="3">
        <v>15000</v>
      </c>
      <c r="E367" s="4">
        <v>116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</v>
      </c>
      <c r="P367">
        <f t="shared" si="21"/>
        <v>1.78</v>
      </c>
      <c r="Q367" s="12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5" x14ac:dyDescent="0.25">
      <c r="A368" s="10">
        <v>366</v>
      </c>
      <c r="B368" s="1" t="s">
        <v>367</v>
      </c>
      <c r="C368" s="1" t="s">
        <v>4476</v>
      </c>
      <c r="D368" s="3">
        <v>38000</v>
      </c>
      <c r="E368" s="4">
        <v>5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0</v>
      </c>
      <c r="P368">
        <f t="shared" si="21"/>
        <v>0.04</v>
      </c>
      <c r="Q368" s="12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60" x14ac:dyDescent="0.25">
      <c r="A369" s="10">
        <v>367</v>
      </c>
      <c r="B369" s="1" t="s">
        <v>368</v>
      </c>
      <c r="C369" s="1" t="s">
        <v>4477</v>
      </c>
      <c r="D369" s="3">
        <v>10000</v>
      </c>
      <c r="E369" s="4">
        <v>335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3</v>
      </c>
      <c r="P369">
        <f t="shared" si="21"/>
        <v>2.82</v>
      </c>
      <c r="Q369" s="12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60" x14ac:dyDescent="0.25">
      <c r="A370" s="10">
        <v>368</v>
      </c>
      <c r="B370" s="1" t="s">
        <v>369</v>
      </c>
      <c r="C370" s="1" t="s">
        <v>4478</v>
      </c>
      <c r="D370" s="3">
        <v>12500</v>
      </c>
      <c r="E370" s="4">
        <v>236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2</v>
      </c>
      <c r="P370">
        <f t="shared" si="21"/>
        <v>1.48</v>
      </c>
      <c r="Q370" s="12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60" x14ac:dyDescent="0.25">
      <c r="A371" s="10">
        <v>369</v>
      </c>
      <c r="B371" s="1" t="s">
        <v>370</v>
      </c>
      <c r="C371" s="1" t="s">
        <v>4479</v>
      </c>
      <c r="D371" s="3">
        <v>6500</v>
      </c>
      <c r="E371" s="4">
        <v>1006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15</v>
      </c>
      <c r="P371">
        <f t="shared" si="21"/>
        <v>6.02</v>
      </c>
      <c r="Q371" s="12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60" x14ac:dyDescent="0.25">
      <c r="A372" s="10">
        <v>370</v>
      </c>
      <c r="B372" s="1" t="s">
        <v>371</v>
      </c>
      <c r="C372" s="1" t="s">
        <v>4480</v>
      </c>
      <c r="D372" s="3">
        <v>25000</v>
      </c>
      <c r="E372" s="4">
        <v>25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0</v>
      </c>
      <c r="P372">
        <f t="shared" si="21"/>
        <v>0.57999999999999996</v>
      </c>
      <c r="Q372" s="12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60" x14ac:dyDescent="0.25">
      <c r="A373" s="10">
        <v>371</v>
      </c>
      <c r="B373" s="1" t="s">
        <v>372</v>
      </c>
      <c r="C373" s="1" t="s">
        <v>4481</v>
      </c>
      <c r="D373" s="3">
        <v>150000</v>
      </c>
      <c r="E373" s="4">
        <v>0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0</v>
      </c>
      <c r="P373">
        <f t="shared" si="21"/>
        <v>0</v>
      </c>
      <c r="Q373" s="12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0" x14ac:dyDescent="0.25">
      <c r="A374" s="10">
        <v>372</v>
      </c>
      <c r="B374" s="1" t="s">
        <v>373</v>
      </c>
      <c r="C374" s="1" t="s">
        <v>4482</v>
      </c>
      <c r="D374" s="3">
        <v>300</v>
      </c>
      <c r="E374" s="4">
        <v>60450.1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20150</v>
      </c>
      <c r="P374">
        <f t="shared" si="21"/>
        <v>6716.68</v>
      </c>
      <c r="Q374" s="12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5" x14ac:dyDescent="0.25">
      <c r="A375" s="10">
        <v>373</v>
      </c>
      <c r="B375" s="1" t="s">
        <v>374</v>
      </c>
      <c r="C375" s="1" t="s">
        <v>4483</v>
      </c>
      <c r="D375" s="3">
        <v>7500</v>
      </c>
      <c r="E375" s="4">
        <v>831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11</v>
      </c>
      <c r="P375">
        <f t="shared" si="21"/>
        <v>9.34</v>
      </c>
      <c r="Q375" s="12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60" x14ac:dyDescent="0.25">
      <c r="A376" s="10">
        <v>374</v>
      </c>
      <c r="B376" s="1" t="s">
        <v>375</v>
      </c>
      <c r="C376" s="1" t="s">
        <v>4484</v>
      </c>
      <c r="D376" s="3">
        <v>6000</v>
      </c>
      <c r="E376" s="4">
        <v>1050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18</v>
      </c>
      <c r="P376">
        <f t="shared" si="21"/>
        <v>6.03</v>
      </c>
      <c r="Q376" s="12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60" x14ac:dyDescent="0.25">
      <c r="A377" s="10">
        <v>375</v>
      </c>
      <c r="B377" s="1" t="s">
        <v>376</v>
      </c>
      <c r="C377" s="1" t="s">
        <v>4485</v>
      </c>
      <c r="D377" s="3">
        <v>500</v>
      </c>
      <c r="E377" s="4">
        <v>30112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6022</v>
      </c>
      <c r="P377">
        <f t="shared" si="21"/>
        <v>2150.86</v>
      </c>
      <c r="Q377" s="12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60" x14ac:dyDescent="0.25">
      <c r="A378" s="10">
        <v>376</v>
      </c>
      <c r="B378" s="1" t="s">
        <v>377</v>
      </c>
      <c r="C378" s="1" t="s">
        <v>4486</v>
      </c>
      <c r="D378" s="3">
        <v>2450</v>
      </c>
      <c r="E378" s="4">
        <v>5000.18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204</v>
      </c>
      <c r="P378">
        <f t="shared" si="21"/>
        <v>104.17</v>
      </c>
      <c r="Q378" s="12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5" x14ac:dyDescent="0.25">
      <c r="A379" s="10">
        <v>377</v>
      </c>
      <c r="B379" s="1" t="s">
        <v>378</v>
      </c>
      <c r="C379" s="1" t="s">
        <v>4487</v>
      </c>
      <c r="D379" s="3">
        <v>12000</v>
      </c>
      <c r="E379" s="4">
        <v>250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2</v>
      </c>
      <c r="P379">
        <f t="shared" si="21"/>
        <v>1.88</v>
      </c>
      <c r="Q379" s="12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60" x14ac:dyDescent="0.25">
      <c r="A380" s="10">
        <v>378</v>
      </c>
      <c r="B380" s="1" t="s">
        <v>379</v>
      </c>
      <c r="C380" s="1" t="s">
        <v>4488</v>
      </c>
      <c r="D380" s="3">
        <v>3000</v>
      </c>
      <c r="E380" s="4">
        <v>3000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100</v>
      </c>
      <c r="P380">
        <f t="shared" si="21"/>
        <v>36.14</v>
      </c>
      <c r="Q380" s="12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60" x14ac:dyDescent="0.25">
      <c r="A381" s="10">
        <v>379</v>
      </c>
      <c r="B381" s="1" t="s">
        <v>380</v>
      </c>
      <c r="C381" s="1" t="s">
        <v>4489</v>
      </c>
      <c r="D381" s="3">
        <v>15000</v>
      </c>
      <c r="E381" s="4">
        <v>116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</v>
      </c>
      <c r="P381">
        <f t="shared" si="21"/>
        <v>0.78</v>
      </c>
      <c r="Q381" s="12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60" x14ac:dyDescent="0.25">
      <c r="A382" s="10">
        <v>380</v>
      </c>
      <c r="B382" s="1" t="s">
        <v>381</v>
      </c>
      <c r="C382" s="1" t="s">
        <v>4490</v>
      </c>
      <c r="D382" s="3">
        <v>4000</v>
      </c>
      <c r="E382" s="4">
        <v>2130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53</v>
      </c>
      <c r="P382">
        <f t="shared" si="21"/>
        <v>43.47</v>
      </c>
      <c r="Q382" s="12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5" x14ac:dyDescent="0.25">
      <c r="A383" s="10">
        <v>381</v>
      </c>
      <c r="B383" s="1" t="s">
        <v>382</v>
      </c>
      <c r="C383" s="1" t="s">
        <v>4491</v>
      </c>
      <c r="D383" s="3">
        <v>25000</v>
      </c>
      <c r="E383" s="4">
        <v>25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0</v>
      </c>
      <c r="P383">
        <f t="shared" si="21"/>
        <v>0.1</v>
      </c>
      <c r="Q383" s="12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60" x14ac:dyDescent="0.25">
      <c r="A384" s="10">
        <v>382</v>
      </c>
      <c r="B384" s="1" t="s">
        <v>383</v>
      </c>
      <c r="C384" s="1" t="s">
        <v>4492</v>
      </c>
      <c r="D384" s="3">
        <v>600</v>
      </c>
      <c r="E384" s="4">
        <v>25388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4231</v>
      </c>
      <c r="P384">
        <f t="shared" si="21"/>
        <v>1154</v>
      </c>
      <c r="Q384" s="12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60" x14ac:dyDescent="0.25">
      <c r="A385" s="10">
        <v>383</v>
      </c>
      <c r="B385" s="1" t="s">
        <v>384</v>
      </c>
      <c r="C385" s="1" t="s">
        <v>4493</v>
      </c>
      <c r="D385" s="3">
        <v>999</v>
      </c>
      <c r="E385" s="4">
        <v>17260.37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1728</v>
      </c>
      <c r="P385">
        <f t="shared" si="21"/>
        <v>359.59</v>
      </c>
      <c r="Q385" s="12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60" x14ac:dyDescent="0.25">
      <c r="A386" s="10">
        <v>384</v>
      </c>
      <c r="B386" s="1" t="s">
        <v>385</v>
      </c>
      <c r="C386" s="1" t="s">
        <v>4494</v>
      </c>
      <c r="D386" s="3">
        <v>20000</v>
      </c>
      <c r="E386" s="4">
        <v>50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0</v>
      </c>
      <c r="P386">
        <f t="shared" si="21"/>
        <v>0.13</v>
      </c>
      <c r="Q386" s="12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60" x14ac:dyDescent="0.25">
      <c r="A387" s="10">
        <v>385</v>
      </c>
      <c r="B387" s="1" t="s">
        <v>386</v>
      </c>
      <c r="C387" s="1" t="s">
        <v>4495</v>
      </c>
      <c r="D387" s="3">
        <v>25000</v>
      </c>
      <c r="E387" s="4">
        <v>25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0</v>
      </c>
      <c r="P387">
        <f t="shared" ref="P387:P450" si="25">IFERROR(ROUND(E387/L387,2),0)</f>
        <v>0.11</v>
      </c>
      <c r="Q387" s="12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60" x14ac:dyDescent="0.25">
      <c r="A388" s="10">
        <v>386</v>
      </c>
      <c r="B388" s="1" t="s">
        <v>387</v>
      </c>
      <c r="C388" s="1" t="s">
        <v>4496</v>
      </c>
      <c r="D388" s="3">
        <v>600</v>
      </c>
      <c r="E388" s="4">
        <v>25430.66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4238</v>
      </c>
      <c r="P388">
        <f t="shared" si="25"/>
        <v>1956.2</v>
      </c>
      <c r="Q388" s="12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60" x14ac:dyDescent="0.25">
      <c r="A389" s="10">
        <v>387</v>
      </c>
      <c r="B389" s="1" t="s">
        <v>388</v>
      </c>
      <c r="C389" s="1" t="s">
        <v>4497</v>
      </c>
      <c r="D389" s="3">
        <v>38000</v>
      </c>
      <c r="E389" s="4">
        <v>5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0</v>
      </c>
      <c r="P389">
        <f t="shared" si="25"/>
        <v>0.01</v>
      </c>
      <c r="Q389" s="12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5" x14ac:dyDescent="0.25">
      <c r="A390" s="10">
        <v>388</v>
      </c>
      <c r="B390" s="1" t="s">
        <v>389</v>
      </c>
      <c r="C390" s="1" t="s">
        <v>4498</v>
      </c>
      <c r="D390" s="3">
        <v>5000</v>
      </c>
      <c r="E390" s="4">
        <v>1360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27</v>
      </c>
      <c r="P390">
        <f t="shared" si="25"/>
        <v>19.149999999999999</v>
      </c>
      <c r="Q390" s="12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60" x14ac:dyDescent="0.25">
      <c r="A391" s="10">
        <v>389</v>
      </c>
      <c r="B391" s="1" t="s">
        <v>390</v>
      </c>
      <c r="C391" s="1" t="s">
        <v>4499</v>
      </c>
      <c r="D391" s="3">
        <v>68000</v>
      </c>
      <c r="E391" s="4">
        <v>0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0</v>
      </c>
      <c r="P391">
        <f t="shared" si="25"/>
        <v>0</v>
      </c>
      <c r="Q391" s="12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5" x14ac:dyDescent="0.25">
      <c r="A392" s="10">
        <v>390</v>
      </c>
      <c r="B392" s="1" t="s">
        <v>391</v>
      </c>
      <c r="C392" s="1" t="s">
        <v>4500</v>
      </c>
      <c r="D392" s="3">
        <v>1000</v>
      </c>
      <c r="E392" s="4">
        <v>11385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1139</v>
      </c>
      <c r="P392">
        <f t="shared" si="25"/>
        <v>813.21</v>
      </c>
      <c r="Q392" s="12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5" x14ac:dyDescent="0.25">
      <c r="A393" s="10">
        <v>391</v>
      </c>
      <c r="B393" s="1" t="s">
        <v>392</v>
      </c>
      <c r="C393" s="1" t="s">
        <v>4501</v>
      </c>
      <c r="D393" s="3">
        <v>20000</v>
      </c>
      <c r="E393" s="4">
        <v>50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0</v>
      </c>
      <c r="P393">
        <f t="shared" si="25"/>
        <v>0.26</v>
      </c>
      <c r="Q393" s="12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60" x14ac:dyDescent="0.25">
      <c r="A394" s="10">
        <v>392</v>
      </c>
      <c r="B394" s="1" t="s">
        <v>393</v>
      </c>
      <c r="C394" s="1" t="s">
        <v>4502</v>
      </c>
      <c r="D394" s="3">
        <v>18500</v>
      </c>
      <c r="E394" s="4">
        <v>90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0</v>
      </c>
      <c r="P394">
        <f t="shared" si="25"/>
        <v>0.44</v>
      </c>
      <c r="Q394" s="12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45" x14ac:dyDescent="0.25">
      <c r="A395" s="10">
        <v>393</v>
      </c>
      <c r="B395" s="1" t="s">
        <v>394</v>
      </c>
      <c r="C395" s="1" t="s">
        <v>4503</v>
      </c>
      <c r="D395" s="3">
        <v>50000</v>
      </c>
      <c r="E395" s="4">
        <v>0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0</v>
      </c>
      <c r="P395">
        <f t="shared" si="25"/>
        <v>0</v>
      </c>
      <c r="Q395" s="12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60" x14ac:dyDescent="0.25">
      <c r="A396" s="10">
        <v>394</v>
      </c>
      <c r="B396" s="1" t="s">
        <v>395</v>
      </c>
      <c r="C396" s="1" t="s">
        <v>4504</v>
      </c>
      <c r="D396" s="3">
        <v>4700</v>
      </c>
      <c r="E396" s="4">
        <v>2025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43</v>
      </c>
      <c r="P396">
        <f t="shared" si="25"/>
        <v>40.5</v>
      </c>
      <c r="Q396" s="12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5" x14ac:dyDescent="0.25">
      <c r="A397" s="10">
        <v>395</v>
      </c>
      <c r="B397" s="1" t="s">
        <v>396</v>
      </c>
      <c r="C397" s="1" t="s">
        <v>4505</v>
      </c>
      <c r="D397" s="3">
        <v>10000</v>
      </c>
      <c r="E397" s="4">
        <v>335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3</v>
      </c>
      <c r="P397">
        <f t="shared" si="25"/>
        <v>1.82</v>
      </c>
      <c r="Q397" s="12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5" x14ac:dyDescent="0.25">
      <c r="A398" s="10">
        <v>396</v>
      </c>
      <c r="B398" s="1" t="s">
        <v>397</v>
      </c>
      <c r="C398" s="1" t="s">
        <v>4506</v>
      </c>
      <c r="D398" s="3">
        <v>15000</v>
      </c>
      <c r="E398" s="4">
        <v>118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</v>
      </c>
      <c r="P398">
        <f t="shared" si="25"/>
        <v>0.6</v>
      </c>
      <c r="Q398" s="12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0" x14ac:dyDescent="0.25">
      <c r="A399" s="10">
        <v>397</v>
      </c>
      <c r="B399" s="1" t="s">
        <v>398</v>
      </c>
      <c r="C399" s="1" t="s">
        <v>4507</v>
      </c>
      <c r="D399" s="3">
        <v>12444</v>
      </c>
      <c r="E399" s="4">
        <v>243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2</v>
      </c>
      <c r="P399">
        <f t="shared" si="25"/>
        <v>1.06</v>
      </c>
      <c r="Q399" s="12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5" x14ac:dyDescent="0.25">
      <c r="A400" s="10">
        <v>398</v>
      </c>
      <c r="B400" s="1" t="s">
        <v>399</v>
      </c>
      <c r="C400" s="1" t="s">
        <v>4508</v>
      </c>
      <c r="D400" s="3">
        <v>7500</v>
      </c>
      <c r="E400" s="4">
        <v>835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11</v>
      </c>
      <c r="P400">
        <f t="shared" si="25"/>
        <v>12.46</v>
      </c>
      <c r="Q400" s="12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60" x14ac:dyDescent="0.25">
      <c r="A401" s="10">
        <v>399</v>
      </c>
      <c r="B401" s="1" t="s">
        <v>400</v>
      </c>
      <c r="C401" s="1" t="s">
        <v>4509</v>
      </c>
      <c r="D401" s="3">
        <v>20000</v>
      </c>
      <c r="E401" s="4">
        <v>50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0</v>
      </c>
      <c r="P401">
        <f t="shared" si="25"/>
        <v>0.53</v>
      </c>
      <c r="Q401" s="12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5" x14ac:dyDescent="0.25">
      <c r="A402" s="10">
        <v>400</v>
      </c>
      <c r="B402" s="1" t="s">
        <v>401</v>
      </c>
      <c r="C402" s="1" t="s">
        <v>4510</v>
      </c>
      <c r="D402" s="3">
        <v>10000</v>
      </c>
      <c r="E402" s="4">
        <v>338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3</v>
      </c>
      <c r="P402">
        <f t="shared" si="25"/>
        <v>5.45</v>
      </c>
      <c r="Q402" s="12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60" x14ac:dyDescent="0.25">
      <c r="A403" s="10">
        <v>401</v>
      </c>
      <c r="B403" s="1" t="s">
        <v>402</v>
      </c>
      <c r="C403" s="1" t="s">
        <v>4511</v>
      </c>
      <c r="D403" s="3">
        <v>50000</v>
      </c>
      <c r="E403" s="4">
        <v>0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0</v>
      </c>
      <c r="P403">
        <f t="shared" si="25"/>
        <v>0</v>
      </c>
      <c r="Q403" s="12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60" x14ac:dyDescent="0.25">
      <c r="A404" s="10">
        <v>402</v>
      </c>
      <c r="B404" s="1" t="s">
        <v>403</v>
      </c>
      <c r="C404" s="1" t="s">
        <v>4512</v>
      </c>
      <c r="D404" s="3">
        <v>2000</v>
      </c>
      <c r="E404" s="4">
        <v>5221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261</v>
      </c>
      <c r="P404">
        <f t="shared" si="25"/>
        <v>121.42</v>
      </c>
      <c r="Q404" s="12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5" x14ac:dyDescent="0.25">
      <c r="A405" s="10">
        <v>403</v>
      </c>
      <c r="B405" s="1" t="s">
        <v>404</v>
      </c>
      <c r="C405" s="1" t="s">
        <v>4513</v>
      </c>
      <c r="D405" s="3">
        <v>5000</v>
      </c>
      <c r="E405" s="4">
        <v>1361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27</v>
      </c>
      <c r="P405">
        <f t="shared" si="25"/>
        <v>19.440000000000001</v>
      </c>
      <c r="Q405" s="12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5" x14ac:dyDescent="0.25">
      <c r="A406" s="10">
        <v>404</v>
      </c>
      <c r="B406" s="1" t="s">
        <v>405</v>
      </c>
      <c r="C406" s="1" t="s">
        <v>4514</v>
      </c>
      <c r="D406" s="3">
        <v>35000</v>
      </c>
      <c r="E406" s="4">
        <v>5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0</v>
      </c>
      <c r="P406">
        <f t="shared" si="25"/>
        <v>0.02</v>
      </c>
      <c r="Q406" s="12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45" x14ac:dyDescent="0.25">
      <c r="A407" s="10">
        <v>405</v>
      </c>
      <c r="B407" s="1" t="s">
        <v>406</v>
      </c>
      <c r="C407" s="1" t="s">
        <v>4515</v>
      </c>
      <c r="D407" s="3">
        <v>2820</v>
      </c>
      <c r="E407" s="4">
        <v>3732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132</v>
      </c>
      <c r="P407">
        <f t="shared" si="25"/>
        <v>67.849999999999994</v>
      </c>
      <c r="Q407" s="12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60" x14ac:dyDescent="0.25">
      <c r="A408" s="10">
        <v>406</v>
      </c>
      <c r="B408" s="1" t="s">
        <v>407</v>
      </c>
      <c r="C408" s="1" t="s">
        <v>4516</v>
      </c>
      <c r="D408" s="3">
        <v>2800</v>
      </c>
      <c r="E408" s="4">
        <v>3736.55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133</v>
      </c>
      <c r="P408">
        <f t="shared" si="25"/>
        <v>106.76</v>
      </c>
      <c r="Q408" s="12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5" x14ac:dyDescent="0.25">
      <c r="A409" s="10">
        <v>407</v>
      </c>
      <c r="B409" s="1" t="s">
        <v>408</v>
      </c>
      <c r="C409" s="1" t="s">
        <v>4517</v>
      </c>
      <c r="D409" s="3">
        <v>2000</v>
      </c>
      <c r="E409" s="4">
        <v>5221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261</v>
      </c>
      <c r="P409">
        <f t="shared" si="25"/>
        <v>237.32</v>
      </c>
      <c r="Q409" s="12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5" x14ac:dyDescent="0.25">
      <c r="A410" s="10">
        <v>408</v>
      </c>
      <c r="B410" s="1" t="s">
        <v>409</v>
      </c>
      <c r="C410" s="1" t="s">
        <v>4518</v>
      </c>
      <c r="D410" s="3">
        <v>6000</v>
      </c>
      <c r="E410" s="4">
        <v>1050.5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18</v>
      </c>
      <c r="P410">
        <f t="shared" si="25"/>
        <v>27.64</v>
      </c>
      <c r="Q410" s="12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5" x14ac:dyDescent="0.25">
      <c r="A411" s="10">
        <v>409</v>
      </c>
      <c r="B411" s="1" t="s">
        <v>410</v>
      </c>
      <c r="C411" s="1" t="s">
        <v>4519</v>
      </c>
      <c r="D411" s="3">
        <v>500</v>
      </c>
      <c r="E411" s="4">
        <v>30177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6035</v>
      </c>
      <c r="P411">
        <f t="shared" si="25"/>
        <v>2011.8</v>
      </c>
      <c r="Q411" s="12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5" x14ac:dyDescent="0.25">
      <c r="A412" s="10">
        <v>410</v>
      </c>
      <c r="B412" s="1" t="s">
        <v>411</v>
      </c>
      <c r="C412" s="1" t="s">
        <v>4520</v>
      </c>
      <c r="D412" s="3">
        <v>1000</v>
      </c>
      <c r="E412" s="4">
        <v>11428.19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1143</v>
      </c>
      <c r="P412">
        <f t="shared" si="25"/>
        <v>1632.6</v>
      </c>
      <c r="Q412" s="12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60" x14ac:dyDescent="0.25">
      <c r="A413" s="10">
        <v>411</v>
      </c>
      <c r="B413" s="1" t="s">
        <v>412</v>
      </c>
      <c r="C413" s="1" t="s">
        <v>4521</v>
      </c>
      <c r="D413" s="3">
        <v>30000</v>
      </c>
      <c r="E413" s="4">
        <v>10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0</v>
      </c>
      <c r="P413">
        <f t="shared" si="25"/>
        <v>0.04</v>
      </c>
      <c r="Q413" s="12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60" x14ac:dyDescent="0.25">
      <c r="A414" s="10">
        <v>412</v>
      </c>
      <c r="B414" s="1" t="s">
        <v>413</v>
      </c>
      <c r="C414" s="1" t="s">
        <v>4522</v>
      </c>
      <c r="D414" s="3">
        <v>2500</v>
      </c>
      <c r="E414" s="4">
        <v>4000.22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160</v>
      </c>
      <c r="P414">
        <f t="shared" si="25"/>
        <v>72.73</v>
      </c>
      <c r="Q414" s="12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5" x14ac:dyDescent="0.25">
      <c r="A415" s="10">
        <v>413</v>
      </c>
      <c r="B415" s="1" t="s">
        <v>414</v>
      </c>
      <c r="C415" s="1" t="s">
        <v>4523</v>
      </c>
      <c r="D415" s="3">
        <v>12800</v>
      </c>
      <c r="E415" s="4">
        <v>233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2</v>
      </c>
      <c r="P415">
        <f t="shared" si="25"/>
        <v>1.36</v>
      </c>
      <c r="Q415" s="12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60" x14ac:dyDescent="0.25">
      <c r="A416" s="10">
        <v>414</v>
      </c>
      <c r="B416" s="1" t="s">
        <v>415</v>
      </c>
      <c r="C416" s="1" t="s">
        <v>4524</v>
      </c>
      <c r="D416" s="3">
        <v>18500</v>
      </c>
      <c r="E416" s="4">
        <v>91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0</v>
      </c>
      <c r="P416">
        <f t="shared" si="25"/>
        <v>0.44</v>
      </c>
      <c r="Q416" s="12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0" x14ac:dyDescent="0.25">
      <c r="A417" s="10">
        <v>415</v>
      </c>
      <c r="B417" s="1" t="s">
        <v>416</v>
      </c>
      <c r="C417" s="1" t="s">
        <v>4525</v>
      </c>
      <c r="D417" s="3">
        <v>1400</v>
      </c>
      <c r="E417" s="4">
        <v>9700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693</v>
      </c>
      <c r="P417">
        <f t="shared" si="25"/>
        <v>461.9</v>
      </c>
      <c r="Q417" s="12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45" x14ac:dyDescent="0.25">
      <c r="A418" s="10">
        <v>416</v>
      </c>
      <c r="B418" s="1" t="s">
        <v>417</v>
      </c>
      <c r="C418" s="1" t="s">
        <v>4526</v>
      </c>
      <c r="D418" s="3">
        <v>1000</v>
      </c>
      <c r="E418" s="4">
        <v>11432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1143</v>
      </c>
      <c r="P418">
        <f t="shared" si="25"/>
        <v>457.28</v>
      </c>
      <c r="Q418" s="12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60" x14ac:dyDescent="0.25">
      <c r="A419" s="10">
        <v>417</v>
      </c>
      <c r="B419" s="1" t="s">
        <v>418</v>
      </c>
      <c r="C419" s="1" t="s">
        <v>4527</v>
      </c>
      <c r="D419" s="3">
        <v>10500</v>
      </c>
      <c r="E419" s="4">
        <v>301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3</v>
      </c>
      <c r="P419">
        <f t="shared" si="25"/>
        <v>5.79</v>
      </c>
      <c r="Q419" s="12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60" x14ac:dyDescent="0.25">
      <c r="A420" s="10">
        <v>418</v>
      </c>
      <c r="B420" s="1" t="s">
        <v>419</v>
      </c>
      <c r="C420" s="1" t="s">
        <v>4528</v>
      </c>
      <c r="D420" s="3">
        <v>22400</v>
      </c>
      <c r="E420" s="4">
        <v>50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0</v>
      </c>
      <c r="P420">
        <f t="shared" si="25"/>
        <v>0.48</v>
      </c>
      <c r="Q420" s="12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5" x14ac:dyDescent="0.25">
      <c r="A421" s="10">
        <v>419</v>
      </c>
      <c r="B421" s="1" t="s">
        <v>420</v>
      </c>
      <c r="C421" s="1" t="s">
        <v>4529</v>
      </c>
      <c r="D421" s="3">
        <v>8000</v>
      </c>
      <c r="E421" s="4">
        <v>679.44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8</v>
      </c>
      <c r="P421">
        <f t="shared" si="25"/>
        <v>9.31</v>
      </c>
      <c r="Q421" s="12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60" x14ac:dyDescent="0.25">
      <c r="A422" s="10">
        <v>420</v>
      </c>
      <c r="B422" s="1" t="s">
        <v>421</v>
      </c>
      <c r="C422" s="1" t="s">
        <v>4530</v>
      </c>
      <c r="D422" s="3">
        <v>3300</v>
      </c>
      <c r="E422" s="4">
        <v>2804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85</v>
      </c>
      <c r="P422">
        <f t="shared" si="25"/>
        <v>934.67</v>
      </c>
      <c r="Q422" s="12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60" x14ac:dyDescent="0.25">
      <c r="A423" s="10">
        <v>421</v>
      </c>
      <c r="B423" s="1" t="s">
        <v>422</v>
      </c>
      <c r="C423" s="1" t="s">
        <v>4531</v>
      </c>
      <c r="D423" s="3">
        <v>15000</v>
      </c>
      <c r="E423" s="4">
        <v>118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1</v>
      </c>
      <c r="P423">
        <f t="shared" si="25"/>
        <v>19.670000000000002</v>
      </c>
      <c r="Q423" s="12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60" x14ac:dyDescent="0.25">
      <c r="A424" s="10">
        <v>422</v>
      </c>
      <c r="B424" s="1" t="s">
        <v>423</v>
      </c>
      <c r="C424" s="1" t="s">
        <v>4532</v>
      </c>
      <c r="D424" s="3">
        <v>40000</v>
      </c>
      <c r="E424" s="4">
        <v>2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0</v>
      </c>
      <c r="P424">
        <f t="shared" si="25"/>
        <v>0.17</v>
      </c>
      <c r="Q424" s="12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5" x14ac:dyDescent="0.25">
      <c r="A425" s="10">
        <v>423</v>
      </c>
      <c r="B425" s="1" t="s">
        <v>424</v>
      </c>
      <c r="C425" s="1" t="s">
        <v>4533</v>
      </c>
      <c r="D425" s="3">
        <v>20000</v>
      </c>
      <c r="E425" s="4">
        <v>50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0</v>
      </c>
      <c r="P425">
        <f t="shared" si="25"/>
        <v>3.85</v>
      </c>
      <c r="Q425" s="12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5" x14ac:dyDescent="0.25">
      <c r="A426" s="10">
        <v>424</v>
      </c>
      <c r="B426" s="1" t="s">
        <v>425</v>
      </c>
      <c r="C426" s="1" t="s">
        <v>4534</v>
      </c>
      <c r="D426" s="3">
        <v>3000</v>
      </c>
      <c r="E426" s="4">
        <v>3000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100</v>
      </c>
      <c r="P426">
        <f t="shared" si="25"/>
        <v>600</v>
      </c>
      <c r="Q426" s="12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60" x14ac:dyDescent="0.25">
      <c r="A427" s="10">
        <v>425</v>
      </c>
      <c r="B427" s="1" t="s">
        <v>426</v>
      </c>
      <c r="C427" s="1" t="s">
        <v>4535</v>
      </c>
      <c r="D427" s="3">
        <v>50000</v>
      </c>
      <c r="E427" s="4">
        <v>0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0</v>
      </c>
      <c r="Q427" s="12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60" x14ac:dyDescent="0.25">
      <c r="A428" s="10">
        <v>426</v>
      </c>
      <c r="B428" s="1" t="s">
        <v>427</v>
      </c>
      <c r="C428" s="1" t="s">
        <v>4536</v>
      </c>
      <c r="D428" s="3">
        <v>10000</v>
      </c>
      <c r="E428" s="4">
        <v>340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3</v>
      </c>
      <c r="P428">
        <f t="shared" si="25"/>
        <v>42.5</v>
      </c>
      <c r="Q428" s="12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60" x14ac:dyDescent="0.25">
      <c r="A429" s="10">
        <v>427</v>
      </c>
      <c r="B429" s="1" t="s">
        <v>428</v>
      </c>
      <c r="C429" s="1" t="s">
        <v>4537</v>
      </c>
      <c r="D429" s="3">
        <v>6500</v>
      </c>
      <c r="E429" s="4">
        <v>1010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16</v>
      </c>
      <c r="P429">
        <f t="shared" si="25"/>
        <v>0</v>
      </c>
      <c r="Q429" s="12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0" x14ac:dyDescent="0.25">
      <c r="A430" s="10">
        <v>428</v>
      </c>
      <c r="B430" s="1" t="s">
        <v>429</v>
      </c>
      <c r="C430" s="1" t="s">
        <v>4538</v>
      </c>
      <c r="D430" s="3">
        <v>12000</v>
      </c>
      <c r="E430" s="4">
        <v>250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2</v>
      </c>
      <c r="P430">
        <f t="shared" si="25"/>
        <v>19.23</v>
      </c>
      <c r="Q430" s="12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0" x14ac:dyDescent="0.25">
      <c r="A431" s="10">
        <v>429</v>
      </c>
      <c r="B431" s="1" t="s">
        <v>430</v>
      </c>
      <c r="C431" s="1" t="s">
        <v>4539</v>
      </c>
      <c r="D431" s="3">
        <v>5000</v>
      </c>
      <c r="E431" s="4">
        <v>1362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27</v>
      </c>
      <c r="P431">
        <f t="shared" si="25"/>
        <v>0</v>
      </c>
      <c r="Q431" s="12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45" x14ac:dyDescent="0.25">
      <c r="A432" s="10">
        <v>430</v>
      </c>
      <c r="B432" s="1" t="s">
        <v>431</v>
      </c>
      <c r="C432" s="1" t="s">
        <v>4540</v>
      </c>
      <c r="D432" s="3">
        <v>1000</v>
      </c>
      <c r="E432" s="4">
        <v>11450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1145</v>
      </c>
      <c r="P432">
        <f t="shared" si="25"/>
        <v>2290</v>
      </c>
      <c r="Q432" s="12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5" x14ac:dyDescent="0.25">
      <c r="A433" s="10">
        <v>431</v>
      </c>
      <c r="B433" s="1" t="s">
        <v>432</v>
      </c>
      <c r="C433" s="1" t="s">
        <v>4541</v>
      </c>
      <c r="D433" s="3">
        <v>3000</v>
      </c>
      <c r="E433" s="4">
        <v>3000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100</v>
      </c>
      <c r="P433">
        <f t="shared" si="25"/>
        <v>375</v>
      </c>
      <c r="Q433" s="12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60" x14ac:dyDescent="0.25">
      <c r="A434" s="10">
        <v>432</v>
      </c>
      <c r="B434" s="1" t="s">
        <v>433</v>
      </c>
      <c r="C434" s="1" t="s">
        <v>4542</v>
      </c>
      <c r="D434" s="3">
        <v>6000</v>
      </c>
      <c r="E434" s="4">
        <v>1055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18</v>
      </c>
      <c r="P434">
        <f t="shared" si="25"/>
        <v>131.88</v>
      </c>
      <c r="Q434" s="12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0" x14ac:dyDescent="0.25">
      <c r="A435" s="10">
        <v>433</v>
      </c>
      <c r="B435" s="1" t="s">
        <v>434</v>
      </c>
      <c r="C435" s="1" t="s">
        <v>4543</v>
      </c>
      <c r="D435" s="3">
        <v>3000</v>
      </c>
      <c r="E435" s="4">
        <v>3000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100</v>
      </c>
      <c r="P435">
        <f t="shared" si="25"/>
        <v>0</v>
      </c>
      <c r="Q435" s="12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60" x14ac:dyDescent="0.25">
      <c r="A436" s="10">
        <v>434</v>
      </c>
      <c r="B436" s="1" t="s">
        <v>435</v>
      </c>
      <c r="C436" s="1" t="s">
        <v>4544</v>
      </c>
      <c r="D436" s="3">
        <v>2500</v>
      </c>
      <c r="E436" s="4">
        <v>4000.5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160</v>
      </c>
      <c r="P436">
        <f t="shared" si="25"/>
        <v>2000.25</v>
      </c>
      <c r="Q436" s="12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60" x14ac:dyDescent="0.25">
      <c r="A437" s="10">
        <v>435</v>
      </c>
      <c r="B437" s="1" t="s">
        <v>436</v>
      </c>
      <c r="C437" s="1" t="s">
        <v>4545</v>
      </c>
      <c r="D437" s="3">
        <v>110000</v>
      </c>
      <c r="E437" s="4">
        <v>0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0</v>
      </c>
      <c r="Q437" s="12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5" x14ac:dyDescent="0.25">
      <c r="A438" s="10">
        <v>436</v>
      </c>
      <c r="B438" s="1" t="s">
        <v>437</v>
      </c>
      <c r="C438" s="1" t="s">
        <v>4546</v>
      </c>
      <c r="D438" s="3">
        <v>1000</v>
      </c>
      <c r="E438" s="4">
        <v>11467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1147</v>
      </c>
      <c r="P438">
        <f t="shared" si="25"/>
        <v>0</v>
      </c>
      <c r="Q438" s="12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5" x14ac:dyDescent="0.25">
      <c r="A439" s="10">
        <v>437</v>
      </c>
      <c r="B439" s="1" t="s">
        <v>438</v>
      </c>
      <c r="C439" s="1" t="s">
        <v>4547</v>
      </c>
      <c r="D439" s="3">
        <v>7000</v>
      </c>
      <c r="E439" s="4">
        <v>920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13</v>
      </c>
      <c r="P439">
        <f t="shared" si="25"/>
        <v>0</v>
      </c>
      <c r="Q439" s="12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5" x14ac:dyDescent="0.25">
      <c r="A440" s="10">
        <v>438</v>
      </c>
      <c r="B440" s="1" t="s">
        <v>439</v>
      </c>
      <c r="C440" s="1" t="s">
        <v>4548</v>
      </c>
      <c r="D440" s="3">
        <v>20000</v>
      </c>
      <c r="E440" s="4">
        <v>51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0</v>
      </c>
      <c r="P440">
        <f t="shared" si="25"/>
        <v>4.6399999999999997</v>
      </c>
      <c r="Q440" s="12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60" x14ac:dyDescent="0.25">
      <c r="A441" s="10">
        <v>439</v>
      </c>
      <c r="B441" s="1" t="s">
        <v>440</v>
      </c>
      <c r="C441" s="1" t="s">
        <v>4549</v>
      </c>
      <c r="D441" s="3">
        <v>450</v>
      </c>
      <c r="E441" s="4">
        <v>49100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10911</v>
      </c>
      <c r="P441">
        <f t="shared" si="25"/>
        <v>0</v>
      </c>
      <c r="Q441" s="12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5" x14ac:dyDescent="0.25">
      <c r="A442" s="10">
        <v>440</v>
      </c>
      <c r="B442" s="1" t="s">
        <v>441</v>
      </c>
      <c r="C442" s="1" t="s">
        <v>4550</v>
      </c>
      <c r="D442" s="3">
        <v>5000</v>
      </c>
      <c r="E442" s="4">
        <v>1364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27</v>
      </c>
      <c r="P442">
        <f t="shared" si="25"/>
        <v>1364</v>
      </c>
      <c r="Q442" s="12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60" x14ac:dyDescent="0.25">
      <c r="A443" s="10">
        <v>441</v>
      </c>
      <c r="B443" s="1" t="s">
        <v>442</v>
      </c>
      <c r="C443" s="1" t="s">
        <v>4551</v>
      </c>
      <c r="D443" s="3">
        <v>400</v>
      </c>
      <c r="E443" s="4">
        <v>50653.11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12663</v>
      </c>
      <c r="P443">
        <f t="shared" si="25"/>
        <v>0</v>
      </c>
      <c r="Q443" s="12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x14ac:dyDescent="0.25">
      <c r="A444" s="10">
        <v>442</v>
      </c>
      <c r="B444" s="1" t="s">
        <v>443</v>
      </c>
      <c r="C444" s="1" t="s">
        <v>4552</v>
      </c>
      <c r="D444" s="3">
        <v>17000</v>
      </c>
      <c r="E444" s="4">
        <v>101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1</v>
      </c>
      <c r="P444">
        <f t="shared" si="25"/>
        <v>5.94</v>
      </c>
      <c r="Q444" s="12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5" x14ac:dyDescent="0.25">
      <c r="A445" s="10">
        <v>443</v>
      </c>
      <c r="B445" s="1" t="s">
        <v>444</v>
      </c>
      <c r="C445" s="1" t="s">
        <v>4553</v>
      </c>
      <c r="D445" s="3">
        <v>10000</v>
      </c>
      <c r="E445" s="4">
        <v>341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3</v>
      </c>
      <c r="P445">
        <f t="shared" si="25"/>
        <v>170.5</v>
      </c>
      <c r="Q445" s="12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45" x14ac:dyDescent="0.25">
      <c r="A446" s="10">
        <v>444</v>
      </c>
      <c r="B446" s="1" t="s">
        <v>445</v>
      </c>
      <c r="C446" s="1" t="s">
        <v>4554</v>
      </c>
      <c r="D446" s="3">
        <v>1000</v>
      </c>
      <c r="E446" s="4">
        <v>11472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1147</v>
      </c>
      <c r="P446">
        <f t="shared" si="25"/>
        <v>11472</v>
      </c>
      <c r="Q446" s="12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5" x14ac:dyDescent="0.25">
      <c r="A447" s="10">
        <v>445</v>
      </c>
      <c r="B447" s="1" t="s">
        <v>446</v>
      </c>
      <c r="C447" s="1" t="s">
        <v>4555</v>
      </c>
      <c r="D447" s="3">
        <v>60000</v>
      </c>
      <c r="E447" s="4">
        <v>0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0</v>
      </c>
      <c r="Q447" s="12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60" x14ac:dyDescent="0.25">
      <c r="A448" s="10">
        <v>446</v>
      </c>
      <c r="B448" s="1" t="s">
        <v>447</v>
      </c>
      <c r="C448" s="1" t="s">
        <v>4556</v>
      </c>
      <c r="D448" s="3">
        <v>10500</v>
      </c>
      <c r="E448" s="4">
        <v>301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3</v>
      </c>
      <c r="P448">
        <f t="shared" si="25"/>
        <v>18.809999999999999</v>
      </c>
      <c r="Q448" s="12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60" x14ac:dyDescent="0.25">
      <c r="A449" s="10">
        <v>447</v>
      </c>
      <c r="B449" s="1" t="s">
        <v>448</v>
      </c>
      <c r="C449" s="1" t="s">
        <v>4557</v>
      </c>
      <c r="D449" s="3">
        <v>30000</v>
      </c>
      <c r="E449" s="4">
        <v>10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10</v>
      </c>
      <c r="Q449" s="12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60" x14ac:dyDescent="0.25">
      <c r="A450" s="10">
        <v>448</v>
      </c>
      <c r="B450" s="1" t="s">
        <v>449</v>
      </c>
      <c r="C450" s="1" t="s">
        <v>4558</v>
      </c>
      <c r="D450" s="3">
        <v>2500</v>
      </c>
      <c r="E450" s="4">
        <v>4002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160</v>
      </c>
      <c r="P450">
        <f t="shared" si="25"/>
        <v>1000.5</v>
      </c>
      <c r="Q450" s="12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60" x14ac:dyDescent="0.25">
      <c r="A451" s="10">
        <v>449</v>
      </c>
      <c r="B451" s="1" t="s">
        <v>450</v>
      </c>
      <c r="C451" s="1" t="s">
        <v>4559</v>
      </c>
      <c r="D451" s="3">
        <v>2000</v>
      </c>
      <c r="E451" s="4">
        <v>5222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261</v>
      </c>
      <c r="P451">
        <f t="shared" ref="P451:P514" si="29">IFERROR(ROUND(E451/L451,2),0)</f>
        <v>1044.4000000000001</v>
      </c>
      <c r="Q451" s="12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60" x14ac:dyDescent="0.25">
      <c r="A452" s="10">
        <v>450</v>
      </c>
      <c r="B452" s="1" t="s">
        <v>451</v>
      </c>
      <c r="C452" s="1" t="s">
        <v>4560</v>
      </c>
      <c r="D452" s="3">
        <v>50000</v>
      </c>
      <c r="E452" s="4">
        <v>0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0</v>
      </c>
      <c r="P452">
        <f t="shared" si="29"/>
        <v>0</v>
      </c>
      <c r="Q452" s="12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60" x14ac:dyDescent="0.25">
      <c r="A453" s="10">
        <v>451</v>
      </c>
      <c r="B453" s="1" t="s">
        <v>452</v>
      </c>
      <c r="C453" s="1" t="s">
        <v>4561</v>
      </c>
      <c r="D453" s="3">
        <v>20000</v>
      </c>
      <c r="E453" s="4">
        <v>51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2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45" x14ac:dyDescent="0.25">
      <c r="A454" s="10">
        <v>452</v>
      </c>
      <c r="B454" s="1" t="s">
        <v>453</v>
      </c>
      <c r="C454" s="1" t="s">
        <v>4562</v>
      </c>
      <c r="D454" s="3">
        <v>750</v>
      </c>
      <c r="E454" s="4">
        <v>20459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2728</v>
      </c>
      <c r="P454">
        <f t="shared" si="29"/>
        <v>1704.92</v>
      </c>
      <c r="Q454" s="12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60" x14ac:dyDescent="0.25">
      <c r="A455" s="10">
        <v>453</v>
      </c>
      <c r="B455" s="1" t="s">
        <v>454</v>
      </c>
      <c r="C455" s="1" t="s">
        <v>4563</v>
      </c>
      <c r="D455" s="3">
        <v>94875</v>
      </c>
      <c r="E455" s="4">
        <v>0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0</v>
      </c>
      <c r="Q455" s="12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5" x14ac:dyDescent="0.25">
      <c r="A456" s="10">
        <v>454</v>
      </c>
      <c r="B456" s="1" t="s">
        <v>455</v>
      </c>
      <c r="C456" s="1" t="s">
        <v>4564</v>
      </c>
      <c r="D456" s="3">
        <v>10000</v>
      </c>
      <c r="E456" s="4">
        <v>345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3</v>
      </c>
      <c r="P456">
        <f t="shared" si="29"/>
        <v>69</v>
      </c>
      <c r="Q456" s="12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60" x14ac:dyDescent="0.25">
      <c r="A457" s="10">
        <v>455</v>
      </c>
      <c r="B457" s="1" t="s">
        <v>456</v>
      </c>
      <c r="C457" s="1" t="s">
        <v>4565</v>
      </c>
      <c r="D457" s="3">
        <v>65000</v>
      </c>
      <c r="E457" s="4">
        <v>0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0</v>
      </c>
      <c r="Q457" s="12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60" x14ac:dyDescent="0.25">
      <c r="A458" s="10">
        <v>456</v>
      </c>
      <c r="B458" s="1" t="s">
        <v>457</v>
      </c>
      <c r="C458" s="1" t="s">
        <v>4566</v>
      </c>
      <c r="D458" s="3">
        <v>8888</v>
      </c>
      <c r="E458" s="4">
        <v>636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7</v>
      </c>
      <c r="P458">
        <f t="shared" si="29"/>
        <v>212</v>
      </c>
      <c r="Q458" s="12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60" x14ac:dyDescent="0.25">
      <c r="A459" s="10">
        <v>457</v>
      </c>
      <c r="B459" s="1" t="s">
        <v>458</v>
      </c>
      <c r="C459" s="1" t="s">
        <v>4567</v>
      </c>
      <c r="D459" s="3">
        <v>20000</v>
      </c>
      <c r="E459" s="4">
        <v>51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2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5" x14ac:dyDescent="0.25">
      <c r="A460" s="10">
        <v>458</v>
      </c>
      <c r="B460" s="1" t="s">
        <v>459</v>
      </c>
      <c r="C460" s="1" t="s">
        <v>4568</v>
      </c>
      <c r="D460" s="3">
        <v>10000</v>
      </c>
      <c r="E460" s="4">
        <v>345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3</v>
      </c>
      <c r="P460">
        <f t="shared" si="29"/>
        <v>7.04</v>
      </c>
      <c r="Q460" s="12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60" x14ac:dyDescent="0.25">
      <c r="A461" s="10">
        <v>459</v>
      </c>
      <c r="B461" s="1" t="s">
        <v>460</v>
      </c>
      <c r="C461" s="1" t="s">
        <v>4569</v>
      </c>
      <c r="D461" s="3">
        <v>39000</v>
      </c>
      <c r="E461" s="4">
        <v>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5</v>
      </c>
      <c r="Q461" s="12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0" x14ac:dyDescent="0.25">
      <c r="A462" s="10">
        <v>460</v>
      </c>
      <c r="B462" s="1" t="s">
        <v>461</v>
      </c>
      <c r="C462" s="1" t="s">
        <v>4570</v>
      </c>
      <c r="D462" s="3">
        <v>8500</v>
      </c>
      <c r="E462" s="4">
        <v>641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8</v>
      </c>
      <c r="P462">
        <f t="shared" si="29"/>
        <v>320.5</v>
      </c>
      <c r="Q462" s="12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60" x14ac:dyDescent="0.25">
      <c r="A463" s="10">
        <v>461</v>
      </c>
      <c r="B463" s="1" t="s">
        <v>462</v>
      </c>
      <c r="C463" s="1" t="s">
        <v>4571</v>
      </c>
      <c r="D463" s="3">
        <v>550</v>
      </c>
      <c r="E463" s="4">
        <v>27600.2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5018</v>
      </c>
      <c r="P463">
        <f t="shared" si="29"/>
        <v>0</v>
      </c>
      <c r="Q463" s="12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60" x14ac:dyDescent="0.25">
      <c r="A464" s="10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2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5" x14ac:dyDescent="0.25">
      <c r="A465" s="10">
        <v>463</v>
      </c>
      <c r="B465" s="1" t="s">
        <v>464</v>
      </c>
      <c r="C465" s="1" t="s">
        <v>4573</v>
      </c>
      <c r="D465" s="3">
        <v>55000</v>
      </c>
      <c r="E465" s="4">
        <v>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0</v>
      </c>
      <c r="P465">
        <f t="shared" si="29"/>
        <v>0</v>
      </c>
      <c r="Q465" s="12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45" x14ac:dyDescent="0.25">
      <c r="A466" s="10">
        <v>464</v>
      </c>
      <c r="B466" s="1" t="s">
        <v>465</v>
      </c>
      <c r="C466" s="1" t="s">
        <v>4574</v>
      </c>
      <c r="D466" s="3">
        <v>1010</v>
      </c>
      <c r="E466" s="4">
        <v>11122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1101</v>
      </c>
      <c r="P466">
        <f t="shared" si="29"/>
        <v>11122</v>
      </c>
      <c r="Q466" s="12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30" x14ac:dyDescent="0.25">
      <c r="A467" s="10">
        <v>465</v>
      </c>
      <c r="B467" s="1" t="s">
        <v>466</v>
      </c>
      <c r="C467" s="1" t="s">
        <v>4575</v>
      </c>
      <c r="D467" s="3">
        <v>512</v>
      </c>
      <c r="E467" s="4">
        <v>28986.16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5661</v>
      </c>
      <c r="P467">
        <f t="shared" si="29"/>
        <v>3623.27</v>
      </c>
      <c r="Q467" s="12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5" x14ac:dyDescent="0.25">
      <c r="A468" s="10">
        <v>466</v>
      </c>
      <c r="B468" s="1" t="s">
        <v>467</v>
      </c>
      <c r="C468" s="1" t="s">
        <v>4576</v>
      </c>
      <c r="D468" s="3">
        <v>10000</v>
      </c>
      <c r="E468" s="4">
        <v>346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3</v>
      </c>
      <c r="P468">
        <f t="shared" si="29"/>
        <v>69.2</v>
      </c>
      <c r="Q468" s="12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60" x14ac:dyDescent="0.25">
      <c r="A469" s="10">
        <v>467</v>
      </c>
      <c r="B469" s="1" t="s">
        <v>468</v>
      </c>
      <c r="C469" s="1" t="s">
        <v>4577</v>
      </c>
      <c r="D469" s="3">
        <v>20000</v>
      </c>
      <c r="E469" s="4">
        <v>51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0</v>
      </c>
      <c r="P469">
        <f t="shared" si="29"/>
        <v>1.31</v>
      </c>
      <c r="Q469" s="12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60" x14ac:dyDescent="0.25">
      <c r="A470" s="10">
        <v>468</v>
      </c>
      <c r="B470" s="1" t="s">
        <v>469</v>
      </c>
      <c r="C470" s="1" t="s">
        <v>4578</v>
      </c>
      <c r="D470" s="3">
        <v>7500</v>
      </c>
      <c r="E470" s="4">
        <v>837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11</v>
      </c>
      <c r="P470">
        <f t="shared" si="29"/>
        <v>0</v>
      </c>
      <c r="Q470" s="12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0" x14ac:dyDescent="0.25">
      <c r="A471" s="10">
        <v>469</v>
      </c>
      <c r="B471" s="1" t="s">
        <v>470</v>
      </c>
      <c r="C471" s="1" t="s">
        <v>4579</v>
      </c>
      <c r="D471" s="3">
        <v>6000</v>
      </c>
      <c r="E471" s="4">
        <v>1055.01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18</v>
      </c>
      <c r="P471">
        <f t="shared" si="29"/>
        <v>0</v>
      </c>
      <c r="Q471" s="12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60" x14ac:dyDescent="0.25">
      <c r="A472" s="10">
        <v>470</v>
      </c>
      <c r="B472" s="1" t="s">
        <v>471</v>
      </c>
      <c r="C472" s="1" t="s">
        <v>4580</v>
      </c>
      <c r="D472" s="3">
        <v>5000</v>
      </c>
      <c r="E472" s="4">
        <v>1365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27</v>
      </c>
      <c r="P472">
        <f t="shared" si="29"/>
        <v>682.5</v>
      </c>
      <c r="Q472" s="12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0" x14ac:dyDescent="0.25">
      <c r="A473" s="10">
        <v>471</v>
      </c>
      <c r="B473" s="1" t="s">
        <v>472</v>
      </c>
      <c r="C473" s="1" t="s">
        <v>4581</v>
      </c>
      <c r="D473" s="3">
        <v>55000</v>
      </c>
      <c r="E473" s="4">
        <v>0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0</v>
      </c>
      <c r="P473">
        <f t="shared" si="29"/>
        <v>0</v>
      </c>
      <c r="Q473" s="12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60" x14ac:dyDescent="0.25">
      <c r="A474" s="10">
        <v>472</v>
      </c>
      <c r="B474" s="1" t="s">
        <v>473</v>
      </c>
      <c r="C474" s="1" t="s">
        <v>4582</v>
      </c>
      <c r="D474" s="3">
        <v>800</v>
      </c>
      <c r="E474" s="4">
        <v>18671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2334</v>
      </c>
      <c r="P474">
        <f t="shared" si="29"/>
        <v>3734.2</v>
      </c>
      <c r="Q474" s="12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5" x14ac:dyDescent="0.25">
      <c r="A475" s="10">
        <v>473</v>
      </c>
      <c r="B475" s="1" t="s">
        <v>474</v>
      </c>
      <c r="C475" s="1" t="s">
        <v>4583</v>
      </c>
      <c r="D475" s="3">
        <v>30000</v>
      </c>
      <c r="E475" s="4">
        <v>10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0</v>
      </c>
      <c r="P475">
        <f t="shared" si="29"/>
        <v>0.71</v>
      </c>
      <c r="Q475" s="12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5" x14ac:dyDescent="0.25">
      <c r="A476" s="10">
        <v>474</v>
      </c>
      <c r="B476" s="1" t="s">
        <v>475</v>
      </c>
      <c r="C476" s="1" t="s">
        <v>4584</v>
      </c>
      <c r="D476" s="3">
        <v>3300</v>
      </c>
      <c r="E476" s="4">
        <v>2804.16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85</v>
      </c>
      <c r="P476">
        <f t="shared" si="29"/>
        <v>2804.16</v>
      </c>
      <c r="Q476" s="12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60" x14ac:dyDescent="0.25">
      <c r="A477" s="10">
        <v>475</v>
      </c>
      <c r="B477" s="1" t="s">
        <v>476</v>
      </c>
      <c r="C477" s="1" t="s">
        <v>4585</v>
      </c>
      <c r="D477" s="3">
        <v>2000</v>
      </c>
      <c r="E477" s="4">
        <v>5226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261</v>
      </c>
      <c r="P477">
        <f t="shared" si="29"/>
        <v>0</v>
      </c>
      <c r="Q477" s="12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0" x14ac:dyDescent="0.25">
      <c r="A478" s="10">
        <v>476</v>
      </c>
      <c r="B478" s="1" t="s">
        <v>477</v>
      </c>
      <c r="C478" s="1" t="s">
        <v>4586</v>
      </c>
      <c r="D478" s="3">
        <v>220000</v>
      </c>
      <c r="E478" s="4">
        <v>0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0</v>
      </c>
      <c r="P478">
        <f t="shared" si="29"/>
        <v>0</v>
      </c>
      <c r="Q478" s="12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60" x14ac:dyDescent="0.25">
      <c r="A479" s="10">
        <v>477</v>
      </c>
      <c r="B479" s="1" t="s">
        <v>478</v>
      </c>
      <c r="C479" s="1" t="s">
        <v>4587</v>
      </c>
      <c r="D479" s="3">
        <v>1500</v>
      </c>
      <c r="E479" s="4">
        <v>7711.3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514</v>
      </c>
      <c r="P479">
        <f t="shared" si="29"/>
        <v>0</v>
      </c>
      <c r="Q479" s="12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5" x14ac:dyDescent="0.25">
      <c r="A480" s="10">
        <v>478</v>
      </c>
      <c r="B480" s="1" t="s">
        <v>479</v>
      </c>
      <c r="C480" s="1" t="s">
        <v>4588</v>
      </c>
      <c r="D480" s="3">
        <v>10000</v>
      </c>
      <c r="E480" s="4">
        <v>350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4</v>
      </c>
      <c r="P480">
        <f t="shared" si="29"/>
        <v>0</v>
      </c>
      <c r="Q480" s="12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5" x14ac:dyDescent="0.25">
      <c r="A481" s="10">
        <v>479</v>
      </c>
      <c r="B481" s="1" t="s">
        <v>480</v>
      </c>
      <c r="C481" s="1" t="s">
        <v>4589</v>
      </c>
      <c r="D481" s="3">
        <v>15000</v>
      </c>
      <c r="E481" s="4">
        <v>120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1</v>
      </c>
      <c r="P481">
        <f t="shared" si="29"/>
        <v>2.1800000000000002</v>
      </c>
      <c r="Q481" s="12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60" x14ac:dyDescent="0.25">
      <c r="A482" s="10">
        <v>480</v>
      </c>
      <c r="B482" s="1" t="s">
        <v>481</v>
      </c>
      <c r="C482" s="1" t="s">
        <v>4590</v>
      </c>
      <c r="D482" s="3">
        <v>40000</v>
      </c>
      <c r="E482" s="4">
        <v>2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0</v>
      </c>
      <c r="P482">
        <f t="shared" si="29"/>
        <v>0.01</v>
      </c>
      <c r="Q482" s="12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60" x14ac:dyDescent="0.25">
      <c r="A483" s="10">
        <v>481</v>
      </c>
      <c r="B483" s="1" t="s">
        <v>482</v>
      </c>
      <c r="C483" s="1" t="s">
        <v>4591</v>
      </c>
      <c r="D483" s="3">
        <v>30000</v>
      </c>
      <c r="E483" s="4">
        <v>10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0</v>
      </c>
      <c r="P483">
        <f t="shared" si="29"/>
        <v>0.48</v>
      </c>
      <c r="Q483" s="12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5" x14ac:dyDescent="0.25">
      <c r="A484" s="10">
        <v>482</v>
      </c>
      <c r="B484" s="1" t="s">
        <v>483</v>
      </c>
      <c r="C484" s="1" t="s">
        <v>4592</v>
      </c>
      <c r="D484" s="3">
        <v>10000</v>
      </c>
      <c r="E484" s="4">
        <v>350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4</v>
      </c>
      <c r="P484">
        <f t="shared" si="29"/>
        <v>350</v>
      </c>
      <c r="Q484" s="12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60" x14ac:dyDescent="0.25">
      <c r="A485" s="10">
        <v>483</v>
      </c>
      <c r="B485" s="1" t="s">
        <v>484</v>
      </c>
      <c r="C485" s="1" t="s">
        <v>4593</v>
      </c>
      <c r="D485" s="3">
        <v>15000</v>
      </c>
      <c r="E485" s="4">
        <v>120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1</v>
      </c>
      <c r="P485">
        <f t="shared" si="29"/>
        <v>0.82</v>
      </c>
      <c r="Q485" s="12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0" x14ac:dyDescent="0.25">
      <c r="A486" s="10">
        <v>484</v>
      </c>
      <c r="B486" s="1" t="s">
        <v>485</v>
      </c>
      <c r="C486" s="1" t="s">
        <v>4594</v>
      </c>
      <c r="D486" s="3">
        <v>80000</v>
      </c>
      <c r="E486" s="4">
        <v>0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0</v>
      </c>
      <c r="Q486" s="12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45" x14ac:dyDescent="0.25">
      <c r="A487" s="10">
        <v>485</v>
      </c>
      <c r="B487" s="1" t="s">
        <v>486</v>
      </c>
      <c r="C487" s="1" t="s">
        <v>4595</v>
      </c>
      <c r="D487" s="3">
        <v>37956</v>
      </c>
      <c r="E487" s="4">
        <v>5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0</v>
      </c>
      <c r="P487">
        <f t="shared" si="29"/>
        <v>0.04</v>
      </c>
      <c r="Q487" s="12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60" x14ac:dyDescent="0.25">
      <c r="A488" s="10">
        <v>486</v>
      </c>
      <c r="B488" s="1" t="s">
        <v>487</v>
      </c>
      <c r="C488" s="1" t="s">
        <v>4596</v>
      </c>
      <c r="D488" s="3">
        <v>550000</v>
      </c>
      <c r="E488" s="4">
        <v>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0</v>
      </c>
      <c r="Q488" s="12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60" x14ac:dyDescent="0.25">
      <c r="A489" s="10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2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45" x14ac:dyDescent="0.25">
      <c r="A490" s="10">
        <v>488</v>
      </c>
      <c r="B490" s="1" t="s">
        <v>489</v>
      </c>
      <c r="C490" s="1" t="s">
        <v>4598</v>
      </c>
      <c r="D490" s="3">
        <v>12000</v>
      </c>
      <c r="E490" s="4">
        <v>250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2</v>
      </c>
      <c r="P490">
        <f t="shared" si="29"/>
        <v>0</v>
      </c>
      <c r="Q490" s="12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5" x14ac:dyDescent="0.25">
      <c r="A491" s="10">
        <v>489</v>
      </c>
      <c r="B491" s="1" t="s">
        <v>490</v>
      </c>
      <c r="C491" s="1" t="s">
        <v>4599</v>
      </c>
      <c r="D491" s="3">
        <v>74997</v>
      </c>
      <c r="E491" s="4">
        <v>0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0</v>
      </c>
      <c r="Q491" s="12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x14ac:dyDescent="0.25">
      <c r="A492" s="10">
        <v>490</v>
      </c>
      <c r="B492" s="1" t="s">
        <v>491</v>
      </c>
      <c r="C492" s="1" t="s">
        <v>4600</v>
      </c>
      <c r="D492" s="3">
        <v>1000</v>
      </c>
      <c r="E492" s="4">
        <v>11500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1150</v>
      </c>
      <c r="P492">
        <f t="shared" si="29"/>
        <v>0</v>
      </c>
      <c r="Q492" s="12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5" x14ac:dyDescent="0.25">
      <c r="A493" s="10">
        <v>491</v>
      </c>
      <c r="B493" s="1" t="s">
        <v>492</v>
      </c>
      <c r="C493" s="1" t="s">
        <v>4601</v>
      </c>
      <c r="D493" s="3">
        <v>10000</v>
      </c>
      <c r="E493" s="4">
        <v>350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4</v>
      </c>
      <c r="P493">
        <f t="shared" si="29"/>
        <v>0</v>
      </c>
      <c r="Q493" s="12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60" x14ac:dyDescent="0.25">
      <c r="A494" s="10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2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5" x14ac:dyDescent="0.25">
      <c r="A495" s="10">
        <v>493</v>
      </c>
      <c r="B495" s="1" t="s">
        <v>494</v>
      </c>
      <c r="C495" s="1" t="s">
        <v>4603</v>
      </c>
      <c r="D495" s="3">
        <v>30000</v>
      </c>
      <c r="E495" s="4">
        <v>10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2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60" x14ac:dyDescent="0.25">
      <c r="A496" s="10">
        <v>494</v>
      </c>
      <c r="B496" s="1" t="s">
        <v>495</v>
      </c>
      <c r="C496" s="1" t="s">
        <v>4604</v>
      </c>
      <c r="D496" s="3">
        <v>20000</v>
      </c>
      <c r="E496" s="4">
        <v>51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17</v>
      </c>
      <c r="Q496" s="12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5" x14ac:dyDescent="0.25">
      <c r="A497" s="10">
        <v>495</v>
      </c>
      <c r="B497" s="1" t="s">
        <v>496</v>
      </c>
      <c r="C497" s="1" t="s">
        <v>4605</v>
      </c>
      <c r="D497" s="3">
        <v>7000</v>
      </c>
      <c r="E497" s="4">
        <v>920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13</v>
      </c>
      <c r="P497">
        <f t="shared" si="29"/>
        <v>0</v>
      </c>
      <c r="Q497" s="12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45" x14ac:dyDescent="0.25">
      <c r="A498" s="10">
        <v>496</v>
      </c>
      <c r="B498" s="1" t="s">
        <v>497</v>
      </c>
      <c r="C498" s="1" t="s">
        <v>4606</v>
      </c>
      <c r="D498" s="3">
        <v>60000</v>
      </c>
      <c r="E498" s="4">
        <v>0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0</v>
      </c>
      <c r="Q498" s="12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x14ac:dyDescent="0.25">
      <c r="A499" s="10">
        <v>497</v>
      </c>
      <c r="B499" s="1" t="s">
        <v>498</v>
      </c>
      <c r="C499" s="1" t="s">
        <v>4607</v>
      </c>
      <c r="D499" s="3">
        <v>4480</v>
      </c>
      <c r="E499" s="4">
        <v>2076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46</v>
      </c>
      <c r="P499">
        <f t="shared" si="29"/>
        <v>692</v>
      </c>
      <c r="Q499" s="12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5" x14ac:dyDescent="0.25">
      <c r="A500" s="10">
        <v>498</v>
      </c>
      <c r="B500" s="1" t="s">
        <v>499</v>
      </c>
      <c r="C500" s="1" t="s">
        <v>4608</v>
      </c>
      <c r="D500" s="3">
        <v>65108</v>
      </c>
      <c r="E500" s="4">
        <v>0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0</v>
      </c>
      <c r="P500">
        <f t="shared" si="29"/>
        <v>0</v>
      </c>
      <c r="Q500" s="12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0" x14ac:dyDescent="0.25">
      <c r="A501" s="10">
        <v>499</v>
      </c>
      <c r="B501" s="1" t="s">
        <v>500</v>
      </c>
      <c r="C501" s="1" t="s">
        <v>4609</v>
      </c>
      <c r="D501" s="3">
        <v>20000</v>
      </c>
      <c r="E501" s="4">
        <v>51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0</v>
      </c>
      <c r="P501">
        <f t="shared" si="29"/>
        <v>1.96</v>
      </c>
      <c r="Q501" s="12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0" x14ac:dyDescent="0.25">
      <c r="A502" s="10">
        <v>500</v>
      </c>
      <c r="B502" s="1" t="s">
        <v>501</v>
      </c>
      <c r="C502" s="1" t="s">
        <v>4610</v>
      </c>
      <c r="D502" s="3">
        <v>6500</v>
      </c>
      <c r="E502" s="4">
        <v>1010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16</v>
      </c>
      <c r="P502">
        <f t="shared" si="29"/>
        <v>252.5</v>
      </c>
      <c r="Q502" s="12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60" x14ac:dyDescent="0.25">
      <c r="A503" s="10">
        <v>501</v>
      </c>
      <c r="B503" s="1" t="s">
        <v>502</v>
      </c>
      <c r="C503" s="1" t="s">
        <v>4611</v>
      </c>
      <c r="D503" s="3">
        <v>10000</v>
      </c>
      <c r="E503" s="4">
        <v>350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4</v>
      </c>
      <c r="P503">
        <f t="shared" si="29"/>
        <v>0</v>
      </c>
      <c r="Q503" s="12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60" x14ac:dyDescent="0.25">
      <c r="A504" s="10">
        <v>502</v>
      </c>
      <c r="B504" s="1" t="s">
        <v>503</v>
      </c>
      <c r="C504" s="1" t="s">
        <v>4612</v>
      </c>
      <c r="D504" s="3">
        <v>20000</v>
      </c>
      <c r="E504" s="4">
        <v>51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0</v>
      </c>
      <c r="P504">
        <f t="shared" si="29"/>
        <v>12.75</v>
      </c>
      <c r="Q504" s="12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60" x14ac:dyDescent="0.25">
      <c r="A505" s="10">
        <v>503</v>
      </c>
      <c r="B505" s="1" t="s">
        <v>504</v>
      </c>
      <c r="C505" s="1" t="s">
        <v>4613</v>
      </c>
      <c r="D505" s="3">
        <v>6500</v>
      </c>
      <c r="E505" s="4">
        <v>1011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16</v>
      </c>
      <c r="P505">
        <f t="shared" si="29"/>
        <v>112.33</v>
      </c>
      <c r="Q505" s="12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60" x14ac:dyDescent="0.25">
      <c r="A506" s="10">
        <v>504</v>
      </c>
      <c r="B506" s="1" t="s">
        <v>505</v>
      </c>
      <c r="C506" s="1" t="s">
        <v>4614</v>
      </c>
      <c r="D506" s="3">
        <v>24500</v>
      </c>
      <c r="E506" s="4">
        <v>45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0</v>
      </c>
      <c r="P506">
        <f t="shared" si="29"/>
        <v>9</v>
      </c>
      <c r="Q506" s="12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5" x14ac:dyDescent="0.25">
      <c r="A507" s="10">
        <v>505</v>
      </c>
      <c r="B507" s="1" t="s">
        <v>506</v>
      </c>
      <c r="C507" s="1" t="s">
        <v>4615</v>
      </c>
      <c r="D507" s="3">
        <v>12000</v>
      </c>
      <c r="E507" s="4">
        <v>251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2</v>
      </c>
      <c r="P507">
        <f t="shared" si="29"/>
        <v>17.93</v>
      </c>
      <c r="Q507" s="12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5" x14ac:dyDescent="0.25">
      <c r="A508" s="10">
        <v>506</v>
      </c>
      <c r="B508" s="1" t="s">
        <v>507</v>
      </c>
      <c r="C508" s="1" t="s">
        <v>4616</v>
      </c>
      <c r="D508" s="3">
        <v>200000</v>
      </c>
      <c r="E508" s="4">
        <v>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0</v>
      </c>
      <c r="Q508" s="12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60" x14ac:dyDescent="0.25">
      <c r="A509" s="10">
        <v>507</v>
      </c>
      <c r="B509" s="1" t="s">
        <v>508</v>
      </c>
      <c r="C509" s="1" t="s">
        <v>4617</v>
      </c>
      <c r="D509" s="3">
        <v>20000</v>
      </c>
      <c r="E509" s="4">
        <v>51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0</v>
      </c>
      <c r="P509">
        <f t="shared" si="29"/>
        <v>5.0999999999999996</v>
      </c>
      <c r="Q509" s="12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60" x14ac:dyDescent="0.25">
      <c r="A510" s="10">
        <v>508</v>
      </c>
      <c r="B510" s="1" t="s">
        <v>509</v>
      </c>
      <c r="C510" s="1" t="s">
        <v>4618</v>
      </c>
      <c r="D510" s="3">
        <v>50000</v>
      </c>
      <c r="E510" s="4">
        <v>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0</v>
      </c>
      <c r="P510">
        <f t="shared" si="29"/>
        <v>0</v>
      </c>
      <c r="Q510" s="12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5" x14ac:dyDescent="0.25">
      <c r="A511" s="10">
        <v>509</v>
      </c>
      <c r="B511" s="1" t="s">
        <v>510</v>
      </c>
      <c r="C511" s="1" t="s">
        <v>4619</v>
      </c>
      <c r="D511" s="3">
        <v>5000</v>
      </c>
      <c r="E511" s="4">
        <v>1366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27</v>
      </c>
      <c r="P511">
        <f t="shared" si="29"/>
        <v>1366</v>
      </c>
      <c r="Q511" s="12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5" x14ac:dyDescent="0.25">
      <c r="A512" s="10">
        <v>510</v>
      </c>
      <c r="B512" s="1" t="s">
        <v>511</v>
      </c>
      <c r="C512" s="1" t="s">
        <v>4620</v>
      </c>
      <c r="D512" s="3">
        <v>14000</v>
      </c>
      <c r="E512" s="4">
        <v>205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1</v>
      </c>
      <c r="P512">
        <f t="shared" si="29"/>
        <v>0</v>
      </c>
      <c r="Q512" s="12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5" x14ac:dyDescent="0.25">
      <c r="A513" s="10">
        <v>511</v>
      </c>
      <c r="B513" s="1" t="s">
        <v>512</v>
      </c>
      <c r="C513" s="1" t="s">
        <v>4621</v>
      </c>
      <c r="D513" s="3">
        <v>5000</v>
      </c>
      <c r="E513" s="4">
        <v>1366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27</v>
      </c>
      <c r="P513">
        <f t="shared" si="29"/>
        <v>273.2</v>
      </c>
      <c r="Q513" s="12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60" x14ac:dyDescent="0.25">
      <c r="A514" s="10">
        <v>512</v>
      </c>
      <c r="B514" s="1" t="s">
        <v>513</v>
      </c>
      <c r="C514" s="1" t="s">
        <v>4622</v>
      </c>
      <c r="D514" s="3">
        <v>8000</v>
      </c>
      <c r="E514" s="4">
        <v>680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9</v>
      </c>
      <c r="P514">
        <f t="shared" si="29"/>
        <v>340</v>
      </c>
      <c r="Q514" s="12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45" x14ac:dyDescent="0.25">
      <c r="A515" s="10">
        <v>513</v>
      </c>
      <c r="B515" s="1" t="s">
        <v>514</v>
      </c>
      <c r="C515" s="1" t="s">
        <v>4623</v>
      </c>
      <c r="D515" s="3">
        <v>50000</v>
      </c>
      <c r="E515" s="4">
        <v>0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0</v>
      </c>
      <c r="P515">
        <f t="shared" ref="P515:P578" si="33">IFERROR(ROUND(E515/L515,2),0)</f>
        <v>0</v>
      </c>
      <c r="Q515" s="12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5" x14ac:dyDescent="0.25">
      <c r="A516" s="10">
        <v>514</v>
      </c>
      <c r="B516" s="1" t="s">
        <v>515</v>
      </c>
      <c r="C516" s="1" t="s">
        <v>4624</v>
      </c>
      <c r="D516" s="3">
        <v>1500</v>
      </c>
      <c r="E516" s="4">
        <v>7733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516</v>
      </c>
      <c r="P516">
        <f t="shared" si="33"/>
        <v>2577.67</v>
      </c>
      <c r="Q516" s="12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5" x14ac:dyDescent="0.25">
      <c r="A517" s="10">
        <v>515</v>
      </c>
      <c r="B517" s="1" t="s">
        <v>516</v>
      </c>
      <c r="C517" s="1" t="s">
        <v>4625</v>
      </c>
      <c r="D517" s="3">
        <v>97000</v>
      </c>
      <c r="E517" s="4">
        <v>0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0</v>
      </c>
      <c r="P517">
        <f t="shared" si="33"/>
        <v>0</v>
      </c>
      <c r="Q517" s="12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0" x14ac:dyDescent="0.25">
      <c r="A518" s="10">
        <v>516</v>
      </c>
      <c r="B518" s="1" t="s">
        <v>517</v>
      </c>
      <c r="C518" s="1" t="s">
        <v>4626</v>
      </c>
      <c r="D518" s="3">
        <v>5000</v>
      </c>
      <c r="E518" s="4">
        <v>1367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27</v>
      </c>
      <c r="P518">
        <f t="shared" si="33"/>
        <v>0</v>
      </c>
      <c r="Q518" s="12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60" x14ac:dyDescent="0.25">
      <c r="A519" s="10">
        <v>517</v>
      </c>
      <c r="B519" s="1" t="s">
        <v>518</v>
      </c>
      <c r="C519" s="1" t="s">
        <v>4627</v>
      </c>
      <c r="D519" s="3">
        <v>15000</v>
      </c>
      <c r="E519" s="4">
        <v>120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40</v>
      </c>
      <c r="Q519" s="12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60" x14ac:dyDescent="0.25">
      <c r="A520" s="10">
        <v>518</v>
      </c>
      <c r="B520" s="1" t="s">
        <v>519</v>
      </c>
      <c r="C520" s="1" t="s">
        <v>4628</v>
      </c>
      <c r="D520" s="3">
        <v>7175</v>
      </c>
      <c r="E520" s="4">
        <v>910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13</v>
      </c>
      <c r="P520">
        <f t="shared" si="33"/>
        <v>0</v>
      </c>
      <c r="Q520" s="12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5" x14ac:dyDescent="0.25">
      <c r="A521" s="10">
        <v>519</v>
      </c>
      <c r="B521" s="1" t="s">
        <v>520</v>
      </c>
      <c r="C521" s="1" t="s">
        <v>4629</v>
      </c>
      <c r="D521" s="3">
        <v>12001</v>
      </c>
      <c r="E521" s="4">
        <v>250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</v>
      </c>
      <c r="P521">
        <f t="shared" si="33"/>
        <v>3.57</v>
      </c>
      <c r="Q521" s="12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60" x14ac:dyDescent="0.25">
      <c r="A522" s="10">
        <v>520</v>
      </c>
      <c r="B522" s="1" t="s">
        <v>521</v>
      </c>
      <c r="C522" s="1" t="s">
        <v>4630</v>
      </c>
      <c r="D522" s="3">
        <v>5000</v>
      </c>
      <c r="E522" s="4">
        <v>1370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27</v>
      </c>
      <c r="P522">
        <f t="shared" si="33"/>
        <v>40.29</v>
      </c>
      <c r="Q522" s="12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60" x14ac:dyDescent="0.25">
      <c r="A523" s="10">
        <v>521</v>
      </c>
      <c r="B523" s="1" t="s">
        <v>522</v>
      </c>
      <c r="C523" s="1" t="s">
        <v>4631</v>
      </c>
      <c r="D523" s="3">
        <v>5000</v>
      </c>
      <c r="E523" s="4">
        <v>1373.24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27</v>
      </c>
      <c r="P523">
        <f t="shared" si="33"/>
        <v>24.52</v>
      </c>
      <c r="Q523" s="12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5" x14ac:dyDescent="0.25">
      <c r="A524" s="10">
        <v>522</v>
      </c>
      <c r="B524" s="1" t="s">
        <v>523</v>
      </c>
      <c r="C524" s="1" t="s">
        <v>4632</v>
      </c>
      <c r="D524" s="3">
        <v>3000</v>
      </c>
      <c r="E524" s="4">
        <v>3000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100</v>
      </c>
      <c r="P524">
        <f t="shared" si="33"/>
        <v>96.77</v>
      </c>
      <c r="Q524" s="12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60" x14ac:dyDescent="0.25">
      <c r="A525" s="10">
        <v>523</v>
      </c>
      <c r="B525" s="1" t="s">
        <v>524</v>
      </c>
      <c r="C525" s="1" t="s">
        <v>4633</v>
      </c>
      <c r="D525" s="3">
        <v>5000</v>
      </c>
      <c r="E525" s="4">
        <v>1374.16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27</v>
      </c>
      <c r="P525">
        <f t="shared" si="33"/>
        <v>16.36</v>
      </c>
      <c r="Q525" s="12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60" x14ac:dyDescent="0.25">
      <c r="A526" s="10">
        <v>524</v>
      </c>
      <c r="B526" s="1" t="s">
        <v>525</v>
      </c>
      <c r="C526" s="1" t="s">
        <v>4634</v>
      </c>
      <c r="D526" s="3">
        <v>3500</v>
      </c>
      <c r="E526" s="4">
        <v>2535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72</v>
      </c>
      <c r="P526">
        <f t="shared" si="33"/>
        <v>19.5</v>
      </c>
      <c r="Q526" s="12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60" x14ac:dyDescent="0.25">
      <c r="A527" s="10">
        <v>525</v>
      </c>
      <c r="B527" s="1" t="s">
        <v>526</v>
      </c>
      <c r="C527" s="1" t="s">
        <v>4635</v>
      </c>
      <c r="D527" s="3">
        <v>12000</v>
      </c>
      <c r="E527" s="4">
        <v>251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2</v>
      </c>
      <c r="P527">
        <f t="shared" si="33"/>
        <v>20.92</v>
      </c>
      <c r="Q527" s="12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5" x14ac:dyDescent="0.25">
      <c r="A528" s="10">
        <v>526</v>
      </c>
      <c r="B528" s="1" t="s">
        <v>527</v>
      </c>
      <c r="C528" s="1" t="s">
        <v>4636</v>
      </c>
      <c r="D528" s="3">
        <v>1500</v>
      </c>
      <c r="E528" s="4">
        <v>7750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517</v>
      </c>
      <c r="P528">
        <f t="shared" si="33"/>
        <v>336.96</v>
      </c>
      <c r="Q528" s="12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60" x14ac:dyDescent="0.25">
      <c r="A529" s="10">
        <v>527</v>
      </c>
      <c r="B529" s="1" t="s">
        <v>528</v>
      </c>
      <c r="C529" s="1" t="s">
        <v>4637</v>
      </c>
      <c r="D529" s="3">
        <v>10000</v>
      </c>
      <c r="E529" s="4">
        <v>351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4</v>
      </c>
      <c r="P529">
        <f t="shared" si="33"/>
        <v>2.2200000000000002</v>
      </c>
      <c r="Q529" s="12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30" x14ac:dyDescent="0.25">
      <c r="A530" s="10">
        <v>528</v>
      </c>
      <c r="B530" s="1" t="s">
        <v>529</v>
      </c>
      <c r="C530" s="1" t="s">
        <v>4638</v>
      </c>
      <c r="D530" s="3">
        <v>1150</v>
      </c>
      <c r="E530" s="4">
        <v>10710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931</v>
      </c>
      <c r="P530">
        <f t="shared" si="33"/>
        <v>357</v>
      </c>
      <c r="Q530" s="12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60" x14ac:dyDescent="0.25">
      <c r="A531" s="10">
        <v>529</v>
      </c>
      <c r="B531" s="1" t="s">
        <v>530</v>
      </c>
      <c r="C531" s="1" t="s">
        <v>4639</v>
      </c>
      <c r="D531" s="3">
        <v>1200</v>
      </c>
      <c r="E531" s="4">
        <v>10156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846</v>
      </c>
      <c r="P531">
        <f t="shared" si="33"/>
        <v>564.22</v>
      </c>
      <c r="Q531" s="12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60" x14ac:dyDescent="0.25">
      <c r="A532" s="10">
        <v>530</v>
      </c>
      <c r="B532" s="1" t="s">
        <v>531</v>
      </c>
      <c r="C532" s="1" t="s">
        <v>4640</v>
      </c>
      <c r="D532" s="3">
        <v>3405</v>
      </c>
      <c r="E532" s="4">
        <v>2734.11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80</v>
      </c>
      <c r="P532">
        <f t="shared" si="33"/>
        <v>94.28</v>
      </c>
      <c r="Q532" s="12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60" x14ac:dyDescent="0.25">
      <c r="A533" s="10">
        <v>531</v>
      </c>
      <c r="B533" s="1" t="s">
        <v>532</v>
      </c>
      <c r="C533" s="1" t="s">
        <v>4641</v>
      </c>
      <c r="D533" s="3">
        <v>4000</v>
      </c>
      <c r="E533" s="4">
        <v>2130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53</v>
      </c>
      <c r="P533">
        <f t="shared" si="33"/>
        <v>68.709999999999994</v>
      </c>
      <c r="Q533" s="12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60" x14ac:dyDescent="0.25">
      <c r="A534" s="10">
        <v>532</v>
      </c>
      <c r="B534" s="1" t="s">
        <v>533</v>
      </c>
      <c r="C534" s="1" t="s">
        <v>4642</v>
      </c>
      <c r="D534" s="3">
        <v>10000</v>
      </c>
      <c r="E534" s="4">
        <v>351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4</v>
      </c>
      <c r="P534">
        <f t="shared" si="33"/>
        <v>2.0299999999999998</v>
      </c>
      <c r="Q534" s="12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60" x14ac:dyDescent="0.25">
      <c r="A535" s="10">
        <v>533</v>
      </c>
      <c r="B535" s="1" t="s">
        <v>534</v>
      </c>
      <c r="C535" s="1" t="s">
        <v>4643</v>
      </c>
      <c r="D535" s="3">
        <v>2000</v>
      </c>
      <c r="E535" s="4">
        <v>5226</v>
      </c>
      <c r="F535" t="s">
        <v>8218</v>
      </c>
      <c r="G535" s="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261</v>
      </c>
      <c r="P535">
        <f t="shared" si="33"/>
        <v>307.41000000000003</v>
      </c>
      <c r="Q535" s="12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60" x14ac:dyDescent="0.25">
      <c r="A536" s="10">
        <v>534</v>
      </c>
      <c r="B536" s="1" t="s">
        <v>535</v>
      </c>
      <c r="C536" s="1" t="s">
        <v>4644</v>
      </c>
      <c r="D536" s="3">
        <v>15000</v>
      </c>
      <c r="E536" s="4">
        <v>120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</v>
      </c>
      <c r="P536">
        <f t="shared" si="33"/>
        <v>2.5</v>
      </c>
      <c r="Q536" s="12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45" x14ac:dyDescent="0.25">
      <c r="A537" s="10">
        <v>535</v>
      </c>
      <c r="B537" s="1" t="s">
        <v>536</v>
      </c>
      <c r="C537" s="1" t="s">
        <v>4645</v>
      </c>
      <c r="D537" s="3">
        <v>2000</v>
      </c>
      <c r="E537" s="4">
        <v>5232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262</v>
      </c>
      <c r="P537">
        <f t="shared" si="33"/>
        <v>88.68</v>
      </c>
      <c r="Q537" s="12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60" x14ac:dyDescent="0.25">
      <c r="A538" s="10">
        <v>536</v>
      </c>
      <c r="B538" s="1" t="s">
        <v>537</v>
      </c>
      <c r="C538" s="1" t="s">
        <v>4646</v>
      </c>
      <c r="D538" s="3">
        <v>3300</v>
      </c>
      <c r="E538" s="4">
        <v>2823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86</v>
      </c>
      <c r="P538">
        <f t="shared" si="33"/>
        <v>72.38</v>
      </c>
      <c r="Q538" s="12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60" x14ac:dyDescent="0.25">
      <c r="A539" s="10">
        <v>537</v>
      </c>
      <c r="B539" s="1" t="s">
        <v>538</v>
      </c>
      <c r="C539" s="1" t="s">
        <v>4647</v>
      </c>
      <c r="D539" s="3">
        <v>2000</v>
      </c>
      <c r="E539" s="4">
        <v>5233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262</v>
      </c>
      <c r="P539">
        <f t="shared" si="33"/>
        <v>88.69</v>
      </c>
      <c r="Q539" s="12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60" x14ac:dyDescent="0.25">
      <c r="A540" s="10">
        <v>538</v>
      </c>
      <c r="B540" s="1" t="s">
        <v>539</v>
      </c>
      <c r="C540" s="1" t="s">
        <v>4648</v>
      </c>
      <c r="D540" s="3">
        <v>5000</v>
      </c>
      <c r="E540" s="4">
        <v>1381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28</v>
      </c>
      <c r="P540">
        <f t="shared" si="33"/>
        <v>23.02</v>
      </c>
      <c r="Q540" s="12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5" x14ac:dyDescent="0.25">
      <c r="A541" s="10">
        <v>539</v>
      </c>
      <c r="B541" s="1" t="s">
        <v>540</v>
      </c>
      <c r="C541" s="1" t="s">
        <v>4649</v>
      </c>
      <c r="D541" s="3">
        <v>500</v>
      </c>
      <c r="E541" s="4">
        <v>30226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6045</v>
      </c>
      <c r="P541">
        <f t="shared" si="33"/>
        <v>1511.3</v>
      </c>
      <c r="Q541" s="12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0" x14ac:dyDescent="0.25">
      <c r="A542" s="10">
        <v>540</v>
      </c>
      <c r="B542" s="1" t="s">
        <v>541</v>
      </c>
      <c r="C542" s="1" t="s">
        <v>4650</v>
      </c>
      <c r="D542" s="3">
        <v>15000</v>
      </c>
      <c r="E542" s="4">
        <v>120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1</v>
      </c>
      <c r="P542">
        <f t="shared" si="33"/>
        <v>120</v>
      </c>
      <c r="Q542" s="12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5" x14ac:dyDescent="0.25">
      <c r="A543" s="10">
        <v>541</v>
      </c>
      <c r="B543" s="1" t="s">
        <v>542</v>
      </c>
      <c r="C543" s="1" t="s">
        <v>4651</v>
      </c>
      <c r="D543" s="3">
        <v>4500</v>
      </c>
      <c r="E543" s="4">
        <v>2035.05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45</v>
      </c>
      <c r="P543">
        <f t="shared" si="33"/>
        <v>2035.05</v>
      </c>
      <c r="Q543" s="12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5" x14ac:dyDescent="0.25">
      <c r="A544" s="10">
        <v>542</v>
      </c>
      <c r="B544" s="1" t="s">
        <v>543</v>
      </c>
      <c r="C544" s="1" t="s">
        <v>4652</v>
      </c>
      <c r="D544" s="3">
        <v>250000</v>
      </c>
      <c r="E544" s="4">
        <v>0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0</v>
      </c>
      <c r="Q544" s="12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60" x14ac:dyDescent="0.25">
      <c r="A545" s="10">
        <v>543</v>
      </c>
      <c r="B545" s="1" t="s">
        <v>544</v>
      </c>
      <c r="C545" s="1" t="s">
        <v>4653</v>
      </c>
      <c r="D545" s="3">
        <v>22000</v>
      </c>
      <c r="E545" s="4">
        <v>50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25</v>
      </c>
      <c r="Q545" s="12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60" x14ac:dyDescent="0.25">
      <c r="A546" s="10">
        <v>544</v>
      </c>
      <c r="B546" s="1" t="s">
        <v>545</v>
      </c>
      <c r="C546" s="1" t="s">
        <v>4654</v>
      </c>
      <c r="D546" s="3">
        <v>500</v>
      </c>
      <c r="E546" s="4">
        <v>30241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6048</v>
      </c>
      <c r="P546">
        <f t="shared" si="33"/>
        <v>15120.5</v>
      </c>
      <c r="Q546" s="12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60" x14ac:dyDescent="0.25">
      <c r="A547" s="10">
        <v>545</v>
      </c>
      <c r="B547" s="1" t="s">
        <v>546</v>
      </c>
      <c r="C547" s="1" t="s">
        <v>4655</v>
      </c>
      <c r="D547" s="3">
        <v>50000</v>
      </c>
      <c r="E547" s="4">
        <v>0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0</v>
      </c>
      <c r="P547">
        <f t="shared" si="33"/>
        <v>0</v>
      </c>
      <c r="Q547" s="12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60" x14ac:dyDescent="0.25">
      <c r="A548" s="10">
        <v>546</v>
      </c>
      <c r="B548" s="1" t="s">
        <v>547</v>
      </c>
      <c r="C548" s="1" t="s">
        <v>4656</v>
      </c>
      <c r="D548" s="3">
        <v>60000</v>
      </c>
      <c r="E548" s="4">
        <v>0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0</v>
      </c>
      <c r="Q548" s="12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60" x14ac:dyDescent="0.25">
      <c r="A549" s="10">
        <v>547</v>
      </c>
      <c r="B549" s="1" t="s">
        <v>548</v>
      </c>
      <c r="C549" s="1" t="s">
        <v>4657</v>
      </c>
      <c r="D549" s="3">
        <v>7500</v>
      </c>
      <c r="E549" s="4">
        <v>838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11</v>
      </c>
      <c r="P549">
        <f t="shared" si="33"/>
        <v>0</v>
      </c>
      <c r="Q549" s="12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5" x14ac:dyDescent="0.25">
      <c r="A550" s="10">
        <v>548</v>
      </c>
      <c r="B550" s="1" t="s">
        <v>549</v>
      </c>
      <c r="C550" s="1" t="s">
        <v>4658</v>
      </c>
      <c r="D550" s="3">
        <v>10000</v>
      </c>
      <c r="E550" s="4">
        <v>353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4</v>
      </c>
      <c r="P550">
        <f t="shared" si="33"/>
        <v>353</v>
      </c>
      <c r="Q550" s="12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60" x14ac:dyDescent="0.25">
      <c r="A551" s="10">
        <v>549</v>
      </c>
      <c r="B551" s="1" t="s">
        <v>550</v>
      </c>
      <c r="C551" s="1" t="s">
        <v>4659</v>
      </c>
      <c r="D551" s="3">
        <v>2500</v>
      </c>
      <c r="E551" s="4">
        <v>4004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160</v>
      </c>
      <c r="P551">
        <f t="shared" si="33"/>
        <v>500.5</v>
      </c>
      <c r="Q551" s="12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60" x14ac:dyDescent="0.25">
      <c r="A552" s="10">
        <v>550</v>
      </c>
      <c r="B552" s="1" t="s">
        <v>551</v>
      </c>
      <c r="C552" s="1" t="s">
        <v>4660</v>
      </c>
      <c r="D552" s="3">
        <v>5000</v>
      </c>
      <c r="E552" s="4">
        <v>1382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28</v>
      </c>
      <c r="P552">
        <f t="shared" si="33"/>
        <v>345.5</v>
      </c>
      <c r="Q552" s="12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60" x14ac:dyDescent="0.25">
      <c r="A553" s="10">
        <v>551</v>
      </c>
      <c r="B553" s="1" t="s">
        <v>552</v>
      </c>
      <c r="C553" s="1" t="s">
        <v>4661</v>
      </c>
      <c r="D553" s="3">
        <v>75000</v>
      </c>
      <c r="E553" s="4">
        <v>0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0</v>
      </c>
      <c r="P553">
        <f t="shared" si="33"/>
        <v>0</v>
      </c>
      <c r="Q553" s="12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5" x14ac:dyDescent="0.25">
      <c r="A554" s="10">
        <v>552</v>
      </c>
      <c r="B554" s="1" t="s">
        <v>553</v>
      </c>
      <c r="C554" s="1" t="s">
        <v>4662</v>
      </c>
      <c r="D554" s="3">
        <v>45000</v>
      </c>
      <c r="E554" s="4">
        <v>1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2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5" x14ac:dyDescent="0.25">
      <c r="A555" s="10">
        <v>553</v>
      </c>
      <c r="B555" s="1" t="s">
        <v>554</v>
      </c>
      <c r="C555" s="1" t="s">
        <v>4663</v>
      </c>
      <c r="D555" s="3">
        <v>25000</v>
      </c>
      <c r="E555" s="4">
        <v>25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4.17</v>
      </c>
      <c r="Q555" s="12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60" x14ac:dyDescent="0.25">
      <c r="A556" s="10">
        <v>554</v>
      </c>
      <c r="B556" s="1" t="s">
        <v>555</v>
      </c>
      <c r="C556" s="1" t="s">
        <v>4664</v>
      </c>
      <c r="D556" s="3">
        <v>3870</v>
      </c>
      <c r="E556" s="4">
        <v>2495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64</v>
      </c>
      <c r="P556">
        <f t="shared" si="33"/>
        <v>113.41</v>
      </c>
      <c r="Q556" s="12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60" x14ac:dyDescent="0.25">
      <c r="A557" s="10">
        <v>555</v>
      </c>
      <c r="B557" s="1" t="s">
        <v>556</v>
      </c>
      <c r="C557" s="1" t="s">
        <v>4665</v>
      </c>
      <c r="D557" s="3">
        <v>7500</v>
      </c>
      <c r="E557" s="4">
        <v>842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11</v>
      </c>
      <c r="P557">
        <f t="shared" si="33"/>
        <v>0</v>
      </c>
      <c r="Q557" s="12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0" x14ac:dyDescent="0.25">
      <c r="A558" s="10">
        <v>556</v>
      </c>
      <c r="B558" s="1" t="s">
        <v>557</v>
      </c>
      <c r="C558" s="1" t="s">
        <v>4666</v>
      </c>
      <c r="D558" s="3">
        <v>8000</v>
      </c>
      <c r="E558" s="4">
        <v>683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9</v>
      </c>
      <c r="P558">
        <f t="shared" si="33"/>
        <v>683</v>
      </c>
      <c r="Q558" s="12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60" x14ac:dyDescent="0.25">
      <c r="A559" s="10">
        <v>557</v>
      </c>
      <c r="B559" s="1" t="s">
        <v>558</v>
      </c>
      <c r="C559" s="1" t="s">
        <v>4667</v>
      </c>
      <c r="D559" s="3">
        <v>150000</v>
      </c>
      <c r="E559" s="4">
        <v>0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0</v>
      </c>
      <c r="P559">
        <f t="shared" si="33"/>
        <v>0</v>
      </c>
      <c r="Q559" s="12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60" x14ac:dyDescent="0.25">
      <c r="A560" s="10">
        <v>558</v>
      </c>
      <c r="B560" s="1" t="s">
        <v>559</v>
      </c>
      <c r="C560" s="1" t="s">
        <v>4668</v>
      </c>
      <c r="D560" s="3">
        <v>750</v>
      </c>
      <c r="E560" s="4">
        <v>20491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2732</v>
      </c>
      <c r="P560">
        <f t="shared" si="33"/>
        <v>0</v>
      </c>
      <c r="Q560" s="12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60" x14ac:dyDescent="0.25">
      <c r="A561" s="10">
        <v>559</v>
      </c>
      <c r="B561" s="1" t="s">
        <v>560</v>
      </c>
      <c r="C561" s="1" t="s">
        <v>4669</v>
      </c>
      <c r="D561" s="3">
        <v>240000</v>
      </c>
      <c r="E561" s="4">
        <v>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0</v>
      </c>
      <c r="Q561" s="12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5" x14ac:dyDescent="0.25">
      <c r="A562" s="10">
        <v>560</v>
      </c>
      <c r="B562" s="1" t="s">
        <v>561</v>
      </c>
      <c r="C562" s="1" t="s">
        <v>4670</v>
      </c>
      <c r="D562" s="3">
        <v>100000</v>
      </c>
      <c r="E562" s="4">
        <v>0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0</v>
      </c>
      <c r="Q562" s="12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60" x14ac:dyDescent="0.25">
      <c r="A563" s="10">
        <v>561</v>
      </c>
      <c r="B563" s="1" t="s">
        <v>562</v>
      </c>
      <c r="C563" s="1" t="s">
        <v>4671</v>
      </c>
      <c r="D563" s="3">
        <v>15000</v>
      </c>
      <c r="E563" s="4">
        <v>120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1</v>
      </c>
      <c r="P563">
        <f t="shared" si="33"/>
        <v>60</v>
      </c>
      <c r="Q563" s="12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60" x14ac:dyDescent="0.25">
      <c r="A564" s="10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2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60" x14ac:dyDescent="0.25">
      <c r="A565" s="10">
        <v>563</v>
      </c>
      <c r="B565" s="1" t="s">
        <v>564</v>
      </c>
      <c r="C565" s="1" t="s">
        <v>4673</v>
      </c>
      <c r="D565" s="3">
        <v>75000</v>
      </c>
      <c r="E565" s="4">
        <v>0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0</v>
      </c>
      <c r="Q565" s="12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60" x14ac:dyDescent="0.25">
      <c r="A566" s="10">
        <v>564</v>
      </c>
      <c r="B566" s="1" t="s">
        <v>565</v>
      </c>
      <c r="C566" s="1" t="s">
        <v>4674</v>
      </c>
      <c r="D566" s="3">
        <v>18000</v>
      </c>
      <c r="E566" s="4">
        <v>95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1</v>
      </c>
      <c r="P566">
        <f t="shared" si="33"/>
        <v>95</v>
      </c>
      <c r="Q566" s="12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60" x14ac:dyDescent="0.25">
      <c r="A567" s="10">
        <v>565</v>
      </c>
      <c r="B567" s="1" t="s">
        <v>566</v>
      </c>
      <c r="C567" s="1" t="s">
        <v>4675</v>
      </c>
      <c r="D567" s="3">
        <v>25000</v>
      </c>
      <c r="E567" s="4">
        <v>25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2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60" x14ac:dyDescent="0.25">
      <c r="A568" s="10">
        <v>566</v>
      </c>
      <c r="B568" s="1" t="s">
        <v>567</v>
      </c>
      <c r="C568" s="1" t="s">
        <v>4676</v>
      </c>
      <c r="D568" s="3">
        <v>5000</v>
      </c>
      <c r="E568" s="4">
        <v>1384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28</v>
      </c>
      <c r="P568">
        <f t="shared" si="33"/>
        <v>1384</v>
      </c>
      <c r="Q568" s="12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60" x14ac:dyDescent="0.25">
      <c r="A569" s="10">
        <v>567</v>
      </c>
      <c r="B569" s="1" t="s">
        <v>568</v>
      </c>
      <c r="C569" s="1" t="s">
        <v>4677</v>
      </c>
      <c r="D569" s="3">
        <v>10000</v>
      </c>
      <c r="E569" s="4">
        <v>355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4</v>
      </c>
      <c r="P569">
        <f t="shared" si="33"/>
        <v>0</v>
      </c>
      <c r="Q569" s="12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75" x14ac:dyDescent="0.25">
      <c r="A570" s="10">
        <v>568</v>
      </c>
      <c r="B570" s="1" t="s">
        <v>569</v>
      </c>
      <c r="C570" s="1" t="s">
        <v>4678</v>
      </c>
      <c r="D570" s="3">
        <v>24500</v>
      </c>
      <c r="E570" s="4">
        <v>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0</v>
      </c>
      <c r="P570">
        <f t="shared" si="33"/>
        <v>9</v>
      </c>
      <c r="Q570" s="12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5" x14ac:dyDescent="0.25">
      <c r="A571" s="10">
        <v>569</v>
      </c>
      <c r="B571" s="1" t="s">
        <v>570</v>
      </c>
      <c r="C571" s="1" t="s">
        <v>4679</v>
      </c>
      <c r="D571" s="3">
        <v>2500</v>
      </c>
      <c r="E571" s="4">
        <v>4005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160</v>
      </c>
      <c r="P571">
        <f t="shared" si="33"/>
        <v>4005</v>
      </c>
      <c r="Q571" s="12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0" x14ac:dyDescent="0.25">
      <c r="A572" s="10">
        <v>570</v>
      </c>
      <c r="B572" s="1" t="s">
        <v>571</v>
      </c>
      <c r="C572" s="1" t="s">
        <v>4680</v>
      </c>
      <c r="D572" s="3">
        <v>85000</v>
      </c>
      <c r="E572" s="4">
        <v>0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0</v>
      </c>
      <c r="Q572" s="12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60" x14ac:dyDescent="0.25">
      <c r="A573" s="10">
        <v>571</v>
      </c>
      <c r="B573" s="1" t="s">
        <v>572</v>
      </c>
      <c r="C573" s="1" t="s">
        <v>4681</v>
      </c>
      <c r="D573" s="3">
        <v>25000</v>
      </c>
      <c r="E573" s="4">
        <v>25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12.5</v>
      </c>
      <c r="Q573" s="12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60" x14ac:dyDescent="0.25">
      <c r="A574" s="10">
        <v>572</v>
      </c>
      <c r="B574" s="1" t="s">
        <v>573</v>
      </c>
      <c r="C574" s="1" t="s">
        <v>4682</v>
      </c>
      <c r="D574" s="3">
        <v>2500</v>
      </c>
      <c r="E574" s="4">
        <v>4010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160</v>
      </c>
      <c r="P574">
        <f t="shared" si="33"/>
        <v>0</v>
      </c>
      <c r="Q574" s="12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60" x14ac:dyDescent="0.25">
      <c r="A575" s="10">
        <v>573</v>
      </c>
      <c r="B575" s="1" t="s">
        <v>574</v>
      </c>
      <c r="C575" s="1" t="s">
        <v>4683</v>
      </c>
      <c r="D575" s="3">
        <v>88888</v>
      </c>
      <c r="E575" s="4">
        <v>0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0</v>
      </c>
      <c r="Q575" s="12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60" x14ac:dyDescent="0.25">
      <c r="A576" s="10">
        <v>574</v>
      </c>
      <c r="B576" s="1" t="s">
        <v>575</v>
      </c>
      <c r="C576" s="1" t="s">
        <v>4684</v>
      </c>
      <c r="D576" s="3">
        <v>11180</v>
      </c>
      <c r="E576" s="4">
        <v>298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3</v>
      </c>
      <c r="P576">
        <f t="shared" si="33"/>
        <v>74.5</v>
      </c>
      <c r="Q576" s="12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60" x14ac:dyDescent="0.25">
      <c r="A577" s="10">
        <v>575</v>
      </c>
      <c r="B577" s="1" t="s">
        <v>576</v>
      </c>
      <c r="C577" s="1" t="s">
        <v>4685</v>
      </c>
      <c r="D577" s="3">
        <v>60000</v>
      </c>
      <c r="E577" s="4">
        <v>0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0</v>
      </c>
      <c r="Q577" s="12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5" x14ac:dyDescent="0.25">
      <c r="A578" s="10">
        <v>576</v>
      </c>
      <c r="B578" s="1" t="s">
        <v>577</v>
      </c>
      <c r="C578" s="1" t="s">
        <v>4686</v>
      </c>
      <c r="D578" s="3">
        <v>80000</v>
      </c>
      <c r="E578" s="4">
        <v>0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0</v>
      </c>
      <c r="Q578" s="12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60" x14ac:dyDescent="0.25">
      <c r="A579" s="10">
        <v>577</v>
      </c>
      <c r="B579" s="1" t="s">
        <v>578</v>
      </c>
      <c r="C579" s="1" t="s">
        <v>4687</v>
      </c>
      <c r="D579" s="3">
        <v>5000</v>
      </c>
      <c r="E579" s="4">
        <v>1387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28</v>
      </c>
      <c r="P579">
        <f t="shared" ref="P579:P642" si="37">IFERROR(ROUND(E579/L579,2),0)</f>
        <v>1387</v>
      </c>
      <c r="Q579" s="12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0" x14ac:dyDescent="0.25">
      <c r="A580" s="10">
        <v>578</v>
      </c>
      <c r="B580" s="1" t="s">
        <v>579</v>
      </c>
      <c r="C580" s="1" t="s">
        <v>4688</v>
      </c>
      <c r="D580" s="3">
        <v>125000</v>
      </c>
      <c r="E580" s="4">
        <v>0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0</v>
      </c>
      <c r="Q580" s="12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45" x14ac:dyDescent="0.25">
      <c r="A581" s="10">
        <v>579</v>
      </c>
      <c r="B581" s="1" t="s">
        <v>580</v>
      </c>
      <c r="C581" s="1" t="s">
        <v>4689</v>
      </c>
      <c r="D581" s="3">
        <v>12000</v>
      </c>
      <c r="E581" s="4">
        <v>252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2</v>
      </c>
      <c r="P581">
        <f t="shared" si="37"/>
        <v>50.4</v>
      </c>
      <c r="Q581" s="12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60" x14ac:dyDescent="0.25">
      <c r="A582" s="10">
        <v>580</v>
      </c>
      <c r="B582" s="1" t="s">
        <v>581</v>
      </c>
      <c r="C582" s="1" t="s">
        <v>4690</v>
      </c>
      <c r="D582" s="3">
        <v>3000</v>
      </c>
      <c r="E582" s="4">
        <v>3001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100</v>
      </c>
      <c r="P582">
        <f t="shared" si="37"/>
        <v>3001</v>
      </c>
      <c r="Q582" s="12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60" x14ac:dyDescent="0.25">
      <c r="A583" s="10">
        <v>581</v>
      </c>
      <c r="B583" s="1" t="s">
        <v>582</v>
      </c>
      <c r="C583" s="1" t="s">
        <v>4691</v>
      </c>
      <c r="D583" s="3">
        <v>400</v>
      </c>
      <c r="E583" s="4">
        <v>50803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12701</v>
      </c>
      <c r="P583">
        <f t="shared" si="37"/>
        <v>0</v>
      </c>
      <c r="Q583" s="12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60" x14ac:dyDescent="0.25">
      <c r="A584" s="10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2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45" x14ac:dyDescent="0.25">
      <c r="A585" s="10">
        <v>583</v>
      </c>
      <c r="B585" s="1" t="s">
        <v>584</v>
      </c>
      <c r="C585" s="1" t="s">
        <v>4693</v>
      </c>
      <c r="D585" s="3">
        <v>9000</v>
      </c>
      <c r="E585" s="4">
        <v>610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7</v>
      </c>
      <c r="P585">
        <f t="shared" si="37"/>
        <v>610</v>
      </c>
      <c r="Q585" s="12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45" x14ac:dyDescent="0.25">
      <c r="A586" s="10">
        <v>584</v>
      </c>
      <c r="B586" s="1" t="s">
        <v>585</v>
      </c>
      <c r="C586" s="1" t="s">
        <v>4694</v>
      </c>
      <c r="D586" s="3">
        <v>1000</v>
      </c>
      <c r="E586" s="4">
        <v>11530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1153</v>
      </c>
      <c r="P586">
        <f t="shared" si="37"/>
        <v>5765</v>
      </c>
      <c r="Q586" s="12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5" x14ac:dyDescent="0.25">
      <c r="A587" s="10">
        <v>585</v>
      </c>
      <c r="B587" s="1" t="s">
        <v>586</v>
      </c>
      <c r="C587" s="1" t="s">
        <v>4695</v>
      </c>
      <c r="D587" s="3">
        <v>9000</v>
      </c>
      <c r="E587" s="4">
        <v>610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7</v>
      </c>
      <c r="P587">
        <f t="shared" si="37"/>
        <v>0</v>
      </c>
      <c r="Q587" s="12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5" x14ac:dyDescent="0.25">
      <c r="A588" s="10">
        <v>586</v>
      </c>
      <c r="B588" s="1" t="s">
        <v>587</v>
      </c>
      <c r="C588" s="1" t="s">
        <v>4696</v>
      </c>
      <c r="D588" s="3">
        <v>10000</v>
      </c>
      <c r="E588" s="4">
        <v>358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4</v>
      </c>
      <c r="P588">
        <f t="shared" si="37"/>
        <v>89.5</v>
      </c>
      <c r="Q588" s="12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75" x14ac:dyDescent="0.25">
      <c r="A589" s="10">
        <v>587</v>
      </c>
      <c r="B589" s="1" t="s">
        <v>588</v>
      </c>
      <c r="C589" s="1" t="s">
        <v>4697</v>
      </c>
      <c r="D589" s="3">
        <v>30000</v>
      </c>
      <c r="E589" s="4">
        <v>10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0</v>
      </c>
      <c r="P589">
        <f t="shared" si="37"/>
        <v>1.43</v>
      </c>
      <c r="Q589" s="12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60" x14ac:dyDescent="0.25">
      <c r="A590" s="10">
        <v>588</v>
      </c>
      <c r="B590" s="1" t="s">
        <v>589</v>
      </c>
      <c r="C590" s="1" t="s">
        <v>4698</v>
      </c>
      <c r="D590" s="3">
        <v>9000</v>
      </c>
      <c r="E590" s="4">
        <v>611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7</v>
      </c>
      <c r="P590">
        <f t="shared" si="37"/>
        <v>305.5</v>
      </c>
      <c r="Q590" s="12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x14ac:dyDescent="0.25">
      <c r="A591" s="10">
        <v>589</v>
      </c>
      <c r="B591" s="1" t="s">
        <v>590</v>
      </c>
      <c r="C591" s="1" t="s">
        <v>4699</v>
      </c>
      <c r="D591" s="3">
        <v>7500</v>
      </c>
      <c r="E591" s="4">
        <v>850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11</v>
      </c>
      <c r="P591">
        <f t="shared" si="37"/>
        <v>850</v>
      </c>
      <c r="Q591" s="12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60" x14ac:dyDescent="0.25">
      <c r="A592" s="10">
        <v>590</v>
      </c>
      <c r="B592" s="1" t="s">
        <v>591</v>
      </c>
      <c r="C592" s="1" t="s">
        <v>4700</v>
      </c>
      <c r="D592" s="3">
        <v>5000</v>
      </c>
      <c r="E592" s="4">
        <v>1389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28</v>
      </c>
      <c r="P592">
        <f t="shared" si="37"/>
        <v>154.33000000000001</v>
      </c>
      <c r="Q592" s="12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5" x14ac:dyDescent="0.25">
      <c r="A593" s="10">
        <v>591</v>
      </c>
      <c r="B593" s="1" t="s">
        <v>592</v>
      </c>
      <c r="C593" s="1" t="s">
        <v>4701</v>
      </c>
      <c r="D593" s="3">
        <v>100000</v>
      </c>
      <c r="E593" s="4">
        <v>0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0</v>
      </c>
      <c r="Q593" s="12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60" x14ac:dyDescent="0.25">
      <c r="A594" s="10">
        <v>592</v>
      </c>
      <c r="B594" s="1" t="s">
        <v>593</v>
      </c>
      <c r="C594" s="1" t="s">
        <v>4702</v>
      </c>
      <c r="D594" s="3">
        <v>7500</v>
      </c>
      <c r="E594" s="4">
        <v>850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11</v>
      </c>
      <c r="P594">
        <f t="shared" si="37"/>
        <v>850</v>
      </c>
      <c r="Q594" s="12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60" x14ac:dyDescent="0.25">
      <c r="A595" s="10">
        <v>593</v>
      </c>
      <c r="B595" s="1" t="s">
        <v>594</v>
      </c>
      <c r="C595" s="1" t="s">
        <v>4703</v>
      </c>
      <c r="D595" s="3">
        <v>500</v>
      </c>
      <c r="E595" s="4">
        <v>30274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6055</v>
      </c>
      <c r="P595">
        <f t="shared" si="37"/>
        <v>4324.8599999999997</v>
      </c>
      <c r="Q595" s="12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0" x14ac:dyDescent="0.25">
      <c r="A596" s="10">
        <v>594</v>
      </c>
      <c r="B596" s="1" t="s">
        <v>595</v>
      </c>
      <c r="C596" s="1" t="s">
        <v>4704</v>
      </c>
      <c r="D596" s="3">
        <v>25000</v>
      </c>
      <c r="E596" s="4">
        <v>25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12.5</v>
      </c>
      <c r="Q596" s="12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60" x14ac:dyDescent="0.25">
      <c r="A597" s="10">
        <v>595</v>
      </c>
      <c r="B597" s="1" t="s">
        <v>596</v>
      </c>
      <c r="C597" s="1" t="s">
        <v>4705</v>
      </c>
      <c r="D597" s="3">
        <v>100000</v>
      </c>
      <c r="E597" s="4">
        <v>0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0</v>
      </c>
      <c r="Q597" s="12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45" x14ac:dyDescent="0.25">
      <c r="A598" s="10">
        <v>596</v>
      </c>
      <c r="B598" s="1" t="s">
        <v>597</v>
      </c>
      <c r="C598" s="1" t="s">
        <v>4706</v>
      </c>
      <c r="D598" s="3">
        <v>20000</v>
      </c>
      <c r="E598" s="4">
        <v>51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25.5</v>
      </c>
      <c r="Q598" s="12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5" x14ac:dyDescent="0.25">
      <c r="A599" s="10">
        <v>597</v>
      </c>
      <c r="B599" s="1" t="s">
        <v>598</v>
      </c>
      <c r="C599" s="1" t="s">
        <v>4707</v>
      </c>
      <c r="D599" s="3">
        <v>7500</v>
      </c>
      <c r="E599" s="4">
        <v>850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11</v>
      </c>
      <c r="P599">
        <f t="shared" si="37"/>
        <v>425</v>
      </c>
      <c r="Q599" s="12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0" x14ac:dyDescent="0.25">
      <c r="A600" s="10">
        <v>598</v>
      </c>
      <c r="B600" s="1" t="s">
        <v>599</v>
      </c>
      <c r="C600" s="1" t="s">
        <v>4708</v>
      </c>
      <c r="D600" s="3">
        <v>2500</v>
      </c>
      <c r="E600" s="4">
        <v>4015.71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161</v>
      </c>
      <c r="P600">
        <f t="shared" si="37"/>
        <v>573.66999999999996</v>
      </c>
      <c r="Q600" s="12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60" x14ac:dyDescent="0.25">
      <c r="A601" s="10">
        <v>599</v>
      </c>
      <c r="B601" s="1" t="s">
        <v>600</v>
      </c>
      <c r="C601" s="1" t="s">
        <v>4709</v>
      </c>
      <c r="D601" s="3">
        <v>50000</v>
      </c>
      <c r="E601" s="4">
        <v>0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0</v>
      </c>
      <c r="Q601" s="12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0" x14ac:dyDescent="0.25">
      <c r="A602" s="10">
        <v>600</v>
      </c>
      <c r="B602" s="1" t="s">
        <v>601</v>
      </c>
      <c r="C602" s="1" t="s">
        <v>4710</v>
      </c>
      <c r="D602" s="3">
        <v>5000</v>
      </c>
      <c r="E602" s="4">
        <v>1390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28</v>
      </c>
      <c r="P602">
        <f t="shared" si="37"/>
        <v>1390</v>
      </c>
      <c r="Q602" s="12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60" x14ac:dyDescent="0.25">
      <c r="A603" s="10">
        <v>601</v>
      </c>
      <c r="B603" s="1" t="s">
        <v>602</v>
      </c>
      <c r="C603" s="1" t="s">
        <v>4711</v>
      </c>
      <c r="D603" s="3">
        <v>10000</v>
      </c>
      <c r="E603" s="4">
        <v>358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4</v>
      </c>
      <c r="P603">
        <f t="shared" si="37"/>
        <v>59.67</v>
      </c>
      <c r="Q603" s="12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5" x14ac:dyDescent="0.25">
      <c r="A604" s="10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2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5" x14ac:dyDescent="0.25">
      <c r="A605" s="10">
        <v>603</v>
      </c>
      <c r="B605" s="1" t="s">
        <v>604</v>
      </c>
      <c r="C605" s="1" t="s">
        <v>4713</v>
      </c>
      <c r="D605" s="3">
        <v>15000</v>
      </c>
      <c r="E605" s="4">
        <v>123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1</v>
      </c>
      <c r="P605">
        <f t="shared" si="37"/>
        <v>9.4600000000000009</v>
      </c>
      <c r="Q605" s="12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60" x14ac:dyDescent="0.25">
      <c r="A606" s="10">
        <v>604</v>
      </c>
      <c r="B606" s="1" t="s">
        <v>605</v>
      </c>
      <c r="C606" s="1" t="s">
        <v>4714</v>
      </c>
      <c r="D606" s="3">
        <v>1500</v>
      </c>
      <c r="E606" s="4">
        <v>7764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518</v>
      </c>
      <c r="P606">
        <f t="shared" si="37"/>
        <v>0</v>
      </c>
      <c r="Q606" s="12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0" x14ac:dyDescent="0.25">
      <c r="A607" s="10">
        <v>605</v>
      </c>
      <c r="B607" s="1" t="s">
        <v>606</v>
      </c>
      <c r="C607" s="1" t="s">
        <v>4715</v>
      </c>
      <c r="D607" s="3">
        <v>5000</v>
      </c>
      <c r="E607" s="4">
        <v>1391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28</v>
      </c>
      <c r="P607">
        <f t="shared" si="37"/>
        <v>173.88</v>
      </c>
      <c r="Q607" s="12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60" x14ac:dyDescent="0.25">
      <c r="A608" s="10">
        <v>606</v>
      </c>
      <c r="B608" s="1" t="s">
        <v>607</v>
      </c>
      <c r="C608" s="1" t="s">
        <v>4716</v>
      </c>
      <c r="D608" s="3">
        <v>5000</v>
      </c>
      <c r="E608" s="4">
        <v>1395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28</v>
      </c>
      <c r="P608">
        <f t="shared" si="37"/>
        <v>1395</v>
      </c>
      <c r="Q608" s="12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60" x14ac:dyDescent="0.25">
      <c r="A609" s="10">
        <v>607</v>
      </c>
      <c r="B609" s="1" t="s">
        <v>608</v>
      </c>
      <c r="C609" s="1" t="s">
        <v>4717</v>
      </c>
      <c r="D609" s="3">
        <v>250</v>
      </c>
      <c r="E609" s="4">
        <v>92340.21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36936</v>
      </c>
      <c r="P609">
        <f t="shared" si="37"/>
        <v>0</v>
      </c>
      <c r="Q609" s="12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60" x14ac:dyDescent="0.25">
      <c r="A610" s="10">
        <v>608</v>
      </c>
      <c r="B610" s="1" t="s">
        <v>609</v>
      </c>
      <c r="C610" s="1" t="s">
        <v>4718</v>
      </c>
      <c r="D610" s="3">
        <v>150000</v>
      </c>
      <c r="E610" s="4">
        <v>0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0</v>
      </c>
      <c r="P610">
        <f t="shared" si="37"/>
        <v>0</v>
      </c>
      <c r="Q610" s="12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60" x14ac:dyDescent="0.25">
      <c r="A611" s="10">
        <v>609</v>
      </c>
      <c r="B611" s="1" t="s">
        <v>610</v>
      </c>
      <c r="C611" s="1" t="s">
        <v>4719</v>
      </c>
      <c r="D611" s="3">
        <v>780</v>
      </c>
      <c r="E611" s="4">
        <v>20343.169999999998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2608</v>
      </c>
      <c r="P611">
        <f t="shared" si="37"/>
        <v>20343.169999999998</v>
      </c>
      <c r="Q611" s="12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5" x14ac:dyDescent="0.25">
      <c r="A612" s="10">
        <v>610</v>
      </c>
      <c r="B612" s="1" t="s">
        <v>611</v>
      </c>
      <c r="C612" s="1" t="s">
        <v>4720</v>
      </c>
      <c r="D612" s="3">
        <v>13803</v>
      </c>
      <c r="E612" s="4">
        <v>212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2</v>
      </c>
      <c r="P612">
        <f t="shared" si="37"/>
        <v>0</v>
      </c>
      <c r="Q612" s="12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60" x14ac:dyDescent="0.25">
      <c r="A613" s="10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2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0" x14ac:dyDescent="0.25">
      <c r="A614" s="10">
        <v>612</v>
      </c>
      <c r="B614" s="1" t="s">
        <v>613</v>
      </c>
      <c r="C614" s="1" t="s">
        <v>4722</v>
      </c>
      <c r="D614" s="3">
        <v>10000</v>
      </c>
      <c r="E614" s="4">
        <v>359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4</v>
      </c>
      <c r="P614">
        <f t="shared" si="37"/>
        <v>0</v>
      </c>
      <c r="Q614" s="12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60" x14ac:dyDescent="0.25">
      <c r="A615" s="10">
        <v>613</v>
      </c>
      <c r="B615" s="1" t="s">
        <v>614</v>
      </c>
      <c r="C615" s="1" t="s">
        <v>4723</v>
      </c>
      <c r="D615" s="3">
        <v>60000</v>
      </c>
      <c r="E615" s="4">
        <v>0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0</v>
      </c>
      <c r="P615">
        <f t="shared" si="37"/>
        <v>0</v>
      </c>
      <c r="Q615" s="12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5" x14ac:dyDescent="0.25">
      <c r="A616" s="10">
        <v>614</v>
      </c>
      <c r="B616" s="1" t="s">
        <v>615</v>
      </c>
      <c r="C616" s="1" t="s">
        <v>4724</v>
      </c>
      <c r="D616" s="3">
        <v>10000</v>
      </c>
      <c r="E616" s="4">
        <v>360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4</v>
      </c>
      <c r="P616">
        <f t="shared" si="37"/>
        <v>0</v>
      </c>
      <c r="Q616" s="12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5" x14ac:dyDescent="0.25">
      <c r="A617" s="10">
        <v>615</v>
      </c>
      <c r="B617" s="1" t="s">
        <v>616</v>
      </c>
      <c r="C617" s="1" t="s">
        <v>4725</v>
      </c>
      <c r="D617" s="3">
        <v>515</v>
      </c>
      <c r="E617" s="4">
        <v>28817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5596</v>
      </c>
      <c r="P617">
        <f t="shared" si="37"/>
        <v>0</v>
      </c>
      <c r="Q617" s="12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60" x14ac:dyDescent="0.25">
      <c r="A618" s="10">
        <v>616</v>
      </c>
      <c r="B618" s="1" t="s">
        <v>617</v>
      </c>
      <c r="C618" s="1" t="s">
        <v>4726</v>
      </c>
      <c r="D618" s="3">
        <v>5000</v>
      </c>
      <c r="E618" s="4">
        <v>1395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28</v>
      </c>
      <c r="P618">
        <f t="shared" si="37"/>
        <v>0</v>
      </c>
      <c r="Q618" s="12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60" x14ac:dyDescent="0.25">
      <c r="A619" s="10">
        <v>617</v>
      </c>
      <c r="B619" s="1" t="s">
        <v>618</v>
      </c>
      <c r="C619" s="1" t="s">
        <v>4727</v>
      </c>
      <c r="D619" s="3">
        <v>2000</v>
      </c>
      <c r="E619" s="4">
        <v>5234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262</v>
      </c>
      <c r="P619">
        <f t="shared" si="37"/>
        <v>1744.67</v>
      </c>
      <c r="Q619" s="12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60" x14ac:dyDescent="0.25">
      <c r="A620" s="10">
        <v>618</v>
      </c>
      <c r="B620" s="1" t="s">
        <v>619</v>
      </c>
      <c r="C620" s="1" t="s">
        <v>4728</v>
      </c>
      <c r="D620" s="3">
        <v>400</v>
      </c>
      <c r="E620" s="4">
        <v>50863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12716</v>
      </c>
      <c r="P620">
        <f t="shared" si="37"/>
        <v>0</v>
      </c>
      <c r="Q620" s="12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0" x14ac:dyDescent="0.25">
      <c r="A621" s="10">
        <v>619</v>
      </c>
      <c r="B621" s="1" t="s">
        <v>620</v>
      </c>
      <c r="C621" s="1" t="s">
        <v>4729</v>
      </c>
      <c r="D621" s="3">
        <v>2500000</v>
      </c>
      <c r="E621" s="4">
        <v>0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0</v>
      </c>
      <c r="Q621" s="12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5" x14ac:dyDescent="0.25">
      <c r="A622" s="10">
        <v>620</v>
      </c>
      <c r="B622" s="1" t="s">
        <v>621</v>
      </c>
      <c r="C622" s="1" t="s">
        <v>4730</v>
      </c>
      <c r="D622" s="3">
        <v>30000</v>
      </c>
      <c r="E622" s="4">
        <v>10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0</v>
      </c>
      <c r="P622">
        <f t="shared" si="37"/>
        <v>10</v>
      </c>
      <c r="Q622" s="12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60" x14ac:dyDescent="0.25">
      <c r="A623" s="10">
        <v>621</v>
      </c>
      <c r="B623" s="1" t="s">
        <v>622</v>
      </c>
      <c r="C623" s="1" t="s">
        <v>4731</v>
      </c>
      <c r="D623" s="3">
        <v>25000</v>
      </c>
      <c r="E623" s="4">
        <v>25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0</v>
      </c>
      <c r="P623">
        <f t="shared" si="37"/>
        <v>8.33</v>
      </c>
      <c r="Q623" s="12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60" x14ac:dyDescent="0.25">
      <c r="A624" s="10">
        <v>622</v>
      </c>
      <c r="B624" s="1" t="s">
        <v>623</v>
      </c>
      <c r="C624" s="1" t="s">
        <v>4732</v>
      </c>
      <c r="D624" s="3">
        <v>6000</v>
      </c>
      <c r="E624" s="4">
        <v>1056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18</v>
      </c>
      <c r="P624">
        <f t="shared" si="37"/>
        <v>117.33</v>
      </c>
      <c r="Q624" s="12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60" x14ac:dyDescent="0.25">
      <c r="A625" s="10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2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5" x14ac:dyDescent="0.25">
      <c r="A626" s="10">
        <v>624</v>
      </c>
      <c r="B626" s="1" t="s">
        <v>625</v>
      </c>
      <c r="C626" s="1" t="s">
        <v>4734</v>
      </c>
      <c r="D626" s="3">
        <v>5000</v>
      </c>
      <c r="E626" s="4">
        <v>1398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28</v>
      </c>
      <c r="P626">
        <f t="shared" si="37"/>
        <v>0</v>
      </c>
      <c r="Q626" s="12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60" x14ac:dyDescent="0.25">
      <c r="A627" s="10">
        <v>625</v>
      </c>
      <c r="B627" s="1" t="s">
        <v>626</v>
      </c>
      <c r="C627" s="1" t="s">
        <v>4735</v>
      </c>
      <c r="D627" s="3">
        <v>25000</v>
      </c>
      <c r="E627" s="4">
        <v>25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2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60" x14ac:dyDescent="0.25">
      <c r="A628" s="10">
        <v>626</v>
      </c>
      <c r="B628" s="1" t="s">
        <v>627</v>
      </c>
      <c r="C628" s="1" t="s">
        <v>4736</v>
      </c>
      <c r="D628" s="3">
        <v>25000</v>
      </c>
      <c r="E628" s="4">
        <v>25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0</v>
      </c>
      <c r="P628">
        <f t="shared" si="37"/>
        <v>0.64</v>
      </c>
      <c r="Q628" s="12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60" x14ac:dyDescent="0.25">
      <c r="A629" s="10">
        <v>627</v>
      </c>
      <c r="B629" s="1" t="s">
        <v>628</v>
      </c>
      <c r="C629" s="1" t="s">
        <v>4737</v>
      </c>
      <c r="D629" s="3">
        <v>450000</v>
      </c>
      <c r="E629" s="4">
        <v>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0</v>
      </c>
      <c r="Q629" s="12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5" x14ac:dyDescent="0.25">
      <c r="A630" s="10">
        <v>628</v>
      </c>
      <c r="B630" s="1" t="s">
        <v>629</v>
      </c>
      <c r="C630" s="1" t="s">
        <v>4738</v>
      </c>
      <c r="D630" s="3">
        <v>5000</v>
      </c>
      <c r="E630" s="4">
        <v>1400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28</v>
      </c>
      <c r="P630">
        <f t="shared" si="37"/>
        <v>0</v>
      </c>
      <c r="Q630" s="12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60" x14ac:dyDescent="0.25">
      <c r="A631" s="10">
        <v>629</v>
      </c>
      <c r="B631" s="1" t="s">
        <v>630</v>
      </c>
      <c r="C631" s="1" t="s">
        <v>4739</v>
      </c>
      <c r="D631" s="3">
        <v>200000</v>
      </c>
      <c r="E631" s="4">
        <v>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0</v>
      </c>
      <c r="Q631" s="12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60" x14ac:dyDescent="0.25">
      <c r="A632" s="10">
        <v>630</v>
      </c>
      <c r="B632" s="1" t="s">
        <v>631</v>
      </c>
      <c r="C632" s="1" t="s">
        <v>4740</v>
      </c>
      <c r="D632" s="3">
        <v>11999</v>
      </c>
      <c r="E632" s="4">
        <v>285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2</v>
      </c>
      <c r="P632">
        <f t="shared" si="37"/>
        <v>285</v>
      </c>
      <c r="Q632" s="12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45" x14ac:dyDescent="0.25">
      <c r="A633" s="10">
        <v>631</v>
      </c>
      <c r="B633" s="1" t="s">
        <v>632</v>
      </c>
      <c r="C633" s="1" t="s">
        <v>4741</v>
      </c>
      <c r="D633" s="3">
        <v>50000</v>
      </c>
      <c r="E633" s="4">
        <v>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0</v>
      </c>
      <c r="P633">
        <f t="shared" si="37"/>
        <v>0</v>
      </c>
      <c r="Q633" s="12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45" x14ac:dyDescent="0.25">
      <c r="A634" s="10">
        <v>632</v>
      </c>
      <c r="B634" s="1" t="s">
        <v>633</v>
      </c>
      <c r="C634" s="1" t="s">
        <v>4742</v>
      </c>
      <c r="D634" s="3">
        <v>20000</v>
      </c>
      <c r="E634" s="4">
        <v>52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2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5" x14ac:dyDescent="0.25">
      <c r="A635" s="10">
        <v>633</v>
      </c>
      <c r="B635" s="1" t="s">
        <v>634</v>
      </c>
      <c r="C635" s="1" t="s">
        <v>4743</v>
      </c>
      <c r="D635" s="3">
        <v>10000</v>
      </c>
      <c r="E635" s="4">
        <v>360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4</v>
      </c>
      <c r="P635">
        <f t="shared" si="37"/>
        <v>14.4</v>
      </c>
      <c r="Q635" s="12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45" x14ac:dyDescent="0.25">
      <c r="A636" s="10">
        <v>634</v>
      </c>
      <c r="B636" s="1" t="s">
        <v>635</v>
      </c>
      <c r="C636" s="1" t="s">
        <v>4744</v>
      </c>
      <c r="D636" s="3">
        <v>5000</v>
      </c>
      <c r="E636" s="4">
        <v>1402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28</v>
      </c>
      <c r="P636">
        <f t="shared" si="37"/>
        <v>1402</v>
      </c>
      <c r="Q636" s="12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0" x14ac:dyDescent="0.25">
      <c r="A637" s="10">
        <v>635</v>
      </c>
      <c r="B637" s="1" t="s">
        <v>636</v>
      </c>
      <c r="C637" s="1" t="s">
        <v>4745</v>
      </c>
      <c r="D637" s="3">
        <v>25000</v>
      </c>
      <c r="E637" s="4">
        <v>25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25</v>
      </c>
      <c r="Q637" s="12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45" x14ac:dyDescent="0.25">
      <c r="A638" s="10">
        <v>636</v>
      </c>
      <c r="B638" s="1" t="s">
        <v>637</v>
      </c>
      <c r="C638" s="1" t="s">
        <v>4746</v>
      </c>
      <c r="D638" s="3">
        <v>2000</v>
      </c>
      <c r="E638" s="4">
        <v>5235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262</v>
      </c>
      <c r="P638">
        <f t="shared" si="37"/>
        <v>5235</v>
      </c>
      <c r="Q638" s="12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60" x14ac:dyDescent="0.25">
      <c r="A639" s="10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2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x14ac:dyDescent="0.25">
      <c r="A640" s="10">
        <v>638</v>
      </c>
      <c r="B640" s="1" t="s">
        <v>639</v>
      </c>
      <c r="C640" s="1" t="s">
        <v>4748</v>
      </c>
      <c r="D640" s="3">
        <v>200000</v>
      </c>
      <c r="E640" s="4">
        <v>0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0</v>
      </c>
      <c r="Q640" s="12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0" x14ac:dyDescent="0.25">
      <c r="A641" s="10">
        <v>639</v>
      </c>
      <c r="B641" s="1" t="s">
        <v>640</v>
      </c>
      <c r="C641" s="1" t="s">
        <v>4749</v>
      </c>
      <c r="D641" s="3">
        <v>1000000</v>
      </c>
      <c r="E641" s="4">
        <v>0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0</v>
      </c>
      <c r="Q641" s="12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60" x14ac:dyDescent="0.25">
      <c r="A642" s="10">
        <v>640</v>
      </c>
      <c r="B642" s="1" t="s">
        <v>641</v>
      </c>
      <c r="C642" s="1" t="s">
        <v>4750</v>
      </c>
      <c r="D642" s="3">
        <v>70</v>
      </c>
      <c r="E642" s="4">
        <v>285309.33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407585</v>
      </c>
      <c r="P642">
        <f t="shared" si="37"/>
        <v>142654.67000000001</v>
      </c>
      <c r="Q642" s="12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60" x14ac:dyDescent="0.25">
      <c r="A643" s="10">
        <v>641</v>
      </c>
      <c r="B643" s="1" t="s">
        <v>642</v>
      </c>
      <c r="C643" s="1" t="s">
        <v>4751</v>
      </c>
      <c r="D643" s="3">
        <v>40000</v>
      </c>
      <c r="E643" s="4">
        <v>2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0</v>
      </c>
      <c r="P643">
        <f t="shared" ref="P643:P706" si="41">IFERROR(ROUND(E643/L643,2),0)</f>
        <v>0.01</v>
      </c>
      <c r="Q643" s="12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0" x14ac:dyDescent="0.25">
      <c r="A644" s="10">
        <v>642</v>
      </c>
      <c r="B644" s="1" t="s">
        <v>643</v>
      </c>
      <c r="C644" s="1" t="s">
        <v>4752</v>
      </c>
      <c r="D644" s="3">
        <v>20000</v>
      </c>
      <c r="E644" s="4">
        <v>52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0</v>
      </c>
      <c r="P644">
        <f t="shared" si="41"/>
        <v>0.02</v>
      </c>
      <c r="Q644" s="12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45" x14ac:dyDescent="0.25">
      <c r="A645" s="10">
        <v>643</v>
      </c>
      <c r="B645" s="1" t="s">
        <v>644</v>
      </c>
      <c r="C645" s="1" t="s">
        <v>4753</v>
      </c>
      <c r="D645" s="3">
        <v>25000</v>
      </c>
      <c r="E645" s="4">
        <v>25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0</v>
      </c>
      <c r="P645">
        <f t="shared" si="41"/>
        <v>0.16</v>
      </c>
      <c r="Q645" s="12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60" x14ac:dyDescent="0.25">
      <c r="A646" s="10">
        <v>644</v>
      </c>
      <c r="B646" s="1" t="s">
        <v>645</v>
      </c>
      <c r="C646" s="1" t="s">
        <v>4754</v>
      </c>
      <c r="D646" s="3">
        <v>25000</v>
      </c>
      <c r="E646" s="4">
        <v>25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0</v>
      </c>
      <c r="P646">
        <f t="shared" si="41"/>
        <v>0.02</v>
      </c>
      <c r="Q646" s="12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0" x14ac:dyDescent="0.25">
      <c r="A647" s="10">
        <v>645</v>
      </c>
      <c r="B647" s="1" t="s">
        <v>646</v>
      </c>
      <c r="C647" s="1" t="s">
        <v>4755</v>
      </c>
      <c r="D647" s="3">
        <v>2000</v>
      </c>
      <c r="E647" s="4">
        <v>5236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262</v>
      </c>
      <c r="P647">
        <f t="shared" si="41"/>
        <v>22.09</v>
      </c>
      <c r="Q647" s="12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60" x14ac:dyDescent="0.25">
      <c r="A648" s="10">
        <v>646</v>
      </c>
      <c r="B648" s="1" t="s">
        <v>647</v>
      </c>
      <c r="C648" s="1" t="s">
        <v>4756</v>
      </c>
      <c r="D648" s="3">
        <v>800</v>
      </c>
      <c r="E648" s="4">
        <v>18851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2356</v>
      </c>
      <c r="P648">
        <f t="shared" si="41"/>
        <v>698.19</v>
      </c>
      <c r="Q648" s="12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60" x14ac:dyDescent="0.25">
      <c r="A649" s="10">
        <v>647</v>
      </c>
      <c r="B649" s="1" t="s">
        <v>648</v>
      </c>
      <c r="C649" s="1" t="s">
        <v>4757</v>
      </c>
      <c r="D649" s="3">
        <v>2000</v>
      </c>
      <c r="E649" s="4">
        <v>5240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262</v>
      </c>
      <c r="P649">
        <f t="shared" si="41"/>
        <v>308.24</v>
      </c>
      <c r="Q649" s="12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0" x14ac:dyDescent="0.25">
      <c r="A650" s="10">
        <v>648</v>
      </c>
      <c r="B650" s="1" t="s">
        <v>649</v>
      </c>
      <c r="C650" s="1" t="s">
        <v>4758</v>
      </c>
      <c r="D650" s="3">
        <v>35000</v>
      </c>
      <c r="E650" s="4">
        <v>5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0</v>
      </c>
      <c r="P650">
        <f t="shared" si="41"/>
        <v>0.19</v>
      </c>
      <c r="Q650" s="12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60" x14ac:dyDescent="0.25">
      <c r="A651" s="10">
        <v>649</v>
      </c>
      <c r="B651" s="1" t="s">
        <v>650</v>
      </c>
      <c r="C651" s="1" t="s">
        <v>4759</v>
      </c>
      <c r="D651" s="3">
        <v>2500</v>
      </c>
      <c r="E651" s="4">
        <v>4018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161</v>
      </c>
      <c r="P651">
        <f t="shared" si="41"/>
        <v>49</v>
      </c>
      <c r="Q651" s="12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60" x14ac:dyDescent="0.25">
      <c r="A652" s="10">
        <v>650</v>
      </c>
      <c r="B652" s="1" t="s">
        <v>651</v>
      </c>
      <c r="C652" s="1" t="s">
        <v>4760</v>
      </c>
      <c r="D652" s="3">
        <v>1500</v>
      </c>
      <c r="E652" s="4">
        <v>7785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519</v>
      </c>
      <c r="P652">
        <f t="shared" si="41"/>
        <v>162.19</v>
      </c>
      <c r="Q652" s="12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60" x14ac:dyDescent="0.25">
      <c r="A653" s="10">
        <v>651</v>
      </c>
      <c r="B653" s="1" t="s">
        <v>652</v>
      </c>
      <c r="C653" s="1" t="s">
        <v>4761</v>
      </c>
      <c r="D653" s="3">
        <v>25000</v>
      </c>
      <c r="E653" s="4">
        <v>25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0</v>
      </c>
      <c r="P653">
        <f t="shared" si="41"/>
        <v>0.24</v>
      </c>
      <c r="Q653" s="12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60" x14ac:dyDescent="0.25">
      <c r="A654" s="10">
        <v>652</v>
      </c>
      <c r="B654" s="1" t="s">
        <v>653</v>
      </c>
      <c r="C654" s="1" t="s">
        <v>4762</v>
      </c>
      <c r="D654" s="3">
        <v>3000</v>
      </c>
      <c r="E654" s="4">
        <v>3002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107.21</v>
      </c>
      <c r="Q654" s="12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60" x14ac:dyDescent="0.25">
      <c r="A655" s="10">
        <v>653</v>
      </c>
      <c r="B655" s="1" t="s">
        <v>654</v>
      </c>
      <c r="C655" s="1" t="s">
        <v>4763</v>
      </c>
      <c r="D655" s="3">
        <v>75000</v>
      </c>
      <c r="E655" s="4">
        <v>0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0</v>
      </c>
      <c r="P655">
        <f t="shared" si="41"/>
        <v>0</v>
      </c>
      <c r="Q655" s="12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60" x14ac:dyDescent="0.25">
      <c r="A656" s="10">
        <v>654</v>
      </c>
      <c r="B656" s="1" t="s">
        <v>655</v>
      </c>
      <c r="C656" s="1" t="s">
        <v>4764</v>
      </c>
      <c r="D656" s="3">
        <v>12000</v>
      </c>
      <c r="E656" s="4">
        <v>252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</v>
      </c>
      <c r="P656">
        <f t="shared" si="41"/>
        <v>0.25</v>
      </c>
      <c r="Q656" s="12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5" x14ac:dyDescent="0.25">
      <c r="A657" s="10">
        <v>655</v>
      </c>
      <c r="B657" s="1" t="s">
        <v>656</v>
      </c>
      <c r="C657" s="1" t="s">
        <v>4765</v>
      </c>
      <c r="D657" s="3">
        <v>8000</v>
      </c>
      <c r="E657" s="4">
        <v>684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9</v>
      </c>
      <c r="P657">
        <f t="shared" si="41"/>
        <v>2.5</v>
      </c>
      <c r="Q657" s="12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60" x14ac:dyDescent="0.25">
      <c r="A658" s="10">
        <v>656</v>
      </c>
      <c r="B658" s="1" t="s">
        <v>657</v>
      </c>
      <c r="C658" s="1" t="s">
        <v>4766</v>
      </c>
      <c r="D658" s="3">
        <v>5000</v>
      </c>
      <c r="E658" s="4">
        <v>1405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28</v>
      </c>
      <c r="P658">
        <f t="shared" si="41"/>
        <v>16.149999999999999</v>
      </c>
      <c r="Q658" s="12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60" x14ac:dyDescent="0.25">
      <c r="A659" s="10">
        <v>657</v>
      </c>
      <c r="B659" s="1" t="s">
        <v>658</v>
      </c>
      <c r="C659" s="1" t="s">
        <v>4767</v>
      </c>
      <c r="D659" s="3">
        <v>15000</v>
      </c>
      <c r="E659" s="4">
        <v>123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</v>
      </c>
      <c r="P659">
        <f t="shared" si="41"/>
        <v>1.24</v>
      </c>
      <c r="Q659" s="12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60" x14ac:dyDescent="0.25">
      <c r="A660" s="10">
        <v>658</v>
      </c>
      <c r="B660" s="1" t="s">
        <v>659</v>
      </c>
      <c r="C660" s="1" t="s">
        <v>4768</v>
      </c>
      <c r="D660" s="3">
        <v>28888</v>
      </c>
      <c r="E660" s="4">
        <v>20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0</v>
      </c>
      <c r="P660">
        <f t="shared" si="41"/>
        <v>7.0000000000000007E-2</v>
      </c>
      <c r="Q660" s="12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x14ac:dyDescent="0.25">
      <c r="A661" s="10">
        <v>659</v>
      </c>
      <c r="B661" s="1" t="s">
        <v>660</v>
      </c>
      <c r="C661" s="1" t="s">
        <v>4769</v>
      </c>
      <c r="D661" s="3">
        <v>3000</v>
      </c>
      <c r="E661" s="4">
        <v>3003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100</v>
      </c>
      <c r="P661">
        <f t="shared" si="41"/>
        <v>143</v>
      </c>
      <c r="Q661" s="12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60" x14ac:dyDescent="0.25">
      <c r="A662" s="10">
        <v>660</v>
      </c>
      <c r="B662" s="1" t="s">
        <v>661</v>
      </c>
      <c r="C662" s="1" t="s">
        <v>4770</v>
      </c>
      <c r="D662" s="3">
        <v>50000</v>
      </c>
      <c r="E662" s="4">
        <v>0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0</v>
      </c>
      <c r="P662">
        <f t="shared" si="41"/>
        <v>0</v>
      </c>
      <c r="Q662" s="12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5" x14ac:dyDescent="0.25">
      <c r="A663" s="10">
        <v>661</v>
      </c>
      <c r="B663" s="1" t="s">
        <v>662</v>
      </c>
      <c r="C663" s="1" t="s">
        <v>4771</v>
      </c>
      <c r="D663" s="3">
        <v>10000</v>
      </c>
      <c r="E663" s="4">
        <v>360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4</v>
      </c>
      <c r="P663">
        <f t="shared" si="41"/>
        <v>40</v>
      </c>
      <c r="Q663" s="12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45" x14ac:dyDescent="0.25">
      <c r="A664" s="10">
        <v>662</v>
      </c>
      <c r="B664" s="1" t="s">
        <v>663</v>
      </c>
      <c r="C664" s="1" t="s">
        <v>4772</v>
      </c>
      <c r="D664" s="3">
        <v>39000</v>
      </c>
      <c r="E664" s="4">
        <v>5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1.25</v>
      </c>
      <c r="Q664" s="12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60" x14ac:dyDescent="0.25">
      <c r="A665" s="10">
        <v>663</v>
      </c>
      <c r="B665" s="1" t="s">
        <v>664</v>
      </c>
      <c r="C665" s="1" t="s">
        <v>4773</v>
      </c>
      <c r="D665" s="3">
        <v>200000</v>
      </c>
      <c r="E665" s="4">
        <v>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0</v>
      </c>
      <c r="Q665" s="12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60" x14ac:dyDescent="0.25">
      <c r="A666" s="10">
        <v>664</v>
      </c>
      <c r="B666" s="1" t="s">
        <v>665</v>
      </c>
      <c r="C666" s="1" t="s">
        <v>4774</v>
      </c>
      <c r="D666" s="3">
        <v>12000</v>
      </c>
      <c r="E666" s="4">
        <v>255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2</v>
      </c>
      <c r="P666">
        <f t="shared" si="41"/>
        <v>8.7899999999999991</v>
      </c>
      <c r="Q666" s="12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60" x14ac:dyDescent="0.25">
      <c r="A667" s="10">
        <v>665</v>
      </c>
      <c r="B667" s="1" t="s">
        <v>666</v>
      </c>
      <c r="C667" s="1" t="s">
        <v>4775</v>
      </c>
      <c r="D667" s="3">
        <v>10000</v>
      </c>
      <c r="E667" s="4">
        <v>361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4</v>
      </c>
      <c r="P667">
        <f t="shared" si="41"/>
        <v>30.08</v>
      </c>
      <c r="Q667" s="12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60" x14ac:dyDescent="0.25">
      <c r="A668" s="10">
        <v>666</v>
      </c>
      <c r="B668" s="1" t="s">
        <v>667</v>
      </c>
      <c r="C668" s="1" t="s">
        <v>4776</v>
      </c>
      <c r="D668" s="3">
        <v>200000</v>
      </c>
      <c r="E668" s="4">
        <v>0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0</v>
      </c>
      <c r="Q668" s="12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60" x14ac:dyDescent="0.25">
      <c r="A669" s="10">
        <v>667</v>
      </c>
      <c r="B669" s="1" t="s">
        <v>668</v>
      </c>
      <c r="C669" s="1" t="s">
        <v>4777</v>
      </c>
      <c r="D669" s="3">
        <v>50000</v>
      </c>
      <c r="E669" s="4">
        <v>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0</v>
      </c>
      <c r="P669">
        <f t="shared" si="41"/>
        <v>0</v>
      </c>
      <c r="Q669" s="12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45" x14ac:dyDescent="0.25">
      <c r="A670" s="10">
        <v>668</v>
      </c>
      <c r="B670" s="1" t="s">
        <v>669</v>
      </c>
      <c r="C670" s="1" t="s">
        <v>4778</v>
      </c>
      <c r="D670" s="3">
        <v>15000</v>
      </c>
      <c r="E670" s="4">
        <v>124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1</v>
      </c>
      <c r="P670">
        <f t="shared" si="41"/>
        <v>4.96</v>
      </c>
      <c r="Q670" s="12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0" x14ac:dyDescent="0.25">
      <c r="A671" s="10">
        <v>669</v>
      </c>
      <c r="B671" s="1" t="s">
        <v>670</v>
      </c>
      <c r="C671" s="1" t="s">
        <v>4779</v>
      </c>
      <c r="D671" s="3">
        <v>200000</v>
      </c>
      <c r="E671" s="4">
        <v>0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0</v>
      </c>
      <c r="P671">
        <f t="shared" si="41"/>
        <v>0</v>
      </c>
      <c r="Q671" s="12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60" x14ac:dyDescent="0.25">
      <c r="A672" s="10">
        <v>670</v>
      </c>
      <c r="B672" s="1" t="s">
        <v>671</v>
      </c>
      <c r="C672" s="1" t="s">
        <v>4780</v>
      </c>
      <c r="D672" s="3">
        <v>90000</v>
      </c>
      <c r="E672" s="4">
        <v>0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0</v>
      </c>
      <c r="P672">
        <f t="shared" si="41"/>
        <v>0</v>
      </c>
      <c r="Q672" s="12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60" x14ac:dyDescent="0.25">
      <c r="A673" s="10">
        <v>671</v>
      </c>
      <c r="B673" s="1" t="s">
        <v>672</v>
      </c>
      <c r="C673" s="1" t="s">
        <v>4781</v>
      </c>
      <c r="D673" s="3">
        <v>30000</v>
      </c>
      <c r="E673" s="4">
        <v>10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0</v>
      </c>
      <c r="P673">
        <f t="shared" si="41"/>
        <v>0.67</v>
      </c>
      <c r="Q673" s="12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60" x14ac:dyDescent="0.25">
      <c r="A674" s="10">
        <v>672</v>
      </c>
      <c r="B674" s="1" t="s">
        <v>673</v>
      </c>
      <c r="C674" s="1" t="s">
        <v>4782</v>
      </c>
      <c r="D674" s="3">
        <v>50000</v>
      </c>
      <c r="E674" s="4">
        <v>0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0</v>
      </c>
      <c r="P674">
        <f t="shared" si="41"/>
        <v>0</v>
      </c>
      <c r="Q674" s="12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60" x14ac:dyDescent="0.25">
      <c r="A675" s="10">
        <v>673</v>
      </c>
      <c r="B675" s="1" t="s">
        <v>674</v>
      </c>
      <c r="C675" s="1" t="s">
        <v>4783</v>
      </c>
      <c r="D675" s="3">
        <v>100000</v>
      </c>
      <c r="E675" s="4">
        <v>0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0</v>
      </c>
      <c r="Q675" s="12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0" x14ac:dyDescent="0.25">
      <c r="A676" s="10">
        <v>674</v>
      </c>
      <c r="B676" s="1" t="s">
        <v>675</v>
      </c>
      <c r="C676" s="1" t="s">
        <v>4784</v>
      </c>
      <c r="D676" s="3">
        <v>50000</v>
      </c>
      <c r="E676" s="4">
        <v>0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0</v>
      </c>
      <c r="Q676" s="12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60" x14ac:dyDescent="0.25">
      <c r="A677" s="10">
        <v>675</v>
      </c>
      <c r="B677" s="1" t="s">
        <v>676</v>
      </c>
      <c r="C677" s="1" t="s">
        <v>4785</v>
      </c>
      <c r="D677" s="3">
        <v>6000</v>
      </c>
      <c r="E677" s="4">
        <v>1058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18</v>
      </c>
      <c r="P677">
        <f t="shared" si="41"/>
        <v>40.69</v>
      </c>
      <c r="Q677" s="12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0" x14ac:dyDescent="0.25">
      <c r="A678" s="10">
        <v>676</v>
      </c>
      <c r="B678" s="1" t="s">
        <v>677</v>
      </c>
      <c r="C678" s="1" t="s">
        <v>4786</v>
      </c>
      <c r="D678" s="3">
        <v>100000</v>
      </c>
      <c r="E678" s="4">
        <v>0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0</v>
      </c>
      <c r="P678">
        <f t="shared" si="41"/>
        <v>0</v>
      </c>
      <c r="Q678" s="12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75" x14ac:dyDescent="0.25">
      <c r="A679" s="10">
        <v>677</v>
      </c>
      <c r="B679" s="1" t="s">
        <v>678</v>
      </c>
      <c r="C679" s="1" t="s">
        <v>4787</v>
      </c>
      <c r="D679" s="3">
        <v>50000</v>
      </c>
      <c r="E679" s="4">
        <v>0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0</v>
      </c>
      <c r="P679">
        <f t="shared" si="41"/>
        <v>0</v>
      </c>
      <c r="Q679" s="12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60" x14ac:dyDescent="0.25">
      <c r="A680" s="10">
        <v>678</v>
      </c>
      <c r="B680" s="1" t="s">
        <v>679</v>
      </c>
      <c r="C680" s="1" t="s">
        <v>4788</v>
      </c>
      <c r="D680" s="3">
        <v>29000</v>
      </c>
      <c r="E680" s="4">
        <v>20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0</v>
      </c>
      <c r="P680">
        <f t="shared" si="41"/>
        <v>1.18</v>
      </c>
      <c r="Q680" s="12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60" x14ac:dyDescent="0.25">
      <c r="A681" s="10">
        <v>679</v>
      </c>
      <c r="B681" s="1" t="s">
        <v>680</v>
      </c>
      <c r="C681" s="1" t="s">
        <v>4789</v>
      </c>
      <c r="D681" s="3">
        <v>57000</v>
      </c>
      <c r="E681" s="4">
        <v>0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0</v>
      </c>
      <c r="P681">
        <f t="shared" si="41"/>
        <v>0</v>
      </c>
      <c r="Q681" s="12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60" x14ac:dyDescent="0.25">
      <c r="A682" s="10">
        <v>680</v>
      </c>
      <c r="B682" s="1" t="s">
        <v>681</v>
      </c>
      <c r="C682" s="1" t="s">
        <v>4790</v>
      </c>
      <c r="D682" s="3">
        <v>75000</v>
      </c>
      <c r="E682" s="4">
        <v>0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0</v>
      </c>
      <c r="P682">
        <f t="shared" si="41"/>
        <v>0</v>
      </c>
      <c r="Q682" s="12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60" x14ac:dyDescent="0.25">
      <c r="A683" s="10">
        <v>681</v>
      </c>
      <c r="B683" s="1" t="s">
        <v>682</v>
      </c>
      <c r="C683" s="1" t="s">
        <v>4791</v>
      </c>
      <c r="D683" s="3">
        <v>2500</v>
      </c>
      <c r="E683" s="4">
        <v>4021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161</v>
      </c>
      <c r="P683">
        <f t="shared" si="41"/>
        <v>4021</v>
      </c>
      <c r="Q683" s="12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5" x14ac:dyDescent="0.25">
      <c r="A684" s="10">
        <v>682</v>
      </c>
      <c r="B684" s="1" t="s">
        <v>683</v>
      </c>
      <c r="C684" s="1" t="s">
        <v>4792</v>
      </c>
      <c r="D684" s="3">
        <v>50000</v>
      </c>
      <c r="E684" s="4">
        <v>0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0</v>
      </c>
      <c r="Q684" s="12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60" x14ac:dyDescent="0.25">
      <c r="A685" s="10">
        <v>683</v>
      </c>
      <c r="B685" s="1" t="s">
        <v>684</v>
      </c>
      <c r="C685" s="1" t="s">
        <v>4793</v>
      </c>
      <c r="D685" s="3">
        <v>35000</v>
      </c>
      <c r="E685" s="4">
        <v>5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0</v>
      </c>
      <c r="P685">
        <f t="shared" si="41"/>
        <v>1.67</v>
      </c>
      <c r="Q685" s="12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30" x14ac:dyDescent="0.25">
      <c r="A686" s="10">
        <v>684</v>
      </c>
      <c r="B686" s="1" t="s">
        <v>685</v>
      </c>
      <c r="C686" s="1" t="s">
        <v>4794</v>
      </c>
      <c r="D686" s="3">
        <v>320000</v>
      </c>
      <c r="E686" s="4">
        <v>0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0</v>
      </c>
      <c r="P686">
        <f t="shared" si="41"/>
        <v>0</v>
      </c>
      <c r="Q686" s="12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60" x14ac:dyDescent="0.25">
      <c r="A687" s="10">
        <v>685</v>
      </c>
      <c r="B687" s="1" t="s">
        <v>686</v>
      </c>
      <c r="C687" s="1" t="s">
        <v>4795</v>
      </c>
      <c r="D687" s="3">
        <v>2000</v>
      </c>
      <c r="E687" s="4">
        <v>5250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263</v>
      </c>
      <c r="P687">
        <f t="shared" si="41"/>
        <v>525</v>
      </c>
      <c r="Q687" s="12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0" x14ac:dyDescent="0.25">
      <c r="A688" s="10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2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60" x14ac:dyDescent="0.25">
      <c r="A689" s="10">
        <v>687</v>
      </c>
      <c r="B689" s="1" t="s">
        <v>688</v>
      </c>
      <c r="C689" s="1" t="s">
        <v>4797</v>
      </c>
      <c r="D689" s="3">
        <v>100000</v>
      </c>
      <c r="E689" s="4">
        <v>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0</v>
      </c>
      <c r="P689">
        <f t="shared" si="41"/>
        <v>0</v>
      </c>
      <c r="Q689" s="12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60" x14ac:dyDescent="0.25">
      <c r="A690" s="10">
        <v>688</v>
      </c>
      <c r="B690" s="1" t="s">
        <v>689</v>
      </c>
      <c r="C690" s="1" t="s">
        <v>4798</v>
      </c>
      <c r="D690" s="3">
        <v>20000</v>
      </c>
      <c r="E690" s="4">
        <v>52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0</v>
      </c>
      <c r="P690">
        <f t="shared" si="41"/>
        <v>1.44</v>
      </c>
      <c r="Q690" s="12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60" x14ac:dyDescent="0.25">
      <c r="A691" s="10">
        <v>689</v>
      </c>
      <c r="B691" s="1" t="s">
        <v>690</v>
      </c>
      <c r="C691" s="1" t="s">
        <v>4799</v>
      </c>
      <c r="D691" s="3">
        <v>200000</v>
      </c>
      <c r="E691" s="4">
        <v>0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0</v>
      </c>
      <c r="P691">
        <f t="shared" si="41"/>
        <v>0</v>
      </c>
      <c r="Q691" s="12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0" x14ac:dyDescent="0.25">
      <c r="A692" s="10">
        <v>690</v>
      </c>
      <c r="B692" s="1" t="s">
        <v>691</v>
      </c>
      <c r="C692" s="1" t="s">
        <v>4800</v>
      </c>
      <c r="D692" s="3">
        <v>20000</v>
      </c>
      <c r="E692" s="4">
        <v>53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0</v>
      </c>
      <c r="P692">
        <f t="shared" si="41"/>
        <v>1.56</v>
      </c>
      <c r="Q692" s="12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5" x14ac:dyDescent="0.25">
      <c r="A693" s="10">
        <v>691</v>
      </c>
      <c r="B693" s="1" t="s">
        <v>692</v>
      </c>
      <c r="C693" s="1" t="s">
        <v>4801</v>
      </c>
      <c r="D693" s="3">
        <v>50000</v>
      </c>
      <c r="E693" s="4">
        <v>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0</v>
      </c>
      <c r="P693">
        <f t="shared" si="41"/>
        <v>0</v>
      </c>
      <c r="Q693" s="12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60" x14ac:dyDescent="0.25">
      <c r="A694" s="10">
        <v>692</v>
      </c>
      <c r="B694" s="1" t="s">
        <v>693</v>
      </c>
      <c r="C694" s="1" t="s">
        <v>4802</v>
      </c>
      <c r="D694" s="3">
        <v>20000</v>
      </c>
      <c r="E694" s="4">
        <v>53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0</v>
      </c>
      <c r="P694">
        <f t="shared" si="41"/>
        <v>0.26</v>
      </c>
      <c r="Q694" s="12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45" x14ac:dyDescent="0.25">
      <c r="A695" s="10">
        <v>693</v>
      </c>
      <c r="B695" s="1" t="s">
        <v>694</v>
      </c>
      <c r="C695" s="1" t="s">
        <v>4803</v>
      </c>
      <c r="D695" s="3">
        <v>100000</v>
      </c>
      <c r="E695" s="4">
        <v>0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0</v>
      </c>
      <c r="P695">
        <f t="shared" si="41"/>
        <v>0</v>
      </c>
      <c r="Q695" s="12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60" x14ac:dyDescent="0.25">
      <c r="A696" s="10">
        <v>694</v>
      </c>
      <c r="B696" s="1" t="s">
        <v>695</v>
      </c>
      <c r="C696" s="1" t="s">
        <v>4804</v>
      </c>
      <c r="D696" s="3">
        <v>150000</v>
      </c>
      <c r="E696" s="4">
        <v>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0</v>
      </c>
      <c r="Q696" s="12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60" x14ac:dyDescent="0.25">
      <c r="A697" s="10">
        <v>695</v>
      </c>
      <c r="B697" s="1" t="s">
        <v>696</v>
      </c>
      <c r="C697" s="1" t="s">
        <v>4805</v>
      </c>
      <c r="D697" s="3">
        <v>60000</v>
      </c>
      <c r="E697" s="4">
        <v>0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0</v>
      </c>
      <c r="P697">
        <f t="shared" si="41"/>
        <v>0</v>
      </c>
      <c r="Q697" s="12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0" x14ac:dyDescent="0.25">
      <c r="A698" s="10">
        <v>696</v>
      </c>
      <c r="B698" s="1" t="s">
        <v>697</v>
      </c>
      <c r="C698" s="1" t="s">
        <v>4806</v>
      </c>
      <c r="D698" s="3">
        <v>175000</v>
      </c>
      <c r="E698" s="4">
        <v>0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0</v>
      </c>
      <c r="Q698" s="12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60" x14ac:dyDescent="0.25">
      <c r="A699" s="10">
        <v>697</v>
      </c>
      <c r="B699" s="1" t="s">
        <v>698</v>
      </c>
      <c r="C699" s="1" t="s">
        <v>4807</v>
      </c>
      <c r="D699" s="3">
        <v>5000</v>
      </c>
      <c r="E699" s="4">
        <v>1405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28</v>
      </c>
      <c r="P699">
        <f t="shared" si="41"/>
        <v>12.32</v>
      </c>
      <c r="Q699" s="12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60" x14ac:dyDescent="0.25">
      <c r="A700" s="10">
        <v>698</v>
      </c>
      <c r="B700" s="1" t="s">
        <v>699</v>
      </c>
      <c r="C700" s="1" t="s">
        <v>4808</v>
      </c>
      <c r="D700" s="3">
        <v>100000</v>
      </c>
      <c r="E700" s="4">
        <v>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0</v>
      </c>
      <c r="P700">
        <f t="shared" si="41"/>
        <v>0</v>
      </c>
      <c r="Q700" s="12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60" x14ac:dyDescent="0.25">
      <c r="A701" s="10">
        <v>699</v>
      </c>
      <c r="B701" s="1" t="s">
        <v>700</v>
      </c>
      <c r="C701" s="1" t="s">
        <v>4809</v>
      </c>
      <c r="D701" s="3">
        <v>130000</v>
      </c>
      <c r="E701" s="4">
        <v>0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0</v>
      </c>
      <c r="P701">
        <f t="shared" si="41"/>
        <v>0</v>
      </c>
      <c r="Q701" s="12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60" x14ac:dyDescent="0.25">
      <c r="A702" s="10">
        <v>700</v>
      </c>
      <c r="B702" s="1" t="s">
        <v>701</v>
      </c>
      <c r="C702" s="1" t="s">
        <v>4810</v>
      </c>
      <c r="D702" s="3">
        <v>15000</v>
      </c>
      <c r="E702" s="4">
        <v>124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1</v>
      </c>
      <c r="P702">
        <f t="shared" si="41"/>
        <v>4</v>
      </c>
      <c r="Q702" s="12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60" x14ac:dyDescent="0.25">
      <c r="A703" s="10">
        <v>701</v>
      </c>
      <c r="B703" s="1" t="s">
        <v>702</v>
      </c>
      <c r="C703" s="1" t="s">
        <v>4811</v>
      </c>
      <c r="D703" s="3">
        <v>23000</v>
      </c>
      <c r="E703" s="4">
        <v>45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0</v>
      </c>
      <c r="P703">
        <f t="shared" si="41"/>
        <v>2.14</v>
      </c>
      <c r="Q703" s="12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60" x14ac:dyDescent="0.25">
      <c r="A704" s="10">
        <v>702</v>
      </c>
      <c r="B704" s="1" t="s">
        <v>703</v>
      </c>
      <c r="C704" s="1" t="s">
        <v>4812</v>
      </c>
      <c r="D704" s="3">
        <v>15000</v>
      </c>
      <c r="E704" s="4">
        <v>125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1</v>
      </c>
      <c r="P704">
        <f t="shared" si="41"/>
        <v>3.38</v>
      </c>
      <c r="Q704" s="12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5" x14ac:dyDescent="0.25">
      <c r="A705" s="10">
        <v>703</v>
      </c>
      <c r="B705" s="1" t="s">
        <v>704</v>
      </c>
      <c r="C705" s="1" t="s">
        <v>4813</v>
      </c>
      <c r="D705" s="3">
        <v>15000</v>
      </c>
      <c r="E705" s="4">
        <v>125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1</v>
      </c>
      <c r="P705">
        <f t="shared" si="41"/>
        <v>17.86</v>
      </c>
      <c r="Q705" s="12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5" x14ac:dyDescent="0.25">
      <c r="A706" s="10">
        <v>704</v>
      </c>
      <c r="B706" s="1" t="s">
        <v>705</v>
      </c>
      <c r="C706" s="1" t="s">
        <v>4814</v>
      </c>
      <c r="D706" s="3">
        <v>55000</v>
      </c>
      <c r="E706" s="4">
        <v>0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0</v>
      </c>
      <c r="P706">
        <f t="shared" si="41"/>
        <v>0</v>
      </c>
      <c r="Q706" s="12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0" x14ac:dyDescent="0.25">
      <c r="A707" s="10">
        <v>705</v>
      </c>
      <c r="B707" s="1" t="s">
        <v>706</v>
      </c>
      <c r="C707" s="1" t="s">
        <v>4815</v>
      </c>
      <c r="D707" s="3">
        <v>100000</v>
      </c>
      <c r="E707" s="4">
        <v>0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0</v>
      </c>
      <c r="P707">
        <f t="shared" ref="P707:P770" si="45">IFERROR(ROUND(E707/L707,2),0)</f>
        <v>0</v>
      </c>
      <c r="Q707" s="12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60" x14ac:dyDescent="0.25">
      <c r="A708" s="10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2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60" x14ac:dyDescent="0.25">
      <c r="A709" s="10">
        <v>707</v>
      </c>
      <c r="B709" s="1" t="s">
        <v>708</v>
      </c>
      <c r="C709" s="1" t="s">
        <v>4817</v>
      </c>
      <c r="D709" s="3">
        <v>68000</v>
      </c>
      <c r="E709" s="4">
        <v>0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0</v>
      </c>
      <c r="P709">
        <f t="shared" si="45"/>
        <v>0</v>
      </c>
      <c r="Q709" s="12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60" x14ac:dyDescent="0.25">
      <c r="A710" s="10">
        <v>708</v>
      </c>
      <c r="B710" s="1" t="s">
        <v>709</v>
      </c>
      <c r="C710" s="1" t="s">
        <v>4818</v>
      </c>
      <c r="D710" s="3">
        <v>40000</v>
      </c>
      <c r="E710" s="4">
        <v>2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0</v>
      </c>
      <c r="P710">
        <f t="shared" si="45"/>
        <v>0.01</v>
      </c>
      <c r="Q710" s="12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0" x14ac:dyDescent="0.25">
      <c r="A711" s="10">
        <v>709</v>
      </c>
      <c r="B711" s="1" t="s">
        <v>710</v>
      </c>
      <c r="C711" s="1" t="s">
        <v>4819</v>
      </c>
      <c r="D711" s="3">
        <v>15000</v>
      </c>
      <c r="E711" s="4">
        <v>125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1</v>
      </c>
      <c r="P711">
        <f t="shared" si="45"/>
        <v>62.5</v>
      </c>
      <c r="Q711" s="12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45" x14ac:dyDescent="0.25">
      <c r="A712" s="10">
        <v>710</v>
      </c>
      <c r="B712" s="1" t="s">
        <v>711</v>
      </c>
      <c r="C712" s="1" t="s">
        <v>4820</v>
      </c>
      <c r="D712" s="3">
        <v>1200</v>
      </c>
      <c r="E712" s="4">
        <v>10173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848</v>
      </c>
      <c r="P712">
        <f t="shared" si="45"/>
        <v>0</v>
      </c>
      <c r="Q712" s="12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60" x14ac:dyDescent="0.25">
      <c r="A713" s="10">
        <v>711</v>
      </c>
      <c r="B713" s="1" t="s">
        <v>712</v>
      </c>
      <c r="C713" s="1" t="s">
        <v>4821</v>
      </c>
      <c r="D713" s="3">
        <v>100000</v>
      </c>
      <c r="E713" s="4">
        <v>0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0</v>
      </c>
      <c r="P713">
        <f t="shared" si="45"/>
        <v>0</v>
      </c>
      <c r="Q713" s="12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60" x14ac:dyDescent="0.25">
      <c r="A714" s="10">
        <v>712</v>
      </c>
      <c r="B714" s="1" t="s">
        <v>713</v>
      </c>
      <c r="C714" s="1" t="s">
        <v>4822</v>
      </c>
      <c r="D714" s="3">
        <v>48500</v>
      </c>
      <c r="E714" s="4">
        <v>1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0.25</v>
      </c>
      <c r="Q714" s="12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60" x14ac:dyDescent="0.25">
      <c r="A715" s="10">
        <v>713</v>
      </c>
      <c r="B715" s="1" t="s">
        <v>714</v>
      </c>
      <c r="C715" s="1" t="s">
        <v>4823</v>
      </c>
      <c r="D715" s="3">
        <v>25000</v>
      </c>
      <c r="E715" s="4">
        <v>25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0</v>
      </c>
      <c r="P715">
        <f t="shared" si="45"/>
        <v>25</v>
      </c>
      <c r="Q715" s="12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5" x14ac:dyDescent="0.25">
      <c r="A716" s="10">
        <v>714</v>
      </c>
      <c r="B716" s="1" t="s">
        <v>715</v>
      </c>
      <c r="C716" s="1" t="s">
        <v>4824</v>
      </c>
      <c r="D716" s="3">
        <v>15000</v>
      </c>
      <c r="E716" s="4">
        <v>125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</v>
      </c>
      <c r="P716">
        <f t="shared" si="45"/>
        <v>4.46</v>
      </c>
      <c r="Q716" s="12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60" x14ac:dyDescent="0.25">
      <c r="A717" s="10">
        <v>715</v>
      </c>
      <c r="B717" s="1" t="s">
        <v>716</v>
      </c>
      <c r="C717" s="1" t="s">
        <v>4825</v>
      </c>
      <c r="D717" s="3">
        <v>27500</v>
      </c>
      <c r="E717" s="4">
        <v>21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0</v>
      </c>
      <c r="P717">
        <f t="shared" si="45"/>
        <v>1.75</v>
      </c>
      <c r="Q717" s="12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5" x14ac:dyDescent="0.25">
      <c r="A718" s="10">
        <v>716</v>
      </c>
      <c r="B718" s="1" t="s">
        <v>717</v>
      </c>
      <c r="C718" s="1" t="s">
        <v>4826</v>
      </c>
      <c r="D718" s="3">
        <v>7000</v>
      </c>
      <c r="E718" s="4">
        <v>924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13</v>
      </c>
      <c r="P718">
        <f t="shared" si="45"/>
        <v>57.75</v>
      </c>
      <c r="Q718" s="12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30" x14ac:dyDescent="0.25">
      <c r="A719" s="10">
        <v>717</v>
      </c>
      <c r="B719" s="1" t="s">
        <v>718</v>
      </c>
      <c r="C719" s="1" t="s">
        <v>4827</v>
      </c>
      <c r="D719" s="3">
        <v>100000</v>
      </c>
      <c r="E719" s="4">
        <v>0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0</v>
      </c>
      <c r="Q719" s="12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60" x14ac:dyDescent="0.25">
      <c r="A720" s="10">
        <v>718</v>
      </c>
      <c r="B720" s="1" t="s">
        <v>719</v>
      </c>
      <c r="C720" s="1" t="s">
        <v>4828</v>
      </c>
      <c r="D720" s="3">
        <v>12000</v>
      </c>
      <c r="E720" s="4">
        <v>258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2</v>
      </c>
      <c r="P720">
        <f t="shared" si="45"/>
        <v>64.5</v>
      </c>
      <c r="Q720" s="12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60" x14ac:dyDescent="0.25">
      <c r="A721" s="10">
        <v>719</v>
      </c>
      <c r="B721" s="1" t="s">
        <v>720</v>
      </c>
      <c r="C721" s="1" t="s">
        <v>4829</v>
      </c>
      <c r="D721" s="3">
        <v>15000</v>
      </c>
      <c r="E721" s="4">
        <v>125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12.5</v>
      </c>
      <c r="Q721" s="12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5" x14ac:dyDescent="0.25">
      <c r="A722" s="10">
        <v>720</v>
      </c>
      <c r="B722" s="1" t="s">
        <v>721</v>
      </c>
      <c r="C722" s="1" t="s">
        <v>4830</v>
      </c>
      <c r="D722" s="3">
        <v>1900</v>
      </c>
      <c r="E722" s="4">
        <v>6863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361</v>
      </c>
      <c r="P722">
        <f t="shared" si="45"/>
        <v>167.39</v>
      </c>
      <c r="Q722" s="12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60" x14ac:dyDescent="0.25">
      <c r="A723" s="10">
        <v>721</v>
      </c>
      <c r="B723" s="1" t="s">
        <v>722</v>
      </c>
      <c r="C723" s="1" t="s">
        <v>4831</v>
      </c>
      <c r="D723" s="3">
        <v>8200</v>
      </c>
      <c r="E723" s="4">
        <v>660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8</v>
      </c>
      <c r="P723">
        <f t="shared" si="45"/>
        <v>5.55</v>
      </c>
      <c r="Q723" s="12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60" x14ac:dyDescent="0.25">
      <c r="A724" s="10">
        <v>722</v>
      </c>
      <c r="B724" s="1" t="s">
        <v>723</v>
      </c>
      <c r="C724" s="1" t="s">
        <v>4832</v>
      </c>
      <c r="D724" s="3">
        <v>25000</v>
      </c>
      <c r="E724" s="4">
        <v>25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0</v>
      </c>
      <c r="P724">
        <f t="shared" si="45"/>
        <v>0.16</v>
      </c>
      <c r="Q724" s="12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45" x14ac:dyDescent="0.25">
      <c r="A725" s="10">
        <v>723</v>
      </c>
      <c r="B725" s="1" t="s">
        <v>724</v>
      </c>
      <c r="C725" s="1" t="s">
        <v>4833</v>
      </c>
      <c r="D725" s="3">
        <v>5000</v>
      </c>
      <c r="E725" s="4">
        <v>1408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28</v>
      </c>
      <c r="P725">
        <f t="shared" si="45"/>
        <v>14.08</v>
      </c>
      <c r="Q725" s="12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60" x14ac:dyDescent="0.25">
      <c r="A726" s="10">
        <v>724</v>
      </c>
      <c r="B726" s="1" t="s">
        <v>725</v>
      </c>
      <c r="C726" s="1" t="s">
        <v>4834</v>
      </c>
      <c r="D726" s="3">
        <v>7000</v>
      </c>
      <c r="E726" s="4">
        <v>926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13</v>
      </c>
      <c r="P726">
        <f t="shared" si="45"/>
        <v>6.48</v>
      </c>
      <c r="Q726" s="12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5" x14ac:dyDescent="0.25">
      <c r="A727" s="10">
        <v>725</v>
      </c>
      <c r="B727" s="1" t="s">
        <v>726</v>
      </c>
      <c r="C727" s="1" t="s">
        <v>4835</v>
      </c>
      <c r="D727" s="3">
        <v>20000</v>
      </c>
      <c r="E727" s="4">
        <v>53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0</v>
      </c>
      <c r="P727">
        <f t="shared" si="45"/>
        <v>0.38</v>
      </c>
      <c r="Q727" s="12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60" x14ac:dyDescent="0.25">
      <c r="A728" s="10">
        <v>726</v>
      </c>
      <c r="B728" s="1" t="s">
        <v>727</v>
      </c>
      <c r="C728" s="1" t="s">
        <v>4836</v>
      </c>
      <c r="D728" s="3">
        <v>2500</v>
      </c>
      <c r="E728" s="4">
        <v>4022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161</v>
      </c>
      <c r="P728">
        <f t="shared" si="45"/>
        <v>114.91</v>
      </c>
      <c r="Q728" s="12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60" x14ac:dyDescent="0.25">
      <c r="A729" s="10">
        <v>727</v>
      </c>
      <c r="B729" s="1" t="s">
        <v>728</v>
      </c>
      <c r="C729" s="1" t="s">
        <v>4837</v>
      </c>
      <c r="D729" s="3">
        <v>3500</v>
      </c>
      <c r="E729" s="4">
        <v>2537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72</v>
      </c>
      <c r="P729">
        <f t="shared" si="45"/>
        <v>17.03</v>
      </c>
      <c r="Q729" s="12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5" x14ac:dyDescent="0.25">
      <c r="A730" s="10">
        <v>728</v>
      </c>
      <c r="B730" s="1" t="s">
        <v>729</v>
      </c>
      <c r="C730" s="1" t="s">
        <v>4838</v>
      </c>
      <c r="D730" s="3">
        <v>7500</v>
      </c>
      <c r="E730" s="4">
        <v>850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11</v>
      </c>
      <c r="P730">
        <f t="shared" si="45"/>
        <v>6.54</v>
      </c>
      <c r="Q730" s="12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60" x14ac:dyDescent="0.25">
      <c r="A731" s="10">
        <v>729</v>
      </c>
      <c r="B731" s="1" t="s">
        <v>730</v>
      </c>
      <c r="C731" s="1" t="s">
        <v>4839</v>
      </c>
      <c r="D731" s="3">
        <v>4000</v>
      </c>
      <c r="E731" s="4">
        <v>2132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53</v>
      </c>
      <c r="P731">
        <f t="shared" si="45"/>
        <v>17.77</v>
      </c>
      <c r="Q731" s="12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0" x14ac:dyDescent="0.25">
      <c r="A732" s="10">
        <v>730</v>
      </c>
      <c r="B732" s="1" t="s">
        <v>731</v>
      </c>
      <c r="C732" s="1" t="s">
        <v>4840</v>
      </c>
      <c r="D732" s="3">
        <v>20000</v>
      </c>
      <c r="E732" s="4">
        <v>53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0</v>
      </c>
      <c r="P732">
        <f t="shared" si="45"/>
        <v>0.2</v>
      </c>
      <c r="Q732" s="12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5" x14ac:dyDescent="0.25">
      <c r="A733" s="10">
        <v>731</v>
      </c>
      <c r="B733" s="1" t="s">
        <v>732</v>
      </c>
      <c r="C733" s="1" t="s">
        <v>4841</v>
      </c>
      <c r="D733" s="3">
        <v>5000</v>
      </c>
      <c r="E733" s="4">
        <v>1416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28</v>
      </c>
      <c r="P733">
        <f t="shared" si="45"/>
        <v>19.940000000000001</v>
      </c>
      <c r="Q733" s="12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60" x14ac:dyDescent="0.25">
      <c r="A734" s="10">
        <v>732</v>
      </c>
      <c r="B734" s="1" t="s">
        <v>733</v>
      </c>
      <c r="C734" s="1" t="s">
        <v>4842</v>
      </c>
      <c r="D734" s="3">
        <v>40</v>
      </c>
      <c r="E734" s="4">
        <v>348018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870045</v>
      </c>
      <c r="P734">
        <f t="shared" si="45"/>
        <v>26770.62</v>
      </c>
      <c r="Q734" s="12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60" x14ac:dyDescent="0.25">
      <c r="A735" s="10">
        <v>733</v>
      </c>
      <c r="B735" s="1" t="s">
        <v>734</v>
      </c>
      <c r="C735" s="1" t="s">
        <v>4843</v>
      </c>
      <c r="D735" s="3">
        <v>2500</v>
      </c>
      <c r="E735" s="4">
        <v>4028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161</v>
      </c>
      <c r="P735">
        <f t="shared" si="45"/>
        <v>23.83</v>
      </c>
      <c r="Q735" s="12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45" x14ac:dyDescent="0.25">
      <c r="A736" s="10">
        <v>734</v>
      </c>
      <c r="B736" s="1" t="s">
        <v>735</v>
      </c>
      <c r="C736" s="1" t="s">
        <v>4844</v>
      </c>
      <c r="D736" s="3">
        <v>8500</v>
      </c>
      <c r="E736" s="4">
        <v>641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8</v>
      </c>
      <c r="P736">
        <f t="shared" si="45"/>
        <v>11.25</v>
      </c>
      <c r="Q736" s="12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5" x14ac:dyDescent="0.25">
      <c r="A737" s="10">
        <v>735</v>
      </c>
      <c r="B737" s="1" t="s">
        <v>736</v>
      </c>
      <c r="C737" s="1" t="s">
        <v>4845</v>
      </c>
      <c r="D737" s="3">
        <v>47000</v>
      </c>
      <c r="E737" s="4">
        <v>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0</v>
      </c>
      <c r="P737">
        <f t="shared" si="45"/>
        <v>0</v>
      </c>
      <c r="Q737" s="12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60" x14ac:dyDescent="0.25">
      <c r="A738" s="10">
        <v>736</v>
      </c>
      <c r="B738" s="1" t="s">
        <v>737</v>
      </c>
      <c r="C738" s="1" t="s">
        <v>4846</v>
      </c>
      <c r="D738" s="3">
        <v>3600</v>
      </c>
      <c r="E738" s="4">
        <v>2503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70</v>
      </c>
      <c r="P738">
        <f t="shared" si="45"/>
        <v>23.18</v>
      </c>
      <c r="Q738" s="12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60" x14ac:dyDescent="0.25">
      <c r="A739" s="10">
        <v>737</v>
      </c>
      <c r="B739" s="1" t="s">
        <v>738</v>
      </c>
      <c r="C739" s="1" t="s">
        <v>4847</v>
      </c>
      <c r="D739" s="3">
        <v>5000</v>
      </c>
      <c r="E739" s="4">
        <v>1417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28</v>
      </c>
      <c r="P739">
        <f t="shared" si="45"/>
        <v>13.12</v>
      </c>
      <c r="Q739" s="12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0" x14ac:dyDescent="0.25">
      <c r="A740" s="10">
        <v>738</v>
      </c>
      <c r="B740" s="1" t="s">
        <v>739</v>
      </c>
      <c r="C740" s="1" t="s">
        <v>4848</v>
      </c>
      <c r="D740" s="3">
        <v>1500</v>
      </c>
      <c r="E740" s="4">
        <v>7790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519</v>
      </c>
      <c r="P740">
        <f t="shared" si="45"/>
        <v>190</v>
      </c>
      <c r="Q740" s="12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60" x14ac:dyDescent="0.25">
      <c r="A741" s="10">
        <v>739</v>
      </c>
      <c r="B741" s="1" t="s">
        <v>740</v>
      </c>
      <c r="C741" s="1" t="s">
        <v>4849</v>
      </c>
      <c r="D741" s="3">
        <v>6000</v>
      </c>
      <c r="E741" s="4">
        <v>1060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18</v>
      </c>
      <c r="P741">
        <f t="shared" si="45"/>
        <v>7.63</v>
      </c>
      <c r="Q741" s="12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60" x14ac:dyDescent="0.25">
      <c r="A742" s="10">
        <v>740</v>
      </c>
      <c r="B742" s="1" t="s">
        <v>741</v>
      </c>
      <c r="C742" s="1" t="s">
        <v>4850</v>
      </c>
      <c r="D742" s="3">
        <v>3000</v>
      </c>
      <c r="E742" s="4">
        <v>3005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100</v>
      </c>
      <c r="P742">
        <f t="shared" si="45"/>
        <v>158.16</v>
      </c>
      <c r="Q742" s="12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0" x14ac:dyDescent="0.25">
      <c r="A743" s="10">
        <v>741</v>
      </c>
      <c r="B743" s="1" t="s">
        <v>742</v>
      </c>
      <c r="C743" s="1" t="s">
        <v>4851</v>
      </c>
      <c r="D743" s="3">
        <v>13000</v>
      </c>
      <c r="E743" s="4">
        <v>216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2</v>
      </c>
      <c r="P743">
        <f t="shared" si="45"/>
        <v>2.2999999999999998</v>
      </c>
      <c r="Q743" s="12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60" x14ac:dyDescent="0.25">
      <c r="A744" s="10">
        <v>742</v>
      </c>
      <c r="B744" s="1" t="s">
        <v>743</v>
      </c>
      <c r="C744" s="1" t="s">
        <v>4852</v>
      </c>
      <c r="D744" s="3">
        <v>1400</v>
      </c>
      <c r="E744" s="4">
        <v>9725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695</v>
      </c>
      <c r="P744">
        <f t="shared" si="45"/>
        <v>422.83</v>
      </c>
      <c r="Q744" s="12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60" x14ac:dyDescent="0.25">
      <c r="A745" s="10">
        <v>743</v>
      </c>
      <c r="B745" s="1" t="s">
        <v>744</v>
      </c>
      <c r="C745" s="1" t="s">
        <v>4853</v>
      </c>
      <c r="D745" s="3">
        <v>550</v>
      </c>
      <c r="E745" s="4">
        <v>27675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5032</v>
      </c>
      <c r="P745">
        <f t="shared" si="45"/>
        <v>1845</v>
      </c>
      <c r="Q745" s="12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45" x14ac:dyDescent="0.25">
      <c r="A746" s="10">
        <v>744</v>
      </c>
      <c r="B746" s="1" t="s">
        <v>745</v>
      </c>
      <c r="C746" s="1" t="s">
        <v>4854</v>
      </c>
      <c r="D746" s="3">
        <v>5000</v>
      </c>
      <c r="E746" s="4">
        <v>1419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28</v>
      </c>
      <c r="P746">
        <f t="shared" si="45"/>
        <v>22.89</v>
      </c>
      <c r="Q746" s="12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60" x14ac:dyDescent="0.25">
      <c r="A747" s="10">
        <v>745</v>
      </c>
      <c r="B747" s="1" t="s">
        <v>746</v>
      </c>
      <c r="C747" s="1" t="s">
        <v>4855</v>
      </c>
      <c r="D747" s="3">
        <v>2220</v>
      </c>
      <c r="E747" s="4">
        <v>5051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228</v>
      </c>
      <c r="P747">
        <f t="shared" si="45"/>
        <v>68.260000000000005</v>
      </c>
      <c r="Q747" s="12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30" x14ac:dyDescent="0.25">
      <c r="A748" s="10">
        <v>746</v>
      </c>
      <c r="B748" s="1" t="s">
        <v>747</v>
      </c>
      <c r="C748" s="1" t="s">
        <v>4856</v>
      </c>
      <c r="D748" s="3">
        <v>2987</v>
      </c>
      <c r="E748" s="4">
        <v>3660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123</v>
      </c>
      <c r="P748">
        <f t="shared" si="45"/>
        <v>37.729999999999997</v>
      </c>
      <c r="Q748" s="12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60" x14ac:dyDescent="0.25">
      <c r="A749" s="10">
        <v>747</v>
      </c>
      <c r="B749" s="1" t="s">
        <v>748</v>
      </c>
      <c r="C749" s="1" t="s">
        <v>4857</v>
      </c>
      <c r="D749" s="3">
        <v>7000</v>
      </c>
      <c r="E749" s="4">
        <v>926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13</v>
      </c>
      <c r="P749">
        <f t="shared" si="45"/>
        <v>16.84</v>
      </c>
      <c r="Q749" s="12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5" x14ac:dyDescent="0.25">
      <c r="A750" s="10">
        <v>748</v>
      </c>
      <c r="B750" s="1" t="s">
        <v>749</v>
      </c>
      <c r="C750" s="1" t="s">
        <v>4858</v>
      </c>
      <c r="D750" s="3">
        <v>2000</v>
      </c>
      <c r="E750" s="4">
        <v>5258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263</v>
      </c>
      <c r="P750">
        <f t="shared" si="45"/>
        <v>119.5</v>
      </c>
      <c r="Q750" s="12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60" x14ac:dyDescent="0.25">
      <c r="A751" s="10">
        <v>749</v>
      </c>
      <c r="B751" s="1" t="s">
        <v>750</v>
      </c>
      <c r="C751" s="1" t="s">
        <v>4859</v>
      </c>
      <c r="D751" s="3">
        <v>10000</v>
      </c>
      <c r="E751" s="4">
        <v>362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4</v>
      </c>
      <c r="P751">
        <f t="shared" si="45"/>
        <v>3.29</v>
      </c>
      <c r="Q751" s="12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60" x14ac:dyDescent="0.25">
      <c r="A752" s="10">
        <v>750</v>
      </c>
      <c r="B752" s="1" t="s">
        <v>751</v>
      </c>
      <c r="C752" s="1" t="s">
        <v>4860</v>
      </c>
      <c r="D752" s="3">
        <v>4444</v>
      </c>
      <c r="E752" s="4">
        <v>2076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47</v>
      </c>
      <c r="P752">
        <f t="shared" si="45"/>
        <v>35.19</v>
      </c>
      <c r="Q752" s="12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5" x14ac:dyDescent="0.25">
      <c r="A753" s="10">
        <v>751</v>
      </c>
      <c r="B753" s="1" t="s">
        <v>752</v>
      </c>
      <c r="C753" s="1" t="s">
        <v>4861</v>
      </c>
      <c r="D753" s="3">
        <v>3000</v>
      </c>
      <c r="E753" s="4">
        <v>3010.01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100</v>
      </c>
      <c r="P753">
        <f t="shared" si="45"/>
        <v>48.55</v>
      </c>
      <c r="Q753" s="12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60" x14ac:dyDescent="0.25">
      <c r="A754" s="10">
        <v>752</v>
      </c>
      <c r="B754" s="1" t="s">
        <v>753</v>
      </c>
      <c r="C754" s="1" t="s">
        <v>4862</v>
      </c>
      <c r="D754" s="3">
        <v>5000</v>
      </c>
      <c r="E754" s="4">
        <v>1430.06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29</v>
      </c>
      <c r="P754">
        <f t="shared" si="45"/>
        <v>13.62</v>
      </c>
      <c r="Q754" s="12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60" x14ac:dyDescent="0.25">
      <c r="A755" s="10">
        <v>753</v>
      </c>
      <c r="B755" s="1" t="s">
        <v>754</v>
      </c>
      <c r="C755" s="1" t="s">
        <v>4863</v>
      </c>
      <c r="D755" s="3">
        <v>10000</v>
      </c>
      <c r="E755" s="4">
        <v>367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4</v>
      </c>
      <c r="P755">
        <f t="shared" si="45"/>
        <v>14.12</v>
      </c>
      <c r="Q755" s="12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60" x14ac:dyDescent="0.25">
      <c r="A756" s="10">
        <v>754</v>
      </c>
      <c r="B756" s="1" t="s">
        <v>755</v>
      </c>
      <c r="C756" s="1" t="s">
        <v>4864</v>
      </c>
      <c r="D756" s="3">
        <v>2000</v>
      </c>
      <c r="E756" s="4">
        <v>5259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263</v>
      </c>
      <c r="P756">
        <f t="shared" si="45"/>
        <v>107.33</v>
      </c>
      <c r="Q756" s="12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5" x14ac:dyDescent="0.25">
      <c r="A757" s="10">
        <v>755</v>
      </c>
      <c r="B757" s="1" t="s">
        <v>756</v>
      </c>
      <c r="C757" s="1" t="s">
        <v>4865</v>
      </c>
      <c r="D757" s="3">
        <v>2500</v>
      </c>
      <c r="E757" s="4">
        <v>4030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161</v>
      </c>
      <c r="P757">
        <f t="shared" si="45"/>
        <v>59.26</v>
      </c>
      <c r="Q757" s="12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5" x14ac:dyDescent="0.25">
      <c r="A758" s="10">
        <v>756</v>
      </c>
      <c r="B758" s="1" t="s">
        <v>757</v>
      </c>
      <c r="C758" s="1" t="s">
        <v>4866</v>
      </c>
      <c r="D758" s="3">
        <v>700</v>
      </c>
      <c r="E758" s="4">
        <v>21935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3134</v>
      </c>
      <c r="P758">
        <f t="shared" si="45"/>
        <v>997.05</v>
      </c>
      <c r="Q758" s="12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60" x14ac:dyDescent="0.25">
      <c r="A759" s="10">
        <v>757</v>
      </c>
      <c r="B759" s="1" t="s">
        <v>758</v>
      </c>
      <c r="C759" s="1" t="s">
        <v>4867</v>
      </c>
      <c r="D759" s="3">
        <v>250</v>
      </c>
      <c r="E759" s="4">
        <v>92848.5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37139</v>
      </c>
      <c r="P759">
        <f t="shared" si="45"/>
        <v>5158.25</v>
      </c>
      <c r="Q759" s="12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45" x14ac:dyDescent="0.25">
      <c r="A760" s="10">
        <v>758</v>
      </c>
      <c r="B760" s="1" t="s">
        <v>759</v>
      </c>
      <c r="C760" s="1" t="s">
        <v>4868</v>
      </c>
      <c r="D760" s="3">
        <v>2500</v>
      </c>
      <c r="E760" s="4">
        <v>4035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161</v>
      </c>
      <c r="P760">
        <f t="shared" si="45"/>
        <v>212.37</v>
      </c>
      <c r="Q760" s="12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5" x14ac:dyDescent="0.25">
      <c r="A761" s="10">
        <v>759</v>
      </c>
      <c r="B761" s="1" t="s">
        <v>760</v>
      </c>
      <c r="C761" s="1" t="s">
        <v>4869</v>
      </c>
      <c r="D761" s="3">
        <v>5000</v>
      </c>
      <c r="E761" s="4">
        <v>1431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29</v>
      </c>
      <c r="P761">
        <f t="shared" si="45"/>
        <v>14.45</v>
      </c>
      <c r="Q761" s="12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60" x14ac:dyDescent="0.25">
      <c r="A762" s="10">
        <v>760</v>
      </c>
      <c r="B762" s="1" t="s">
        <v>761</v>
      </c>
      <c r="C762" s="1" t="s">
        <v>4870</v>
      </c>
      <c r="D762" s="3">
        <v>2200</v>
      </c>
      <c r="E762" s="4">
        <v>5055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230</v>
      </c>
      <c r="P762">
        <f t="shared" si="45"/>
        <v>0</v>
      </c>
      <c r="Q762" s="12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5" x14ac:dyDescent="0.25">
      <c r="A763" s="10">
        <v>761</v>
      </c>
      <c r="B763" s="1" t="s">
        <v>762</v>
      </c>
      <c r="C763" s="1" t="s">
        <v>4871</v>
      </c>
      <c r="D763" s="3">
        <v>5000</v>
      </c>
      <c r="E763" s="4">
        <v>1434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29</v>
      </c>
      <c r="P763">
        <f t="shared" si="45"/>
        <v>239</v>
      </c>
      <c r="Q763" s="12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5" x14ac:dyDescent="0.25">
      <c r="A764" s="10">
        <v>762</v>
      </c>
      <c r="B764" s="1" t="s">
        <v>763</v>
      </c>
      <c r="C764" s="1" t="s">
        <v>4872</v>
      </c>
      <c r="D764" s="3">
        <v>3500</v>
      </c>
      <c r="E764" s="4">
        <v>2540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73</v>
      </c>
      <c r="P764">
        <f t="shared" si="45"/>
        <v>0</v>
      </c>
      <c r="Q764" s="12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5" x14ac:dyDescent="0.25">
      <c r="A765" s="10">
        <v>763</v>
      </c>
      <c r="B765" s="1" t="s">
        <v>764</v>
      </c>
      <c r="C765" s="1" t="s">
        <v>4873</v>
      </c>
      <c r="D765" s="3">
        <v>4290</v>
      </c>
      <c r="E765" s="4">
        <v>2100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49</v>
      </c>
      <c r="P765">
        <f t="shared" si="45"/>
        <v>2100</v>
      </c>
      <c r="Q765" s="12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5" x14ac:dyDescent="0.25">
      <c r="A766" s="10">
        <v>764</v>
      </c>
      <c r="B766" s="1" t="s">
        <v>765</v>
      </c>
      <c r="C766" s="1" t="s">
        <v>4874</v>
      </c>
      <c r="D766" s="3">
        <v>5000</v>
      </c>
      <c r="E766" s="4">
        <v>1436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29</v>
      </c>
      <c r="P766">
        <f t="shared" si="45"/>
        <v>0</v>
      </c>
      <c r="Q766" s="12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60" x14ac:dyDescent="0.25">
      <c r="A767" s="10">
        <v>765</v>
      </c>
      <c r="B767" s="1" t="s">
        <v>766</v>
      </c>
      <c r="C767" s="1" t="s">
        <v>4875</v>
      </c>
      <c r="D767" s="3">
        <v>7000</v>
      </c>
      <c r="E767" s="4">
        <v>930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13</v>
      </c>
      <c r="P767">
        <f t="shared" si="45"/>
        <v>21.14</v>
      </c>
      <c r="Q767" s="12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60" x14ac:dyDescent="0.25">
      <c r="A768" s="10">
        <v>766</v>
      </c>
      <c r="B768" s="1" t="s">
        <v>767</v>
      </c>
      <c r="C768" s="1" t="s">
        <v>4876</v>
      </c>
      <c r="D768" s="3">
        <v>4000</v>
      </c>
      <c r="E768" s="4">
        <v>2132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53</v>
      </c>
      <c r="P768">
        <f t="shared" si="45"/>
        <v>0</v>
      </c>
      <c r="Q768" s="12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75" x14ac:dyDescent="0.25">
      <c r="A769" s="10">
        <v>767</v>
      </c>
      <c r="B769" s="1" t="s">
        <v>768</v>
      </c>
      <c r="C769" s="1" t="s">
        <v>4877</v>
      </c>
      <c r="D769" s="3">
        <v>5000</v>
      </c>
      <c r="E769" s="4">
        <v>1437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29</v>
      </c>
      <c r="P769">
        <f t="shared" si="45"/>
        <v>479</v>
      </c>
      <c r="Q769" s="12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60" x14ac:dyDescent="0.25">
      <c r="A770" s="10">
        <v>768</v>
      </c>
      <c r="B770" s="1" t="s">
        <v>769</v>
      </c>
      <c r="C770" s="1" t="s">
        <v>4878</v>
      </c>
      <c r="D770" s="3">
        <v>2500</v>
      </c>
      <c r="E770" s="4">
        <v>4037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161</v>
      </c>
      <c r="P770">
        <f t="shared" si="45"/>
        <v>0</v>
      </c>
      <c r="Q770" s="12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60" x14ac:dyDescent="0.25">
      <c r="A771" s="10">
        <v>769</v>
      </c>
      <c r="B771" s="1" t="s">
        <v>770</v>
      </c>
      <c r="C771" s="1" t="s">
        <v>4879</v>
      </c>
      <c r="D771" s="3">
        <v>4000</v>
      </c>
      <c r="E771" s="4">
        <v>2140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54</v>
      </c>
      <c r="P771">
        <f t="shared" ref="P771:P834" si="49">IFERROR(ROUND(E771/L771,2),0)</f>
        <v>41.15</v>
      </c>
      <c r="Q771" s="12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0" x14ac:dyDescent="0.25">
      <c r="A772" s="10">
        <v>770</v>
      </c>
      <c r="B772" s="1" t="s">
        <v>771</v>
      </c>
      <c r="C772" s="1" t="s">
        <v>4880</v>
      </c>
      <c r="D772" s="3">
        <v>17500</v>
      </c>
      <c r="E772" s="4">
        <v>100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1</v>
      </c>
      <c r="P772">
        <f t="shared" si="49"/>
        <v>0</v>
      </c>
      <c r="Q772" s="12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5" x14ac:dyDescent="0.25">
      <c r="A773" s="10">
        <v>771</v>
      </c>
      <c r="B773" s="1" t="s">
        <v>772</v>
      </c>
      <c r="C773" s="1" t="s">
        <v>4881</v>
      </c>
      <c r="D773" s="3">
        <v>38000</v>
      </c>
      <c r="E773" s="4">
        <v>5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5</v>
      </c>
      <c r="Q773" s="12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0" x14ac:dyDescent="0.25">
      <c r="A774" s="10">
        <v>772</v>
      </c>
      <c r="B774" s="1" t="s">
        <v>773</v>
      </c>
      <c r="C774" s="1" t="s">
        <v>4882</v>
      </c>
      <c r="D774" s="3">
        <v>1500</v>
      </c>
      <c r="E774" s="4">
        <v>7793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520</v>
      </c>
      <c r="P774">
        <f t="shared" si="49"/>
        <v>7793</v>
      </c>
      <c r="Q774" s="12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60" x14ac:dyDescent="0.25">
      <c r="A775" s="10">
        <v>773</v>
      </c>
      <c r="B775" s="1" t="s">
        <v>774</v>
      </c>
      <c r="C775" s="1" t="s">
        <v>4883</v>
      </c>
      <c r="D775" s="3">
        <v>3759</v>
      </c>
      <c r="E775" s="4">
        <v>2500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67</v>
      </c>
      <c r="P775">
        <f t="shared" si="49"/>
        <v>1250</v>
      </c>
      <c r="Q775" s="12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60" x14ac:dyDescent="0.25">
      <c r="A776" s="10">
        <v>774</v>
      </c>
      <c r="B776" s="1" t="s">
        <v>775</v>
      </c>
      <c r="C776" s="1" t="s">
        <v>4884</v>
      </c>
      <c r="D776" s="3">
        <v>500</v>
      </c>
      <c r="E776" s="4">
        <v>30303.24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6061</v>
      </c>
      <c r="P776">
        <f t="shared" si="49"/>
        <v>3367.03</v>
      </c>
      <c r="Q776" s="12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5" x14ac:dyDescent="0.25">
      <c r="A777" s="10">
        <v>775</v>
      </c>
      <c r="B777" s="1" t="s">
        <v>776</v>
      </c>
      <c r="C777" s="1" t="s">
        <v>4885</v>
      </c>
      <c r="D777" s="3">
        <v>10000</v>
      </c>
      <c r="E777" s="4">
        <v>369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4</v>
      </c>
      <c r="P777">
        <f t="shared" si="49"/>
        <v>73.8</v>
      </c>
      <c r="Q777" s="12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60" x14ac:dyDescent="0.25">
      <c r="A778" s="10">
        <v>776</v>
      </c>
      <c r="B778" s="1" t="s">
        <v>777</v>
      </c>
      <c r="C778" s="1" t="s">
        <v>4886</v>
      </c>
      <c r="D778" s="3">
        <v>7000</v>
      </c>
      <c r="E778" s="4">
        <v>950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14</v>
      </c>
      <c r="P778">
        <f t="shared" si="49"/>
        <v>16.670000000000002</v>
      </c>
      <c r="Q778" s="12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60" x14ac:dyDescent="0.25">
      <c r="A779" s="10">
        <v>777</v>
      </c>
      <c r="B779" s="1" t="s">
        <v>778</v>
      </c>
      <c r="C779" s="1" t="s">
        <v>4887</v>
      </c>
      <c r="D779" s="3">
        <v>3000</v>
      </c>
      <c r="E779" s="4">
        <v>3012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100</v>
      </c>
      <c r="P779">
        <f t="shared" si="49"/>
        <v>1004</v>
      </c>
      <c r="Q779" s="12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5" x14ac:dyDescent="0.25">
      <c r="A780" s="10">
        <v>778</v>
      </c>
      <c r="B780" s="1" t="s">
        <v>779</v>
      </c>
      <c r="C780" s="1" t="s">
        <v>4888</v>
      </c>
      <c r="D780" s="3">
        <v>500</v>
      </c>
      <c r="E780" s="4">
        <v>30315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6063</v>
      </c>
      <c r="P780">
        <f t="shared" si="49"/>
        <v>30315</v>
      </c>
      <c r="Q780" s="12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60" x14ac:dyDescent="0.25">
      <c r="A781" s="10">
        <v>779</v>
      </c>
      <c r="B781" s="1" t="s">
        <v>780</v>
      </c>
      <c r="C781" s="1" t="s">
        <v>4889</v>
      </c>
      <c r="D781" s="3">
        <v>15000</v>
      </c>
      <c r="E781" s="4">
        <v>125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1</v>
      </c>
      <c r="P781">
        <f t="shared" si="49"/>
        <v>20.83</v>
      </c>
      <c r="Q781" s="12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45" x14ac:dyDescent="0.25">
      <c r="A782" s="10">
        <v>780</v>
      </c>
      <c r="B782" s="1" t="s">
        <v>781</v>
      </c>
      <c r="C782" s="1" t="s">
        <v>4890</v>
      </c>
      <c r="D782" s="3">
        <v>1000</v>
      </c>
      <c r="E782" s="4">
        <v>11545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1155</v>
      </c>
      <c r="P782">
        <f t="shared" si="49"/>
        <v>427.59</v>
      </c>
      <c r="Q782" s="12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5" x14ac:dyDescent="0.25">
      <c r="A783" s="10">
        <v>781</v>
      </c>
      <c r="B783" s="1" t="s">
        <v>782</v>
      </c>
      <c r="C783" s="1" t="s">
        <v>4891</v>
      </c>
      <c r="D783" s="3">
        <v>800</v>
      </c>
      <c r="E783" s="4">
        <v>18855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2357</v>
      </c>
      <c r="P783">
        <f t="shared" si="49"/>
        <v>754.2</v>
      </c>
      <c r="Q783" s="12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5" x14ac:dyDescent="0.25">
      <c r="A784" s="10">
        <v>782</v>
      </c>
      <c r="B784" s="1" t="s">
        <v>783</v>
      </c>
      <c r="C784" s="1" t="s">
        <v>4892</v>
      </c>
      <c r="D784" s="3">
        <v>700</v>
      </c>
      <c r="E784" s="4">
        <v>21994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3142</v>
      </c>
      <c r="P784">
        <f t="shared" si="49"/>
        <v>1571</v>
      </c>
      <c r="Q784" s="12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60" x14ac:dyDescent="0.25">
      <c r="A785" s="10">
        <v>783</v>
      </c>
      <c r="B785" s="1" t="s">
        <v>784</v>
      </c>
      <c r="C785" s="1" t="s">
        <v>4893</v>
      </c>
      <c r="D785" s="3">
        <v>1500</v>
      </c>
      <c r="E785" s="4">
        <v>7795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520</v>
      </c>
      <c r="P785">
        <f t="shared" si="49"/>
        <v>222.71</v>
      </c>
      <c r="Q785" s="12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60" x14ac:dyDescent="0.25">
      <c r="A786" s="10">
        <v>784</v>
      </c>
      <c r="B786" s="1" t="s">
        <v>785</v>
      </c>
      <c r="C786" s="1" t="s">
        <v>4894</v>
      </c>
      <c r="D786" s="3">
        <v>1000</v>
      </c>
      <c r="E786" s="4">
        <v>11545.1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1155</v>
      </c>
      <c r="P786">
        <f t="shared" si="49"/>
        <v>1154.51</v>
      </c>
      <c r="Q786" s="12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60" x14ac:dyDescent="0.25">
      <c r="A787" s="10">
        <v>785</v>
      </c>
      <c r="B787" s="1" t="s">
        <v>786</v>
      </c>
      <c r="C787" s="1" t="s">
        <v>4895</v>
      </c>
      <c r="D787" s="3">
        <v>500</v>
      </c>
      <c r="E787" s="4">
        <v>30334.83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6067</v>
      </c>
      <c r="P787">
        <f t="shared" si="49"/>
        <v>1046.03</v>
      </c>
      <c r="Q787" s="12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5" x14ac:dyDescent="0.25">
      <c r="A788" s="10">
        <v>786</v>
      </c>
      <c r="B788" s="1" t="s">
        <v>787</v>
      </c>
      <c r="C788" s="1" t="s">
        <v>4896</v>
      </c>
      <c r="D788" s="3">
        <v>5000</v>
      </c>
      <c r="E788" s="4">
        <v>1438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29</v>
      </c>
      <c r="P788">
        <f t="shared" si="49"/>
        <v>32.68</v>
      </c>
      <c r="Q788" s="12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60" x14ac:dyDescent="0.25">
      <c r="A789" s="10">
        <v>787</v>
      </c>
      <c r="B789" s="1" t="s">
        <v>788</v>
      </c>
      <c r="C789" s="1" t="s">
        <v>4897</v>
      </c>
      <c r="D789" s="3">
        <v>1200</v>
      </c>
      <c r="E789" s="4">
        <v>10182.02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849</v>
      </c>
      <c r="P789">
        <f t="shared" si="49"/>
        <v>598.94000000000005</v>
      </c>
      <c r="Q789" s="12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60" x14ac:dyDescent="0.25">
      <c r="A790" s="10">
        <v>788</v>
      </c>
      <c r="B790" s="1" t="s">
        <v>789</v>
      </c>
      <c r="C790" s="1" t="s">
        <v>4898</v>
      </c>
      <c r="D790" s="3">
        <v>1000</v>
      </c>
      <c r="E790" s="4">
        <v>11570.92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1157</v>
      </c>
      <c r="P790">
        <f t="shared" si="49"/>
        <v>340.32</v>
      </c>
      <c r="Q790" s="12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5" x14ac:dyDescent="0.25">
      <c r="A791" s="10">
        <v>789</v>
      </c>
      <c r="B791" s="1" t="s">
        <v>790</v>
      </c>
      <c r="C791" s="1" t="s">
        <v>4899</v>
      </c>
      <c r="D791" s="3">
        <v>1700</v>
      </c>
      <c r="E791" s="4">
        <v>7336.01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432</v>
      </c>
      <c r="P791">
        <f t="shared" si="49"/>
        <v>524</v>
      </c>
      <c r="Q791" s="12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60" x14ac:dyDescent="0.25">
      <c r="A792" s="10">
        <v>790</v>
      </c>
      <c r="B792" s="1" t="s">
        <v>791</v>
      </c>
      <c r="C792" s="1" t="s">
        <v>4900</v>
      </c>
      <c r="D792" s="3">
        <v>10000</v>
      </c>
      <c r="E792" s="4">
        <v>371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4</v>
      </c>
      <c r="P792">
        <f t="shared" si="49"/>
        <v>2.38</v>
      </c>
      <c r="Q792" s="12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60" x14ac:dyDescent="0.25">
      <c r="A793" s="10">
        <v>791</v>
      </c>
      <c r="B793" s="1" t="s">
        <v>792</v>
      </c>
      <c r="C793" s="1" t="s">
        <v>4901</v>
      </c>
      <c r="D793" s="3">
        <v>7500</v>
      </c>
      <c r="E793" s="4">
        <v>850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11</v>
      </c>
      <c r="P793">
        <f t="shared" si="49"/>
        <v>6.64</v>
      </c>
      <c r="Q793" s="12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0" x14ac:dyDescent="0.25">
      <c r="A794" s="10">
        <v>792</v>
      </c>
      <c r="B794" s="1" t="s">
        <v>793</v>
      </c>
      <c r="C794" s="1" t="s">
        <v>4902</v>
      </c>
      <c r="D794" s="3">
        <v>2500</v>
      </c>
      <c r="E794" s="4">
        <v>4040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162</v>
      </c>
      <c r="P794">
        <f t="shared" si="49"/>
        <v>67.33</v>
      </c>
      <c r="Q794" s="12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60" x14ac:dyDescent="0.25">
      <c r="A795" s="10">
        <v>793</v>
      </c>
      <c r="B795" s="1" t="s">
        <v>794</v>
      </c>
      <c r="C795" s="1" t="s">
        <v>4903</v>
      </c>
      <c r="D795" s="3">
        <v>2750</v>
      </c>
      <c r="E795" s="4">
        <v>3791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138</v>
      </c>
      <c r="P795">
        <f t="shared" si="49"/>
        <v>118.47</v>
      </c>
      <c r="Q795" s="12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60" x14ac:dyDescent="0.25">
      <c r="A796" s="10">
        <v>794</v>
      </c>
      <c r="B796" s="1" t="s">
        <v>795</v>
      </c>
      <c r="C796" s="1" t="s">
        <v>4904</v>
      </c>
      <c r="D796" s="3">
        <v>8000</v>
      </c>
      <c r="E796" s="4">
        <v>684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9</v>
      </c>
      <c r="P796">
        <f t="shared" si="49"/>
        <v>12.91</v>
      </c>
      <c r="Q796" s="12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60" x14ac:dyDescent="0.25">
      <c r="A797" s="10">
        <v>795</v>
      </c>
      <c r="B797" s="1" t="s">
        <v>796</v>
      </c>
      <c r="C797" s="1" t="s">
        <v>4905</v>
      </c>
      <c r="D797" s="3">
        <v>14000</v>
      </c>
      <c r="E797" s="4">
        <v>205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</v>
      </c>
      <c r="P797">
        <f t="shared" si="49"/>
        <v>1.1100000000000001</v>
      </c>
      <c r="Q797" s="12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0" x14ac:dyDescent="0.25">
      <c r="A798" s="10">
        <v>796</v>
      </c>
      <c r="B798" s="1" t="s">
        <v>797</v>
      </c>
      <c r="C798" s="1" t="s">
        <v>4906</v>
      </c>
      <c r="D798" s="3">
        <v>10000</v>
      </c>
      <c r="E798" s="4">
        <v>375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4</v>
      </c>
      <c r="P798">
        <f t="shared" si="49"/>
        <v>4.17</v>
      </c>
      <c r="Q798" s="12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60" x14ac:dyDescent="0.25">
      <c r="A799" s="10">
        <v>797</v>
      </c>
      <c r="B799" s="1" t="s">
        <v>798</v>
      </c>
      <c r="C799" s="1" t="s">
        <v>4907</v>
      </c>
      <c r="D799" s="3">
        <v>3000</v>
      </c>
      <c r="E799" s="4">
        <v>3014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100</v>
      </c>
      <c r="P799">
        <f t="shared" si="49"/>
        <v>42.45</v>
      </c>
      <c r="Q799" s="12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5" x14ac:dyDescent="0.25">
      <c r="A800" s="10">
        <v>798</v>
      </c>
      <c r="B800" s="1" t="s">
        <v>799</v>
      </c>
      <c r="C800" s="1" t="s">
        <v>4908</v>
      </c>
      <c r="D800" s="3">
        <v>3500</v>
      </c>
      <c r="E800" s="4">
        <v>2545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73</v>
      </c>
      <c r="P800">
        <f t="shared" si="49"/>
        <v>29.25</v>
      </c>
      <c r="Q800" s="12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60" x14ac:dyDescent="0.25">
      <c r="A801" s="10">
        <v>799</v>
      </c>
      <c r="B801" s="1" t="s">
        <v>800</v>
      </c>
      <c r="C801" s="1" t="s">
        <v>4909</v>
      </c>
      <c r="D801" s="3">
        <v>5000</v>
      </c>
      <c r="E801" s="4">
        <v>1445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29</v>
      </c>
      <c r="P801">
        <f t="shared" si="49"/>
        <v>51.61</v>
      </c>
      <c r="Q801" s="12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5" x14ac:dyDescent="0.25">
      <c r="A802" s="10">
        <v>800</v>
      </c>
      <c r="B802" s="1" t="s">
        <v>801</v>
      </c>
      <c r="C802" s="1" t="s">
        <v>4910</v>
      </c>
      <c r="D802" s="3">
        <v>1500</v>
      </c>
      <c r="E802" s="4">
        <v>7810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521</v>
      </c>
      <c r="P802">
        <f t="shared" si="49"/>
        <v>139.46</v>
      </c>
      <c r="Q802" s="12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5" x14ac:dyDescent="0.25">
      <c r="A803" s="10">
        <v>801</v>
      </c>
      <c r="B803" s="1" t="s">
        <v>802</v>
      </c>
      <c r="C803" s="1" t="s">
        <v>4911</v>
      </c>
      <c r="D803" s="3">
        <v>2000</v>
      </c>
      <c r="E803" s="4">
        <v>5260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263</v>
      </c>
      <c r="P803">
        <f t="shared" si="49"/>
        <v>103.14</v>
      </c>
      <c r="Q803" s="12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60" x14ac:dyDescent="0.25">
      <c r="A804" s="10">
        <v>802</v>
      </c>
      <c r="B804" s="1" t="s">
        <v>803</v>
      </c>
      <c r="C804" s="1" t="s">
        <v>4912</v>
      </c>
      <c r="D804" s="3">
        <v>6000</v>
      </c>
      <c r="E804" s="4">
        <v>1060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18</v>
      </c>
      <c r="P804">
        <f t="shared" si="49"/>
        <v>14.13</v>
      </c>
      <c r="Q804" s="12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60" x14ac:dyDescent="0.25">
      <c r="A805" s="10">
        <v>803</v>
      </c>
      <c r="B805" s="1" t="s">
        <v>804</v>
      </c>
      <c r="C805" s="1" t="s">
        <v>4913</v>
      </c>
      <c r="D805" s="3">
        <v>2300</v>
      </c>
      <c r="E805" s="4">
        <v>5040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219</v>
      </c>
      <c r="P805">
        <f t="shared" si="49"/>
        <v>132.63</v>
      </c>
      <c r="Q805" s="12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60" x14ac:dyDescent="0.25">
      <c r="A806" s="10">
        <v>804</v>
      </c>
      <c r="B806" s="1" t="s">
        <v>805</v>
      </c>
      <c r="C806" s="1" t="s">
        <v>4914</v>
      </c>
      <c r="D806" s="3">
        <v>5500</v>
      </c>
      <c r="E806" s="4">
        <v>1200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22</v>
      </c>
      <c r="P806">
        <f t="shared" si="49"/>
        <v>66.67</v>
      </c>
      <c r="Q806" s="12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5" x14ac:dyDescent="0.25">
      <c r="A807" s="10">
        <v>805</v>
      </c>
      <c r="B807" s="1" t="s">
        <v>806</v>
      </c>
      <c r="C807" s="1" t="s">
        <v>4915</v>
      </c>
      <c r="D807" s="3">
        <v>3000</v>
      </c>
      <c r="E807" s="4">
        <v>3015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101</v>
      </c>
      <c r="P807">
        <f t="shared" si="49"/>
        <v>55.83</v>
      </c>
      <c r="Q807" s="12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30" x14ac:dyDescent="0.25">
      <c r="A808" s="10">
        <v>806</v>
      </c>
      <c r="B808" s="1" t="s">
        <v>807</v>
      </c>
      <c r="C808" s="1" t="s">
        <v>4916</v>
      </c>
      <c r="D808" s="3">
        <v>8000</v>
      </c>
      <c r="E808" s="4">
        <v>690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9</v>
      </c>
      <c r="P808">
        <f t="shared" si="49"/>
        <v>9.7200000000000006</v>
      </c>
      <c r="Q808" s="12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0" x14ac:dyDescent="0.25">
      <c r="A809" s="10">
        <v>807</v>
      </c>
      <c r="B809" s="1" t="s">
        <v>808</v>
      </c>
      <c r="C809" s="1" t="s">
        <v>4917</v>
      </c>
      <c r="D809" s="3">
        <v>4000</v>
      </c>
      <c r="E809" s="4">
        <v>2140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54</v>
      </c>
      <c r="P809">
        <f t="shared" si="49"/>
        <v>37.54</v>
      </c>
      <c r="Q809" s="12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60" x14ac:dyDescent="0.25">
      <c r="A810" s="10">
        <v>808</v>
      </c>
      <c r="B810" s="1" t="s">
        <v>809</v>
      </c>
      <c r="C810" s="1" t="s">
        <v>4918</v>
      </c>
      <c r="D810" s="3">
        <v>4500</v>
      </c>
      <c r="E810" s="4">
        <v>2041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45</v>
      </c>
      <c r="P810">
        <f t="shared" si="49"/>
        <v>47.47</v>
      </c>
      <c r="Q810" s="12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45" x14ac:dyDescent="0.25">
      <c r="A811" s="10">
        <v>809</v>
      </c>
      <c r="B811" s="1" t="s">
        <v>810</v>
      </c>
      <c r="C811" s="1" t="s">
        <v>4919</v>
      </c>
      <c r="D811" s="3">
        <v>4000</v>
      </c>
      <c r="E811" s="4">
        <v>2141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54</v>
      </c>
      <c r="P811">
        <f t="shared" si="49"/>
        <v>41.17</v>
      </c>
      <c r="Q811" s="12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60" x14ac:dyDescent="0.25">
      <c r="A812" s="10">
        <v>810</v>
      </c>
      <c r="B812" s="1" t="s">
        <v>811</v>
      </c>
      <c r="C812" s="1" t="s">
        <v>4920</v>
      </c>
      <c r="D812" s="3">
        <v>1500</v>
      </c>
      <c r="E812" s="4">
        <v>7833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522</v>
      </c>
      <c r="P812">
        <f t="shared" si="49"/>
        <v>290.11</v>
      </c>
      <c r="Q812" s="12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45" x14ac:dyDescent="0.25">
      <c r="A813" s="10">
        <v>811</v>
      </c>
      <c r="B813" s="1" t="s">
        <v>812</v>
      </c>
      <c r="C813" s="1" t="s">
        <v>4921</v>
      </c>
      <c r="D813" s="3">
        <v>1000</v>
      </c>
      <c r="E813" s="4">
        <v>11594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1159</v>
      </c>
      <c r="P813">
        <f t="shared" si="49"/>
        <v>966.17</v>
      </c>
      <c r="Q813" s="12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60" x14ac:dyDescent="0.25">
      <c r="A814" s="10">
        <v>812</v>
      </c>
      <c r="B814" s="1" t="s">
        <v>813</v>
      </c>
      <c r="C814" s="1" t="s">
        <v>4922</v>
      </c>
      <c r="D814" s="3">
        <v>600</v>
      </c>
      <c r="E814" s="4">
        <v>25445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4241</v>
      </c>
      <c r="P814">
        <f t="shared" si="49"/>
        <v>771.06</v>
      </c>
      <c r="Q814" s="12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0" x14ac:dyDescent="0.25">
      <c r="A815" s="10">
        <v>813</v>
      </c>
      <c r="B815" s="1" t="s">
        <v>814</v>
      </c>
      <c r="C815" s="1" t="s">
        <v>4923</v>
      </c>
      <c r="D815" s="3">
        <v>1500</v>
      </c>
      <c r="E815" s="4">
        <v>7834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522</v>
      </c>
      <c r="P815">
        <f t="shared" si="49"/>
        <v>81.599999999999994</v>
      </c>
      <c r="Q815" s="12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60" x14ac:dyDescent="0.25">
      <c r="A816" s="10">
        <v>814</v>
      </c>
      <c r="B816" s="1" t="s">
        <v>815</v>
      </c>
      <c r="C816" s="1" t="s">
        <v>4924</v>
      </c>
      <c r="D816" s="3">
        <v>1000</v>
      </c>
      <c r="E816" s="4">
        <v>11621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1162</v>
      </c>
      <c r="P816">
        <f t="shared" si="49"/>
        <v>415.04</v>
      </c>
      <c r="Q816" s="12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0" x14ac:dyDescent="0.25">
      <c r="A817" s="10">
        <v>815</v>
      </c>
      <c r="B817" s="1" t="s">
        <v>816</v>
      </c>
      <c r="C817" s="1" t="s">
        <v>4925</v>
      </c>
      <c r="D817" s="3">
        <v>4000</v>
      </c>
      <c r="E817" s="4">
        <v>2142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54</v>
      </c>
      <c r="P817">
        <f t="shared" si="49"/>
        <v>49.81</v>
      </c>
      <c r="Q817" s="12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45" x14ac:dyDescent="0.25">
      <c r="A818" s="10">
        <v>816</v>
      </c>
      <c r="B818" s="1" t="s">
        <v>817</v>
      </c>
      <c r="C818" s="1" t="s">
        <v>4926</v>
      </c>
      <c r="D818" s="3">
        <v>7000</v>
      </c>
      <c r="E818" s="4">
        <v>953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14</v>
      </c>
      <c r="P818">
        <f t="shared" si="49"/>
        <v>4.6500000000000004</v>
      </c>
      <c r="Q818" s="12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5" x14ac:dyDescent="0.25">
      <c r="A819" s="10">
        <v>817</v>
      </c>
      <c r="B819" s="1" t="s">
        <v>818</v>
      </c>
      <c r="C819" s="1" t="s">
        <v>4927</v>
      </c>
      <c r="D819" s="3">
        <v>1500</v>
      </c>
      <c r="E819" s="4">
        <v>7839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523</v>
      </c>
      <c r="P819">
        <f t="shared" si="49"/>
        <v>340.83</v>
      </c>
      <c r="Q819" s="12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60" x14ac:dyDescent="0.25">
      <c r="A820" s="10">
        <v>818</v>
      </c>
      <c r="B820" s="1" t="s">
        <v>819</v>
      </c>
      <c r="C820" s="1" t="s">
        <v>4928</v>
      </c>
      <c r="D820" s="3">
        <v>350</v>
      </c>
      <c r="E820" s="4">
        <v>55201.52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15772</v>
      </c>
      <c r="P820">
        <f t="shared" si="49"/>
        <v>2905.34</v>
      </c>
      <c r="Q820" s="12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0" x14ac:dyDescent="0.25">
      <c r="A821" s="10">
        <v>819</v>
      </c>
      <c r="B821" s="1" t="s">
        <v>820</v>
      </c>
      <c r="C821" s="1" t="s">
        <v>4929</v>
      </c>
      <c r="D821" s="3">
        <v>400</v>
      </c>
      <c r="E821" s="4">
        <v>51149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12787</v>
      </c>
      <c r="P821">
        <f t="shared" si="49"/>
        <v>3653.5</v>
      </c>
      <c r="Q821" s="12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5" x14ac:dyDescent="0.25">
      <c r="A822" s="10">
        <v>820</v>
      </c>
      <c r="B822" s="1" t="s">
        <v>821</v>
      </c>
      <c r="C822" s="1" t="s">
        <v>4930</v>
      </c>
      <c r="D822" s="3">
        <v>2000</v>
      </c>
      <c r="E822" s="4">
        <v>5260.92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263</v>
      </c>
      <c r="P822">
        <f t="shared" si="49"/>
        <v>138.44999999999999</v>
      </c>
      <c r="Q822" s="12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5" x14ac:dyDescent="0.25">
      <c r="A823" s="10">
        <v>821</v>
      </c>
      <c r="B823" s="1" t="s">
        <v>822</v>
      </c>
      <c r="C823" s="1" t="s">
        <v>4931</v>
      </c>
      <c r="D823" s="3">
        <v>17482</v>
      </c>
      <c r="E823" s="4">
        <v>100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</v>
      </c>
      <c r="P823">
        <f t="shared" si="49"/>
        <v>1.28</v>
      </c>
      <c r="Q823" s="12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45" x14ac:dyDescent="0.25">
      <c r="A824" s="10">
        <v>822</v>
      </c>
      <c r="B824" s="1" t="s">
        <v>823</v>
      </c>
      <c r="C824" s="1" t="s">
        <v>4932</v>
      </c>
      <c r="D824" s="3">
        <v>3000</v>
      </c>
      <c r="E824" s="4">
        <v>3015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101</v>
      </c>
      <c r="P824">
        <f t="shared" si="49"/>
        <v>43.7</v>
      </c>
      <c r="Q824" s="12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5" x14ac:dyDescent="0.25">
      <c r="A825" s="10">
        <v>823</v>
      </c>
      <c r="B825" s="1" t="s">
        <v>824</v>
      </c>
      <c r="C825" s="1" t="s">
        <v>4933</v>
      </c>
      <c r="D825" s="3">
        <v>800</v>
      </c>
      <c r="E825" s="4">
        <v>19028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2379</v>
      </c>
      <c r="P825">
        <f t="shared" si="49"/>
        <v>576.61</v>
      </c>
      <c r="Q825" s="12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60" x14ac:dyDescent="0.25">
      <c r="A826" s="10">
        <v>824</v>
      </c>
      <c r="B826" s="1" t="s">
        <v>825</v>
      </c>
      <c r="C826" s="1" t="s">
        <v>4934</v>
      </c>
      <c r="D826" s="3">
        <v>1600</v>
      </c>
      <c r="E826" s="4">
        <v>7495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468</v>
      </c>
      <c r="P826">
        <f t="shared" si="49"/>
        <v>138.80000000000001</v>
      </c>
      <c r="Q826" s="12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45" x14ac:dyDescent="0.25">
      <c r="A827" s="10">
        <v>825</v>
      </c>
      <c r="B827" s="1" t="s">
        <v>826</v>
      </c>
      <c r="C827" s="1" t="s">
        <v>4935</v>
      </c>
      <c r="D827" s="3">
        <v>12500</v>
      </c>
      <c r="E827" s="4">
        <v>236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2</v>
      </c>
      <c r="P827">
        <f t="shared" si="49"/>
        <v>2.38</v>
      </c>
      <c r="Q827" s="12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5" x14ac:dyDescent="0.25">
      <c r="A828" s="10">
        <v>826</v>
      </c>
      <c r="B828" s="1" t="s">
        <v>827</v>
      </c>
      <c r="C828" s="1" t="s">
        <v>4936</v>
      </c>
      <c r="D828" s="3">
        <v>5500</v>
      </c>
      <c r="E828" s="4">
        <v>1200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22</v>
      </c>
      <c r="P828">
        <f t="shared" si="49"/>
        <v>24.49</v>
      </c>
      <c r="Q828" s="12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60" x14ac:dyDescent="0.25">
      <c r="A829" s="10">
        <v>827</v>
      </c>
      <c r="B829" s="1" t="s">
        <v>828</v>
      </c>
      <c r="C829" s="1" t="s">
        <v>4937</v>
      </c>
      <c r="D829" s="3">
        <v>300</v>
      </c>
      <c r="E829" s="4">
        <v>63460.18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21153</v>
      </c>
      <c r="P829">
        <f t="shared" si="49"/>
        <v>5769.11</v>
      </c>
      <c r="Q829" s="12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60" x14ac:dyDescent="0.25">
      <c r="A830" s="10">
        <v>828</v>
      </c>
      <c r="B830" s="1" t="s">
        <v>829</v>
      </c>
      <c r="C830" s="1" t="s">
        <v>4938</v>
      </c>
      <c r="D830" s="3">
        <v>1300</v>
      </c>
      <c r="E830" s="4">
        <v>10026.49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771</v>
      </c>
      <c r="P830">
        <f t="shared" si="49"/>
        <v>263.86</v>
      </c>
      <c r="Q830" s="12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60" x14ac:dyDescent="0.25">
      <c r="A831" s="10">
        <v>829</v>
      </c>
      <c r="B831" s="1" t="s">
        <v>830</v>
      </c>
      <c r="C831" s="1" t="s">
        <v>4939</v>
      </c>
      <c r="D831" s="3">
        <v>500</v>
      </c>
      <c r="E831" s="4">
        <v>30383.32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6077</v>
      </c>
      <c r="P831">
        <f t="shared" si="49"/>
        <v>1898.96</v>
      </c>
      <c r="Q831" s="12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5" x14ac:dyDescent="0.25">
      <c r="A832" s="10">
        <v>830</v>
      </c>
      <c r="B832" s="1" t="s">
        <v>831</v>
      </c>
      <c r="C832" s="1" t="s">
        <v>4940</v>
      </c>
      <c r="D832" s="3">
        <v>1800</v>
      </c>
      <c r="E832" s="4">
        <v>7011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390</v>
      </c>
      <c r="P832">
        <f t="shared" si="49"/>
        <v>219.09</v>
      </c>
      <c r="Q832" s="12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45" x14ac:dyDescent="0.25">
      <c r="A833" s="10">
        <v>831</v>
      </c>
      <c r="B833" s="1" t="s">
        <v>832</v>
      </c>
      <c r="C833" s="1" t="s">
        <v>4941</v>
      </c>
      <c r="D833" s="3">
        <v>1500</v>
      </c>
      <c r="E833" s="4">
        <v>7860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524</v>
      </c>
      <c r="P833">
        <f t="shared" si="49"/>
        <v>393</v>
      </c>
      <c r="Q833" s="12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60" x14ac:dyDescent="0.25">
      <c r="A834" s="10">
        <v>832</v>
      </c>
      <c r="B834" s="1" t="s">
        <v>833</v>
      </c>
      <c r="C834" s="1" t="s">
        <v>4942</v>
      </c>
      <c r="D834" s="3">
        <v>15000</v>
      </c>
      <c r="E834" s="4">
        <v>125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</v>
      </c>
      <c r="P834">
        <f t="shared" si="49"/>
        <v>0.81</v>
      </c>
      <c r="Q834" s="12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x14ac:dyDescent="0.25">
      <c r="A835" s="10">
        <v>833</v>
      </c>
      <c r="B835" s="1" t="s">
        <v>834</v>
      </c>
      <c r="C835" s="1" t="s">
        <v>4943</v>
      </c>
      <c r="D835" s="3">
        <v>6000</v>
      </c>
      <c r="E835" s="4">
        <v>1063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18</v>
      </c>
      <c r="P835">
        <f t="shared" ref="P835:P898" si="53">IFERROR(ROUND(E835/L835,2),0)</f>
        <v>25.93</v>
      </c>
      <c r="Q835" s="12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60" x14ac:dyDescent="0.25">
      <c r="A836" s="10">
        <v>834</v>
      </c>
      <c r="B836" s="1" t="s">
        <v>835</v>
      </c>
      <c r="C836" s="1" t="s">
        <v>4944</v>
      </c>
      <c r="D836" s="3">
        <v>5500</v>
      </c>
      <c r="E836" s="4">
        <v>1201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22</v>
      </c>
      <c r="P836">
        <f t="shared" si="53"/>
        <v>16.010000000000002</v>
      </c>
      <c r="Q836" s="12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60" x14ac:dyDescent="0.25">
      <c r="A837" s="10">
        <v>835</v>
      </c>
      <c r="B837" s="1" t="s">
        <v>836</v>
      </c>
      <c r="C837" s="1" t="s">
        <v>4945</v>
      </c>
      <c r="D837" s="3">
        <v>2000</v>
      </c>
      <c r="E837" s="4">
        <v>5263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263</v>
      </c>
      <c r="P837">
        <f t="shared" si="53"/>
        <v>131.58000000000001</v>
      </c>
      <c r="Q837" s="12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x14ac:dyDescent="0.25">
      <c r="A838" s="10">
        <v>836</v>
      </c>
      <c r="B838" s="1" t="s">
        <v>837</v>
      </c>
      <c r="C838" s="1" t="s">
        <v>4946</v>
      </c>
      <c r="D838" s="3">
        <v>5000</v>
      </c>
      <c r="E838" s="4">
        <v>1455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29</v>
      </c>
      <c r="P838">
        <f t="shared" si="53"/>
        <v>31.63</v>
      </c>
      <c r="Q838" s="12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45" x14ac:dyDescent="0.25">
      <c r="A839" s="10">
        <v>837</v>
      </c>
      <c r="B839" s="1" t="s">
        <v>838</v>
      </c>
      <c r="C839" s="1" t="s">
        <v>4947</v>
      </c>
      <c r="D839" s="3">
        <v>2500</v>
      </c>
      <c r="E839" s="4">
        <v>4040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162</v>
      </c>
      <c r="P839">
        <f t="shared" si="53"/>
        <v>65.16</v>
      </c>
      <c r="Q839" s="12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60" x14ac:dyDescent="0.25">
      <c r="A840" s="10">
        <v>838</v>
      </c>
      <c r="B840" s="1" t="s">
        <v>839</v>
      </c>
      <c r="C840" s="1" t="s">
        <v>4948</v>
      </c>
      <c r="D840" s="3">
        <v>2000</v>
      </c>
      <c r="E840" s="4">
        <v>5271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264</v>
      </c>
      <c r="P840">
        <f t="shared" si="53"/>
        <v>86.41</v>
      </c>
      <c r="Q840" s="12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5" x14ac:dyDescent="0.25">
      <c r="A841" s="10">
        <v>839</v>
      </c>
      <c r="B841" s="1" t="s">
        <v>840</v>
      </c>
      <c r="C841" s="1" t="s">
        <v>4949</v>
      </c>
      <c r="D841" s="3">
        <v>5000</v>
      </c>
      <c r="E841" s="4">
        <v>1455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29</v>
      </c>
      <c r="P841">
        <f t="shared" si="53"/>
        <v>15.16</v>
      </c>
      <c r="Q841" s="12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45" x14ac:dyDescent="0.25">
      <c r="A842" s="10">
        <v>840</v>
      </c>
      <c r="B842" s="1" t="s">
        <v>841</v>
      </c>
      <c r="C842" s="1" t="s">
        <v>4950</v>
      </c>
      <c r="D842" s="3">
        <v>10000</v>
      </c>
      <c r="E842" s="4">
        <v>375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4</v>
      </c>
      <c r="P842">
        <f t="shared" si="53"/>
        <v>1.97</v>
      </c>
      <c r="Q842" s="12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60" x14ac:dyDescent="0.25">
      <c r="A843" s="10">
        <v>841</v>
      </c>
      <c r="B843" s="1" t="s">
        <v>842</v>
      </c>
      <c r="C843" s="1" t="s">
        <v>4951</v>
      </c>
      <c r="D843" s="3">
        <v>5000</v>
      </c>
      <c r="E843" s="4">
        <v>1460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29</v>
      </c>
      <c r="P843">
        <f t="shared" si="53"/>
        <v>15.53</v>
      </c>
      <c r="Q843" s="12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5" x14ac:dyDescent="0.25">
      <c r="A844" s="10">
        <v>842</v>
      </c>
      <c r="B844" s="1" t="s">
        <v>843</v>
      </c>
      <c r="C844" s="1" t="s">
        <v>4952</v>
      </c>
      <c r="D844" s="3">
        <v>2500</v>
      </c>
      <c r="E844" s="4">
        <v>4045.93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162</v>
      </c>
      <c r="P844">
        <f t="shared" si="53"/>
        <v>103.74</v>
      </c>
      <c r="Q844" s="12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60" x14ac:dyDescent="0.25">
      <c r="A845" s="10">
        <v>843</v>
      </c>
      <c r="B845" s="1" t="s">
        <v>844</v>
      </c>
      <c r="C845" s="1" t="s">
        <v>4953</v>
      </c>
      <c r="D845" s="3">
        <v>3000</v>
      </c>
      <c r="E845" s="4">
        <v>3015.73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101</v>
      </c>
      <c r="P845">
        <f t="shared" si="53"/>
        <v>23.75</v>
      </c>
      <c r="Q845" s="12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60" x14ac:dyDescent="0.25">
      <c r="A846" s="10">
        <v>844</v>
      </c>
      <c r="B846" s="1" t="s">
        <v>845</v>
      </c>
      <c r="C846" s="1" t="s">
        <v>4954</v>
      </c>
      <c r="D846" s="3">
        <v>3000</v>
      </c>
      <c r="E846" s="4">
        <v>3017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101</v>
      </c>
      <c r="P846">
        <f t="shared" si="53"/>
        <v>18.97</v>
      </c>
      <c r="Q846" s="12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5" x14ac:dyDescent="0.25">
      <c r="A847" s="10">
        <v>845</v>
      </c>
      <c r="B847" s="1" t="s">
        <v>846</v>
      </c>
      <c r="C847" s="1" t="s">
        <v>4955</v>
      </c>
      <c r="D847" s="3">
        <v>5000</v>
      </c>
      <c r="E847" s="4">
        <v>1461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29</v>
      </c>
      <c r="P847">
        <f t="shared" si="53"/>
        <v>8.25</v>
      </c>
      <c r="Q847" s="12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45" x14ac:dyDescent="0.25">
      <c r="A848" s="10">
        <v>846</v>
      </c>
      <c r="B848" s="1" t="s">
        <v>847</v>
      </c>
      <c r="C848" s="1" t="s">
        <v>4956</v>
      </c>
      <c r="D848" s="3">
        <v>1100</v>
      </c>
      <c r="E848" s="4">
        <v>10800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982</v>
      </c>
      <c r="P848">
        <f t="shared" si="53"/>
        <v>229.79</v>
      </c>
      <c r="Q848" s="12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30" x14ac:dyDescent="0.25">
      <c r="A849" s="10">
        <v>847</v>
      </c>
      <c r="B849" s="1" t="s">
        <v>848</v>
      </c>
      <c r="C849" s="1" t="s">
        <v>4957</v>
      </c>
      <c r="D849" s="3">
        <v>10</v>
      </c>
      <c r="E849" s="4">
        <v>513422.57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5134226</v>
      </c>
      <c r="P849">
        <f t="shared" si="53"/>
        <v>513422.57</v>
      </c>
      <c r="Q849" s="12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5" x14ac:dyDescent="0.25">
      <c r="A850" s="10">
        <v>848</v>
      </c>
      <c r="B850" s="1" t="s">
        <v>849</v>
      </c>
      <c r="C850" s="1" t="s">
        <v>4958</v>
      </c>
      <c r="D850" s="3">
        <v>300</v>
      </c>
      <c r="E850" s="4">
        <v>63527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21176</v>
      </c>
      <c r="P850">
        <f t="shared" si="53"/>
        <v>3970.44</v>
      </c>
      <c r="Q850" s="12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0" x14ac:dyDescent="0.25">
      <c r="A851" s="10">
        <v>849</v>
      </c>
      <c r="B851" s="1" t="s">
        <v>850</v>
      </c>
      <c r="C851" s="1" t="s">
        <v>4959</v>
      </c>
      <c r="D851" s="3">
        <v>4000</v>
      </c>
      <c r="E851" s="4">
        <v>2143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54</v>
      </c>
      <c r="P851">
        <f t="shared" si="53"/>
        <v>18.63</v>
      </c>
      <c r="Q851" s="12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5" x14ac:dyDescent="0.25">
      <c r="A852" s="10">
        <v>850</v>
      </c>
      <c r="B852" s="1" t="s">
        <v>851</v>
      </c>
      <c r="C852" s="1" t="s">
        <v>4960</v>
      </c>
      <c r="D852" s="3">
        <v>4000</v>
      </c>
      <c r="E852" s="4">
        <v>2144.34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54</v>
      </c>
      <c r="P852">
        <f t="shared" si="53"/>
        <v>16.12</v>
      </c>
      <c r="Q852" s="12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45" x14ac:dyDescent="0.25">
      <c r="A853" s="10">
        <v>851</v>
      </c>
      <c r="B853" s="1" t="s">
        <v>852</v>
      </c>
      <c r="C853" s="1" t="s">
        <v>4961</v>
      </c>
      <c r="D853" s="3">
        <v>2000</v>
      </c>
      <c r="E853" s="4">
        <v>5285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264</v>
      </c>
      <c r="P853">
        <f t="shared" si="53"/>
        <v>75.5</v>
      </c>
      <c r="Q853" s="12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0" x14ac:dyDescent="0.25">
      <c r="A854" s="10">
        <v>852</v>
      </c>
      <c r="B854" s="1" t="s">
        <v>853</v>
      </c>
      <c r="C854" s="1" t="s">
        <v>4962</v>
      </c>
      <c r="D854" s="3">
        <v>3500</v>
      </c>
      <c r="E854" s="4">
        <v>2547.69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73</v>
      </c>
      <c r="P854">
        <f t="shared" si="53"/>
        <v>41.09</v>
      </c>
      <c r="Q854" s="12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5" x14ac:dyDescent="0.25">
      <c r="A855" s="10">
        <v>853</v>
      </c>
      <c r="B855" s="1" t="s">
        <v>854</v>
      </c>
      <c r="C855" s="1" t="s">
        <v>4963</v>
      </c>
      <c r="D855" s="3">
        <v>300</v>
      </c>
      <c r="E855" s="4">
        <v>64203.33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21401</v>
      </c>
      <c r="P855">
        <f t="shared" si="53"/>
        <v>6420.33</v>
      </c>
      <c r="Q855" s="12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5" x14ac:dyDescent="0.25">
      <c r="A856" s="10">
        <v>854</v>
      </c>
      <c r="B856" s="1" t="s">
        <v>855</v>
      </c>
      <c r="C856" s="1" t="s">
        <v>4964</v>
      </c>
      <c r="D856" s="3">
        <v>27800</v>
      </c>
      <c r="E856" s="4">
        <v>21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0</v>
      </c>
      <c r="P856">
        <f t="shared" si="53"/>
        <v>0.04</v>
      </c>
      <c r="Q856" s="12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45" x14ac:dyDescent="0.25">
      <c r="A857" s="10">
        <v>855</v>
      </c>
      <c r="B857" s="1" t="s">
        <v>856</v>
      </c>
      <c r="C857" s="1" t="s">
        <v>4965</v>
      </c>
      <c r="D857" s="3">
        <v>1450</v>
      </c>
      <c r="E857" s="4">
        <v>9545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658</v>
      </c>
      <c r="P857">
        <f t="shared" si="53"/>
        <v>203.09</v>
      </c>
      <c r="Q857" s="12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60" x14ac:dyDescent="0.25">
      <c r="A858" s="10">
        <v>856</v>
      </c>
      <c r="B858" s="1" t="s">
        <v>857</v>
      </c>
      <c r="C858" s="1" t="s">
        <v>4966</v>
      </c>
      <c r="D858" s="3">
        <v>250</v>
      </c>
      <c r="E858" s="4">
        <v>93374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37350</v>
      </c>
      <c r="P858">
        <f t="shared" si="53"/>
        <v>3334.79</v>
      </c>
      <c r="Q858" s="12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45" x14ac:dyDescent="0.25">
      <c r="A859" s="10">
        <v>857</v>
      </c>
      <c r="B859" s="1" t="s">
        <v>858</v>
      </c>
      <c r="C859" s="1" t="s">
        <v>4967</v>
      </c>
      <c r="D859" s="3">
        <v>1200</v>
      </c>
      <c r="E859" s="4">
        <v>10200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850</v>
      </c>
      <c r="P859">
        <f t="shared" si="53"/>
        <v>425</v>
      </c>
      <c r="Q859" s="12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60" x14ac:dyDescent="0.25">
      <c r="A860" s="10">
        <v>858</v>
      </c>
      <c r="B860" s="1" t="s">
        <v>859</v>
      </c>
      <c r="C860" s="1" t="s">
        <v>4968</v>
      </c>
      <c r="D860" s="3">
        <v>1200</v>
      </c>
      <c r="E860" s="4">
        <v>10210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851</v>
      </c>
      <c r="P860">
        <f t="shared" si="53"/>
        <v>134.34</v>
      </c>
      <c r="Q860" s="12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45" x14ac:dyDescent="0.25">
      <c r="A861" s="10">
        <v>859</v>
      </c>
      <c r="B861" s="1" t="s">
        <v>860</v>
      </c>
      <c r="C861" s="1" t="s">
        <v>4969</v>
      </c>
      <c r="D861" s="3">
        <v>4000</v>
      </c>
      <c r="E861" s="4">
        <v>2145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54</v>
      </c>
      <c r="P861">
        <f t="shared" si="53"/>
        <v>21.89</v>
      </c>
      <c r="Q861" s="12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60" x14ac:dyDescent="0.25">
      <c r="A862" s="10">
        <v>860</v>
      </c>
      <c r="B862" s="1" t="s">
        <v>861</v>
      </c>
      <c r="C862" s="1" t="s">
        <v>4970</v>
      </c>
      <c r="D862" s="3">
        <v>14000</v>
      </c>
      <c r="E862" s="4">
        <v>205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</v>
      </c>
      <c r="P862">
        <f t="shared" si="53"/>
        <v>4.2699999999999996</v>
      </c>
      <c r="Q862" s="12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5" x14ac:dyDescent="0.25">
      <c r="A863" s="10">
        <v>861</v>
      </c>
      <c r="B863" s="1" t="s">
        <v>862</v>
      </c>
      <c r="C863" s="1" t="s">
        <v>4971</v>
      </c>
      <c r="D863" s="3">
        <v>4500</v>
      </c>
      <c r="E863" s="4">
        <v>2042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45</v>
      </c>
      <c r="P863">
        <f t="shared" si="53"/>
        <v>1021</v>
      </c>
      <c r="Q863" s="12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5" x14ac:dyDescent="0.25">
      <c r="A864" s="10">
        <v>862</v>
      </c>
      <c r="B864" s="1" t="s">
        <v>863</v>
      </c>
      <c r="C864" s="1" t="s">
        <v>4972</v>
      </c>
      <c r="D864" s="3">
        <v>50000</v>
      </c>
      <c r="E864" s="4">
        <v>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0</v>
      </c>
      <c r="Q864" s="12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5" x14ac:dyDescent="0.25">
      <c r="A865" s="10">
        <v>863</v>
      </c>
      <c r="B865" s="1" t="s">
        <v>864</v>
      </c>
      <c r="C865" s="1" t="s">
        <v>4973</v>
      </c>
      <c r="D865" s="3">
        <v>2000</v>
      </c>
      <c r="E865" s="4">
        <v>5291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265</v>
      </c>
      <c r="P865">
        <f t="shared" si="53"/>
        <v>1058.2</v>
      </c>
      <c r="Q865" s="12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5" x14ac:dyDescent="0.25">
      <c r="A866" s="10">
        <v>864</v>
      </c>
      <c r="B866" s="1" t="s">
        <v>865</v>
      </c>
      <c r="C866" s="1" t="s">
        <v>4974</v>
      </c>
      <c r="D866" s="3">
        <v>6500</v>
      </c>
      <c r="E866" s="4">
        <v>1015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16</v>
      </c>
      <c r="P866">
        <f t="shared" si="53"/>
        <v>12.85</v>
      </c>
      <c r="Q866" s="12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60" x14ac:dyDescent="0.25">
      <c r="A867" s="10">
        <v>865</v>
      </c>
      <c r="B867" s="1" t="s">
        <v>866</v>
      </c>
      <c r="C867" s="1" t="s">
        <v>4975</v>
      </c>
      <c r="D867" s="3">
        <v>2200</v>
      </c>
      <c r="E867" s="4">
        <v>5056.22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230</v>
      </c>
      <c r="P867">
        <f t="shared" si="53"/>
        <v>2528.11</v>
      </c>
      <c r="Q867" s="12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5" x14ac:dyDescent="0.25">
      <c r="A868" s="10">
        <v>866</v>
      </c>
      <c r="B868" s="1" t="s">
        <v>867</v>
      </c>
      <c r="C868" s="1" t="s">
        <v>4976</v>
      </c>
      <c r="D868" s="3">
        <v>3500</v>
      </c>
      <c r="E868" s="4">
        <v>2549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73</v>
      </c>
      <c r="P868">
        <f t="shared" si="53"/>
        <v>231.73</v>
      </c>
      <c r="Q868" s="12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60" x14ac:dyDescent="0.25">
      <c r="A869" s="10">
        <v>867</v>
      </c>
      <c r="B869" s="1" t="s">
        <v>868</v>
      </c>
      <c r="C869" s="1" t="s">
        <v>4977</v>
      </c>
      <c r="D869" s="3">
        <v>5000</v>
      </c>
      <c r="E869" s="4">
        <v>1465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29</v>
      </c>
      <c r="P869">
        <f t="shared" si="53"/>
        <v>133.18</v>
      </c>
      <c r="Q869" s="12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0" x14ac:dyDescent="0.25">
      <c r="A870" s="10">
        <v>868</v>
      </c>
      <c r="B870" s="1" t="s">
        <v>869</v>
      </c>
      <c r="C870" s="1" t="s">
        <v>4978</v>
      </c>
      <c r="D870" s="3">
        <v>45000</v>
      </c>
      <c r="E870" s="4">
        <v>1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1</v>
      </c>
      <c r="Q870" s="12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60" x14ac:dyDescent="0.25">
      <c r="A871" s="10">
        <v>869</v>
      </c>
      <c r="B871" s="1" t="s">
        <v>870</v>
      </c>
      <c r="C871" s="1" t="s">
        <v>4979</v>
      </c>
      <c r="D871" s="3">
        <v>8800</v>
      </c>
      <c r="E871" s="4">
        <v>637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7</v>
      </c>
      <c r="P871">
        <f t="shared" si="53"/>
        <v>212.33</v>
      </c>
      <c r="Q871" s="12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60" x14ac:dyDescent="0.25">
      <c r="A872" s="10">
        <v>870</v>
      </c>
      <c r="B872" s="1" t="s">
        <v>871</v>
      </c>
      <c r="C872" s="1" t="s">
        <v>4980</v>
      </c>
      <c r="D872" s="3">
        <v>20000</v>
      </c>
      <c r="E872" s="4">
        <v>55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11</v>
      </c>
      <c r="Q872" s="12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60" x14ac:dyDescent="0.25">
      <c r="A873" s="10">
        <v>871</v>
      </c>
      <c r="B873" s="1" t="s">
        <v>872</v>
      </c>
      <c r="C873" s="1" t="s">
        <v>4981</v>
      </c>
      <c r="D873" s="3">
        <v>6000</v>
      </c>
      <c r="E873" s="4">
        <v>1064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18</v>
      </c>
      <c r="P873">
        <f t="shared" si="53"/>
        <v>88.67</v>
      </c>
      <c r="Q873" s="12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5" x14ac:dyDescent="0.25">
      <c r="A874" s="10">
        <v>872</v>
      </c>
      <c r="B874" s="1" t="s">
        <v>873</v>
      </c>
      <c r="C874" s="1" t="s">
        <v>4982</v>
      </c>
      <c r="D874" s="3">
        <v>8000</v>
      </c>
      <c r="E874" s="4">
        <v>695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9</v>
      </c>
      <c r="P874">
        <f t="shared" si="53"/>
        <v>347.5</v>
      </c>
      <c r="Q874" s="12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45" x14ac:dyDescent="0.25">
      <c r="A875" s="10">
        <v>873</v>
      </c>
      <c r="B875" s="1" t="s">
        <v>874</v>
      </c>
      <c r="C875" s="1" t="s">
        <v>4983</v>
      </c>
      <c r="D875" s="3">
        <v>3500</v>
      </c>
      <c r="E875" s="4">
        <v>2550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73</v>
      </c>
      <c r="P875">
        <f t="shared" si="53"/>
        <v>510</v>
      </c>
      <c r="Q875" s="12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60" x14ac:dyDescent="0.25">
      <c r="A876" s="10">
        <v>874</v>
      </c>
      <c r="B876" s="1" t="s">
        <v>875</v>
      </c>
      <c r="C876" s="1" t="s">
        <v>4984</v>
      </c>
      <c r="D876" s="3">
        <v>3000</v>
      </c>
      <c r="E876" s="4">
        <v>3017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101</v>
      </c>
      <c r="P876">
        <f t="shared" si="53"/>
        <v>143.66999999999999</v>
      </c>
      <c r="Q876" s="12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0" x14ac:dyDescent="0.25">
      <c r="A877" s="10">
        <v>875</v>
      </c>
      <c r="B877" s="1" t="s">
        <v>876</v>
      </c>
      <c r="C877" s="1" t="s">
        <v>4985</v>
      </c>
      <c r="D877" s="3">
        <v>5000</v>
      </c>
      <c r="E877" s="4">
        <v>1465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29</v>
      </c>
      <c r="P877">
        <f t="shared" si="53"/>
        <v>0</v>
      </c>
      <c r="Q877" s="12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30" x14ac:dyDescent="0.25">
      <c r="A878" s="10">
        <v>876</v>
      </c>
      <c r="B878" s="1" t="s">
        <v>877</v>
      </c>
      <c r="C878" s="1" t="s">
        <v>4986</v>
      </c>
      <c r="D878" s="3">
        <v>3152</v>
      </c>
      <c r="E878" s="4">
        <v>2930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93</v>
      </c>
      <c r="P878">
        <f t="shared" si="53"/>
        <v>65.11</v>
      </c>
      <c r="Q878" s="12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60" x14ac:dyDescent="0.25">
      <c r="A879" s="10">
        <v>877</v>
      </c>
      <c r="B879" s="1" t="s">
        <v>878</v>
      </c>
      <c r="C879" s="1" t="s">
        <v>4987</v>
      </c>
      <c r="D879" s="3">
        <v>2000</v>
      </c>
      <c r="E879" s="4">
        <v>5295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265</v>
      </c>
      <c r="P879">
        <f t="shared" si="53"/>
        <v>182.59</v>
      </c>
      <c r="Q879" s="12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60" x14ac:dyDescent="0.25">
      <c r="A880" s="10">
        <v>878</v>
      </c>
      <c r="B880" s="1" t="s">
        <v>879</v>
      </c>
      <c r="C880" s="1" t="s">
        <v>4988</v>
      </c>
      <c r="D880" s="3">
        <v>5000</v>
      </c>
      <c r="E880" s="4">
        <v>1465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29</v>
      </c>
      <c r="P880">
        <f t="shared" si="53"/>
        <v>732.5</v>
      </c>
      <c r="Q880" s="12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60" x14ac:dyDescent="0.25">
      <c r="A881" s="10">
        <v>879</v>
      </c>
      <c r="B881" s="1" t="s">
        <v>880</v>
      </c>
      <c r="C881" s="1" t="s">
        <v>4989</v>
      </c>
      <c r="D881" s="3">
        <v>2100</v>
      </c>
      <c r="E881" s="4">
        <v>5100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243</v>
      </c>
      <c r="P881">
        <f t="shared" si="53"/>
        <v>170</v>
      </c>
      <c r="Q881" s="12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60" x14ac:dyDescent="0.25">
      <c r="A882" s="10">
        <v>880</v>
      </c>
      <c r="B882" s="1" t="s">
        <v>881</v>
      </c>
      <c r="C882" s="1" t="s">
        <v>4990</v>
      </c>
      <c r="D882" s="3">
        <v>3780</v>
      </c>
      <c r="E882" s="4">
        <v>2500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66</v>
      </c>
      <c r="P882">
        <f t="shared" si="53"/>
        <v>312.5</v>
      </c>
      <c r="Q882" s="12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5" x14ac:dyDescent="0.25">
      <c r="A883" s="10">
        <v>881</v>
      </c>
      <c r="B883" s="1" t="s">
        <v>882</v>
      </c>
      <c r="C883" s="1" t="s">
        <v>4991</v>
      </c>
      <c r="D883" s="3">
        <v>3750</v>
      </c>
      <c r="E883" s="4">
        <v>2500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67</v>
      </c>
      <c r="P883">
        <f t="shared" si="53"/>
        <v>2500</v>
      </c>
      <c r="Q883" s="12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60" x14ac:dyDescent="0.25">
      <c r="A884" s="10">
        <v>882</v>
      </c>
      <c r="B884" s="1" t="s">
        <v>883</v>
      </c>
      <c r="C884" s="1" t="s">
        <v>4992</v>
      </c>
      <c r="D884" s="3">
        <v>1500</v>
      </c>
      <c r="E884" s="4">
        <v>7873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525</v>
      </c>
      <c r="P884">
        <f t="shared" si="53"/>
        <v>562.36</v>
      </c>
      <c r="Q884" s="12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60" x14ac:dyDescent="0.25">
      <c r="A885" s="10">
        <v>883</v>
      </c>
      <c r="B885" s="1" t="s">
        <v>884</v>
      </c>
      <c r="C885" s="1" t="s">
        <v>4993</v>
      </c>
      <c r="D885" s="3">
        <v>5000</v>
      </c>
      <c r="E885" s="4">
        <v>1466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29</v>
      </c>
      <c r="P885">
        <f t="shared" si="53"/>
        <v>61.08</v>
      </c>
      <c r="Q885" s="12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5" x14ac:dyDescent="0.25">
      <c r="A886" s="10">
        <v>884</v>
      </c>
      <c r="B886" s="1" t="s">
        <v>885</v>
      </c>
      <c r="C886" s="1" t="s">
        <v>4994</v>
      </c>
      <c r="D886" s="3">
        <v>2000</v>
      </c>
      <c r="E886" s="4">
        <v>5297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265</v>
      </c>
      <c r="P886">
        <f t="shared" si="53"/>
        <v>2648.5</v>
      </c>
      <c r="Q886" s="12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5" x14ac:dyDescent="0.25">
      <c r="A887" s="10">
        <v>885</v>
      </c>
      <c r="B887" s="1" t="s">
        <v>886</v>
      </c>
      <c r="C887" s="1" t="s">
        <v>4995</v>
      </c>
      <c r="D887" s="3">
        <v>1000</v>
      </c>
      <c r="E887" s="4">
        <v>11633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1163</v>
      </c>
      <c r="P887">
        <f t="shared" si="53"/>
        <v>553.95000000000005</v>
      </c>
      <c r="Q887" s="12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60" x14ac:dyDescent="0.25">
      <c r="A888" s="10">
        <v>886</v>
      </c>
      <c r="B888" s="1" t="s">
        <v>887</v>
      </c>
      <c r="C888" s="1" t="s">
        <v>4996</v>
      </c>
      <c r="D888" s="3">
        <v>500</v>
      </c>
      <c r="E888" s="4">
        <v>30505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6101</v>
      </c>
      <c r="P888">
        <f t="shared" si="53"/>
        <v>4357.8599999999997</v>
      </c>
      <c r="Q888" s="12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60" x14ac:dyDescent="0.25">
      <c r="A889" s="10">
        <v>887</v>
      </c>
      <c r="B889" s="1" t="s">
        <v>888</v>
      </c>
      <c r="C889" s="1" t="s">
        <v>4997</v>
      </c>
      <c r="D889" s="3">
        <v>1000</v>
      </c>
      <c r="E889" s="4">
        <v>11650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1165</v>
      </c>
      <c r="P889">
        <f t="shared" si="53"/>
        <v>0</v>
      </c>
      <c r="Q889" s="12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60" x14ac:dyDescent="0.25">
      <c r="A890" s="10">
        <v>888</v>
      </c>
      <c r="B890" s="1" t="s">
        <v>889</v>
      </c>
      <c r="C890" s="1" t="s">
        <v>4998</v>
      </c>
      <c r="D890" s="3">
        <v>1000</v>
      </c>
      <c r="E890" s="4">
        <v>11656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1166</v>
      </c>
      <c r="P890">
        <f t="shared" si="53"/>
        <v>2914</v>
      </c>
      <c r="Q890" s="12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5" x14ac:dyDescent="0.25">
      <c r="A891" s="10">
        <v>889</v>
      </c>
      <c r="B891" s="1" t="s">
        <v>890</v>
      </c>
      <c r="C891" s="1" t="s">
        <v>4999</v>
      </c>
      <c r="D891" s="3">
        <v>25000</v>
      </c>
      <c r="E891" s="4">
        <v>25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0</v>
      </c>
      <c r="P891">
        <f t="shared" si="53"/>
        <v>0.78</v>
      </c>
      <c r="Q891" s="12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60" x14ac:dyDescent="0.25">
      <c r="A892" s="10">
        <v>890</v>
      </c>
      <c r="B892" s="1" t="s">
        <v>891</v>
      </c>
      <c r="C892" s="1" t="s">
        <v>5000</v>
      </c>
      <c r="D892" s="3">
        <v>3000</v>
      </c>
      <c r="E892" s="4">
        <v>3022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101</v>
      </c>
      <c r="P892">
        <f t="shared" si="53"/>
        <v>755.5</v>
      </c>
      <c r="Q892" s="12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60" x14ac:dyDescent="0.25">
      <c r="A893" s="10">
        <v>891</v>
      </c>
      <c r="B893" s="1" t="s">
        <v>892</v>
      </c>
      <c r="C893" s="1" t="s">
        <v>5001</v>
      </c>
      <c r="D893" s="3">
        <v>8000</v>
      </c>
      <c r="E893" s="4">
        <v>700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9</v>
      </c>
      <c r="P893">
        <f t="shared" si="53"/>
        <v>77.78</v>
      </c>
      <c r="Q893" s="12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60" x14ac:dyDescent="0.25">
      <c r="A894" s="10">
        <v>892</v>
      </c>
      <c r="B894" s="1" t="s">
        <v>893</v>
      </c>
      <c r="C894" s="1" t="s">
        <v>5002</v>
      </c>
      <c r="D894" s="3">
        <v>6000</v>
      </c>
      <c r="E894" s="4">
        <v>1065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18</v>
      </c>
      <c r="P894">
        <f t="shared" si="53"/>
        <v>62.65</v>
      </c>
      <c r="Q894" s="12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5" x14ac:dyDescent="0.25">
      <c r="A895" s="10">
        <v>893</v>
      </c>
      <c r="B895" s="1" t="s">
        <v>894</v>
      </c>
      <c r="C895" s="1" t="s">
        <v>5003</v>
      </c>
      <c r="D895" s="3">
        <v>2000</v>
      </c>
      <c r="E895" s="4">
        <v>5300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265</v>
      </c>
      <c r="P895">
        <f t="shared" si="53"/>
        <v>1060</v>
      </c>
      <c r="Q895" s="12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60" x14ac:dyDescent="0.25">
      <c r="A896" s="10">
        <v>894</v>
      </c>
      <c r="B896" s="1" t="s">
        <v>895</v>
      </c>
      <c r="C896" s="1" t="s">
        <v>5004</v>
      </c>
      <c r="D896" s="3">
        <v>20000</v>
      </c>
      <c r="E896" s="4">
        <v>55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0</v>
      </c>
      <c r="P896">
        <f t="shared" si="53"/>
        <v>1.04</v>
      </c>
      <c r="Q896" s="12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60" x14ac:dyDescent="0.25">
      <c r="A897" s="10">
        <v>895</v>
      </c>
      <c r="B897" s="1" t="s">
        <v>896</v>
      </c>
      <c r="C897" s="1" t="s">
        <v>5005</v>
      </c>
      <c r="D897" s="3">
        <v>8000</v>
      </c>
      <c r="E897" s="4">
        <v>700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9</v>
      </c>
      <c r="P897">
        <f t="shared" si="53"/>
        <v>100</v>
      </c>
      <c r="Q897" s="12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60" x14ac:dyDescent="0.25">
      <c r="A898" s="10">
        <v>896</v>
      </c>
      <c r="B898" s="1" t="s">
        <v>897</v>
      </c>
      <c r="C898" s="1" t="s">
        <v>5006</v>
      </c>
      <c r="D898" s="3">
        <v>8000</v>
      </c>
      <c r="E898" s="4">
        <v>701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9</v>
      </c>
      <c r="P898">
        <f t="shared" si="53"/>
        <v>9.74</v>
      </c>
      <c r="Q898" s="12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60" x14ac:dyDescent="0.25">
      <c r="A899" s="10">
        <v>897</v>
      </c>
      <c r="B899" s="1" t="s">
        <v>898</v>
      </c>
      <c r="C899" s="1" t="s">
        <v>5007</v>
      </c>
      <c r="D899" s="3">
        <v>3000</v>
      </c>
      <c r="E899" s="4">
        <v>3025.66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101</v>
      </c>
      <c r="P899">
        <f t="shared" ref="P899:P962" si="57">IFERROR(ROUND(E899/L899,2),0)</f>
        <v>0</v>
      </c>
      <c r="Q899" s="12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0" x14ac:dyDescent="0.25">
      <c r="A900" s="10">
        <v>898</v>
      </c>
      <c r="B900" s="1" t="s">
        <v>899</v>
      </c>
      <c r="C900" s="1" t="s">
        <v>5008</v>
      </c>
      <c r="D900" s="3">
        <v>2500</v>
      </c>
      <c r="E900" s="4">
        <v>4050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162</v>
      </c>
      <c r="P900">
        <f t="shared" si="57"/>
        <v>2025</v>
      </c>
      <c r="Q900" s="12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5" x14ac:dyDescent="0.25">
      <c r="A901" s="10">
        <v>899</v>
      </c>
      <c r="B901" s="1" t="s">
        <v>900</v>
      </c>
      <c r="C901" s="1" t="s">
        <v>5009</v>
      </c>
      <c r="D901" s="3">
        <v>750</v>
      </c>
      <c r="E901" s="4">
        <v>20552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2740</v>
      </c>
      <c r="P901">
        <f t="shared" si="57"/>
        <v>2569</v>
      </c>
      <c r="Q901" s="12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45" x14ac:dyDescent="0.25">
      <c r="A902" s="10">
        <v>900</v>
      </c>
      <c r="B902" s="1" t="s">
        <v>901</v>
      </c>
      <c r="C902" s="1" t="s">
        <v>5010</v>
      </c>
      <c r="D902" s="3">
        <v>5000</v>
      </c>
      <c r="E902" s="4">
        <v>1471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29</v>
      </c>
      <c r="P902">
        <f t="shared" si="57"/>
        <v>735.5</v>
      </c>
      <c r="Q902" s="12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0" x14ac:dyDescent="0.25">
      <c r="A903" s="10">
        <v>901</v>
      </c>
      <c r="B903" s="1" t="s">
        <v>902</v>
      </c>
      <c r="C903" s="1" t="s">
        <v>5011</v>
      </c>
      <c r="D903" s="3">
        <v>6500</v>
      </c>
      <c r="E903" s="4">
        <v>1015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16</v>
      </c>
      <c r="P903">
        <f t="shared" si="57"/>
        <v>0</v>
      </c>
      <c r="Q903" s="12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60" x14ac:dyDescent="0.25">
      <c r="A904" s="10">
        <v>902</v>
      </c>
      <c r="B904" s="1" t="s">
        <v>903</v>
      </c>
      <c r="C904" s="1" t="s">
        <v>5012</v>
      </c>
      <c r="D904" s="3">
        <v>30000</v>
      </c>
      <c r="E904" s="4">
        <v>10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3.33</v>
      </c>
      <c r="Q904" s="12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5" x14ac:dyDescent="0.25">
      <c r="A905" s="10">
        <v>903</v>
      </c>
      <c r="B905" s="1" t="s">
        <v>904</v>
      </c>
      <c r="C905" s="1" t="s">
        <v>5013</v>
      </c>
      <c r="D905" s="3">
        <v>5000</v>
      </c>
      <c r="E905" s="4">
        <v>1485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30</v>
      </c>
      <c r="P905">
        <f t="shared" si="57"/>
        <v>371.25</v>
      </c>
      <c r="Q905" s="12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5" x14ac:dyDescent="0.25">
      <c r="A906" s="10">
        <v>904</v>
      </c>
      <c r="B906" s="1" t="s">
        <v>905</v>
      </c>
      <c r="C906" s="1" t="s">
        <v>5014</v>
      </c>
      <c r="D906" s="3">
        <v>50000</v>
      </c>
      <c r="E906" s="4">
        <v>0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0</v>
      </c>
      <c r="Q906" s="12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5" x14ac:dyDescent="0.25">
      <c r="A907" s="10">
        <v>905</v>
      </c>
      <c r="B907" s="1" t="s">
        <v>906</v>
      </c>
      <c r="C907" s="1" t="s">
        <v>5015</v>
      </c>
      <c r="D907" s="3">
        <v>6500</v>
      </c>
      <c r="E907" s="4">
        <v>1016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16</v>
      </c>
      <c r="P907">
        <f t="shared" si="57"/>
        <v>169.33</v>
      </c>
      <c r="Q907" s="12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0" x14ac:dyDescent="0.25">
      <c r="A908" s="10">
        <v>906</v>
      </c>
      <c r="B908" s="1" t="s">
        <v>907</v>
      </c>
      <c r="C908" s="1" t="s">
        <v>5016</v>
      </c>
      <c r="D908" s="3">
        <v>15000</v>
      </c>
      <c r="E908" s="4">
        <v>125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1</v>
      </c>
      <c r="P908">
        <f t="shared" si="57"/>
        <v>0</v>
      </c>
      <c r="Q908" s="12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45" x14ac:dyDescent="0.25">
      <c r="A909" s="10">
        <v>907</v>
      </c>
      <c r="B909" s="1" t="s">
        <v>908</v>
      </c>
      <c r="C909" s="1" t="s">
        <v>5017</v>
      </c>
      <c r="D909" s="3">
        <v>2900</v>
      </c>
      <c r="E909" s="4">
        <v>3670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127</v>
      </c>
      <c r="P909">
        <f t="shared" si="57"/>
        <v>0</v>
      </c>
      <c r="Q909" s="12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5" x14ac:dyDescent="0.25">
      <c r="A910" s="10">
        <v>908</v>
      </c>
      <c r="B910" s="1" t="s">
        <v>909</v>
      </c>
      <c r="C910" s="1" t="s">
        <v>5018</v>
      </c>
      <c r="D910" s="3">
        <v>2500</v>
      </c>
      <c r="E910" s="4">
        <v>4050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162</v>
      </c>
      <c r="P910">
        <f t="shared" si="57"/>
        <v>0</v>
      </c>
      <c r="Q910" s="12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60" x14ac:dyDescent="0.25">
      <c r="A911" s="10">
        <v>909</v>
      </c>
      <c r="B911" s="1" t="s">
        <v>910</v>
      </c>
      <c r="C911" s="1" t="s">
        <v>5019</v>
      </c>
      <c r="D911" s="3">
        <v>16000</v>
      </c>
      <c r="E911" s="4">
        <v>106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1</v>
      </c>
      <c r="P911">
        <f t="shared" si="57"/>
        <v>13.25</v>
      </c>
      <c r="Q911" s="12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5" x14ac:dyDescent="0.25">
      <c r="A912" s="10">
        <v>910</v>
      </c>
      <c r="B912" s="1" t="s">
        <v>911</v>
      </c>
      <c r="C912" s="1" t="s">
        <v>5020</v>
      </c>
      <c r="D912" s="3">
        <v>550</v>
      </c>
      <c r="E912" s="4">
        <v>27849.22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5063</v>
      </c>
      <c r="P912">
        <f t="shared" si="57"/>
        <v>5569.84</v>
      </c>
      <c r="Q912" s="12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60" x14ac:dyDescent="0.25">
      <c r="A913" s="10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2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5" x14ac:dyDescent="0.25">
      <c r="A914" s="10">
        <v>912</v>
      </c>
      <c r="B914" s="1" t="s">
        <v>913</v>
      </c>
      <c r="C914" s="1" t="s">
        <v>5022</v>
      </c>
      <c r="D914" s="3">
        <v>3500</v>
      </c>
      <c r="E914" s="4">
        <v>2550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73</v>
      </c>
      <c r="P914">
        <f t="shared" si="57"/>
        <v>1275</v>
      </c>
      <c r="Q914" s="12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60" x14ac:dyDescent="0.25">
      <c r="A915" s="10">
        <v>913</v>
      </c>
      <c r="B915" s="1" t="s">
        <v>914</v>
      </c>
      <c r="C915" s="1" t="s">
        <v>5023</v>
      </c>
      <c r="D915" s="3">
        <v>30000</v>
      </c>
      <c r="E915" s="4">
        <v>10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0</v>
      </c>
      <c r="P915">
        <f t="shared" si="57"/>
        <v>0.42</v>
      </c>
      <c r="Q915" s="12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5" x14ac:dyDescent="0.25">
      <c r="A916" s="10">
        <v>914</v>
      </c>
      <c r="B916" s="1" t="s">
        <v>915</v>
      </c>
      <c r="C916" s="1" t="s">
        <v>5024</v>
      </c>
      <c r="D916" s="3">
        <v>1500</v>
      </c>
      <c r="E916" s="4">
        <v>7876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525</v>
      </c>
      <c r="P916">
        <f t="shared" si="57"/>
        <v>0</v>
      </c>
      <c r="Q916" s="12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5" x14ac:dyDescent="0.25">
      <c r="A917" s="10">
        <v>915</v>
      </c>
      <c r="B917" s="1" t="s">
        <v>916</v>
      </c>
      <c r="C917" s="1" t="s">
        <v>5025</v>
      </c>
      <c r="D917" s="3">
        <v>6500</v>
      </c>
      <c r="E917" s="4">
        <v>1020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16</v>
      </c>
      <c r="P917">
        <f t="shared" si="57"/>
        <v>113.33</v>
      </c>
      <c r="Q917" s="12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5" x14ac:dyDescent="0.25">
      <c r="A918" s="10">
        <v>916</v>
      </c>
      <c r="B918" s="1" t="s">
        <v>917</v>
      </c>
      <c r="C918" s="1" t="s">
        <v>5026</v>
      </c>
      <c r="D918" s="3">
        <v>3300</v>
      </c>
      <c r="E918" s="4">
        <v>2826.43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86</v>
      </c>
      <c r="P918">
        <f t="shared" si="57"/>
        <v>0</v>
      </c>
      <c r="Q918" s="12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60" x14ac:dyDescent="0.25">
      <c r="A919" s="10">
        <v>917</v>
      </c>
      <c r="B919" s="1" t="s">
        <v>918</v>
      </c>
      <c r="C919" s="1" t="s">
        <v>5027</v>
      </c>
      <c r="D919" s="3">
        <v>5000</v>
      </c>
      <c r="E919" s="4">
        <v>1486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30</v>
      </c>
      <c r="P919">
        <f t="shared" si="57"/>
        <v>1486</v>
      </c>
      <c r="Q919" s="12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60" x14ac:dyDescent="0.25">
      <c r="A920" s="10">
        <v>918</v>
      </c>
      <c r="B920" s="1" t="s">
        <v>919</v>
      </c>
      <c r="C920" s="1" t="s">
        <v>5028</v>
      </c>
      <c r="D920" s="3">
        <v>3900</v>
      </c>
      <c r="E920" s="4">
        <v>2484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64</v>
      </c>
      <c r="P920">
        <f t="shared" si="57"/>
        <v>248.4</v>
      </c>
      <c r="Q920" s="12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x14ac:dyDescent="0.25">
      <c r="A921" s="10">
        <v>919</v>
      </c>
      <c r="B921" s="1" t="s">
        <v>920</v>
      </c>
      <c r="C921" s="1" t="s">
        <v>5029</v>
      </c>
      <c r="D921" s="3">
        <v>20000</v>
      </c>
      <c r="E921" s="4">
        <v>55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0</v>
      </c>
      <c r="P921">
        <f t="shared" si="57"/>
        <v>55</v>
      </c>
      <c r="Q921" s="12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5" x14ac:dyDescent="0.25">
      <c r="A922" s="10">
        <v>920</v>
      </c>
      <c r="B922" s="1" t="s">
        <v>921</v>
      </c>
      <c r="C922" s="1" t="s">
        <v>5030</v>
      </c>
      <c r="D922" s="3">
        <v>5500</v>
      </c>
      <c r="E922" s="4">
        <v>1202.17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22</v>
      </c>
      <c r="P922">
        <f t="shared" si="57"/>
        <v>0</v>
      </c>
      <c r="Q922" s="12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60" x14ac:dyDescent="0.25">
      <c r="A923" s="10">
        <v>921</v>
      </c>
      <c r="B923" s="1" t="s">
        <v>922</v>
      </c>
      <c r="C923" s="1" t="s">
        <v>5031</v>
      </c>
      <c r="D923" s="3">
        <v>15000</v>
      </c>
      <c r="E923" s="4">
        <v>126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1</v>
      </c>
      <c r="P923">
        <f t="shared" si="57"/>
        <v>6.3</v>
      </c>
      <c r="Q923" s="12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5" x14ac:dyDescent="0.25">
      <c r="A924" s="10">
        <v>922</v>
      </c>
      <c r="B924" s="1" t="s">
        <v>923</v>
      </c>
      <c r="C924" s="1" t="s">
        <v>5032</v>
      </c>
      <c r="D924" s="3">
        <v>27000</v>
      </c>
      <c r="E924" s="4">
        <v>21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0</v>
      </c>
      <c r="P924">
        <f t="shared" si="57"/>
        <v>0.7</v>
      </c>
      <c r="Q924" s="12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60" x14ac:dyDescent="0.25">
      <c r="A925" s="10">
        <v>923</v>
      </c>
      <c r="B925" s="1" t="s">
        <v>924</v>
      </c>
      <c r="C925" s="1" t="s">
        <v>5033</v>
      </c>
      <c r="D925" s="3">
        <v>15000</v>
      </c>
      <c r="E925" s="4">
        <v>126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1</v>
      </c>
      <c r="P925">
        <f t="shared" si="57"/>
        <v>21</v>
      </c>
      <c r="Q925" s="12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60" x14ac:dyDescent="0.25">
      <c r="A926" s="10">
        <v>924</v>
      </c>
      <c r="B926" s="1" t="s">
        <v>925</v>
      </c>
      <c r="C926" s="1" t="s">
        <v>5034</v>
      </c>
      <c r="D926" s="3">
        <v>3000</v>
      </c>
      <c r="E926" s="4">
        <v>3030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101</v>
      </c>
      <c r="P926">
        <f t="shared" si="57"/>
        <v>202</v>
      </c>
      <c r="Q926" s="12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5" x14ac:dyDescent="0.25">
      <c r="A927" s="10">
        <v>925</v>
      </c>
      <c r="B927" s="1" t="s">
        <v>926</v>
      </c>
      <c r="C927" s="1" t="s">
        <v>5035</v>
      </c>
      <c r="D927" s="3">
        <v>6000</v>
      </c>
      <c r="E927" s="4">
        <v>1065.23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18</v>
      </c>
      <c r="P927">
        <f t="shared" si="57"/>
        <v>213.05</v>
      </c>
      <c r="Q927" s="12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0" x14ac:dyDescent="0.25">
      <c r="A928" s="10">
        <v>926</v>
      </c>
      <c r="B928" s="1" t="s">
        <v>927</v>
      </c>
      <c r="C928" s="1" t="s">
        <v>5036</v>
      </c>
      <c r="D928" s="3">
        <v>7000</v>
      </c>
      <c r="E928" s="4">
        <v>966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14</v>
      </c>
      <c r="P928">
        <f t="shared" si="57"/>
        <v>0</v>
      </c>
      <c r="Q928" s="12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0" x14ac:dyDescent="0.25">
      <c r="A929" s="10">
        <v>927</v>
      </c>
      <c r="B929" s="1" t="s">
        <v>928</v>
      </c>
      <c r="C929" s="1" t="s">
        <v>5037</v>
      </c>
      <c r="D929" s="3">
        <v>20000</v>
      </c>
      <c r="E929" s="4">
        <v>55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2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5" x14ac:dyDescent="0.25">
      <c r="A930" s="10">
        <v>928</v>
      </c>
      <c r="B930" s="1" t="s">
        <v>929</v>
      </c>
      <c r="C930" s="1" t="s">
        <v>5038</v>
      </c>
      <c r="D930" s="3">
        <v>14500</v>
      </c>
      <c r="E930" s="4">
        <v>201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</v>
      </c>
      <c r="P930">
        <f t="shared" si="57"/>
        <v>7.18</v>
      </c>
      <c r="Q930" s="12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5" x14ac:dyDescent="0.25">
      <c r="A931" s="10">
        <v>929</v>
      </c>
      <c r="B931" s="1" t="s">
        <v>930</v>
      </c>
      <c r="C931" s="1" t="s">
        <v>5039</v>
      </c>
      <c r="D931" s="3">
        <v>500</v>
      </c>
      <c r="E931" s="4">
        <v>30608.59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6122</v>
      </c>
      <c r="P931">
        <f t="shared" si="57"/>
        <v>0</v>
      </c>
      <c r="Q931" s="12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60" x14ac:dyDescent="0.25">
      <c r="A932" s="10">
        <v>930</v>
      </c>
      <c r="B932" s="1" t="s">
        <v>931</v>
      </c>
      <c r="C932" s="1" t="s">
        <v>5040</v>
      </c>
      <c r="D932" s="3">
        <v>900</v>
      </c>
      <c r="E932" s="4">
        <v>17482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1942</v>
      </c>
      <c r="P932">
        <f t="shared" si="57"/>
        <v>3496.4</v>
      </c>
      <c r="Q932" s="12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5" x14ac:dyDescent="0.25">
      <c r="A933" s="10">
        <v>931</v>
      </c>
      <c r="B933" s="1" t="s">
        <v>932</v>
      </c>
      <c r="C933" s="1" t="s">
        <v>5041</v>
      </c>
      <c r="D933" s="3">
        <v>2000</v>
      </c>
      <c r="E933" s="4">
        <v>5308.26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265</v>
      </c>
      <c r="P933">
        <f t="shared" si="57"/>
        <v>758.32</v>
      </c>
      <c r="Q933" s="12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45" x14ac:dyDescent="0.25">
      <c r="A934" s="10">
        <v>932</v>
      </c>
      <c r="B934" s="1" t="s">
        <v>933</v>
      </c>
      <c r="C934" s="1" t="s">
        <v>5042</v>
      </c>
      <c r="D934" s="3">
        <v>9500</v>
      </c>
      <c r="E934" s="4">
        <v>600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6</v>
      </c>
      <c r="P934">
        <f t="shared" si="57"/>
        <v>20</v>
      </c>
      <c r="Q934" s="12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60" x14ac:dyDescent="0.25">
      <c r="A935" s="10">
        <v>933</v>
      </c>
      <c r="B935" s="1" t="s">
        <v>934</v>
      </c>
      <c r="C935" s="1" t="s">
        <v>5043</v>
      </c>
      <c r="D935" s="3">
        <v>2000</v>
      </c>
      <c r="E935" s="4">
        <v>5322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266</v>
      </c>
      <c r="P935">
        <f t="shared" si="57"/>
        <v>2661</v>
      </c>
      <c r="Q935" s="12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60" x14ac:dyDescent="0.25">
      <c r="A936" s="10">
        <v>934</v>
      </c>
      <c r="B936" s="1" t="s">
        <v>935</v>
      </c>
      <c r="C936" s="1" t="s">
        <v>5044</v>
      </c>
      <c r="D936" s="3">
        <v>5000</v>
      </c>
      <c r="E936" s="4">
        <v>1493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49.77</v>
      </c>
      <c r="Q936" s="12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60" x14ac:dyDescent="0.25">
      <c r="A937" s="10">
        <v>935</v>
      </c>
      <c r="B937" s="1" t="s">
        <v>936</v>
      </c>
      <c r="C937" s="1" t="s">
        <v>5045</v>
      </c>
      <c r="D937" s="3">
        <v>3500</v>
      </c>
      <c r="E937" s="4">
        <v>2550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73</v>
      </c>
      <c r="P937">
        <f t="shared" si="57"/>
        <v>1275</v>
      </c>
      <c r="Q937" s="12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5" x14ac:dyDescent="0.25">
      <c r="A938" s="10">
        <v>936</v>
      </c>
      <c r="B938" s="1" t="s">
        <v>937</v>
      </c>
      <c r="C938" s="1" t="s">
        <v>5046</v>
      </c>
      <c r="D938" s="3">
        <v>1400</v>
      </c>
      <c r="E938" s="4">
        <v>9775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698</v>
      </c>
      <c r="P938">
        <f t="shared" si="57"/>
        <v>0</v>
      </c>
      <c r="Q938" s="12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5" x14ac:dyDescent="0.25">
      <c r="A939" s="10">
        <v>937</v>
      </c>
      <c r="B939" s="1" t="s">
        <v>938</v>
      </c>
      <c r="C939" s="1" t="s">
        <v>5047</v>
      </c>
      <c r="D939" s="3">
        <v>3500</v>
      </c>
      <c r="E939" s="4">
        <v>2555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73</v>
      </c>
      <c r="P939">
        <f t="shared" si="57"/>
        <v>1277.5</v>
      </c>
      <c r="Q939" s="12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5" x14ac:dyDescent="0.25">
      <c r="A940" s="10">
        <v>938</v>
      </c>
      <c r="B940" s="1" t="s">
        <v>939</v>
      </c>
      <c r="C940" s="1" t="s">
        <v>5048</v>
      </c>
      <c r="D940" s="3">
        <v>7000</v>
      </c>
      <c r="E940" s="4">
        <v>970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14</v>
      </c>
      <c r="P940">
        <f t="shared" si="57"/>
        <v>970</v>
      </c>
      <c r="Q940" s="12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60" x14ac:dyDescent="0.25">
      <c r="A941" s="10">
        <v>939</v>
      </c>
      <c r="B941" s="1" t="s">
        <v>940</v>
      </c>
      <c r="C941" s="1" t="s">
        <v>5049</v>
      </c>
      <c r="D941" s="3">
        <v>2750</v>
      </c>
      <c r="E941" s="4">
        <v>3798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138</v>
      </c>
      <c r="P941">
        <f t="shared" si="57"/>
        <v>1899</v>
      </c>
      <c r="Q941" s="12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5" x14ac:dyDescent="0.25">
      <c r="A942" s="10">
        <v>940</v>
      </c>
      <c r="B942" s="1" t="s">
        <v>941</v>
      </c>
      <c r="C942" s="1" t="s">
        <v>5050</v>
      </c>
      <c r="D942" s="3">
        <v>9000</v>
      </c>
      <c r="E942" s="4">
        <v>615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7</v>
      </c>
      <c r="P942">
        <f t="shared" si="57"/>
        <v>43.93</v>
      </c>
      <c r="Q942" s="12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60" x14ac:dyDescent="0.25">
      <c r="A943" s="10">
        <v>941</v>
      </c>
      <c r="B943" s="1" t="s">
        <v>942</v>
      </c>
      <c r="C943" s="1" t="s">
        <v>5051</v>
      </c>
      <c r="D943" s="3">
        <v>50000</v>
      </c>
      <c r="E943" s="4">
        <v>0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0</v>
      </c>
      <c r="P943">
        <f t="shared" si="57"/>
        <v>0</v>
      </c>
      <c r="Q943" s="12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60" x14ac:dyDescent="0.25">
      <c r="A944" s="10">
        <v>942</v>
      </c>
      <c r="B944" s="1" t="s">
        <v>943</v>
      </c>
      <c r="C944" s="1" t="s">
        <v>5052</v>
      </c>
      <c r="D944" s="3">
        <v>7500</v>
      </c>
      <c r="E944" s="4">
        <v>852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11</v>
      </c>
      <c r="P944">
        <f t="shared" si="57"/>
        <v>53.25</v>
      </c>
      <c r="Q944" s="12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0" x14ac:dyDescent="0.25">
      <c r="A945" s="10">
        <v>943</v>
      </c>
      <c r="B945" s="1" t="s">
        <v>944</v>
      </c>
      <c r="C945" s="1" t="s">
        <v>5053</v>
      </c>
      <c r="D945" s="3">
        <v>3000</v>
      </c>
      <c r="E945" s="4">
        <v>3030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101</v>
      </c>
      <c r="P945">
        <f t="shared" si="57"/>
        <v>252.5</v>
      </c>
      <c r="Q945" s="12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5" x14ac:dyDescent="0.25">
      <c r="A946" s="10">
        <v>944</v>
      </c>
      <c r="B946" s="1" t="s">
        <v>945</v>
      </c>
      <c r="C946" s="1" t="s">
        <v>5054</v>
      </c>
      <c r="D946" s="3">
        <v>50000</v>
      </c>
      <c r="E946" s="4">
        <v>0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0</v>
      </c>
      <c r="P946">
        <f t="shared" si="57"/>
        <v>0</v>
      </c>
      <c r="Q946" s="12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5" x14ac:dyDescent="0.25">
      <c r="A947" s="10">
        <v>945</v>
      </c>
      <c r="B947" s="1" t="s">
        <v>946</v>
      </c>
      <c r="C947" s="1" t="s">
        <v>5055</v>
      </c>
      <c r="D947" s="3">
        <v>100000</v>
      </c>
      <c r="E947" s="4">
        <v>0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0</v>
      </c>
      <c r="P947">
        <f t="shared" si="57"/>
        <v>0</v>
      </c>
      <c r="Q947" s="12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45" x14ac:dyDescent="0.25">
      <c r="A948" s="10">
        <v>946</v>
      </c>
      <c r="B948" s="1" t="s">
        <v>947</v>
      </c>
      <c r="C948" s="1" t="s">
        <v>5056</v>
      </c>
      <c r="D948" s="3">
        <v>15000</v>
      </c>
      <c r="E948" s="4">
        <v>126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1</v>
      </c>
      <c r="P948">
        <f t="shared" si="57"/>
        <v>25.2</v>
      </c>
      <c r="Q948" s="12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60" x14ac:dyDescent="0.25">
      <c r="A949" s="10">
        <v>947</v>
      </c>
      <c r="B949" s="1" t="s">
        <v>948</v>
      </c>
      <c r="C949" s="1" t="s">
        <v>5057</v>
      </c>
      <c r="D949" s="3">
        <v>850</v>
      </c>
      <c r="E949" s="4">
        <v>18100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2129</v>
      </c>
      <c r="P949">
        <f t="shared" si="57"/>
        <v>0</v>
      </c>
      <c r="Q949" s="12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60" x14ac:dyDescent="0.25">
      <c r="A950" s="10">
        <v>948</v>
      </c>
      <c r="B950" s="1" t="s">
        <v>949</v>
      </c>
      <c r="C950" s="1" t="s">
        <v>5058</v>
      </c>
      <c r="D950" s="3">
        <v>4000</v>
      </c>
      <c r="E950" s="4">
        <v>2145.0100000000002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54</v>
      </c>
      <c r="P950">
        <f t="shared" si="57"/>
        <v>268.13</v>
      </c>
      <c r="Q950" s="12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45" x14ac:dyDescent="0.25">
      <c r="A951" s="10">
        <v>949</v>
      </c>
      <c r="B951" s="1" t="s">
        <v>950</v>
      </c>
      <c r="C951" s="1" t="s">
        <v>5059</v>
      </c>
      <c r="D951" s="3">
        <v>20000</v>
      </c>
      <c r="E951" s="4">
        <v>55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0</v>
      </c>
      <c r="P951">
        <f t="shared" si="57"/>
        <v>7.86</v>
      </c>
      <c r="Q951" s="12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5" x14ac:dyDescent="0.25">
      <c r="A952" s="10">
        <v>950</v>
      </c>
      <c r="B952" s="1" t="s">
        <v>951</v>
      </c>
      <c r="C952" s="1" t="s">
        <v>5060</v>
      </c>
      <c r="D952" s="3">
        <v>5000</v>
      </c>
      <c r="E952" s="4">
        <v>1500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30</v>
      </c>
      <c r="P952">
        <f t="shared" si="57"/>
        <v>62.5</v>
      </c>
      <c r="Q952" s="12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x14ac:dyDescent="0.25">
      <c r="A953" s="10">
        <v>951</v>
      </c>
      <c r="B953" s="1" t="s">
        <v>952</v>
      </c>
      <c r="C953" s="1" t="s">
        <v>5061</v>
      </c>
      <c r="D953" s="3">
        <v>50000</v>
      </c>
      <c r="E953" s="4">
        <v>0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0</v>
      </c>
      <c r="P953">
        <f t="shared" si="57"/>
        <v>0</v>
      </c>
      <c r="Q953" s="12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0" x14ac:dyDescent="0.25">
      <c r="A954" s="10">
        <v>952</v>
      </c>
      <c r="B954" s="1" t="s">
        <v>953</v>
      </c>
      <c r="C954" s="1" t="s">
        <v>5062</v>
      </c>
      <c r="D954" s="3">
        <v>49000</v>
      </c>
      <c r="E954" s="4">
        <v>1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0</v>
      </c>
      <c r="P954">
        <f t="shared" si="57"/>
        <v>0.01</v>
      </c>
      <c r="Q954" s="12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5" x14ac:dyDescent="0.25">
      <c r="A955" s="10">
        <v>953</v>
      </c>
      <c r="B955" s="1" t="s">
        <v>954</v>
      </c>
      <c r="C955" s="1" t="s">
        <v>5063</v>
      </c>
      <c r="D955" s="3">
        <v>15000</v>
      </c>
      <c r="E955" s="4">
        <v>128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25.6</v>
      </c>
      <c r="Q955" s="12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5" x14ac:dyDescent="0.25">
      <c r="A956" s="10">
        <v>954</v>
      </c>
      <c r="B956" s="1" t="s">
        <v>955</v>
      </c>
      <c r="C956" s="1" t="s">
        <v>5064</v>
      </c>
      <c r="D956" s="3">
        <v>15000</v>
      </c>
      <c r="E956" s="4">
        <v>128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1</v>
      </c>
      <c r="P956">
        <f t="shared" si="57"/>
        <v>1.75</v>
      </c>
      <c r="Q956" s="12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5" x14ac:dyDescent="0.25">
      <c r="A957" s="10">
        <v>955</v>
      </c>
      <c r="B957" s="1" t="s">
        <v>956</v>
      </c>
      <c r="C957" s="1" t="s">
        <v>5065</v>
      </c>
      <c r="D957" s="3">
        <v>300000</v>
      </c>
      <c r="E957" s="4">
        <v>0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0</v>
      </c>
      <c r="P957">
        <f t="shared" si="57"/>
        <v>0</v>
      </c>
      <c r="Q957" s="12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0" x14ac:dyDescent="0.25">
      <c r="A958" s="10">
        <v>956</v>
      </c>
      <c r="B958" s="1" t="s">
        <v>957</v>
      </c>
      <c r="C958" s="1" t="s">
        <v>5066</v>
      </c>
      <c r="D958" s="3">
        <v>50000</v>
      </c>
      <c r="E958" s="4">
        <v>0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0</v>
      </c>
      <c r="P958">
        <f t="shared" si="57"/>
        <v>0</v>
      </c>
      <c r="Q958" s="12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0" x14ac:dyDescent="0.25">
      <c r="A959" s="10">
        <v>957</v>
      </c>
      <c r="B959" s="1" t="s">
        <v>958</v>
      </c>
      <c r="C959" s="1" t="s">
        <v>5067</v>
      </c>
      <c r="D959" s="3">
        <v>12000</v>
      </c>
      <c r="E959" s="4">
        <v>259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37</v>
      </c>
      <c r="Q959" s="12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60" x14ac:dyDescent="0.25">
      <c r="A960" s="10">
        <v>958</v>
      </c>
      <c r="B960" s="1" t="s">
        <v>959</v>
      </c>
      <c r="C960" s="1" t="s">
        <v>5068</v>
      </c>
      <c r="D960" s="3">
        <v>7777</v>
      </c>
      <c r="E960" s="4">
        <v>814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10</v>
      </c>
      <c r="P960">
        <f t="shared" si="57"/>
        <v>47.88</v>
      </c>
      <c r="Q960" s="12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60" x14ac:dyDescent="0.25">
      <c r="A961" s="10">
        <v>959</v>
      </c>
      <c r="B961" s="1" t="s">
        <v>960</v>
      </c>
      <c r="C961" s="1" t="s">
        <v>5069</v>
      </c>
      <c r="D961" s="3">
        <v>50000</v>
      </c>
      <c r="E961" s="4">
        <v>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0</v>
      </c>
      <c r="P961">
        <f t="shared" si="57"/>
        <v>0</v>
      </c>
      <c r="Q961" s="12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5" x14ac:dyDescent="0.25">
      <c r="A962" s="10">
        <v>960</v>
      </c>
      <c r="B962" s="1" t="s">
        <v>961</v>
      </c>
      <c r="C962" s="1" t="s">
        <v>5070</v>
      </c>
      <c r="D962" s="3">
        <v>55650</v>
      </c>
      <c r="E962" s="4">
        <v>0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0</v>
      </c>
      <c r="P962">
        <f t="shared" si="57"/>
        <v>0</v>
      </c>
      <c r="Q962" s="12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5" x14ac:dyDescent="0.25">
      <c r="A963" s="10">
        <v>961</v>
      </c>
      <c r="B963" s="1" t="s">
        <v>962</v>
      </c>
      <c r="C963" s="1" t="s">
        <v>5071</v>
      </c>
      <c r="D963" s="3">
        <v>95000</v>
      </c>
      <c r="E963" s="4">
        <v>0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0</v>
      </c>
      <c r="P963">
        <f t="shared" ref="P963:P1026" si="61">IFERROR(ROUND(E963/L963,2),0)</f>
        <v>0</v>
      </c>
      <c r="Q963" s="12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60" x14ac:dyDescent="0.25">
      <c r="A964" s="10">
        <v>962</v>
      </c>
      <c r="B964" s="1" t="s">
        <v>963</v>
      </c>
      <c r="C964" s="1" t="s">
        <v>5072</v>
      </c>
      <c r="D964" s="3">
        <v>2500</v>
      </c>
      <c r="E964" s="4">
        <v>4051.99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162</v>
      </c>
      <c r="P964">
        <f t="shared" si="61"/>
        <v>109.51</v>
      </c>
      <c r="Q964" s="12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0" x14ac:dyDescent="0.25">
      <c r="A965" s="10">
        <v>963</v>
      </c>
      <c r="B965" s="1" t="s">
        <v>964</v>
      </c>
      <c r="C965" s="1" t="s">
        <v>5073</v>
      </c>
      <c r="D965" s="3">
        <v>35000</v>
      </c>
      <c r="E965" s="4">
        <v>5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0</v>
      </c>
      <c r="P965">
        <f t="shared" si="61"/>
        <v>0.56000000000000005</v>
      </c>
      <c r="Q965" s="12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60" x14ac:dyDescent="0.25">
      <c r="A966" s="10">
        <v>964</v>
      </c>
      <c r="B966" s="1" t="s">
        <v>965</v>
      </c>
      <c r="C966" s="1" t="s">
        <v>5074</v>
      </c>
      <c r="D966" s="3">
        <v>110000</v>
      </c>
      <c r="E966" s="4">
        <v>0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0</v>
      </c>
      <c r="P966">
        <f t="shared" si="61"/>
        <v>0</v>
      </c>
      <c r="Q966" s="12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60" x14ac:dyDescent="0.25">
      <c r="A967" s="10">
        <v>965</v>
      </c>
      <c r="B967" s="1" t="s">
        <v>966</v>
      </c>
      <c r="C967" s="1" t="s">
        <v>5075</v>
      </c>
      <c r="D967" s="3">
        <v>25000</v>
      </c>
      <c r="E967" s="4">
        <v>25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0</v>
      </c>
      <c r="P967">
        <f t="shared" si="61"/>
        <v>4.17</v>
      </c>
      <c r="Q967" s="12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5" x14ac:dyDescent="0.25">
      <c r="A968" s="10">
        <v>966</v>
      </c>
      <c r="B968" s="1" t="s">
        <v>967</v>
      </c>
      <c r="C968" s="1" t="s">
        <v>5076</v>
      </c>
      <c r="D968" s="3">
        <v>12000</v>
      </c>
      <c r="E968" s="4">
        <v>260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2</v>
      </c>
      <c r="P968">
        <f t="shared" si="61"/>
        <v>8.67</v>
      </c>
      <c r="Q968" s="12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5" x14ac:dyDescent="0.25">
      <c r="A969" s="10">
        <v>967</v>
      </c>
      <c r="B969" s="1" t="s">
        <v>968</v>
      </c>
      <c r="C969" s="1" t="s">
        <v>5077</v>
      </c>
      <c r="D969" s="3">
        <v>20000</v>
      </c>
      <c r="E969" s="4">
        <v>55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0</v>
      </c>
      <c r="P969">
        <f t="shared" si="61"/>
        <v>0.68</v>
      </c>
      <c r="Q969" s="12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60" x14ac:dyDescent="0.25">
      <c r="A970" s="10">
        <v>968</v>
      </c>
      <c r="B970" s="1" t="s">
        <v>969</v>
      </c>
      <c r="C970" s="1" t="s">
        <v>5078</v>
      </c>
      <c r="D970" s="3">
        <v>8000</v>
      </c>
      <c r="E970" s="4">
        <v>705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9</v>
      </c>
      <c r="P970">
        <f t="shared" si="61"/>
        <v>176.25</v>
      </c>
      <c r="Q970" s="12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0" x14ac:dyDescent="0.25">
      <c r="A971" s="10">
        <v>969</v>
      </c>
      <c r="B971" s="1" t="s">
        <v>970</v>
      </c>
      <c r="C971" s="1" t="s">
        <v>5079</v>
      </c>
      <c r="D971" s="3">
        <v>30000</v>
      </c>
      <c r="E971" s="4">
        <v>10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0</v>
      </c>
      <c r="P971">
        <f t="shared" si="61"/>
        <v>0.91</v>
      </c>
      <c r="Q971" s="12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60" x14ac:dyDescent="0.25">
      <c r="A972" s="10">
        <v>970</v>
      </c>
      <c r="B972" s="1" t="s">
        <v>971</v>
      </c>
      <c r="C972" s="1" t="s">
        <v>5080</v>
      </c>
      <c r="D972" s="3">
        <v>5000</v>
      </c>
      <c r="E972" s="4">
        <v>1500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30</v>
      </c>
      <c r="P972">
        <f t="shared" si="61"/>
        <v>107.14</v>
      </c>
      <c r="Q972" s="12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60" x14ac:dyDescent="0.25">
      <c r="A973" s="10">
        <v>971</v>
      </c>
      <c r="B973" s="1" t="s">
        <v>972</v>
      </c>
      <c r="C973" s="1" t="s">
        <v>5081</v>
      </c>
      <c r="D973" s="3">
        <v>100000</v>
      </c>
      <c r="E973" s="4">
        <v>0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0</v>
      </c>
      <c r="Q973" s="12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5" x14ac:dyDescent="0.25">
      <c r="A974" s="10">
        <v>972</v>
      </c>
      <c r="B974" s="1" t="s">
        <v>973</v>
      </c>
      <c r="C974" s="1" t="s">
        <v>5082</v>
      </c>
      <c r="D974" s="3">
        <v>20000</v>
      </c>
      <c r="E974" s="4">
        <v>55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0</v>
      </c>
      <c r="P974">
        <f t="shared" si="61"/>
        <v>1.22</v>
      </c>
      <c r="Q974" s="12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60" x14ac:dyDescent="0.25">
      <c r="A975" s="10">
        <v>973</v>
      </c>
      <c r="B975" s="1" t="s">
        <v>974</v>
      </c>
      <c r="C975" s="1" t="s">
        <v>5083</v>
      </c>
      <c r="D975" s="3">
        <v>20000</v>
      </c>
      <c r="E975" s="4">
        <v>55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0</v>
      </c>
      <c r="P975">
        <f t="shared" si="61"/>
        <v>6.88</v>
      </c>
      <c r="Q975" s="12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5" x14ac:dyDescent="0.25">
      <c r="A976" s="10">
        <v>974</v>
      </c>
      <c r="B976" s="1" t="s">
        <v>975</v>
      </c>
      <c r="C976" s="1" t="s">
        <v>5084</v>
      </c>
      <c r="D976" s="3">
        <v>50000</v>
      </c>
      <c r="E976" s="4">
        <v>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0</v>
      </c>
      <c r="P976">
        <f t="shared" si="61"/>
        <v>0</v>
      </c>
      <c r="Q976" s="12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60" x14ac:dyDescent="0.25">
      <c r="A977" s="10">
        <v>975</v>
      </c>
      <c r="B977" s="1" t="s">
        <v>976</v>
      </c>
      <c r="C977" s="1" t="s">
        <v>5085</v>
      </c>
      <c r="D977" s="3">
        <v>100000</v>
      </c>
      <c r="E977" s="4">
        <v>0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0</v>
      </c>
      <c r="P977">
        <f t="shared" si="61"/>
        <v>0</v>
      </c>
      <c r="Q977" s="12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60" x14ac:dyDescent="0.25">
      <c r="A978" s="10">
        <v>976</v>
      </c>
      <c r="B978" s="1" t="s">
        <v>977</v>
      </c>
      <c r="C978" s="1" t="s">
        <v>5086</v>
      </c>
      <c r="D978" s="3">
        <v>150000</v>
      </c>
      <c r="E978" s="4">
        <v>0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0</v>
      </c>
      <c r="P978">
        <f t="shared" si="61"/>
        <v>0</v>
      </c>
      <c r="Q978" s="12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60" x14ac:dyDescent="0.25">
      <c r="A979" s="10">
        <v>977</v>
      </c>
      <c r="B979" s="1" t="s">
        <v>978</v>
      </c>
      <c r="C979" s="1" t="s">
        <v>5087</v>
      </c>
      <c r="D979" s="3">
        <v>2700</v>
      </c>
      <c r="E979" s="4">
        <v>3880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144</v>
      </c>
      <c r="P979">
        <f t="shared" si="61"/>
        <v>323.33</v>
      </c>
      <c r="Q979" s="12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5" x14ac:dyDescent="0.25">
      <c r="A980" s="10">
        <v>978</v>
      </c>
      <c r="B980" s="1" t="s">
        <v>979</v>
      </c>
      <c r="C980" s="1" t="s">
        <v>5088</v>
      </c>
      <c r="D980" s="3">
        <v>172889</v>
      </c>
      <c r="E980" s="4">
        <v>0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0</v>
      </c>
      <c r="P980">
        <f t="shared" si="61"/>
        <v>0</v>
      </c>
      <c r="Q980" s="12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60" x14ac:dyDescent="0.25">
      <c r="A981" s="10">
        <v>979</v>
      </c>
      <c r="B981" s="1" t="s">
        <v>980</v>
      </c>
      <c r="C981" s="1" t="s">
        <v>5089</v>
      </c>
      <c r="D981" s="3">
        <v>35000</v>
      </c>
      <c r="E981" s="4">
        <v>5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0</v>
      </c>
      <c r="P981">
        <f t="shared" si="61"/>
        <v>0.05</v>
      </c>
      <c r="Q981" s="12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60" x14ac:dyDescent="0.25">
      <c r="A982" s="10">
        <v>980</v>
      </c>
      <c r="B982" s="1" t="s">
        <v>981</v>
      </c>
      <c r="C982" s="1" t="s">
        <v>5090</v>
      </c>
      <c r="D982" s="3">
        <v>10000</v>
      </c>
      <c r="E982" s="4">
        <v>375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4</v>
      </c>
      <c r="P982">
        <f t="shared" si="61"/>
        <v>12.1</v>
      </c>
      <c r="Q982" s="12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60" x14ac:dyDescent="0.25">
      <c r="A983" s="10">
        <v>981</v>
      </c>
      <c r="B983" s="1" t="s">
        <v>982</v>
      </c>
      <c r="C983" s="1" t="s">
        <v>5091</v>
      </c>
      <c r="D983" s="3">
        <v>88888</v>
      </c>
      <c r="E983" s="4">
        <v>0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0</v>
      </c>
      <c r="Q983" s="12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45" x14ac:dyDescent="0.25">
      <c r="A984" s="10">
        <v>982</v>
      </c>
      <c r="B984" s="1" t="s">
        <v>983</v>
      </c>
      <c r="C984" s="1" t="s">
        <v>5092</v>
      </c>
      <c r="D984" s="3">
        <v>17500</v>
      </c>
      <c r="E984" s="4">
        <v>100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1</v>
      </c>
      <c r="P984">
        <f t="shared" si="61"/>
        <v>33.33</v>
      </c>
      <c r="Q984" s="12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60" x14ac:dyDescent="0.25">
      <c r="A985" s="10">
        <v>983</v>
      </c>
      <c r="B985" s="1" t="s">
        <v>984</v>
      </c>
      <c r="C985" s="1" t="s">
        <v>5093</v>
      </c>
      <c r="D985" s="3">
        <v>104219</v>
      </c>
      <c r="E985" s="4">
        <v>0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0</v>
      </c>
      <c r="P985">
        <f t="shared" si="61"/>
        <v>0</v>
      </c>
      <c r="Q985" s="12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90" x14ac:dyDescent="0.25">
      <c r="A986" s="10">
        <v>984</v>
      </c>
      <c r="B986" s="1" t="s">
        <v>985</v>
      </c>
      <c r="C986" s="1" t="s">
        <v>5094</v>
      </c>
      <c r="D986" s="3">
        <v>10000</v>
      </c>
      <c r="E986" s="4">
        <v>375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4</v>
      </c>
      <c r="P986">
        <f t="shared" si="61"/>
        <v>125</v>
      </c>
      <c r="Q986" s="12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60" x14ac:dyDescent="0.25">
      <c r="A987" s="10">
        <v>985</v>
      </c>
      <c r="B987" s="1" t="s">
        <v>986</v>
      </c>
      <c r="C987" s="1" t="s">
        <v>5095</v>
      </c>
      <c r="D987" s="3">
        <v>30000</v>
      </c>
      <c r="E987" s="4">
        <v>10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0</v>
      </c>
      <c r="P987">
        <f t="shared" si="61"/>
        <v>0.43</v>
      </c>
      <c r="Q987" s="12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60" x14ac:dyDescent="0.25">
      <c r="A988" s="10">
        <v>986</v>
      </c>
      <c r="B988" s="1" t="s">
        <v>987</v>
      </c>
      <c r="C988" s="1" t="s">
        <v>5096</v>
      </c>
      <c r="D988" s="3">
        <v>20000</v>
      </c>
      <c r="E988" s="4">
        <v>56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0</v>
      </c>
      <c r="P988">
        <f t="shared" si="61"/>
        <v>2.4300000000000002</v>
      </c>
      <c r="Q988" s="12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5" x14ac:dyDescent="0.25">
      <c r="A989" s="10">
        <v>987</v>
      </c>
      <c r="B989" s="1" t="s">
        <v>988</v>
      </c>
      <c r="C989" s="1" t="s">
        <v>5097</v>
      </c>
      <c r="D989" s="3">
        <v>50000</v>
      </c>
      <c r="E989" s="4">
        <v>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0</v>
      </c>
      <c r="P989">
        <f t="shared" si="61"/>
        <v>0</v>
      </c>
      <c r="Q989" s="12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60" x14ac:dyDescent="0.25">
      <c r="A990" s="10">
        <v>988</v>
      </c>
      <c r="B990" s="1" t="s">
        <v>989</v>
      </c>
      <c r="C990" s="1" t="s">
        <v>5098</v>
      </c>
      <c r="D990" s="3">
        <v>5000</v>
      </c>
      <c r="E990" s="4">
        <v>1500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30</v>
      </c>
      <c r="P990">
        <f t="shared" si="61"/>
        <v>0</v>
      </c>
      <c r="Q990" s="12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30" x14ac:dyDescent="0.25">
      <c r="A991" s="10">
        <v>989</v>
      </c>
      <c r="B991" s="1" t="s">
        <v>990</v>
      </c>
      <c r="C991" s="1" t="s">
        <v>5099</v>
      </c>
      <c r="D991" s="3">
        <v>10000</v>
      </c>
      <c r="E991" s="4">
        <v>376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4</v>
      </c>
      <c r="P991">
        <f t="shared" si="61"/>
        <v>11.75</v>
      </c>
      <c r="Q991" s="12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60" x14ac:dyDescent="0.25">
      <c r="A992" s="10">
        <v>990</v>
      </c>
      <c r="B992" s="1" t="s">
        <v>991</v>
      </c>
      <c r="C992" s="1" t="s">
        <v>5100</v>
      </c>
      <c r="D992" s="3">
        <v>25000</v>
      </c>
      <c r="E992" s="4">
        <v>25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12.5</v>
      </c>
      <c r="Q992" s="12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75" x14ac:dyDescent="0.25">
      <c r="A993" s="10">
        <v>991</v>
      </c>
      <c r="B993" s="1" t="s">
        <v>992</v>
      </c>
      <c r="C993" s="1" t="s">
        <v>5101</v>
      </c>
      <c r="D993" s="3">
        <v>5000</v>
      </c>
      <c r="E993" s="4">
        <v>1500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30</v>
      </c>
      <c r="P993">
        <f t="shared" si="61"/>
        <v>214.29</v>
      </c>
      <c r="Q993" s="12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5" x14ac:dyDescent="0.25">
      <c r="A994" s="10">
        <v>992</v>
      </c>
      <c r="B994" s="1" t="s">
        <v>993</v>
      </c>
      <c r="C994" s="1" t="s">
        <v>5102</v>
      </c>
      <c r="D994" s="3">
        <v>100000</v>
      </c>
      <c r="E994" s="4">
        <v>0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0</v>
      </c>
      <c r="Q994" s="12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5" x14ac:dyDescent="0.25">
      <c r="A995" s="10">
        <v>993</v>
      </c>
      <c r="B995" s="1" t="s">
        <v>994</v>
      </c>
      <c r="C995" s="1" t="s">
        <v>5103</v>
      </c>
      <c r="D995" s="3">
        <v>70000</v>
      </c>
      <c r="E995" s="4">
        <v>0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0</v>
      </c>
      <c r="P995">
        <f t="shared" si="61"/>
        <v>0</v>
      </c>
      <c r="Q995" s="12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0" x14ac:dyDescent="0.25">
      <c r="A996" s="10">
        <v>994</v>
      </c>
      <c r="B996" s="1" t="s">
        <v>995</v>
      </c>
      <c r="C996" s="1" t="s">
        <v>5104</v>
      </c>
      <c r="D996" s="3">
        <v>200000</v>
      </c>
      <c r="E996" s="4">
        <v>0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0</v>
      </c>
      <c r="P996">
        <f t="shared" si="61"/>
        <v>0</v>
      </c>
      <c r="Q996" s="12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60" x14ac:dyDescent="0.25">
      <c r="A997" s="10">
        <v>995</v>
      </c>
      <c r="B997" s="1" t="s">
        <v>996</v>
      </c>
      <c r="C997" s="1" t="s">
        <v>5105</v>
      </c>
      <c r="D997" s="3">
        <v>10000</v>
      </c>
      <c r="E997" s="4">
        <v>376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4</v>
      </c>
      <c r="P997">
        <f t="shared" si="61"/>
        <v>41.78</v>
      </c>
      <c r="Q997" s="12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45" x14ac:dyDescent="0.25">
      <c r="A998" s="10">
        <v>996</v>
      </c>
      <c r="B998" s="1" t="s">
        <v>997</v>
      </c>
      <c r="C998" s="1" t="s">
        <v>5106</v>
      </c>
      <c r="D998" s="3">
        <v>4000</v>
      </c>
      <c r="E998" s="4">
        <v>2147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54</v>
      </c>
      <c r="P998">
        <f t="shared" si="61"/>
        <v>429.4</v>
      </c>
      <c r="Q998" s="12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0" x14ac:dyDescent="0.25">
      <c r="A999" s="10">
        <v>997</v>
      </c>
      <c r="B999" s="1" t="s">
        <v>998</v>
      </c>
      <c r="C999" s="1" t="s">
        <v>5107</v>
      </c>
      <c r="D999" s="3">
        <v>5000</v>
      </c>
      <c r="E999" s="4">
        <v>1500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30</v>
      </c>
      <c r="P999">
        <f t="shared" si="61"/>
        <v>187.5</v>
      </c>
      <c r="Q999" s="12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45" x14ac:dyDescent="0.25">
      <c r="A1000" s="10">
        <v>998</v>
      </c>
      <c r="B1000" s="1" t="s">
        <v>999</v>
      </c>
      <c r="C1000" s="1" t="s">
        <v>5108</v>
      </c>
      <c r="D1000" s="3">
        <v>60000</v>
      </c>
      <c r="E1000" s="4">
        <v>0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0</v>
      </c>
      <c r="P1000">
        <f t="shared" si="61"/>
        <v>0</v>
      </c>
      <c r="Q1000" s="12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5" x14ac:dyDescent="0.25">
      <c r="A1001" s="10">
        <v>999</v>
      </c>
      <c r="B1001" s="1" t="s">
        <v>1000</v>
      </c>
      <c r="C1001" s="1" t="s">
        <v>5109</v>
      </c>
      <c r="D1001" s="3">
        <v>150000</v>
      </c>
      <c r="E1001" s="4">
        <v>0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0</v>
      </c>
      <c r="P1001">
        <f t="shared" si="61"/>
        <v>0</v>
      </c>
      <c r="Q1001" s="12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5" x14ac:dyDescent="0.25">
      <c r="A1002" s="10">
        <v>1000</v>
      </c>
      <c r="B1002" s="1" t="s">
        <v>1001</v>
      </c>
      <c r="C1002" s="1" t="s">
        <v>5110</v>
      </c>
      <c r="D1002" s="3">
        <v>894700</v>
      </c>
      <c r="E1002" s="4">
        <v>0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0</v>
      </c>
      <c r="P1002">
        <f t="shared" si="61"/>
        <v>0</v>
      </c>
      <c r="Q1002" s="12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60" x14ac:dyDescent="0.25">
      <c r="A1003" s="10">
        <v>1001</v>
      </c>
      <c r="B1003" s="1" t="s">
        <v>1002</v>
      </c>
      <c r="C1003" s="1" t="s">
        <v>5111</v>
      </c>
      <c r="D1003" s="3">
        <v>5000</v>
      </c>
      <c r="E1003" s="4">
        <v>1500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30</v>
      </c>
      <c r="P1003">
        <f t="shared" si="61"/>
        <v>375</v>
      </c>
      <c r="Q1003" s="12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60" x14ac:dyDescent="0.25">
      <c r="A1004" s="10">
        <v>1002</v>
      </c>
      <c r="B1004" s="1" t="s">
        <v>1003</v>
      </c>
      <c r="C1004" s="1" t="s">
        <v>5112</v>
      </c>
      <c r="D1004" s="3">
        <v>9999</v>
      </c>
      <c r="E1004" s="4">
        <v>587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6</v>
      </c>
      <c r="P1004">
        <f t="shared" si="61"/>
        <v>26.68</v>
      </c>
      <c r="Q1004" s="12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5" x14ac:dyDescent="0.25">
      <c r="A1005" s="10">
        <v>1003</v>
      </c>
      <c r="B1005" s="1" t="s">
        <v>1004</v>
      </c>
      <c r="C1005" s="1" t="s">
        <v>5113</v>
      </c>
      <c r="D1005" s="3">
        <v>20000</v>
      </c>
      <c r="E1005" s="4">
        <v>56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0</v>
      </c>
      <c r="P1005">
        <f t="shared" si="61"/>
        <v>3.73</v>
      </c>
      <c r="Q1005" s="12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45" x14ac:dyDescent="0.25">
      <c r="A1006" s="10">
        <v>1004</v>
      </c>
      <c r="B1006" s="1" t="s">
        <v>1005</v>
      </c>
      <c r="C1006" s="1" t="s">
        <v>5114</v>
      </c>
      <c r="D1006" s="3">
        <v>25000</v>
      </c>
      <c r="E1006" s="4">
        <v>26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0</v>
      </c>
      <c r="P1006">
        <f t="shared" si="61"/>
        <v>0.27</v>
      </c>
      <c r="Q1006" s="12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45" x14ac:dyDescent="0.25">
      <c r="A1007" s="10">
        <v>1005</v>
      </c>
      <c r="B1007" s="1" t="s">
        <v>1006</v>
      </c>
      <c r="C1007" s="1" t="s">
        <v>5115</v>
      </c>
      <c r="D1007" s="3">
        <v>200000</v>
      </c>
      <c r="E1007" s="4">
        <v>0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0</v>
      </c>
      <c r="P1007">
        <f t="shared" si="61"/>
        <v>0</v>
      </c>
      <c r="Q1007" s="12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5" x14ac:dyDescent="0.25">
      <c r="A1008" s="10">
        <v>1006</v>
      </c>
      <c r="B1008" s="1" t="s">
        <v>1007</v>
      </c>
      <c r="C1008" s="1" t="s">
        <v>5116</v>
      </c>
      <c r="D1008" s="3">
        <v>4000</v>
      </c>
      <c r="E1008" s="4">
        <v>2150.1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54</v>
      </c>
      <c r="P1008">
        <f t="shared" si="61"/>
        <v>268.76</v>
      </c>
      <c r="Q1008" s="12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5" x14ac:dyDescent="0.25">
      <c r="A1009" s="10">
        <v>1007</v>
      </c>
      <c r="B1009" s="1" t="s">
        <v>1008</v>
      </c>
      <c r="C1009" s="1" t="s">
        <v>5117</v>
      </c>
      <c r="D1009" s="3">
        <v>30000</v>
      </c>
      <c r="E1009" s="4">
        <v>10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0</v>
      </c>
      <c r="P1009">
        <f t="shared" si="61"/>
        <v>0.13</v>
      </c>
      <c r="Q1009" s="12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60" x14ac:dyDescent="0.25">
      <c r="A1010" s="10">
        <v>1008</v>
      </c>
      <c r="B1010" s="1" t="s">
        <v>1009</v>
      </c>
      <c r="C1010" s="1" t="s">
        <v>5118</v>
      </c>
      <c r="D1010" s="3">
        <v>93500</v>
      </c>
      <c r="E1010" s="4">
        <v>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0</v>
      </c>
      <c r="Q1010" s="12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60" x14ac:dyDescent="0.25">
      <c r="A1011" s="10">
        <v>1009</v>
      </c>
      <c r="B1011" s="1" t="s">
        <v>1010</v>
      </c>
      <c r="C1011" s="1" t="s">
        <v>5119</v>
      </c>
      <c r="D1011" s="3">
        <v>50000</v>
      </c>
      <c r="E1011" s="4">
        <v>0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0</v>
      </c>
      <c r="P1011">
        <f t="shared" si="61"/>
        <v>0</v>
      </c>
      <c r="Q1011" s="12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60" x14ac:dyDescent="0.25">
      <c r="A1012" s="10">
        <v>1010</v>
      </c>
      <c r="B1012" s="1" t="s">
        <v>1011</v>
      </c>
      <c r="C1012" s="1" t="s">
        <v>5120</v>
      </c>
      <c r="D1012" s="3">
        <v>115250</v>
      </c>
      <c r="E1012" s="4">
        <v>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0</v>
      </c>
      <c r="Q1012" s="12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5" x14ac:dyDescent="0.25">
      <c r="A1013" s="10">
        <v>1011</v>
      </c>
      <c r="B1013" s="1" t="s">
        <v>1012</v>
      </c>
      <c r="C1013" s="1" t="s">
        <v>5121</v>
      </c>
      <c r="D1013" s="3">
        <v>20000</v>
      </c>
      <c r="E1013" s="4">
        <v>56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56</v>
      </c>
      <c r="Q1013" s="12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60" x14ac:dyDescent="0.25">
      <c r="A1014" s="10">
        <v>1012</v>
      </c>
      <c r="B1014" s="1" t="s">
        <v>1013</v>
      </c>
      <c r="C1014" s="1" t="s">
        <v>5122</v>
      </c>
      <c r="D1014" s="3">
        <v>5000</v>
      </c>
      <c r="E1014" s="4">
        <v>1500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30</v>
      </c>
      <c r="P1014">
        <f t="shared" si="61"/>
        <v>1.94</v>
      </c>
      <c r="Q1014" s="12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60" x14ac:dyDescent="0.25">
      <c r="A1015" s="10">
        <v>1013</v>
      </c>
      <c r="B1015" s="1" t="s">
        <v>1014</v>
      </c>
      <c r="C1015" s="1" t="s">
        <v>5123</v>
      </c>
      <c r="D1015" s="3">
        <v>25000</v>
      </c>
      <c r="E1015" s="4">
        <v>26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0</v>
      </c>
      <c r="P1015">
        <f t="shared" si="61"/>
        <v>0.28999999999999998</v>
      </c>
      <c r="Q1015" s="12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0" x14ac:dyDescent="0.25">
      <c r="A1016" s="10">
        <v>1014</v>
      </c>
      <c r="B1016" s="1" t="s">
        <v>1015</v>
      </c>
      <c r="C1016" s="1" t="s">
        <v>5124</v>
      </c>
      <c r="D1016" s="3">
        <v>10000</v>
      </c>
      <c r="E1016" s="4">
        <v>377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4</v>
      </c>
      <c r="P1016">
        <f t="shared" si="61"/>
        <v>23.56</v>
      </c>
      <c r="Q1016" s="12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45" x14ac:dyDescent="0.25">
      <c r="A1017" s="10">
        <v>1015</v>
      </c>
      <c r="B1017" s="1" t="s">
        <v>1016</v>
      </c>
      <c r="C1017" s="1" t="s">
        <v>5125</v>
      </c>
      <c r="D1017" s="3">
        <v>9000</v>
      </c>
      <c r="E1017" s="4">
        <v>618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7</v>
      </c>
      <c r="P1017">
        <f t="shared" si="61"/>
        <v>103</v>
      </c>
      <c r="Q1017" s="12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45" x14ac:dyDescent="0.25">
      <c r="A1018" s="10">
        <v>1016</v>
      </c>
      <c r="B1018" s="1" t="s">
        <v>1017</v>
      </c>
      <c r="C1018" s="1" t="s">
        <v>5126</v>
      </c>
      <c r="D1018" s="3">
        <v>100000</v>
      </c>
      <c r="E1018" s="4">
        <v>0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0</v>
      </c>
      <c r="P1018">
        <f t="shared" si="61"/>
        <v>0</v>
      </c>
      <c r="Q1018" s="12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60" x14ac:dyDescent="0.25">
      <c r="A1019" s="10">
        <v>1017</v>
      </c>
      <c r="B1019" s="1" t="s">
        <v>1018</v>
      </c>
      <c r="C1019" s="1" t="s">
        <v>5127</v>
      </c>
      <c r="D1019" s="3">
        <v>250000</v>
      </c>
      <c r="E1019" s="4">
        <v>0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0</v>
      </c>
      <c r="P1019">
        <f t="shared" si="61"/>
        <v>0</v>
      </c>
      <c r="Q1019" s="12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5" x14ac:dyDescent="0.25">
      <c r="A1020" s="10">
        <v>1018</v>
      </c>
      <c r="B1020" s="1" t="s">
        <v>1019</v>
      </c>
      <c r="C1020" s="1" t="s">
        <v>5128</v>
      </c>
      <c r="D1020" s="3">
        <v>20000</v>
      </c>
      <c r="E1020" s="4">
        <v>57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0</v>
      </c>
      <c r="P1020">
        <f t="shared" si="61"/>
        <v>8.14</v>
      </c>
      <c r="Q1020" s="12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45" x14ac:dyDescent="0.25">
      <c r="A1021" s="10">
        <v>1019</v>
      </c>
      <c r="B1021" s="1" t="s">
        <v>1020</v>
      </c>
      <c r="C1021" s="1" t="s">
        <v>5129</v>
      </c>
      <c r="D1021" s="3">
        <v>45000</v>
      </c>
      <c r="E1021" s="4">
        <v>1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0</v>
      </c>
      <c r="P1021">
        <f t="shared" si="61"/>
        <v>0</v>
      </c>
      <c r="Q1021" s="12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60" x14ac:dyDescent="0.25">
      <c r="A1022" s="10">
        <v>1020</v>
      </c>
      <c r="B1022" s="1" t="s">
        <v>1021</v>
      </c>
      <c r="C1022" s="1" t="s">
        <v>5130</v>
      </c>
      <c r="D1022" s="3">
        <v>1550</v>
      </c>
      <c r="E1022" s="4">
        <v>7576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489</v>
      </c>
      <c r="P1022">
        <f t="shared" si="61"/>
        <v>252.53</v>
      </c>
      <c r="Q1022" s="12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5" x14ac:dyDescent="0.25">
      <c r="A1023" s="10">
        <v>1021</v>
      </c>
      <c r="B1023" s="1" t="s">
        <v>1022</v>
      </c>
      <c r="C1023" s="1" t="s">
        <v>5131</v>
      </c>
      <c r="D1023" s="3">
        <v>3000</v>
      </c>
      <c r="E1023" s="4">
        <v>3030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101</v>
      </c>
      <c r="P1023">
        <f t="shared" si="61"/>
        <v>6.34</v>
      </c>
      <c r="Q1023" s="12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0" x14ac:dyDescent="0.25">
      <c r="A1024" s="10">
        <v>1022</v>
      </c>
      <c r="B1024" s="1" t="s">
        <v>1023</v>
      </c>
      <c r="C1024" s="1" t="s">
        <v>5132</v>
      </c>
      <c r="D1024" s="3">
        <v>2000</v>
      </c>
      <c r="E1024" s="4">
        <v>5323.01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266</v>
      </c>
      <c r="P1024">
        <f t="shared" si="61"/>
        <v>71.930000000000007</v>
      </c>
      <c r="Q1024" s="12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5" x14ac:dyDescent="0.25">
      <c r="A1025" s="10">
        <v>1023</v>
      </c>
      <c r="B1025" s="1" t="s">
        <v>1024</v>
      </c>
      <c r="C1025" s="1" t="s">
        <v>5133</v>
      </c>
      <c r="D1025" s="3">
        <v>2000</v>
      </c>
      <c r="E1025" s="4">
        <v>5328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266</v>
      </c>
      <c r="P1025">
        <f t="shared" si="61"/>
        <v>40.67</v>
      </c>
      <c r="Q1025" s="12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5" x14ac:dyDescent="0.25">
      <c r="A1026" s="10">
        <v>1024</v>
      </c>
      <c r="B1026" s="1" t="s">
        <v>1025</v>
      </c>
      <c r="C1026" s="1" t="s">
        <v>5134</v>
      </c>
      <c r="D1026" s="3">
        <v>20000</v>
      </c>
      <c r="E1026" s="4">
        <v>59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0</v>
      </c>
      <c r="P1026">
        <f t="shared" si="61"/>
        <v>0.97</v>
      </c>
      <c r="Q1026" s="12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45" x14ac:dyDescent="0.25">
      <c r="A1027" s="10">
        <v>1025</v>
      </c>
      <c r="B1027" s="1" t="s">
        <v>1026</v>
      </c>
      <c r="C1027" s="1" t="s">
        <v>5135</v>
      </c>
      <c r="D1027" s="3">
        <v>70000</v>
      </c>
      <c r="E1027" s="4">
        <v>0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0</v>
      </c>
      <c r="P1027">
        <f t="shared" ref="P1027:P1090" si="65">IFERROR(ROUND(E1027/L1027,2),0)</f>
        <v>0</v>
      </c>
      <c r="Q1027" s="12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60" x14ac:dyDescent="0.25">
      <c r="A1028" s="10">
        <v>1026</v>
      </c>
      <c r="B1028" s="1" t="s">
        <v>1027</v>
      </c>
      <c r="C1028" s="1" t="s">
        <v>5136</v>
      </c>
      <c r="D1028" s="3">
        <v>7000</v>
      </c>
      <c r="E1028" s="4">
        <v>971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14</v>
      </c>
      <c r="P1028">
        <f t="shared" si="65"/>
        <v>7.96</v>
      </c>
      <c r="Q1028" s="12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60" x14ac:dyDescent="0.25">
      <c r="A1029" s="10">
        <v>1027</v>
      </c>
      <c r="B1029" s="1" t="s">
        <v>1028</v>
      </c>
      <c r="C1029" s="1" t="s">
        <v>5137</v>
      </c>
      <c r="D1029" s="3">
        <v>7501</v>
      </c>
      <c r="E1029" s="4">
        <v>821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11</v>
      </c>
      <c r="P1029">
        <f t="shared" si="65"/>
        <v>7.4</v>
      </c>
      <c r="Q1029" s="12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5" x14ac:dyDescent="0.25">
      <c r="A1030" s="10">
        <v>1028</v>
      </c>
      <c r="B1030" s="1" t="s">
        <v>1029</v>
      </c>
      <c r="C1030" s="1" t="s">
        <v>5138</v>
      </c>
      <c r="D1030" s="3">
        <v>10000</v>
      </c>
      <c r="E1030" s="4">
        <v>380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4</v>
      </c>
      <c r="P1030">
        <f t="shared" si="65"/>
        <v>1.49</v>
      </c>
      <c r="Q1030" s="12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45" x14ac:dyDescent="0.25">
      <c r="A1031" s="10">
        <v>1029</v>
      </c>
      <c r="B1031" s="1" t="s">
        <v>1030</v>
      </c>
      <c r="C1031" s="1" t="s">
        <v>5139</v>
      </c>
      <c r="D1031" s="3">
        <v>10000</v>
      </c>
      <c r="E1031" s="4">
        <v>380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4</v>
      </c>
      <c r="P1031">
        <f t="shared" si="65"/>
        <v>2.7</v>
      </c>
      <c r="Q1031" s="12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0" x14ac:dyDescent="0.25">
      <c r="A1032" s="10">
        <v>1030</v>
      </c>
      <c r="B1032" s="1" t="s">
        <v>1031</v>
      </c>
      <c r="C1032" s="1" t="s">
        <v>5140</v>
      </c>
      <c r="D1032" s="3">
        <v>2000</v>
      </c>
      <c r="E1032" s="4">
        <v>5330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267</v>
      </c>
      <c r="P1032">
        <f t="shared" si="65"/>
        <v>33.520000000000003</v>
      </c>
      <c r="Q1032" s="12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60" x14ac:dyDescent="0.25">
      <c r="A1033" s="10">
        <v>1031</v>
      </c>
      <c r="B1033" s="1" t="s">
        <v>1032</v>
      </c>
      <c r="C1033" s="1" t="s">
        <v>5141</v>
      </c>
      <c r="D1033" s="3">
        <v>10000</v>
      </c>
      <c r="E1033" s="4">
        <v>380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4</v>
      </c>
      <c r="P1033">
        <f t="shared" si="65"/>
        <v>3.84</v>
      </c>
      <c r="Q1033" s="12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x14ac:dyDescent="0.25">
      <c r="A1034" s="10">
        <v>1032</v>
      </c>
      <c r="B1034" s="1" t="s">
        <v>1033</v>
      </c>
      <c r="C1034" s="1" t="s">
        <v>5142</v>
      </c>
      <c r="D1034" s="3">
        <v>5400</v>
      </c>
      <c r="E1034" s="4">
        <v>1280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24</v>
      </c>
      <c r="P1034">
        <f t="shared" si="65"/>
        <v>13.33</v>
      </c>
      <c r="Q1034" s="12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60" x14ac:dyDescent="0.25">
      <c r="A1035" s="10">
        <v>1033</v>
      </c>
      <c r="B1035" s="1" t="s">
        <v>1034</v>
      </c>
      <c r="C1035" s="1" t="s">
        <v>5143</v>
      </c>
      <c r="D1035" s="3">
        <v>1328</v>
      </c>
      <c r="E1035" s="4">
        <v>10000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753</v>
      </c>
      <c r="P1035">
        <f t="shared" si="65"/>
        <v>370.37</v>
      </c>
      <c r="Q1035" s="12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5" x14ac:dyDescent="0.25">
      <c r="A1036" s="10">
        <v>1034</v>
      </c>
      <c r="B1036" s="1" t="s">
        <v>1035</v>
      </c>
      <c r="C1036" s="1" t="s">
        <v>5144</v>
      </c>
      <c r="D1036" s="3">
        <v>5000</v>
      </c>
      <c r="E1036" s="4">
        <v>1500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30</v>
      </c>
      <c r="P1036">
        <f t="shared" si="65"/>
        <v>9.0399999999999991</v>
      </c>
      <c r="Q1036" s="12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60" x14ac:dyDescent="0.25">
      <c r="A1037" s="10">
        <v>1035</v>
      </c>
      <c r="B1037" s="1" t="s">
        <v>1036</v>
      </c>
      <c r="C1037" s="1" t="s">
        <v>5145</v>
      </c>
      <c r="D1037" s="3">
        <v>4600</v>
      </c>
      <c r="E1037" s="4">
        <v>2027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44</v>
      </c>
      <c r="P1037">
        <f t="shared" si="65"/>
        <v>26.67</v>
      </c>
      <c r="Q1037" s="12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5" x14ac:dyDescent="0.25">
      <c r="A1038" s="10">
        <v>1036</v>
      </c>
      <c r="B1038" s="1" t="s">
        <v>1037</v>
      </c>
      <c r="C1038" s="1" t="s">
        <v>5146</v>
      </c>
      <c r="D1038" s="3">
        <v>4500</v>
      </c>
      <c r="E1038" s="4">
        <v>2047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45</v>
      </c>
      <c r="P1038">
        <f t="shared" si="65"/>
        <v>9.6999999999999993</v>
      </c>
      <c r="Q1038" s="12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60" x14ac:dyDescent="0.25">
      <c r="A1039" s="10">
        <v>1037</v>
      </c>
      <c r="B1039" s="1" t="s">
        <v>1038</v>
      </c>
      <c r="C1039" s="1" t="s">
        <v>5147</v>
      </c>
      <c r="D1039" s="3">
        <v>1000</v>
      </c>
      <c r="E1039" s="4">
        <v>11683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1168</v>
      </c>
      <c r="P1039">
        <f t="shared" si="65"/>
        <v>556.33000000000004</v>
      </c>
      <c r="Q1039" s="12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5" x14ac:dyDescent="0.25">
      <c r="A1040" s="10">
        <v>1038</v>
      </c>
      <c r="B1040" s="1" t="s">
        <v>1039</v>
      </c>
      <c r="C1040" s="1" t="s">
        <v>5148</v>
      </c>
      <c r="D1040" s="3">
        <v>1500</v>
      </c>
      <c r="E1040" s="4">
        <v>7877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525</v>
      </c>
      <c r="P1040">
        <f t="shared" si="65"/>
        <v>129.13</v>
      </c>
      <c r="Q1040" s="12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60" x14ac:dyDescent="0.25">
      <c r="A1041" s="10">
        <v>1039</v>
      </c>
      <c r="B1041" s="1" t="s">
        <v>1040</v>
      </c>
      <c r="C1041" s="1" t="s">
        <v>5149</v>
      </c>
      <c r="D1041" s="3">
        <v>500</v>
      </c>
      <c r="E1041" s="4">
        <v>30610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6122</v>
      </c>
      <c r="P1041">
        <f t="shared" si="65"/>
        <v>1020.33</v>
      </c>
      <c r="Q1041" s="12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60" x14ac:dyDescent="0.25">
      <c r="A1042" s="10">
        <v>1040</v>
      </c>
      <c r="B1042" s="1" t="s">
        <v>1041</v>
      </c>
      <c r="C1042" s="1" t="s">
        <v>5150</v>
      </c>
      <c r="D1042" s="3">
        <v>85000</v>
      </c>
      <c r="E1042" s="4">
        <v>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0</v>
      </c>
      <c r="Q1042" s="12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5" x14ac:dyDescent="0.25">
      <c r="A1043" s="10">
        <v>1041</v>
      </c>
      <c r="B1043" s="1" t="s">
        <v>1042</v>
      </c>
      <c r="C1043" s="1" t="s">
        <v>5151</v>
      </c>
      <c r="D1043" s="3">
        <v>50</v>
      </c>
      <c r="E1043" s="4">
        <v>315222.2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630444</v>
      </c>
      <c r="P1043">
        <f t="shared" si="65"/>
        <v>0</v>
      </c>
      <c r="Q1043" s="12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60" x14ac:dyDescent="0.25">
      <c r="A1044" s="10">
        <v>1042</v>
      </c>
      <c r="B1044" s="1" t="s">
        <v>1043</v>
      </c>
      <c r="C1044" s="1" t="s">
        <v>5152</v>
      </c>
      <c r="D1044" s="3">
        <v>650</v>
      </c>
      <c r="E1044" s="4">
        <v>24321.1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3742</v>
      </c>
      <c r="P1044">
        <f t="shared" si="65"/>
        <v>24321.1</v>
      </c>
      <c r="Q1044" s="12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5" x14ac:dyDescent="0.25">
      <c r="A1045" s="10">
        <v>1043</v>
      </c>
      <c r="B1045" s="1" t="s">
        <v>1044</v>
      </c>
      <c r="C1045" s="1" t="s">
        <v>5153</v>
      </c>
      <c r="D1045" s="3">
        <v>100000</v>
      </c>
      <c r="E1045" s="4">
        <v>0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0</v>
      </c>
      <c r="P1045">
        <f t="shared" si="65"/>
        <v>0</v>
      </c>
      <c r="Q1045" s="12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60" x14ac:dyDescent="0.25">
      <c r="A1046" s="10">
        <v>1044</v>
      </c>
      <c r="B1046" s="1" t="s">
        <v>1045</v>
      </c>
      <c r="C1046" s="1" t="s">
        <v>5154</v>
      </c>
      <c r="D1046" s="3">
        <v>7000</v>
      </c>
      <c r="E1046" s="4">
        <v>977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14</v>
      </c>
      <c r="P1046">
        <f t="shared" si="65"/>
        <v>488.5</v>
      </c>
      <c r="Q1046" s="12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5" x14ac:dyDescent="0.25">
      <c r="A1047" s="10">
        <v>1045</v>
      </c>
      <c r="B1047" s="1" t="s">
        <v>1046</v>
      </c>
      <c r="C1047" s="1" t="s">
        <v>5155</v>
      </c>
      <c r="D1047" s="3">
        <v>10000</v>
      </c>
      <c r="E1047" s="4">
        <v>381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4</v>
      </c>
      <c r="P1047">
        <f t="shared" si="65"/>
        <v>47.63</v>
      </c>
      <c r="Q1047" s="12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60" x14ac:dyDescent="0.25">
      <c r="A1048" s="10">
        <v>1046</v>
      </c>
      <c r="B1048" s="1" t="s">
        <v>1047</v>
      </c>
      <c r="C1048" s="1" t="s">
        <v>5156</v>
      </c>
      <c r="D1048" s="3">
        <v>3000</v>
      </c>
      <c r="E1048" s="4">
        <v>3034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101</v>
      </c>
      <c r="P1048">
        <f t="shared" si="65"/>
        <v>0</v>
      </c>
      <c r="Q1048" s="12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5" x14ac:dyDescent="0.25">
      <c r="A1049" s="10">
        <v>1047</v>
      </c>
      <c r="B1049" s="1" t="s">
        <v>1048</v>
      </c>
      <c r="C1049" s="1" t="s">
        <v>5157</v>
      </c>
      <c r="D1049" s="3">
        <v>2000</v>
      </c>
      <c r="E1049" s="4">
        <v>5331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267</v>
      </c>
      <c r="P1049">
        <f t="shared" si="65"/>
        <v>5331</v>
      </c>
      <c r="Q1049" s="12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60" x14ac:dyDescent="0.25">
      <c r="A1050" s="10">
        <v>1048</v>
      </c>
      <c r="B1050" s="1" t="s">
        <v>1049</v>
      </c>
      <c r="C1050" s="1" t="s">
        <v>5158</v>
      </c>
      <c r="D1050" s="3">
        <v>15000</v>
      </c>
      <c r="E1050" s="4">
        <v>129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32.25</v>
      </c>
      <c r="Q1050" s="12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x14ac:dyDescent="0.25">
      <c r="A1051" s="10">
        <v>1049</v>
      </c>
      <c r="B1051" s="1" t="s">
        <v>1050</v>
      </c>
      <c r="C1051" s="1" t="s">
        <v>5159</v>
      </c>
      <c r="D1051" s="3">
        <v>12000</v>
      </c>
      <c r="E1051" s="4">
        <v>260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2</v>
      </c>
      <c r="P1051">
        <f t="shared" si="65"/>
        <v>0</v>
      </c>
      <c r="Q1051" s="12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30" x14ac:dyDescent="0.25">
      <c r="A1052" s="10">
        <v>1050</v>
      </c>
      <c r="B1052" s="1" t="s">
        <v>1051</v>
      </c>
      <c r="C1052" s="1" t="s">
        <v>5160</v>
      </c>
      <c r="D1052" s="3">
        <v>2500</v>
      </c>
      <c r="E1052" s="4">
        <v>4055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162</v>
      </c>
      <c r="P1052">
        <f t="shared" si="65"/>
        <v>0</v>
      </c>
      <c r="Q1052" s="12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60" x14ac:dyDescent="0.25">
      <c r="A1053" s="10">
        <v>1051</v>
      </c>
      <c r="B1053" s="1" t="s">
        <v>1052</v>
      </c>
      <c r="C1053" s="1" t="s">
        <v>5161</v>
      </c>
      <c r="D1053" s="3">
        <v>500</v>
      </c>
      <c r="E1053" s="4">
        <v>30675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6135</v>
      </c>
      <c r="P1053">
        <f t="shared" si="65"/>
        <v>0</v>
      </c>
      <c r="Q1053" s="12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75" x14ac:dyDescent="0.25">
      <c r="A1054" s="10">
        <v>1052</v>
      </c>
      <c r="B1054" s="1" t="s">
        <v>1053</v>
      </c>
      <c r="C1054" s="1" t="s">
        <v>5162</v>
      </c>
      <c r="D1054" s="3">
        <v>4336</v>
      </c>
      <c r="E1054" s="4">
        <v>2087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48</v>
      </c>
      <c r="P1054">
        <f t="shared" si="65"/>
        <v>0</v>
      </c>
      <c r="Q1054" s="12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60" x14ac:dyDescent="0.25">
      <c r="A1055" s="10">
        <v>1053</v>
      </c>
      <c r="B1055" s="1" t="s">
        <v>1054</v>
      </c>
      <c r="C1055" s="1" t="s">
        <v>5163</v>
      </c>
      <c r="D1055" s="3">
        <v>1500</v>
      </c>
      <c r="E1055" s="4">
        <v>7905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527</v>
      </c>
      <c r="P1055">
        <f t="shared" si="65"/>
        <v>7905</v>
      </c>
      <c r="Q1055" s="12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60" x14ac:dyDescent="0.25">
      <c r="A1056" s="10">
        <v>1054</v>
      </c>
      <c r="B1056" s="1" t="s">
        <v>1055</v>
      </c>
      <c r="C1056" s="1" t="s">
        <v>5164</v>
      </c>
      <c r="D1056" s="3">
        <v>2500</v>
      </c>
      <c r="E1056" s="4">
        <v>4055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162</v>
      </c>
      <c r="P1056">
        <f t="shared" si="65"/>
        <v>0</v>
      </c>
      <c r="Q1056" s="12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60" x14ac:dyDescent="0.25">
      <c r="A1057" s="10">
        <v>1055</v>
      </c>
      <c r="B1057" s="1" t="s">
        <v>1056</v>
      </c>
      <c r="C1057" s="1" t="s">
        <v>5165</v>
      </c>
      <c r="D1057" s="3">
        <v>3500</v>
      </c>
      <c r="E1057" s="4">
        <v>2555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73</v>
      </c>
      <c r="P1057">
        <f t="shared" si="65"/>
        <v>0</v>
      </c>
      <c r="Q1057" s="12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60" x14ac:dyDescent="0.25">
      <c r="A1058" s="10">
        <v>1056</v>
      </c>
      <c r="B1058" s="1" t="s">
        <v>1057</v>
      </c>
      <c r="C1058" s="1" t="s">
        <v>5166</v>
      </c>
      <c r="D1058" s="3">
        <v>10000</v>
      </c>
      <c r="E1058" s="4">
        <v>381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4</v>
      </c>
      <c r="P1058">
        <f t="shared" si="65"/>
        <v>0</v>
      </c>
      <c r="Q1058" s="12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45" x14ac:dyDescent="0.25">
      <c r="A1059" s="10">
        <v>1057</v>
      </c>
      <c r="B1059" s="1" t="s">
        <v>1058</v>
      </c>
      <c r="C1059" s="1" t="s">
        <v>5167</v>
      </c>
      <c r="D1059" s="3">
        <v>10000</v>
      </c>
      <c r="E1059" s="4">
        <v>385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4</v>
      </c>
      <c r="P1059">
        <f t="shared" si="65"/>
        <v>0</v>
      </c>
      <c r="Q1059" s="12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60" x14ac:dyDescent="0.25">
      <c r="A1060" s="10">
        <v>1058</v>
      </c>
      <c r="B1060" s="1" t="s">
        <v>1059</v>
      </c>
      <c r="C1060" s="1" t="s">
        <v>5168</v>
      </c>
      <c r="D1060" s="3">
        <v>40000</v>
      </c>
      <c r="E1060" s="4">
        <v>2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2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x14ac:dyDescent="0.25">
      <c r="A1061" s="10">
        <v>1059</v>
      </c>
      <c r="B1061" s="1" t="s">
        <v>1060</v>
      </c>
      <c r="C1061" s="1" t="s">
        <v>5169</v>
      </c>
      <c r="D1061" s="3">
        <v>1100</v>
      </c>
      <c r="E1061" s="4">
        <v>10802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982</v>
      </c>
      <c r="P1061">
        <f t="shared" si="65"/>
        <v>0</v>
      </c>
      <c r="Q1061" s="12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60" x14ac:dyDescent="0.25">
      <c r="A1062" s="10">
        <v>1060</v>
      </c>
      <c r="B1062" s="1" t="s">
        <v>1061</v>
      </c>
      <c r="C1062" s="1" t="s">
        <v>5170</v>
      </c>
      <c r="D1062" s="3">
        <v>5000</v>
      </c>
      <c r="E1062" s="4">
        <v>1500.2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30</v>
      </c>
      <c r="P1062">
        <f t="shared" si="65"/>
        <v>1500.2</v>
      </c>
      <c r="Q1062" s="12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45" x14ac:dyDescent="0.25">
      <c r="A1063" s="10">
        <v>1061</v>
      </c>
      <c r="B1063" s="1" t="s">
        <v>1062</v>
      </c>
      <c r="C1063" s="1" t="s">
        <v>5171</v>
      </c>
      <c r="D1063" s="3">
        <v>4000</v>
      </c>
      <c r="E1063" s="4">
        <v>2152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54</v>
      </c>
      <c r="P1063">
        <f t="shared" si="65"/>
        <v>0</v>
      </c>
      <c r="Q1063" s="12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30" x14ac:dyDescent="0.25">
      <c r="A1064" s="10">
        <v>1062</v>
      </c>
      <c r="B1064" s="1" t="s">
        <v>1063</v>
      </c>
      <c r="C1064" s="1" t="s">
        <v>5172</v>
      </c>
      <c r="D1064" s="3">
        <v>199</v>
      </c>
      <c r="E1064" s="4">
        <v>152165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76465</v>
      </c>
      <c r="P1064">
        <f t="shared" si="65"/>
        <v>38041.25</v>
      </c>
      <c r="Q1064" s="12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60" x14ac:dyDescent="0.25">
      <c r="A1065" s="10">
        <v>1063</v>
      </c>
      <c r="B1065" s="1" t="s">
        <v>1064</v>
      </c>
      <c r="C1065" s="1" t="s">
        <v>5173</v>
      </c>
      <c r="D1065" s="3">
        <v>1000</v>
      </c>
      <c r="E1065" s="4">
        <v>11727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1173</v>
      </c>
      <c r="P1065">
        <f t="shared" si="65"/>
        <v>0</v>
      </c>
      <c r="Q1065" s="12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60" x14ac:dyDescent="0.25">
      <c r="A1066" s="10">
        <v>1064</v>
      </c>
      <c r="B1066" s="1" t="s">
        <v>1065</v>
      </c>
      <c r="C1066" s="1" t="s">
        <v>5174</v>
      </c>
      <c r="D1066" s="3">
        <v>90000</v>
      </c>
      <c r="E1066" s="4">
        <v>0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0</v>
      </c>
      <c r="P1066">
        <f t="shared" si="65"/>
        <v>0</v>
      </c>
      <c r="Q1066" s="12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60" x14ac:dyDescent="0.25">
      <c r="A1067" s="10">
        <v>1065</v>
      </c>
      <c r="B1067" s="1" t="s">
        <v>1066</v>
      </c>
      <c r="C1067" s="1" t="s">
        <v>5175</v>
      </c>
      <c r="D1067" s="3">
        <v>3000</v>
      </c>
      <c r="E1067" s="4">
        <v>3035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101</v>
      </c>
      <c r="P1067">
        <f t="shared" si="65"/>
        <v>607</v>
      </c>
      <c r="Q1067" s="12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5" x14ac:dyDescent="0.25">
      <c r="A1068" s="10">
        <v>1066</v>
      </c>
      <c r="B1068" s="1" t="s">
        <v>1067</v>
      </c>
      <c r="C1068" s="1" t="s">
        <v>5176</v>
      </c>
      <c r="D1068" s="3">
        <v>150000</v>
      </c>
      <c r="E1068" s="4">
        <v>0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0</v>
      </c>
      <c r="P1068">
        <f t="shared" si="65"/>
        <v>0</v>
      </c>
      <c r="Q1068" s="12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60" x14ac:dyDescent="0.25">
      <c r="A1069" s="10">
        <v>1067</v>
      </c>
      <c r="B1069" s="1" t="s">
        <v>1068</v>
      </c>
      <c r="C1069" s="1" t="s">
        <v>5177</v>
      </c>
      <c r="D1069" s="3">
        <v>500</v>
      </c>
      <c r="E1069" s="4">
        <v>30751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6150</v>
      </c>
      <c r="P1069">
        <f t="shared" si="65"/>
        <v>3075.1</v>
      </c>
      <c r="Q1069" s="12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60" x14ac:dyDescent="0.25">
      <c r="A1070" s="10">
        <v>1068</v>
      </c>
      <c r="B1070" s="1" t="s">
        <v>1069</v>
      </c>
      <c r="C1070" s="1" t="s">
        <v>5178</v>
      </c>
      <c r="D1070" s="3">
        <v>30000</v>
      </c>
      <c r="E1070" s="4">
        <v>10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2.5</v>
      </c>
      <c r="Q1070" s="12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5" x14ac:dyDescent="0.25">
      <c r="A1071" s="10">
        <v>1069</v>
      </c>
      <c r="B1071" s="1" t="s">
        <v>1070</v>
      </c>
      <c r="C1071" s="1" t="s">
        <v>5179</v>
      </c>
      <c r="D1071" s="3">
        <v>2200</v>
      </c>
      <c r="E1071" s="4">
        <v>5066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230</v>
      </c>
      <c r="P1071">
        <f t="shared" si="65"/>
        <v>241.24</v>
      </c>
      <c r="Q1071" s="12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5" x14ac:dyDescent="0.25">
      <c r="A1072" s="10">
        <v>1070</v>
      </c>
      <c r="B1072" s="1" t="s">
        <v>1071</v>
      </c>
      <c r="C1072" s="1" t="s">
        <v>5180</v>
      </c>
      <c r="D1072" s="3">
        <v>10000</v>
      </c>
      <c r="E1072" s="4">
        <v>385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4</v>
      </c>
      <c r="P1072">
        <f t="shared" si="65"/>
        <v>192.5</v>
      </c>
      <c r="Q1072" s="12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60" x14ac:dyDescent="0.25">
      <c r="A1073" s="10">
        <v>1071</v>
      </c>
      <c r="B1073" s="1" t="s">
        <v>1072</v>
      </c>
      <c r="C1073" s="1" t="s">
        <v>5181</v>
      </c>
      <c r="D1073" s="3">
        <v>100</v>
      </c>
      <c r="E1073" s="4">
        <v>177412.01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177412</v>
      </c>
      <c r="P1073">
        <f t="shared" si="65"/>
        <v>0</v>
      </c>
      <c r="Q1073" s="12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60" x14ac:dyDescent="0.25">
      <c r="A1074" s="10">
        <v>1072</v>
      </c>
      <c r="B1074" s="1" t="s">
        <v>1073</v>
      </c>
      <c r="C1074" s="1" t="s">
        <v>5182</v>
      </c>
      <c r="D1074" s="3">
        <v>75000</v>
      </c>
      <c r="E1074" s="4">
        <v>0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0</v>
      </c>
      <c r="Q1074" s="12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45" x14ac:dyDescent="0.25">
      <c r="A1075" s="10">
        <v>1073</v>
      </c>
      <c r="B1075" s="1" t="s">
        <v>1074</v>
      </c>
      <c r="C1075" s="1" t="s">
        <v>5183</v>
      </c>
      <c r="D1075" s="3">
        <v>750</v>
      </c>
      <c r="E1075" s="4">
        <v>20569.05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2743</v>
      </c>
      <c r="P1075">
        <f t="shared" si="65"/>
        <v>20569.05</v>
      </c>
      <c r="Q1075" s="12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60" x14ac:dyDescent="0.25">
      <c r="A1076" s="10">
        <v>1074</v>
      </c>
      <c r="B1076" s="1" t="s">
        <v>1075</v>
      </c>
      <c r="C1076" s="1" t="s">
        <v>5184</v>
      </c>
      <c r="D1076" s="3">
        <v>54000</v>
      </c>
      <c r="E1076" s="4">
        <v>0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0</v>
      </c>
      <c r="P1076">
        <f t="shared" si="65"/>
        <v>0</v>
      </c>
      <c r="Q1076" s="12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45" x14ac:dyDescent="0.25">
      <c r="A1077" s="10">
        <v>1075</v>
      </c>
      <c r="B1077" s="1" t="s">
        <v>1076</v>
      </c>
      <c r="C1077" s="1" t="s">
        <v>5185</v>
      </c>
      <c r="D1077" s="3">
        <v>1000</v>
      </c>
      <c r="E1077" s="4">
        <v>11744.9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1174</v>
      </c>
      <c r="P1077">
        <f t="shared" si="65"/>
        <v>3914.97</v>
      </c>
      <c r="Q1077" s="12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5" x14ac:dyDescent="0.25">
      <c r="A1078" s="10">
        <v>1076</v>
      </c>
      <c r="B1078" s="1" t="s">
        <v>1077</v>
      </c>
      <c r="C1078" s="1" t="s">
        <v>5186</v>
      </c>
      <c r="D1078" s="3">
        <v>75000</v>
      </c>
      <c r="E1078" s="4">
        <v>0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0</v>
      </c>
      <c r="P1078">
        <f t="shared" si="65"/>
        <v>0</v>
      </c>
      <c r="Q1078" s="12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5" x14ac:dyDescent="0.25">
      <c r="A1079" s="10">
        <v>1077</v>
      </c>
      <c r="B1079" s="1" t="s">
        <v>1078</v>
      </c>
      <c r="C1079" s="1" t="s">
        <v>5187</v>
      </c>
      <c r="D1079" s="3">
        <v>25000</v>
      </c>
      <c r="E1079" s="4">
        <v>26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0</v>
      </c>
      <c r="P1079">
        <f t="shared" si="65"/>
        <v>0.16</v>
      </c>
      <c r="Q1079" s="12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60" x14ac:dyDescent="0.25">
      <c r="A1080" s="10">
        <v>1078</v>
      </c>
      <c r="B1080" s="1" t="s">
        <v>1079</v>
      </c>
      <c r="C1080" s="1" t="s">
        <v>5188</v>
      </c>
      <c r="D1080" s="3">
        <v>600</v>
      </c>
      <c r="E1080" s="4">
        <v>25568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4261</v>
      </c>
      <c r="P1080">
        <f t="shared" si="65"/>
        <v>5113.6000000000004</v>
      </c>
      <c r="Q1080" s="12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60" x14ac:dyDescent="0.25">
      <c r="A1081" s="10">
        <v>1079</v>
      </c>
      <c r="B1081" s="1" t="s">
        <v>1080</v>
      </c>
      <c r="C1081" s="1" t="s">
        <v>5189</v>
      </c>
      <c r="D1081" s="3">
        <v>26000</v>
      </c>
      <c r="E1081" s="4">
        <v>23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0</v>
      </c>
      <c r="P1081">
        <f t="shared" si="65"/>
        <v>1.28</v>
      </c>
      <c r="Q1081" s="12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5" x14ac:dyDescent="0.25">
      <c r="A1082" s="10">
        <v>1080</v>
      </c>
      <c r="B1082" s="1" t="s">
        <v>1081</v>
      </c>
      <c r="C1082" s="1" t="s">
        <v>5190</v>
      </c>
      <c r="D1082" s="3">
        <v>20000</v>
      </c>
      <c r="E1082" s="4">
        <v>59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0</v>
      </c>
      <c r="P1082">
        <f t="shared" si="65"/>
        <v>0.6</v>
      </c>
      <c r="Q1082" s="12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5" x14ac:dyDescent="0.25">
      <c r="A1083" s="10">
        <v>1081</v>
      </c>
      <c r="B1083" s="1" t="s">
        <v>1082</v>
      </c>
      <c r="C1083" s="1" t="s">
        <v>5191</v>
      </c>
      <c r="D1083" s="3">
        <v>68000</v>
      </c>
      <c r="E1083" s="4">
        <v>0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0</v>
      </c>
      <c r="Q1083" s="12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45" x14ac:dyDescent="0.25">
      <c r="A1084" s="10">
        <v>1082</v>
      </c>
      <c r="B1084" s="1" t="s">
        <v>1083</v>
      </c>
      <c r="C1084" s="1" t="s">
        <v>5192</v>
      </c>
      <c r="D1084" s="3">
        <v>10000</v>
      </c>
      <c r="E1084" s="4">
        <v>391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4</v>
      </c>
      <c r="P1084">
        <f t="shared" si="65"/>
        <v>130.33000000000001</v>
      </c>
      <c r="Q1084" s="12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60" x14ac:dyDescent="0.25">
      <c r="A1085" s="10">
        <v>1083</v>
      </c>
      <c r="B1085" s="1" t="s">
        <v>1084</v>
      </c>
      <c r="C1085" s="1" t="s">
        <v>5193</v>
      </c>
      <c r="D1085" s="3">
        <v>50000</v>
      </c>
      <c r="E1085" s="4">
        <v>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0</v>
      </c>
      <c r="P1085">
        <f t="shared" si="65"/>
        <v>0</v>
      </c>
      <c r="Q1085" s="12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x14ac:dyDescent="0.25">
      <c r="A1086" s="10">
        <v>1084</v>
      </c>
      <c r="B1086" s="1" t="s">
        <v>1085</v>
      </c>
      <c r="C1086" s="1" t="s">
        <v>5194</v>
      </c>
      <c r="D1086" s="3">
        <v>550</v>
      </c>
      <c r="E1086" s="4">
        <v>28067.34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5103</v>
      </c>
      <c r="P1086">
        <f t="shared" si="65"/>
        <v>0</v>
      </c>
      <c r="Q1086" s="12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45" x14ac:dyDescent="0.25">
      <c r="A1087" s="10">
        <v>1085</v>
      </c>
      <c r="B1087" s="1" t="s">
        <v>1086</v>
      </c>
      <c r="C1087" s="1" t="s">
        <v>5195</v>
      </c>
      <c r="D1087" s="3">
        <v>30000</v>
      </c>
      <c r="E1087" s="4">
        <v>10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0</v>
      </c>
      <c r="P1087">
        <f t="shared" si="65"/>
        <v>1.1100000000000001</v>
      </c>
      <c r="Q1087" s="12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x14ac:dyDescent="0.25">
      <c r="A1088" s="10">
        <v>1086</v>
      </c>
      <c r="B1088" s="1" t="s">
        <v>1087</v>
      </c>
      <c r="C1088" s="1" t="s">
        <v>5196</v>
      </c>
      <c r="D1088" s="3">
        <v>18000</v>
      </c>
      <c r="E1088" s="4">
        <v>95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1</v>
      </c>
      <c r="P1088">
        <f t="shared" si="65"/>
        <v>47.5</v>
      </c>
      <c r="Q1088" s="12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60" x14ac:dyDescent="0.25">
      <c r="A1089" s="10">
        <v>1087</v>
      </c>
      <c r="B1089" s="1" t="s">
        <v>1088</v>
      </c>
      <c r="C1089" s="1" t="s">
        <v>5197</v>
      </c>
      <c r="D1089" s="3">
        <v>1100</v>
      </c>
      <c r="E1089" s="4">
        <v>10804.45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982</v>
      </c>
      <c r="P1089">
        <f t="shared" si="65"/>
        <v>0</v>
      </c>
      <c r="Q1089" s="12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45" x14ac:dyDescent="0.25">
      <c r="A1090" s="10">
        <v>1088</v>
      </c>
      <c r="B1090" s="1" t="s">
        <v>1089</v>
      </c>
      <c r="C1090" s="1" t="s">
        <v>5198</v>
      </c>
      <c r="D1090" s="3">
        <v>45000</v>
      </c>
      <c r="E1090" s="4">
        <v>1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0</v>
      </c>
      <c r="P1090">
        <f t="shared" si="65"/>
        <v>0.01</v>
      </c>
      <c r="Q1090" s="12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0" x14ac:dyDescent="0.25">
      <c r="A1091" s="10">
        <v>1089</v>
      </c>
      <c r="B1091" s="1" t="s">
        <v>1090</v>
      </c>
      <c r="C1091" s="1" t="s">
        <v>5199</v>
      </c>
      <c r="D1091" s="3">
        <v>15000</v>
      </c>
      <c r="E1091" s="4">
        <v>130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1</v>
      </c>
      <c r="P1091">
        <f t="shared" ref="P1091:P1154" si="69">IFERROR(ROUND(E1091/L1091,2),0)</f>
        <v>2.65</v>
      </c>
      <c r="Q1091" s="12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0" x14ac:dyDescent="0.25">
      <c r="A1092" s="10">
        <v>1090</v>
      </c>
      <c r="B1092" s="1" t="s">
        <v>1091</v>
      </c>
      <c r="C1092" s="1" t="s">
        <v>5200</v>
      </c>
      <c r="D1092" s="3">
        <v>12999</v>
      </c>
      <c r="E1092" s="4">
        <v>230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2</v>
      </c>
      <c r="P1092">
        <f t="shared" si="69"/>
        <v>230</v>
      </c>
      <c r="Q1092" s="12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60" x14ac:dyDescent="0.25">
      <c r="A1093" s="10">
        <v>1091</v>
      </c>
      <c r="B1093" s="1" t="s">
        <v>1092</v>
      </c>
      <c r="C1093" s="1" t="s">
        <v>5201</v>
      </c>
      <c r="D1093" s="3">
        <v>200</v>
      </c>
      <c r="E1093" s="4">
        <v>117108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58554</v>
      </c>
      <c r="P1093">
        <f t="shared" si="69"/>
        <v>58554</v>
      </c>
      <c r="Q1093" s="12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60" x14ac:dyDescent="0.25">
      <c r="A1094" s="10">
        <v>1092</v>
      </c>
      <c r="B1094" s="1" t="s">
        <v>1093</v>
      </c>
      <c r="C1094" s="1" t="s">
        <v>5202</v>
      </c>
      <c r="D1094" s="3">
        <v>2000</v>
      </c>
      <c r="E1094" s="4">
        <v>5343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267</v>
      </c>
      <c r="P1094">
        <f t="shared" si="69"/>
        <v>763.29</v>
      </c>
      <c r="Q1094" s="12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5" x14ac:dyDescent="0.25">
      <c r="A1095" s="10">
        <v>1093</v>
      </c>
      <c r="B1095" s="1" t="s">
        <v>1094</v>
      </c>
      <c r="C1095" s="1" t="s">
        <v>5203</v>
      </c>
      <c r="D1095" s="3">
        <v>300</v>
      </c>
      <c r="E1095" s="4">
        <v>64974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21658</v>
      </c>
      <c r="P1095">
        <f t="shared" si="69"/>
        <v>16243.5</v>
      </c>
      <c r="Q1095" s="12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60" x14ac:dyDescent="0.25">
      <c r="A1096" s="10">
        <v>1094</v>
      </c>
      <c r="B1096" s="1" t="s">
        <v>1095</v>
      </c>
      <c r="C1096" s="1" t="s">
        <v>5204</v>
      </c>
      <c r="D1096" s="3">
        <v>18000</v>
      </c>
      <c r="E1096" s="4">
        <v>96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</v>
      </c>
      <c r="P1096">
        <f t="shared" si="69"/>
        <v>3.56</v>
      </c>
      <c r="Q1096" s="12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60" x14ac:dyDescent="0.25">
      <c r="A1097" s="10">
        <v>1095</v>
      </c>
      <c r="B1097" s="1" t="s">
        <v>1096</v>
      </c>
      <c r="C1097" s="1" t="s">
        <v>5205</v>
      </c>
      <c r="D1097" s="3">
        <v>500000</v>
      </c>
      <c r="E1097" s="4">
        <v>0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0</v>
      </c>
      <c r="P1097">
        <f t="shared" si="69"/>
        <v>0</v>
      </c>
      <c r="Q1097" s="12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60" x14ac:dyDescent="0.25">
      <c r="A1098" s="10">
        <v>1096</v>
      </c>
      <c r="B1098" s="1" t="s">
        <v>1097</v>
      </c>
      <c r="C1098" s="1" t="s">
        <v>5206</v>
      </c>
      <c r="D1098" s="3">
        <v>12000</v>
      </c>
      <c r="E1098" s="4">
        <v>260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2</v>
      </c>
      <c r="P1098">
        <f t="shared" si="69"/>
        <v>8.9700000000000006</v>
      </c>
      <c r="Q1098" s="12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5" x14ac:dyDescent="0.25">
      <c r="A1099" s="10">
        <v>1097</v>
      </c>
      <c r="B1099" s="1" t="s">
        <v>1098</v>
      </c>
      <c r="C1099" s="1" t="s">
        <v>5207</v>
      </c>
      <c r="D1099" s="3">
        <v>100000</v>
      </c>
      <c r="E1099" s="4">
        <v>0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0</v>
      </c>
      <c r="Q1099" s="12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0" x14ac:dyDescent="0.25">
      <c r="A1100" s="10">
        <v>1098</v>
      </c>
      <c r="B1100" s="1" t="s">
        <v>1099</v>
      </c>
      <c r="C1100" s="1" t="s">
        <v>5208</v>
      </c>
      <c r="D1100" s="3">
        <v>25000</v>
      </c>
      <c r="E1100" s="4">
        <v>26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0</v>
      </c>
      <c r="P1100">
        <f t="shared" si="69"/>
        <v>1.18</v>
      </c>
      <c r="Q1100" s="12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60" x14ac:dyDescent="0.25">
      <c r="A1101" s="10">
        <v>1099</v>
      </c>
      <c r="B1101" s="1" t="s">
        <v>1100</v>
      </c>
      <c r="C1101" s="1" t="s">
        <v>5209</v>
      </c>
      <c r="D1101" s="3">
        <v>5000</v>
      </c>
      <c r="E1101" s="4">
        <v>1500.76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30</v>
      </c>
      <c r="P1101">
        <f t="shared" si="69"/>
        <v>1500.76</v>
      </c>
      <c r="Q1101" s="12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5" x14ac:dyDescent="0.25">
      <c r="A1102" s="10">
        <v>1100</v>
      </c>
      <c r="B1102" s="1" t="s">
        <v>1101</v>
      </c>
      <c r="C1102" s="1" t="s">
        <v>5210</v>
      </c>
      <c r="D1102" s="3">
        <v>4000</v>
      </c>
      <c r="E1102" s="4">
        <v>2152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54</v>
      </c>
      <c r="P1102">
        <f t="shared" si="69"/>
        <v>215.2</v>
      </c>
      <c r="Q1102" s="12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45" x14ac:dyDescent="0.25">
      <c r="A1103" s="10">
        <v>1101</v>
      </c>
      <c r="B1103" s="1" t="s">
        <v>1102</v>
      </c>
      <c r="C1103" s="1" t="s">
        <v>5211</v>
      </c>
      <c r="D1103" s="3">
        <v>100000</v>
      </c>
      <c r="E1103" s="4">
        <v>0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0</v>
      </c>
      <c r="Q1103" s="12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60" x14ac:dyDescent="0.25">
      <c r="A1104" s="10">
        <v>1102</v>
      </c>
      <c r="B1104" s="1" t="s">
        <v>1103</v>
      </c>
      <c r="C1104" s="1" t="s">
        <v>5212</v>
      </c>
      <c r="D1104" s="3">
        <v>8000</v>
      </c>
      <c r="E1104" s="4">
        <v>710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9</v>
      </c>
      <c r="P1104">
        <f t="shared" si="69"/>
        <v>29.58</v>
      </c>
      <c r="Q1104" s="12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5" x14ac:dyDescent="0.25">
      <c r="A1105" s="10">
        <v>1103</v>
      </c>
      <c r="B1105" s="1" t="s">
        <v>1104</v>
      </c>
      <c r="C1105" s="1" t="s">
        <v>5213</v>
      </c>
      <c r="D1105" s="3">
        <v>15000</v>
      </c>
      <c r="E1105" s="4">
        <v>130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1</v>
      </c>
      <c r="P1105">
        <f t="shared" si="69"/>
        <v>8.67</v>
      </c>
      <c r="Q1105" s="12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60" x14ac:dyDescent="0.25">
      <c r="A1106" s="10">
        <v>1104</v>
      </c>
      <c r="B1106" s="1" t="s">
        <v>1105</v>
      </c>
      <c r="C1106" s="1" t="s">
        <v>5214</v>
      </c>
      <c r="D1106" s="3">
        <v>60000</v>
      </c>
      <c r="E1106" s="4">
        <v>0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0</v>
      </c>
      <c r="P1106">
        <f t="shared" si="69"/>
        <v>0</v>
      </c>
      <c r="Q1106" s="12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60" x14ac:dyDescent="0.25">
      <c r="A1107" s="10">
        <v>1105</v>
      </c>
      <c r="B1107" s="1" t="s">
        <v>1106</v>
      </c>
      <c r="C1107" s="1" t="s">
        <v>5215</v>
      </c>
      <c r="D1107" s="3">
        <v>900000</v>
      </c>
      <c r="E1107" s="4">
        <v>0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0</v>
      </c>
      <c r="Q1107" s="12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5" x14ac:dyDescent="0.25">
      <c r="A1108" s="10">
        <v>1106</v>
      </c>
      <c r="B1108" s="1" t="s">
        <v>1107</v>
      </c>
      <c r="C1108" s="1" t="s">
        <v>5216</v>
      </c>
      <c r="D1108" s="3">
        <v>400</v>
      </c>
      <c r="E1108" s="4">
        <v>51184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12796</v>
      </c>
      <c r="P1108">
        <f t="shared" si="69"/>
        <v>7312</v>
      </c>
      <c r="Q1108" s="12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0" x14ac:dyDescent="0.25">
      <c r="A1109" s="10">
        <v>1107</v>
      </c>
      <c r="B1109" s="1" t="s">
        <v>1108</v>
      </c>
      <c r="C1109" s="1" t="s">
        <v>5217</v>
      </c>
      <c r="D1109" s="3">
        <v>10000</v>
      </c>
      <c r="E1109" s="4">
        <v>396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4</v>
      </c>
      <c r="P1109">
        <f t="shared" si="69"/>
        <v>0</v>
      </c>
      <c r="Q1109" s="12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60" x14ac:dyDescent="0.25">
      <c r="A1110" s="10">
        <v>1108</v>
      </c>
      <c r="B1110" s="1" t="s">
        <v>1109</v>
      </c>
      <c r="C1110" s="1" t="s">
        <v>5218</v>
      </c>
      <c r="D1110" s="3">
        <v>25000</v>
      </c>
      <c r="E1110" s="4">
        <v>26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0</v>
      </c>
      <c r="P1110">
        <f t="shared" si="69"/>
        <v>1.24</v>
      </c>
      <c r="Q1110" s="12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60" x14ac:dyDescent="0.25">
      <c r="A1111" s="10">
        <v>1109</v>
      </c>
      <c r="B1111" s="1" t="s">
        <v>1110</v>
      </c>
      <c r="C1111" s="1" t="s">
        <v>5219</v>
      </c>
      <c r="D1111" s="3">
        <v>10000</v>
      </c>
      <c r="E1111" s="4">
        <v>397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4</v>
      </c>
      <c r="P1111">
        <f t="shared" si="69"/>
        <v>132.33000000000001</v>
      </c>
      <c r="Q1111" s="12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60" x14ac:dyDescent="0.25">
      <c r="A1112" s="10">
        <v>1110</v>
      </c>
      <c r="B1112" s="1" t="s">
        <v>1111</v>
      </c>
      <c r="C1112" s="1" t="s">
        <v>5220</v>
      </c>
      <c r="D1112" s="3">
        <v>50000</v>
      </c>
      <c r="E1112" s="4">
        <v>0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0</v>
      </c>
      <c r="P1112">
        <f t="shared" si="69"/>
        <v>0</v>
      </c>
      <c r="Q1112" s="12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60" x14ac:dyDescent="0.25">
      <c r="A1113" s="10">
        <v>1111</v>
      </c>
      <c r="B1113" s="1" t="s">
        <v>1112</v>
      </c>
      <c r="C1113" s="1" t="s">
        <v>5221</v>
      </c>
      <c r="D1113" s="3">
        <v>2500</v>
      </c>
      <c r="E1113" s="4">
        <v>4065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163</v>
      </c>
      <c r="P1113">
        <f t="shared" si="69"/>
        <v>4065</v>
      </c>
      <c r="Q1113" s="12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5" x14ac:dyDescent="0.25">
      <c r="A1114" s="10">
        <v>1112</v>
      </c>
      <c r="B1114" s="1" t="s">
        <v>1113</v>
      </c>
      <c r="C1114" s="1" t="s">
        <v>5222</v>
      </c>
      <c r="D1114" s="3">
        <v>88000</v>
      </c>
      <c r="E1114" s="4">
        <v>0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0</v>
      </c>
      <c r="P1114">
        <f t="shared" si="69"/>
        <v>0</v>
      </c>
      <c r="Q1114" s="12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60" x14ac:dyDescent="0.25">
      <c r="A1115" s="10">
        <v>1113</v>
      </c>
      <c r="B1115" s="1" t="s">
        <v>1114</v>
      </c>
      <c r="C1115" s="1" t="s">
        <v>5223</v>
      </c>
      <c r="D1115" s="3">
        <v>1000</v>
      </c>
      <c r="E1115" s="4">
        <v>11745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1175</v>
      </c>
      <c r="P1115">
        <f t="shared" si="69"/>
        <v>11745</v>
      </c>
      <c r="Q1115" s="12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60" x14ac:dyDescent="0.25">
      <c r="A1116" s="10">
        <v>1114</v>
      </c>
      <c r="B1116" s="1" t="s">
        <v>1115</v>
      </c>
      <c r="C1116" s="1" t="s">
        <v>5224</v>
      </c>
      <c r="D1116" s="3">
        <v>6000</v>
      </c>
      <c r="E1116" s="4">
        <v>1066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18</v>
      </c>
      <c r="P1116">
        <f t="shared" si="69"/>
        <v>355.33</v>
      </c>
      <c r="Q1116" s="12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60" x14ac:dyDescent="0.25">
      <c r="A1117" s="10">
        <v>1115</v>
      </c>
      <c r="B1117" s="1" t="s">
        <v>1116</v>
      </c>
      <c r="C1117" s="1" t="s">
        <v>5225</v>
      </c>
      <c r="D1117" s="3">
        <v>40000</v>
      </c>
      <c r="E1117" s="4">
        <v>2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0.5</v>
      </c>
      <c r="Q1117" s="12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45" x14ac:dyDescent="0.25">
      <c r="A1118" s="10">
        <v>1116</v>
      </c>
      <c r="B1118" s="1" t="s">
        <v>1117</v>
      </c>
      <c r="C1118" s="1" t="s">
        <v>5226</v>
      </c>
      <c r="D1118" s="3">
        <v>500000</v>
      </c>
      <c r="E1118" s="4">
        <v>0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0</v>
      </c>
      <c r="Q1118" s="12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5" x14ac:dyDescent="0.25">
      <c r="A1119" s="10">
        <v>1117</v>
      </c>
      <c r="B1119" s="1" t="s">
        <v>1118</v>
      </c>
      <c r="C1119" s="1" t="s">
        <v>5227</v>
      </c>
      <c r="D1119" s="3">
        <v>1000</v>
      </c>
      <c r="E1119" s="4">
        <v>11747.18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1175</v>
      </c>
      <c r="P1119">
        <f t="shared" si="69"/>
        <v>1468.4</v>
      </c>
      <c r="Q1119" s="12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60" x14ac:dyDescent="0.25">
      <c r="A1120" s="10">
        <v>1118</v>
      </c>
      <c r="B1120" s="1" t="s">
        <v>1119</v>
      </c>
      <c r="C1120" s="1" t="s">
        <v>5228</v>
      </c>
      <c r="D1120" s="3">
        <v>4500</v>
      </c>
      <c r="E1120" s="4">
        <v>2050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46</v>
      </c>
      <c r="P1120">
        <f t="shared" si="69"/>
        <v>683.33</v>
      </c>
      <c r="Q1120" s="12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60" x14ac:dyDescent="0.25">
      <c r="A1121" s="10">
        <v>1119</v>
      </c>
      <c r="B1121" s="1" t="s">
        <v>1120</v>
      </c>
      <c r="C1121" s="1" t="s">
        <v>5229</v>
      </c>
      <c r="D1121" s="3">
        <v>2100</v>
      </c>
      <c r="E1121" s="4">
        <v>5100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243</v>
      </c>
      <c r="P1121">
        <f t="shared" si="69"/>
        <v>5100</v>
      </c>
      <c r="Q1121" s="12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45" x14ac:dyDescent="0.25">
      <c r="A1122" s="10">
        <v>1120</v>
      </c>
      <c r="B1122" s="1" t="s">
        <v>1121</v>
      </c>
      <c r="C1122" s="1" t="s">
        <v>5230</v>
      </c>
      <c r="D1122" s="3">
        <v>25000</v>
      </c>
      <c r="E1122" s="4">
        <v>26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2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5" x14ac:dyDescent="0.25">
      <c r="A1123" s="10">
        <v>1121</v>
      </c>
      <c r="B1123" s="1" t="s">
        <v>1122</v>
      </c>
      <c r="C1123" s="1" t="s">
        <v>5231</v>
      </c>
      <c r="D1123" s="3">
        <v>250000</v>
      </c>
      <c r="E1123" s="4">
        <v>0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0</v>
      </c>
      <c r="Q1123" s="12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60" x14ac:dyDescent="0.25">
      <c r="A1124" s="10">
        <v>1122</v>
      </c>
      <c r="B1124" s="1" t="s">
        <v>1123</v>
      </c>
      <c r="C1124" s="1" t="s">
        <v>5232</v>
      </c>
      <c r="D1124" s="3">
        <v>3200</v>
      </c>
      <c r="E1124" s="4">
        <v>2881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90</v>
      </c>
      <c r="P1124">
        <f t="shared" si="69"/>
        <v>0</v>
      </c>
      <c r="Q1124" s="12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60" x14ac:dyDescent="0.25">
      <c r="A1125" s="10">
        <v>1123</v>
      </c>
      <c r="B1125" s="1" t="s">
        <v>1124</v>
      </c>
      <c r="C1125" s="1" t="s">
        <v>5233</v>
      </c>
      <c r="D1125" s="3">
        <v>5000</v>
      </c>
      <c r="E1125" s="4">
        <v>1501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30</v>
      </c>
      <c r="P1125">
        <f t="shared" si="69"/>
        <v>500.33</v>
      </c>
      <c r="Q1125" s="12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60" x14ac:dyDescent="0.25">
      <c r="A1126" s="10">
        <v>1124</v>
      </c>
      <c r="B1126" s="1" t="s">
        <v>1125</v>
      </c>
      <c r="C1126" s="1" t="s">
        <v>5234</v>
      </c>
      <c r="D1126" s="3">
        <v>90000</v>
      </c>
      <c r="E1126" s="4">
        <v>0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0</v>
      </c>
      <c r="Q1126" s="12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60" x14ac:dyDescent="0.25">
      <c r="A1127" s="10">
        <v>1125</v>
      </c>
      <c r="B1127" s="1" t="s">
        <v>1126</v>
      </c>
      <c r="C1127" s="1" t="s">
        <v>5235</v>
      </c>
      <c r="D1127" s="3">
        <v>3000</v>
      </c>
      <c r="E1127" s="4">
        <v>3035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101</v>
      </c>
      <c r="P1127">
        <f t="shared" si="69"/>
        <v>0</v>
      </c>
      <c r="Q1127" s="12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45" x14ac:dyDescent="0.25">
      <c r="A1128" s="10">
        <v>1126</v>
      </c>
      <c r="B1128" s="1" t="s">
        <v>1127</v>
      </c>
      <c r="C1128" s="1" t="s">
        <v>5236</v>
      </c>
      <c r="D1128" s="3">
        <v>2000</v>
      </c>
      <c r="E1128" s="4">
        <v>5355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268</v>
      </c>
      <c r="P1128">
        <f t="shared" si="69"/>
        <v>2677.5</v>
      </c>
      <c r="Q1128" s="12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0" x14ac:dyDescent="0.25">
      <c r="A1129" s="10">
        <v>1127</v>
      </c>
      <c r="B1129" s="1" t="s">
        <v>1128</v>
      </c>
      <c r="C1129" s="1" t="s">
        <v>5237</v>
      </c>
      <c r="D1129" s="3">
        <v>35000</v>
      </c>
      <c r="E1129" s="4">
        <v>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0</v>
      </c>
      <c r="P1129">
        <f t="shared" si="69"/>
        <v>0.22</v>
      </c>
      <c r="Q1129" s="12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x14ac:dyDescent="0.25">
      <c r="A1130" s="10">
        <v>1128</v>
      </c>
      <c r="B1130" s="1" t="s">
        <v>1129</v>
      </c>
      <c r="C1130" s="1" t="s">
        <v>5238</v>
      </c>
      <c r="D1130" s="3">
        <v>1000</v>
      </c>
      <c r="E1130" s="4">
        <v>11751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1175</v>
      </c>
      <c r="P1130">
        <f t="shared" si="69"/>
        <v>11751</v>
      </c>
      <c r="Q1130" s="12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5" x14ac:dyDescent="0.25">
      <c r="A1131" s="10">
        <v>1129</v>
      </c>
      <c r="B1131" s="1" t="s">
        <v>1130</v>
      </c>
      <c r="C1131" s="1" t="s">
        <v>5239</v>
      </c>
      <c r="D1131" s="3">
        <v>20000</v>
      </c>
      <c r="E1131" s="4">
        <v>60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30</v>
      </c>
      <c r="Q1131" s="12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60" x14ac:dyDescent="0.25">
      <c r="A1132" s="10">
        <v>1130</v>
      </c>
      <c r="B1132" s="1" t="s">
        <v>1131</v>
      </c>
      <c r="C1132" s="1" t="s">
        <v>5240</v>
      </c>
      <c r="D1132" s="3">
        <v>5000</v>
      </c>
      <c r="E1132" s="4">
        <v>1502.5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30</v>
      </c>
      <c r="P1132">
        <f t="shared" si="69"/>
        <v>500.83</v>
      </c>
      <c r="Q1132" s="12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60" x14ac:dyDescent="0.25">
      <c r="A1133" s="10">
        <v>1131</v>
      </c>
      <c r="B1133" s="1" t="s">
        <v>1132</v>
      </c>
      <c r="C1133" s="1" t="s">
        <v>5241</v>
      </c>
      <c r="D1133" s="3">
        <v>40000</v>
      </c>
      <c r="E1133" s="4">
        <v>2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2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5" x14ac:dyDescent="0.25">
      <c r="A1134" s="10">
        <v>1132</v>
      </c>
      <c r="B1134" s="1" t="s">
        <v>1133</v>
      </c>
      <c r="C1134" s="1" t="s">
        <v>5242</v>
      </c>
      <c r="D1134" s="3">
        <v>10000</v>
      </c>
      <c r="E1134" s="4">
        <v>400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4</v>
      </c>
      <c r="P1134">
        <f t="shared" si="69"/>
        <v>30.77</v>
      </c>
      <c r="Q1134" s="12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60" x14ac:dyDescent="0.25">
      <c r="A1135" s="10">
        <v>1133</v>
      </c>
      <c r="B1135" s="1" t="s">
        <v>1134</v>
      </c>
      <c r="C1135" s="1" t="s">
        <v>5243</v>
      </c>
      <c r="D1135" s="3">
        <v>3000</v>
      </c>
      <c r="E1135" s="4">
        <v>3035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101</v>
      </c>
      <c r="P1135">
        <f t="shared" si="69"/>
        <v>3035</v>
      </c>
      <c r="Q1135" s="12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5" x14ac:dyDescent="0.25">
      <c r="A1136" s="10">
        <v>1134</v>
      </c>
      <c r="B1136" s="1" t="s">
        <v>1135</v>
      </c>
      <c r="C1136" s="1" t="s">
        <v>5244</v>
      </c>
      <c r="D1136" s="3">
        <v>25000</v>
      </c>
      <c r="E1136" s="4">
        <v>26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26</v>
      </c>
      <c r="Q1136" s="12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0" x14ac:dyDescent="0.25">
      <c r="A1137" s="10">
        <v>1135</v>
      </c>
      <c r="B1137" s="1" t="s">
        <v>1136</v>
      </c>
      <c r="C1137" s="1" t="s">
        <v>5245</v>
      </c>
      <c r="D1137" s="3">
        <v>1000</v>
      </c>
      <c r="E1137" s="4">
        <v>11805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1181</v>
      </c>
      <c r="P1137">
        <f t="shared" si="69"/>
        <v>11805</v>
      </c>
      <c r="Q1137" s="12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5" x14ac:dyDescent="0.25">
      <c r="A1138" s="10">
        <v>1136</v>
      </c>
      <c r="B1138" s="1" t="s">
        <v>1137</v>
      </c>
      <c r="C1138" s="1" t="s">
        <v>5246</v>
      </c>
      <c r="D1138" s="3">
        <v>4190</v>
      </c>
      <c r="E1138" s="4">
        <v>2102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50</v>
      </c>
      <c r="P1138">
        <f t="shared" si="69"/>
        <v>350.33</v>
      </c>
      <c r="Q1138" s="12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60" x14ac:dyDescent="0.25">
      <c r="A1139" s="10">
        <v>1137</v>
      </c>
      <c r="B1139" s="1" t="s">
        <v>1138</v>
      </c>
      <c r="C1139" s="1" t="s">
        <v>5247</v>
      </c>
      <c r="D1139" s="3">
        <v>25000</v>
      </c>
      <c r="E1139" s="4">
        <v>26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0</v>
      </c>
      <c r="P1139">
        <f t="shared" si="69"/>
        <v>0.67</v>
      </c>
      <c r="Q1139" s="12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60" x14ac:dyDescent="0.25">
      <c r="A1140" s="10">
        <v>1138</v>
      </c>
      <c r="B1140" s="1" t="s">
        <v>1139</v>
      </c>
      <c r="C1140" s="1" t="s">
        <v>5248</v>
      </c>
      <c r="D1140" s="3">
        <v>35000</v>
      </c>
      <c r="E1140" s="4">
        <v>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1.25</v>
      </c>
      <c r="Q1140" s="12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60" x14ac:dyDescent="0.25">
      <c r="A1141" s="10">
        <v>1139</v>
      </c>
      <c r="B1141" s="1" t="s">
        <v>1140</v>
      </c>
      <c r="C1141" s="1" t="s">
        <v>5249</v>
      </c>
      <c r="D1141" s="3">
        <v>8000</v>
      </c>
      <c r="E1141" s="4">
        <v>712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9</v>
      </c>
      <c r="P1141">
        <f t="shared" si="69"/>
        <v>712</v>
      </c>
      <c r="Q1141" s="12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5" x14ac:dyDescent="0.25">
      <c r="A1142" s="10">
        <v>1140</v>
      </c>
      <c r="B1142" s="1" t="s">
        <v>1141</v>
      </c>
      <c r="C1142" s="1" t="s">
        <v>5250</v>
      </c>
      <c r="D1142" s="3">
        <v>5000</v>
      </c>
      <c r="E1142" s="4">
        <v>1503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30</v>
      </c>
      <c r="P1142">
        <f t="shared" si="69"/>
        <v>0</v>
      </c>
      <c r="Q1142" s="12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x14ac:dyDescent="0.25">
      <c r="A1143" s="10">
        <v>1141</v>
      </c>
      <c r="B1143" s="1" t="s">
        <v>1142</v>
      </c>
      <c r="C1143" s="1" t="s">
        <v>5251</v>
      </c>
      <c r="D1143" s="3">
        <v>500</v>
      </c>
      <c r="E1143" s="4">
        <v>30805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6161</v>
      </c>
      <c r="P1143">
        <f t="shared" si="69"/>
        <v>0</v>
      </c>
      <c r="Q1143" s="12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5" x14ac:dyDescent="0.25">
      <c r="A1144" s="10">
        <v>1142</v>
      </c>
      <c r="B1144" s="1" t="s">
        <v>1143</v>
      </c>
      <c r="C1144" s="1" t="s">
        <v>5252</v>
      </c>
      <c r="D1144" s="3">
        <v>4000</v>
      </c>
      <c r="E1144" s="4">
        <v>2154.66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54</v>
      </c>
      <c r="P1144">
        <f t="shared" si="69"/>
        <v>0</v>
      </c>
      <c r="Q1144" s="12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60" x14ac:dyDescent="0.25">
      <c r="A1145" s="10">
        <v>1143</v>
      </c>
      <c r="B1145" s="1" t="s">
        <v>1144</v>
      </c>
      <c r="C1145" s="1" t="s">
        <v>5253</v>
      </c>
      <c r="D1145" s="3">
        <v>45000</v>
      </c>
      <c r="E1145" s="4">
        <v>1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0.13</v>
      </c>
      <c r="Q1145" s="12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5" x14ac:dyDescent="0.25">
      <c r="A1146" s="10">
        <v>1144</v>
      </c>
      <c r="B1146" s="1" t="s">
        <v>1145</v>
      </c>
      <c r="C1146" s="1" t="s">
        <v>5254</v>
      </c>
      <c r="D1146" s="3">
        <v>9300</v>
      </c>
      <c r="E1146" s="4">
        <v>607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7</v>
      </c>
      <c r="P1146">
        <f t="shared" si="69"/>
        <v>0</v>
      </c>
      <c r="Q1146" s="12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5" x14ac:dyDescent="0.25">
      <c r="A1147" s="10">
        <v>1145</v>
      </c>
      <c r="B1147" s="1" t="s">
        <v>1146</v>
      </c>
      <c r="C1147" s="1" t="s">
        <v>5255</v>
      </c>
      <c r="D1147" s="3">
        <v>80000</v>
      </c>
      <c r="E1147" s="4">
        <v>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0</v>
      </c>
      <c r="Q1147" s="12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45" x14ac:dyDescent="0.25">
      <c r="A1148" s="10">
        <v>1146</v>
      </c>
      <c r="B1148" s="1" t="s">
        <v>1147</v>
      </c>
      <c r="C1148" s="1" t="s">
        <v>5256</v>
      </c>
      <c r="D1148" s="3">
        <v>6000</v>
      </c>
      <c r="E1148" s="4">
        <v>1066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18</v>
      </c>
      <c r="P1148">
        <f t="shared" si="69"/>
        <v>88.83</v>
      </c>
      <c r="Q1148" s="12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60" x14ac:dyDescent="0.25">
      <c r="A1149" s="10">
        <v>1147</v>
      </c>
      <c r="B1149" s="1" t="s">
        <v>1148</v>
      </c>
      <c r="C1149" s="1" t="s">
        <v>5257</v>
      </c>
      <c r="D1149" s="3">
        <v>25000</v>
      </c>
      <c r="E1149" s="4">
        <v>26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2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0" x14ac:dyDescent="0.25">
      <c r="A1150" s="10">
        <v>1148</v>
      </c>
      <c r="B1150" s="1" t="s">
        <v>1149</v>
      </c>
      <c r="C1150" s="1" t="s">
        <v>5258</v>
      </c>
      <c r="D1150" s="3">
        <v>15000</v>
      </c>
      <c r="E1150" s="4">
        <v>130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1</v>
      </c>
      <c r="P1150">
        <f t="shared" si="69"/>
        <v>43.33</v>
      </c>
      <c r="Q1150" s="12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0" x14ac:dyDescent="0.25">
      <c r="A1151" s="10">
        <v>1149</v>
      </c>
      <c r="B1151" s="1" t="s">
        <v>1150</v>
      </c>
      <c r="C1151" s="1" t="s">
        <v>5259</v>
      </c>
      <c r="D1151" s="3">
        <v>50000</v>
      </c>
      <c r="E1151" s="4">
        <v>0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0</v>
      </c>
      <c r="Q1151" s="12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0" x14ac:dyDescent="0.25">
      <c r="A1152" s="10">
        <v>1150</v>
      </c>
      <c r="B1152" s="1" t="s">
        <v>1151</v>
      </c>
      <c r="C1152" s="1" t="s">
        <v>5260</v>
      </c>
      <c r="D1152" s="3">
        <v>2500</v>
      </c>
      <c r="E1152" s="4">
        <v>4066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163</v>
      </c>
      <c r="P1152">
        <f t="shared" si="69"/>
        <v>677.67</v>
      </c>
      <c r="Q1152" s="12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60" x14ac:dyDescent="0.25">
      <c r="A1153" s="10">
        <v>1151</v>
      </c>
      <c r="B1153" s="1" t="s">
        <v>1152</v>
      </c>
      <c r="C1153" s="1" t="s">
        <v>5261</v>
      </c>
      <c r="D1153" s="3">
        <v>25000</v>
      </c>
      <c r="E1153" s="4">
        <v>26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2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x14ac:dyDescent="0.25">
      <c r="A1154" s="10">
        <v>1152</v>
      </c>
      <c r="B1154" s="1" t="s">
        <v>1153</v>
      </c>
      <c r="C1154" s="1" t="s">
        <v>5262</v>
      </c>
      <c r="D1154" s="3">
        <v>16000</v>
      </c>
      <c r="E1154" s="4">
        <v>106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1</v>
      </c>
      <c r="P1154">
        <f t="shared" si="69"/>
        <v>7.07</v>
      </c>
      <c r="Q1154" s="12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0" x14ac:dyDescent="0.25">
      <c r="A1155" s="10">
        <v>1153</v>
      </c>
      <c r="B1155" s="1" t="s">
        <v>1154</v>
      </c>
      <c r="C1155" s="1" t="s">
        <v>5263</v>
      </c>
      <c r="D1155" s="3">
        <v>8000</v>
      </c>
      <c r="E1155" s="4">
        <v>713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9</v>
      </c>
      <c r="P1155">
        <f t="shared" ref="P1155:P1218" si="73">IFERROR(ROUND(E1155/L1155,2),0)</f>
        <v>713</v>
      </c>
      <c r="Q1155" s="12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5" x14ac:dyDescent="0.25">
      <c r="A1156" s="10">
        <v>1154</v>
      </c>
      <c r="B1156" s="1" t="s">
        <v>1155</v>
      </c>
      <c r="C1156" s="1" t="s">
        <v>5264</v>
      </c>
      <c r="D1156" s="3">
        <v>5000</v>
      </c>
      <c r="E1156" s="4">
        <v>1505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30</v>
      </c>
      <c r="P1156">
        <f t="shared" si="73"/>
        <v>501.67</v>
      </c>
      <c r="Q1156" s="12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60" x14ac:dyDescent="0.25">
      <c r="A1157" s="10">
        <v>1155</v>
      </c>
      <c r="B1157" s="1" t="s">
        <v>1156</v>
      </c>
      <c r="C1157" s="1" t="s">
        <v>5265</v>
      </c>
      <c r="D1157" s="3">
        <v>25000</v>
      </c>
      <c r="E1157" s="4">
        <v>26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0</v>
      </c>
      <c r="P1157">
        <f t="shared" si="73"/>
        <v>3.25</v>
      </c>
      <c r="Q1157" s="12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5" x14ac:dyDescent="0.25">
      <c r="A1158" s="10">
        <v>1156</v>
      </c>
      <c r="B1158" s="1" t="s">
        <v>1157</v>
      </c>
      <c r="C1158" s="1" t="s">
        <v>5266</v>
      </c>
      <c r="D1158" s="3">
        <v>6500</v>
      </c>
      <c r="E1158" s="4">
        <v>1020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16</v>
      </c>
      <c r="P1158">
        <f t="shared" si="73"/>
        <v>0</v>
      </c>
      <c r="Q1158" s="12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60" x14ac:dyDescent="0.25">
      <c r="A1159" s="10">
        <v>1157</v>
      </c>
      <c r="B1159" s="1" t="s">
        <v>1158</v>
      </c>
      <c r="C1159" s="1" t="s">
        <v>5267</v>
      </c>
      <c r="D1159" s="3">
        <v>10000</v>
      </c>
      <c r="E1159" s="4">
        <v>400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4</v>
      </c>
      <c r="P1159">
        <f t="shared" si="73"/>
        <v>133.33000000000001</v>
      </c>
      <c r="Q1159" s="12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60" x14ac:dyDescent="0.25">
      <c r="A1160" s="10">
        <v>1158</v>
      </c>
      <c r="B1160" s="1" t="s">
        <v>1159</v>
      </c>
      <c r="C1160" s="1" t="s">
        <v>5268</v>
      </c>
      <c r="D1160" s="3">
        <v>7500</v>
      </c>
      <c r="E1160" s="4">
        <v>852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11</v>
      </c>
      <c r="P1160">
        <f t="shared" si="73"/>
        <v>284</v>
      </c>
      <c r="Q1160" s="12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60" x14ac:dyDescent="0.25">
      <c r="A1161" s="10">
        <v>1159</v>
      </c>
      <c r="B1161" s="1" t="s">
        <v>1160</v>
      </c>
      <c r="C1161" s="1" t="s">
        <v>5269</v>
      </c>
      <c r="D1161" s="3">
        <v>6750</v>
      </c>
      <c r="E1161" s="4">
        <v>1004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15</v>
      </c>
      <c r="P1161">
        <f t="shared" si="73"/>
        <v>0</v>
      </c>
      <c r="Q1161" s="12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5" x14ac:dyDescent="0.25">
      <c r="A1162" s="10">
        <v>1160</v>
      </c>
      <c r="B1162" s="1" t="s">
        <v>1161</v>
      </c>
      <c r="C1162" s="1" t="s">
        <v>5270</v>
      </c>
      <c r="D1162" s="3">
        <v>30000</v>
      </c>
      <c r="E1162" s="4">
        <v>10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0</v>
      </c>
      <c r="P1162">
        <f t="shared" si="73"/>
        <v>0.53</v>
      </c>
      <c r="Q1162" s="12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60" x14ac:dyDescent="0.25">
      <c r="A1163" s="10">
        <v>1161</v>
      </c>
      <c r="B1163" s="1" t="s">
        <v>1162</v>
      </c>
      <c r="C1163" s="1" t="s">
        <v>5271</v>
      </c>
      <c r="D1163" s="3">
        <v>18000</v>
      </c>
      <c r="E1163" s="4">
        <v>100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1</v>
      </c>
      <c r="P1163">
        <f t="shared" si="73"/>
        <v>0</v>
      </c>
      <c r="Q1163" s="12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60" x14ac:dyDescent="0.25">
      <c r="A1164" s="10">
        <v>1162</v>
      </c>
      <c r="B1164" s="1" t="s">
        <v>1163</v>
      </c>
      <c r="C1164" s="1" t="s">
        <v>5272</v>
      </c>
      <c r="D1164" s="3">
        <v>60000</v>
      </c>
      <c r="E1164" s="4">
        <v>0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0</v>
      </c>
      <c r="Q1164" s="12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60" x14ac:dyDescent="0.25">
      <c r="A1165" s="10">
        <v>1163</v>
      </c>
      <c r="B1165" s="1" t="s">
        <v>1164</v>
      </c>
      <c r="C1165" s="1" t="s">
        <v>5273</v>
      </c>
      <c r="D1165" s="3">
        <v>5200</v>
      </c>
      <c r="E1165" s="4">
        <v>1285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25</v>
      </c>
      <c r="P1165">
        <f t="shared" si="73"/>
        <v>0</v>
      </c>
      <c r="Q1165" s="12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0" x14ac:dyDescent="0.25">
      <c r="A1166" s="10">
        <v>1164</v>
      </c>
      <c r="B1166" s="1" t="s">
        <v>1165</v>
      </c>
      <c r="C1166" s="1" t="s">
        <v>5274</v>
      </c>
      <c r="D1166" s="3">
        <v>10000</v>
      </c>
      <c r="E1166" s="4">
        <v>400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4</v>
      </c>
      <c r="P1166">
        <f t="shared" si="73"/>
        <v>0</v>
      </c>
      <c r="Q1166" s="12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60" x14ac:dyDescent="0.25">
      <c r="A1167" s="10">
        <v>1165</v>
      </c>
      <c r="B1167" s="1" t="s">
        <v>1166</v>
      </c>
      <c r="C1167" s="1" t="s">
        <v>5275</v>
      </c>
      <c r="D1167" s="3">
        <v>10000</v>
      </c>
      <c r="E1167" s="4">
        <v>400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4</v>
      </c>
      <c r="P1167">
        <f t="shared" si="73"/>
        <v>16</v>
      </c>
      <c r="Q1167" s="12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60" x14ac:dyDescent="0.25">
      <c r="A1168" s="10">
        <v>1166</v>
      </c>
      <c r="B1168" s="1" t="s">
        <v>1167</v>
      </c>
      <c r="C1168" s="1" t="s">
        <v>5276</v>
      </c>
      <c r="D1168" s="3">
        <v>15000</v>
      </c>
      <c r="E1168" s="4">
        <v>130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</v>
      </c>
      <c r="P1168">
        <f t="shared" si="73"/>
        <v>16.25</v>
      </c>
      <c r="Q1168" s="12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5" x14ac:dyDescent="0.25">
      <c r="A1169" s="10">
        <v>1167</v>
      </c>
      <c r="B1169" s="1" t="s">
        <v>1168</v>
      </c>
      <c r="C1169" s="1" t="s">
        <v>5277</v>
      </c>
      <c r="D1169" s="3">
        <v>60000</v>
      </c>
      <c r="E1169" s="4">
        <v>0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0</v>
      </c>
      <c r="P1169">
        <f t="shared" si="73"/>
        <v>0</v>
      </c>
      <c r="Q1169" s="12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5" x14ac:dyDescent="0.25">
      <c r="A1170" s="10">
        <v>1168</v>
      </c>
      <c r="B1170" s="1" t="s">
        <v>1169</v>
      </c>
      <c r="C1170" s="1" t="s">
        <v>5278</v>
      </c>
      <c r="D1170" s="3">
        <v>18000</v>
      </c>
      <c r="E1170" s="4">
        <v>100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1</v>
      </c>
      <c r="P1170">
        <f t="shared" si="73"/>
        <v>33.33</v>
      </c>
      <c r="Q1170" s="12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5" x14ac:dyDescent="0.25">
      <c r="A1171" s="10">
        <v>1169</v>
      </c>
      <c r="B1171" s="1" t="s">
        <v>1170</v>
      </c>
      <c r="C1171" s="1" t="s">
        <v>5279</v>
      </c>
      <c r="D1171" s="3">
        <v>10000</v>
      </c>
      <c r="E1171" s="4">
        <v>400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4</v>
      </c>
      <c r="P1171">
        <f t="shared" si="73"/>
        <v>133.33000000000001</v>
      </c>
      <c r="Q1171" s="12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5" x14ac:dyDescent="0.25">
      <c r="A1172" s="10">
        <v>1170</v>
      </c>
      <c r="B1172" s="1" t="s">
        <v>1171</v>
      </c>
      <c r="C1172" s="1" t="s">
        <v>5280</v>
      </c>
      <c r="D1172" s="3">
        <v>25000</v>
      </c>
      <c r="E1172" s="4">
        <v>26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13</v>
      </c>
      <c r="Q1172" s="12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45" x14ac:dyDescent="0.25">
      <c r="A1173" s="10">
        <v>1171</v>
      </c>
      <c r="B1173" s="1" t="s">
        <v>1172</v>
      </c>
      <c r="C1173" s="1" t="s">
        <v>5281</v>
      </c>
      <c r="D1173" s="3">
        <v>25000</v>
      </c>
      <c r="E1173" s="4">
        <v>26.01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26.01</v>
      </c>
      <c r="Q1173" s="12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30" x14ac:dyDescent="0.25">
      <c r="A1174" s="10">
        <v>1172</v>
      </c>
      <c r="B1174" s="1" t="s">
        <v>1173</v>
      </c>
      <c r="C1174" s="1" t="s">
        <v>5282</v>
      </c>
      <c r="D1174" s="3">
        <v>9000</v>
      </c>
      <c r="E1174" s="4">
        <v>620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7</v>
      </c>
      <c r="P1174">
        <f t="shared" si="73"/>
        <v>0</v>
      </c>
      <c r="Q1174" s="12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60" x14ac:dyDescent="0.25">
      <c r="A1175" s="10">
        <v>1173</v>
      </c>
      <c r="B1175" s="1" t="s">
        <v>1174</v>
      </c>
      <c r="C1175" s="1" t="s">
        <v>5283</v>
      </c>
      <c r="D1175" s="3">
        <v>125000</v>
      </c>
      <c r="E1175" s="4">
        <v>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0</v>
      </c>
      <c r="Q1175" s="12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5" x14ac:dyDescent="0.25">
      <c r="A1176" s="10">
        <v>1174</v>
      </c>
      <c r="B1176" s="1" t="s">
        <v>1175</v>
      </c>
      <c r="C1176" s="1" t="s">
        <v>5284</v>
      </c>
      <c r="D1176" s="3">
        <v>15000</v>
      </c>
      <c r="E1176" s="4">
        <v>130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1</v>
      </c>
      <c r="P1176">
        <f t="shared" si="73"/>
        <v>6.84</v>
      </c>
      <c r="Q1176" s="12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5" x14ac:dyDescent="0.25">
      <c r="A1177" s="10">
        <v>1175</v>
      </c>
      <c r="B1177" s="1" t="s">
        <v>1176</v>
      </c>
      <c r="C1177" s="1" t="s">
        <v>5285</v>
      </c>
      <c r="D1177" s="3">
        <v>20000</v>
      </c>
      <c r="E1177" s="4">
        <v>60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0</v>
      </c>
      <c r="P1177">
        <f t="shared" si="73"/>
        <v>6.67</v>
      </c>
      <c r="Q1177" s="12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0" x14ac:dyDescent="0.25">
      <c r="A1178" s="10">
        <v>1176</v>
      </c>
      <c r="B1178" s="1" t="s">
        <v>1177</v>
      </c>
      <c r="C1178" s="1" t="s">
        <v>5286</v>
      </c>
      <c r="D1178" s="3">
        <v>175000</v>
      </c>
      <c r="E1178" s="4">
        <v>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0</v>
      </c>
      <c r="Q1178" s="12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60" x14ac:dyDescent="0.25">
      <c r="A1179" s="10">
        <v>1177</v>
      </c>
      <c r="B1179" s="1" t="s">
        <v>1178</v>
      </c>
      <c r="C1179" s="1" t="s">
        <v>5287</v>
      </c>
      <c r="D1179" s="3">
        <v>6000</v>
      </c>
      <c r="E1179" s="4">
        <v>1066.8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18</v>
      </c>
      <c r="P1179">
        <f t="shared" si="73"/>
        <v>0</v>
      </c>
      <c r="Q1179" s="12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60" x14ac:dyDescent="0.25">
      <c r="A1180" s="10">
        <v>1178</v>
      </c>
      <c r="B1180" s="1" t="s">
        <v>1179</v>
      </c>
      <c r="C1180" s="1" t="s">
        <v>5288</v>
      </c>
      <c r="D1180" s="3">
        <v>75000</v>
      </c>
      <c r="E1180" s="4">
        <v>0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0</v>
      </c>
      <c r="Q1180" s="12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5" x14ac:dyDescent="0.25">
      <c r="A1181" s="10">
        <v>1179</v>
      </c>
      <c r="B1181" s="1" t="s">
        <v>1180</v>
      </c>
      <c r="C1181" s="1" t="s">
        <v>5289</v>
      </c>
      <c r="D1181" s="3">
        <v>60000</v>
      </c>
      <c r="E1181" s="4">
        <v>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0</v>
      </c>
      <c r="P1181">
        <f t="shared" si="73"/>
        <v>0</v>
      </c>
      <c r="Q1181" s="12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45" x14ac:dyDescent="0.25">
      <c r="A1182" s="10">
        <v>1180</v>
      </c>
      <c r="B1182" s="1" t="s">
        <v>1181</v>
      </c>
      <c r="C1182" s="1" t="s">
        <v>5290</v>
      </c>
      <c r="D1182" s="3">
        <v>50000</v>
      </c>
      <c r="E1182" s="4">
        <v>0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0</v>
      </c>
      <c r="P1182">
        <f t="shared" si="73"/>
        <v>0</v>
      </c>
      <c r="Q1182" s="12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30" x14ac:dyDescent="0.25">
      <c r="A1183" s="10">
        <v>1181</v>
      </c>
      <c r="B1183" s="1" t="s">
        <v>1182</v>
      </c>
      <c r="C1183" s="1" t="s">
        <v>5291</v>
      </c>
      <c r="D1183" s="3">
        <v>50000</v>
      </c>
      <c r="E1183" s="4">
        <v>0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0</v>
      </c>
      <c r="Q1183" s="12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60" x14ac:dyDescent="0.25">
      <c r="A1184" s="10">
        <v>1182</v>
      </c>
      <c r="B1184" s="1" t="s">
        <v>1183</v>
      </c>
      <c r="C1184" s="1" t="s">
        <v>5292</v>
      </c>
      <c r="D1184" s="3">
        <v>1000</v>
      </c>
      <c r="E1184" s="4">
        <v>11828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1183</v>
      </c>
      <c r="P1184">
        <f t="shared" si="73"/>
        <v>2957</v>
      </c>
      <c r="Q1184" s="12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60" x14ac:dyDescent="0.25">
      <c r="A1185" s="10">
        <v>1183</v>
      </c>
      <c r="B1185" s="1" t="s">
        <v>1184</v>
      </c>
      <c r="C1185" s="1" t="s">
        <v>5293</v>
      </c>
      <c r="D1185" s="3">
        <v>2500</v>
      </c>
      <c r="E1185" s="4">
        <v>4067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163</v>
      </c>
      <c r="P1185">
        <f t="shared" si="73"/>
        <v>1355.67</v>
      </c>
      <c r="Q1185" s="12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60" x14ac:dyDescent="0.25">
      <c r="A1186" s="10">
        <v>1184</v>
      </c>
      <c r="B1186" s="1" t="s">
        <v>1185</v>
      </c>
      <c r="C1186" s="1" t="s">
        <v>5294</v>
      </c>
      <c r="D1186" s="3">
        <v>22000</v>
      </c>
      <c r="E1186" s="4">
        <v>50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0</v>
      </c>
      <c r="P1186">
        <f t="shared" si="73"/>
        <v>0.13</v>
      </c>
      <c r="Q1186" s="12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60" x14ac:dyDescent="0.25">
      <c r="A1187" s="10">
        <v>1185</v>
      </c>
      <c r="B1187" s="1" t="s">
        <v>1186</v>
      </c>
      <c r="C1187" s="1" t="s">
        <v>5295</v>
      </c>
      <c r="D1187" s="3">
        <v>12500</v>
      </c>
      <c r="E1187" s="4">
        <v>237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2</v>
      </c>
      <c r="P1187">
        <f t="shared" si="73"/>
        <v>2.14</v>
      </c>
      <c r="Q1187" s="12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60" x14ac:dyDescent="0.25">
      <c r="A1188" s="10">
        <v>1186</v>
      </c>
      <c r="B1188" s="1" t="s">
        <v>1187</v>
      </c>
      <c r="C1188" s="1" t="s">
        <v>5296</v>
      </c>
      <c r="D1188" s="3">
        <v>7500</v>
      </c>
      <c r="E1188" s="4">
        <v>855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11</v>
      </c>
      <c r="P1188">
        <f t="shared" si="73"/>
        <v>6.95</v>
      </c>
      <c r="Q1188" s="12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60" x14ac:dyDescent="0.25">
      <c r="A1189" s="10">
        <v>1187</v>
      </c>
      <c r="B1189" s="1" t="s">
        <v>1188</v>
      </c>
      <c r="C1189" s="1" t="s">
        <v>5297</v>
      </c>
      <c r="D1189" s="3">
        <v>8750</v>
      </c>
      <c r="E1189" s="4">
        <v>639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7</v>
      </c>
      <c r="P1189">
        <f t="shared" si="73"/>
        <v>9.1300000000000008</v>
      </c>
      <c r="Q1189" s="12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5" x14ac:dyDescent="0.25">
      <c r="A1190" s="10">
        <v>1188</v>
      </c>
      <c r="B1190" s="1" t="s">
        <v>1189</v>
      </c>
      <c r="C1190" s="1" t="s">
        <v>5298</v>
      </c>
      <c r="D1190" s="3">
        <v>2000</v>
      </c>
      <c r="E1190" s="4">
        <v>5358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268</v>
      </c>
      <c r="P1190">
        <f t="shared" si="73"/>
        <v>63.04</v>
      </c>
      <c r="Q1190" s="12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60" x14ac:dyDescent="0.25">
      <c r="A1191" s="10">
        <v>1189</v>
      </c>
      <c r="B1191" s="1" t="s">
        <v>1190</v>
      </c>
      <c r="C1191" s="1" t="s">
        <v>5299</v>
      </c>
      <c r="D1191" s="3">
        <v>9000</v>
      </c>
      <c r="E1191" s="4">
        <v>620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7</v>
      </c>
      <c r="P1191">
        <f t="shared" si="73"/>
        <v>7.21</v>
      </c>
      <c r="Q1191" s="12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45" x14ac:dyDescent="0.25">
      <c r="A1192" s="10">
        <v>1190</v>
      </c>
      <c r="B1192" s="1" t="s">
        <v>1191</v>
      </c>
      <c r="C1192" s="1" t="s">
        <v>5300</v>
      </c>
      <c r="D1192" s="3">
        <v>500</v>
      </c>
      <c r="E1192" s="4">
        <v>30866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6173</v>
      </c>
      <c r="P1192">
        <f t="shared" si="73"/>
        <v>2374.31</v>
      </c>
      <c r="Q1192" s="12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60" x14ac:dyDescent="0.25">
      <c r="A1193" s="10">
        <v>1191</v>
      </c>
      <c r="B1193" s="1" t="s">
        <v>1192</v>
      </c>
      <c r="C1193" s="1" t="s">
        <v>5301</v>
      </c>
      <c r="D1193" s="3">
        <v>2700</v>
      </c>
      <c r="E1193" s="4">
        <v>3900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144</v>
      </c>
      <c r="P1193">
        <f t="shared" si="73"/>
        <v>118.18</v>
      </c>
      <c r="Q1193" s="12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0" x14ac:dyDescent="0.25">
      <c r="A1194" s="10">
        <v>1192</v>
      </c>
      <c r="B1194" s="1" t="s">
        <v>1193</v>
      </c>
      <c r="C1194" s="1" t="s">
        <v>5302</v>
      </c>
      <c r="D1194" s="3">
        <v>100</v>
      </c>
      <c r="E1194" s="4">
        <v>180062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180062</v>
      </c>
      <c r="P1194">
        <f t="shared" si="73"/>
        <v>12004.13</v>
      </c>
      <c r="Q1194" s="12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60" x14ac:dyDescent="0.25">
      <c r="A1195" s="10">
        <v>1193</v>
      </c>
      <c r="B1195" s="1" t="s">
        <v>1194</v>
      </c>
      <c r="C1195" s="1" t="s">
        <v>5303</v>
      </c>
      <c r="D1195" s="3">
        <v>21000</v>
      </c>
      <c r="E1195" s="4">
        <v>50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0</v>
      </c>
      <c r="P1195">
        <f t="shared" si="73"/>
        <v>0.18</v>
      </c>
      <c r="Q1195" s="12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60" x14ac:dyDescent="0.25">
      <c r="A1196" s="10">
        <v>1194</v>
      </c>
      <c r="B1196" s="1" t="s">
        <v>1195</v>
      </c>
      <c r="C1196" s="1" t="s">
        <v>5304</v>
      </c>
      <c r="D1196" s="3">
        <v>12500</v>
      </c>
      <c r="E1196" s="4">
        <v>240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2</v>
      </c>
      <c r="P1196">
        <f t="shared" si="73"/>
        <v>0.34</v>
      </c>
      <c r="Q1196" s="12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60" x14ac:dyDescent="0.25">
      <c r="A1197" s="10">
        <v>1195</v>
      </c>
      <c r="B1197" s="1" t="s">
        <v>1196</v>
      </c>
      <c r="C1197" s="1" t="s">
        <v>5305</v>
      </c>
      <c r="D1197" s="3">
        <v>10000</v>
      </c>
      <c r="E1197" s="4">
        <v>400.33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4</v>
      </c>
      <c r="P1197">
        <f t="shared" si="73"/>
        <v>2.35</v>
      </c>
      <c r="Q1197" s="12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0" x14ac:dyDescent="0.25">
      <c r="A1198" s="10">
        <v>1196</v>
      </c>
      <c r="B1198" s="1" t="s">
        <v>1197</v>
      </c>
      <c r="C1198" s="1" t="s">
        <v>5306</v>
      </c>
      <c r="D1198" s="3">
        <v>14500</v>
      </c>
      <c r="E1198" s="4">
        <v>202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1</v>
      </c>
      <c r="P1198">
        <f t="shared" si="73"/>
        <v>0.39</v>
      </c>
      <c r="Q1198" s="12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60" x14ac:dyDescent="0.25">
      <c r="A1199" s="10">
        <v>1197</v>
      </c>
      <c r="B1199" s="1" t="s">
        <v>1198</v>
      </c>
      <c r="C1199" s="1" t="s">
        <v>5307</v>
      </c>
      <c r="D1199" s="3">
        <v>15000</v>
      </c>
      <c r="E1199" s="4">
        <v>131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1</v>
      </c>
      <c r="P1199">
        <f t="shared" si="73"/>
        <v>0.42</v>
      </c>
      <c r="Q1199" s="12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60" x14ac:dyDescent="0.25">
      <c r="A1200" s="10">
        <v>1198</v>
      </c>
      <c r="B1200" s="1" t="s">
        <v>1199</v>
      </c>
      <c r="C1200" s="1" t="s">
        <v>5308</v>
      </c>
      <c r="D1200" s="3">
        <v>3500</v>
      </c>
      <c r="E1200" s="4">
        <v>2560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73</v>
      </c>
      <c r="P1200">
        <f t="shared" si="73"/>
        <v>15.33</v>
      </c>
      <c r="Q1200" s="12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60" x14ac:dyDescent="0.25">
      <c r="A1201" s="10">
        <v>1199</v>
      </c>
      <c r="B1201" s="1" t="s">
        <v>1200</v>
      </c>
      <c r="C1201" s="1" t="s">
        <v>5309</v>
      </c>
      <c r="D1201" s="3">
        <v>2658</v>
      </c>
      <c r="E1201" s="4">
        <v>3908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147</v>
      </c>
      <c r="P1201">
        <f t="shared" si="73"/>
        <v>434.22</v>
      </c>
      <c r="Q1201" s="12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60" x14ac:dyDescent="0.25">
      <c r="A1202" s="10">
        <v>1200</v>
      </c>
      <c r="B1202" s="1" t="s">
        <v>1201</v>
      </c>
      <c r="C1202" s="1" t="s">
        <v>5310</v>
      </c>
      <c r="D1202" s="3">
        <v>4800</v>
      </c>
      <c r="E1202" s="4">
        <v>2025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42</v>
      </c>
      <c r="P1202">
        <f t="shared" si="73"/>
        <v>19.66</v>
      </c>
      <c r="Q1202" s="12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60" x14ac:dyDescent="0.25">
      <c r="A1203" s="10">
        <v>1201</v>
      </c>
      <c r="B1203" s="1" t="s">
        <v>1202</v>
      </c>
      <c r="C1203" s="1" t="s">
        <v>5311</v>
      </c>
      <c r="D1203" s="3">
        <v>6000</v>
      </c>
      <c r="E1203" s="4">
        <v>1069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18</v>
      </c>
      <c r="P1203">
        <f t="shared" si="73"/>
        <v>9.6300000000000008</v>
      </c>
      <c r="Q1203" s="12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60" x14ac:dyDescent="0.25">
      <c r="A1204" s="10">
        <v>1202</v>
      </c>
      <c r="B1204" s="1" t="s">
        <v>1203</v>
      </c>
      <c r="C1204" s="1" t="s">
        <v>5312</v>
      </c>
      <c r="D1204" s="3">
        <v>25000</v>
      </c>
      <c r="E1204" s="4">
        <v>27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0</v>
      </c>
      <c r="P1204">
        <f t="shared" si="73"/>
        <v>0.1</v>
      </c>
      <c r="Q1204" s="12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5" x14ac:dyDescent="0.25">
      <c r="A1205" s="10">
        <v>1203</v>
      </c>
      <c r="B1205" s="1" t="s">
        <v>1204</v>
      </c>
      <c r="C1205" s="1" t="s">
        <v>5313</v>
      </c>
      <c r="D1205" s="3">
        <v>16300</v>
      </c>
      <c r="E1205" s="4">
        <v>106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</v>
      </c>
      <c r="P1205">
        <f t="shared" si="73"/>
        <v>1.05</v>
      </c>
      <c r="Q1205" s="12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5" x14ac:dyDescent="0.25">
      <c r="A1206" s="10">
        <v>1204</v>
      </c>
      <c r="B1206" s="1" t="s">
        <v>1205</v>
      </c>
      <c r="C1206" s="1" t="s">
        <v>5314</v>
      </c>
      <c r="D1206" s="3">
        <v>13000</v>
      </c>
      <c r="E1206" s="4">
        <v>216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2</v>
      </c>
      <c r="P1206">
        <f t="shared" si="73"/>
        <v>3.79</v>
      </c>
      <c r="Q1206" s="12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60" x14ac:dyDescent="0.25">
      <c r="A1207" s="10">
        <v>1205</v>
      </c>
      <c r="B1207" s="1" t="s">
        <v>1206</v>
      </c>
      <c r="C1207" s="1" t="s">
        <v>5315</v>
      </c>
      <c r="D1207" s="3">
        <v>13000</v>
      </c>
      <c r="E1207" s="4">
        <v>220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2</v>
      </c>
      <c r="P1207">
        <f t="shared" si="73"/>
        <v>3.55</v>
      </c>
      <c r="Q1207" s="12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60" x14ac:dyDescent="0.25">
      <c r="A1208" s="10">
        <v>1206</v>
      </c>
      <c r="B1208" s="1" t="s">
        <v>1207</v>
      </c>
      <c r="C1208" s="1" t="s">
        <v>5316</v>
      </c>
      <c r="D1208" s="3">
        <v>900</v>
      </c>
      <c r="E1208" s="4">
        <v>17545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1949</v>
      </c>
      <c r="P1208">
        <f t="shared" si="73"/>
        <v>548.28</v>
      </c>
      <c r="Q1208" s="12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0" x14ac:dyDescent="0.25">
      <c r="A1209" s="10">
        <v>1207</v>
      </c>
      <c r="B1209" s="1" t="s">
        <v>1208</v>
      </c>
      <c r="C1209" s="1" t="s">
        <v>5317</v>
      </c>
      <c r="D1209" s="3">
        <v>16700</v>
      </c>
      <c r="E1209" s="4">
        <v>105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</v>
      </c>
      <c r="P1209">
        <f t="shared" si="73"/>
        <v>0.74</v>
      </c>
      <c r="Q1209" s="12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60" x14ac:dyDescent="0.25">
      <c r="A1210" s="10">
        <v>1208</v>
      </c>
      <c r="B1210" s="1" t="s">
        <v>1209</v>
      </c>
      <c r="C1210" s="1" t="s">
        <v>5318</v>
      </c>
      <c r="D1210" s="3">
        <v>10000</v>
      </c>
      <c r="E1210" s="4">
        <v>401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4</v>
      </c>
      <c r="P1210">
        <f t="shared" si="73"/>
        <v>5.35</v>
      </c>
      <c r="Q1210" s="12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60" x14ac:dyDescent="0.25">
      <c r="A1211" s="10">
        <v>1209</v>
      </c>
      <c r="B1211" s="1" t="s">
        <v>1210</v>
      </c>
      <c r="C1211" s="1" t="s">
        <v>5319</v>
      </c>
      <c r="D1211" s="3">
        <v>6000</v>
      </c>
      <c r="E1211" s="4">
        <v>1072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18</v>
      </c>
      <c r="P1211">
        <f t="shared" si="73"/>
        <v>23.3</v>
      </c>
      <c r="Q1211" s="12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0" x14ac:dyDescent="0.25">
      <c r="A1212" s="10">
        <v>1210</v>
      </c>
      <c r="B1212" s="1" t="s">
        <v>1211</v>
      </c>
      <c r="C1212" s="1" t="s">
        <v>5320</v>
      </c>
      <c r="D1212" s="3">
        <v>20000</v>
      </c>
      <c r="E1212" s="4">
        <v>60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0</v>
      </c>
      <c r="P1212">
        <f t="shared" si="73"/>
        <v>0.57999999999999996</v>
      </c>
      <c r="Q1212" s="12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60" x14ac:dyDescent="0.25">
      <c r="A1213" s="10">
        <v>1211</v>
      </c>
      <c r="B1213" s="1" t="s">
        <v>1212</v>
      </c>
      <c r="C1213" s="1" t="s">
        <v>5321</v>
      </c>
      <c r="D1213" s="3">
        <v>1000</v>
      </c>
      <c r="E1213" s="4">
        <v>11880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1188</v>
      </c>
      <c r="P1213">
        <f t="shared" si="73"/>
        <v>1980</v>
      </c>
      <c r="Q1213" s="12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60" x14ac:dyDescent="0.25">
      <c r="A1214" s="10">
        <v>1212</v>
      </c>
      <c r="B1214" s="1" t="s">
        <v>1213</v>
      </c>
      <c r="C1214" s="1" t="s">
        <v>5322</v>
      </c>
      <c r="D1214" s="3">
        <v>2500</v>
      </c>
      <c r="E1214" s="4">
        <v>4073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163</v>
      </c>
      <c r="P1214">
        <f t="shared" si="73"/>
        <v>49.07</v>
      </c>
      <c r="Q1214" s="12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60" x14ac:dyDescent="0.25">
      <c r="A1215" s="10">
        <v>1213</v>
      </c>
      <c r="B1215" s="1" t="s">
        <v>1214</v>
      </c>
      <c r="C1215" s="1" t="s">
        <v>5323</v>
      </c>
      <c r="D1215" s="3">
        <v>6500</v>
      </c>
      <c r="E1215" s="4">
        <v>1020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16</v>
      </c>
      <c r="P1215">
        <f t="shared" si="73"/>
        <v>9.44</v>
      </c>
      <c r="Q1215" s="12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60" x14ac:dyDescent="0.25">
      <c r="A1216" s="10">
        <v>1214</v>
      </c>
      <c r="B1216" s="1" t="s">
        <v>1215</v>
      </c>
      <c r="C1216" s="1" t="s">
        <v>5324</v>
      </c>
      <c r="D1216" s="3">
        <v>2000</v>
      </c>
      <c r="E1216" s="4">
        <v>5359.21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268</v>
      </c>
      <c r="P1216">
        <f t="shared" si="73"/>
        <v>214.37</v>
      </c>
      <c r="Q1216" s="12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60" x14ac:dyDescent="0.25">
      <c r="A1217" s="10">
        <v>1215</v>
      </c>
      <c r="B1217" s="1" t="s">
        <v>1216</v>
      </c>
      <c r="C1217" s="1" t="s">
        <v>5325</v>
      </c>
      <c r="D1217" s="3">
        <v>5000</v>
      </c>
      <c r="E1217" s="4">
        <v>1506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30</v>
      </c>
      <c r="P1217">
        <f t="shared" si="73"/>
        <v>2.74</v>
      </c>
      <c r="Q1217" s="12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0" x14ac:dyDescent="0.25">
      <c r="A1218" s="10">
        <v>1216</v>
      </c>
      <c r="B1218" s="1" t="s">
        <v>1217</v>
      </c>
      <c r="C1218" s="1" t="s">
        <v>5326</v>
      </c>
      <c r="D1218" s="3">
        <v>14000</v>
      </c>
      <c r="E1218" s="4">
        <v>205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</v>
      </c>
      <c r="P1218">
        <f t="shared" si="73"/>
        <v>0.92</v>
      </c>
      <c r="Q1218" s="12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5" x14ac:dyDescent="0.25">
      <c r="A1219" s="10">
        <v>1217</v>
      </c>
      <c r="B1219" s="1" t="s">
        <v>1218</v>
      </c>
      <c r="C1219" s="1" t="s">
        <v>5327</v>
      </c>
      <c r="D1219" s="3">
        <v>26500</v>
      </c>
      <c r="E1219" s="4">
        <v>21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0</v>
      </c>
      <c r="P1219">
        <f t="shared" ref="P1219:P1282" si="77">IFERROR(ROUND(E1219/L1219,2),0)</f>
        <v>0.11</v>
      </c>
      <c r="Q1219" s="12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0" x14ac:dyDescent="0.25">
      <c r="A1220" s="10">
        <v>1218</v>
      </c>
      <c r="B1220" s="1" t="s">
        <v>1219</v>
      </c>
      <c r="C1220" s="1" t="s">
        <v>5328</v>
      </c>
      <c r="D1220" s="3">
        <v>9000</v>
      </c>
      <c r="E1220" s="4">
        <v>620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7</v>
      </c>
      <c r="P1220">
        <f t="shared" si="77"/>
        <v>6.97</v>
      </c>
      <c r="Q1220" s="12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45" x14ac:dyDescent="0.25">
      <c r="A1221" s="10">
        <v>1219</v>
      </c>
      <c r="B1221" s="1" t="s">
        <v>1220</v>
      </c>
      <c r="C1221" s="1" t="s">
        <v>5329</v>
      </c>
      <c r="D1221" s="3">
        <v>16350</v>
      </c>
      <c r="E1221" s="4">
        <v>105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</v>
      </c>
      <c r="P1221">
        <f t="shared" si="77"/>
        <v>0.42</v>
      </c>
      <c r="Q1221" s="12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5" x14ac:dyDescent="0.25">
      <c r="A1222" s="10">
        <v>1220</v>
      </c>
      <c r="B1222" s="1" t="s">
        <v>1221</v>
      </c>
      <c r="C1222" s="1" t="s">
        <v>5330</v>
      </c>
      <c r="D1222" s="3">
        <v>15000</v>
      </c>
      <c r="E1222" s="4">
        <v>131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</v>
      </c>
      <c r="P1222">
        <f t="shared" si="77"/>
        <v>0.94</v>
      </c>
      <c r="Q1222" s="12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60" x14ac:dyDescent="0.25">
      <c r="A1223" s="10">
        <v>1221</v>
      </c>
      <c r="B1223" s="1" t="s">
        <v>1222</v>
      </c>
      <c r="C1223" s="1" t="s">
        <v>5331</v>
      </c>
      <c r="D1223" s="3">
        <v>2200</v>
      </c>
      <c r="E1223" s="4">
        <v>5070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230</v>
      </c>
      <c r="P1223">
        <f t="shared" si="77"/>
        <v>49.22</v>
      </c>
      <c r="Q1223" s="12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0" x14ac:dyDescent="0.25">
      <c r="A1224" s="10">
        <v>1222</v>
      </c>
      <c r="B1224" s="1" t="s">
        <v>1223</v>
      </c>
      <c r="C1224" s="1" t="s">
        <v>5332</v>
      </c>
      <c r="D1224" s="3">
        <v>4000</v>
      </c>
      <c r="E1224" s="4">
        <v>2155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54</v>
      </c>
      <c r="P1224">
        <f t="shared" si="77"/>
        <v>15.62</v>
      </c>
      <c r="Q1224" s="12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45" x14ac:dyDescent="0.25">
      <c r="A1225" s="10">
        <v>1223</v>
      </c>
      <c r="B1225" s="1" t="s">
        <v>1224</v>
      </c>
      <c r="C1225" s="1" t="s">
        <v>5333</v>
      </c>
      <c r="D1225" s="3">
        <v>19800</v>
      </c>
      <c r="E1225" s="4">
        <v>85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0</v>
      </c>
      <c r="P1225">
        <f t="shared" si="77"/>
        <v>0.45</v>
      </c>
      <c r="Q1225" s="12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0" x14ac:dyDescent="0.25">
      <c r="A1226" s="10">
        <v>1224</v>
      </c>
      <c r="B1226" s="1" t="s">
        <v>1225</v>
      </c>
      <c r="C1226" s="1" t="s">
        <v>5334</v>
      </c>
      <c r="D1226" s="3">
        <v>15000</v>
      </c>
      <c r="E1226" s="4">
        <v>131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1</v>
      </c>
      <c r="P1226">
        <f t="shared" si="77"/>
        <v>7.28</v>
      </c>
      <c r="Q1226" s="12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60" x14ac:dyDescent="0.25">
      <c r="A1227" s="10">
        <v>1225</v>
      </c>
      <c r="B1227" s="1" t="s">
        <v>1226</v>
      </c>
      <c r="C1227" s="1" t="s">
        <v>5335</v>
      </c>
      <c r="D1227" s="3">
        <v>3000</v>
      </c>
      <c r="E1227" s="4">
        <v>3035.05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101</v>
      </c>
      <c r="P1227">
        <f t="shared" si="77"/>
        <v>1011.68</v>
      </c>
      <c r="Q1227" s="12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5" x14ac:dyDescent="0.25">
      <c r="A1228" s="10">
        <v>1226</v>
      </c>
      <c r="B1228" s="1" t="s">
        <v>1227</v>
      </c>
      <c r="C1228" s="1" t="s">
        <v>5336</v>
      </c>
      <c r="D1228" s="3">
        <v>50000</v>
      </c>
      <c r="E1228" s="4">
        <v>0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0</v>
      </c>
      <c r="P1228">
        <f t="shared" si="77"/>
        <v>0</v>
      </c>
      <c r="Q1228" s="12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60" x14ac:dyDescent="0.25">
      <c r="A1229" s="10">
        <v>1227</v>
      </c>
      <c r="B1229" s="1" t="s">
        <v>1228</v>
      </c>
      <c r="C1229" s="1" t="s">
        <v>5337</v>
      </c>
      <c r="D1229" s="3">
        <v>2000</v>
      </c>
      <c r="E1229" s="4">
        <v>5360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268</v>
      </c>
      <c r="P1229">
        <f t="shared" si="77"/>
        <v>0</v>
      </c>
      <c r="Q1229" s="12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45" x14ac:dyDescent="0.25">
      <c r="A1230" s="10">
        <v>1228</v>
      </c>
      <c r="B1230" s="1" t="s">
        <v>1229</v>
      </c>
      <c r="C1230" s="1" t="s">
        <v>5338</v>
      </c>
      <c r="D1230" s="3">
        <v>5000</v>
      </c>
      <c r="E1230" s="4">
        <v>1506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30</v>
      </c>
      <c r="P1230">
        <f t="shared" si="77"/>
        <v>62.75</v>
      </c>
      <c r="Q1230" s="12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60" x14ac:dyDescent="0.25">
      <c r="A1231" s="10">
        <v>1229</v>
      </c>
      <c r="B1231" s="1" t="s">
        <v>1230</v>
      </c>
      <c r="C1231" s="1" t="s">
        <v>5339</v>
      </c>
      <c r="D1231" s="3">
        <v>2750</v>
      </c>
      <c r="E1231" s="4">
        <v>3800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138</v>
      </c>
      <c r="P1231">
        <f t="shared" si="77"/>
        <v>3800</v>
      </c>
      <c r="Q1231" s="12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5" x14ac:dyDescent="0.25">
      <c r="A1232" s="10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2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5" x14ac:dyDescent="0.25">
      <c r="A1233" s="10">
        <v>1231</v>
      </c>
      <c r="B1233" s="1" t="s">
        <v>1232</v>
      </c>
      <c r="C1233" s="1" t="s">
        <v>5341</v>
      </c>
      <c r="D1233" s="3">
        <v>5000</v>
      </c>
      <c r="E1233" s="4">
        <v>1510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30</v>
      </c>
      <c r="P1233">
        <f t="shared" si="77"/>
        <v>0</v>
      </c>
      <c r="Q1233" s="12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60" x14ac:dyDescent="0.25">
      <c r="A1234" s="10">
        <v>1232</v>
      </c>
      <c r="B1234" s="1" t="s">
        <v>1233</v>
      </c>
      <c r="C1234" s="1" t="s">
        <v>5342</v>
      </c>
      <c r="D1234" s="3">
        <v>5000</v>
      </c>
      <c r="E1234" s="4">
        <v>1510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30</v>
      </c>
      <c r="P1234">
        <f t="shared" si="77"/>
        <v>1510</v>
      </c>
      <c r="Q1234" s="12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60" x14ac:dyDescent="0.25">
      <c r="A1235" s="10">
        <v>1233</v>
      </c>
      <c r="B1235" s="1" t="s">
        <v>1234</v>
      </c>
      <c r="C1235" s="1" t="s">
        <v>5343</v>
      </c>
      <c r="D1235" s="3">
        <v>1000</v>
      </c>
      <c r="E1235" s="4">
        <v>11923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1192</v>
      </c>
      <c r="P1235">
        <f t="shared" si="77"/>
        <v>1987.17</v>
      </c>
      <c r="Q1235" s="12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5" x14ac:dyDescent="0.25">
      <c r="A1236" s="10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2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60" x14ac:dyDescent="0.25">
      <c r="A1237" s="10">
        <v>1235</v>
      </c>
      <c r="B1237" s="1" t="s">
        <v>1236</v>
      </c>
      <c r="C1237" s="1" t="s">
        <v>5345</v>
      </c>
      <c r="D1237" s="3">
        <v>7534</v>
      </c>
      <c r="E1237" s="4">
        <v>820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11</v>
      </c>
      <c r="P1237">
        <f t="shared" si="77"/>
        <v>136.66999999999999</v>
      </c>
      <c r="Q1237" s="12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30" x14ac:dyDescent="0.25">
      <c r="A1238" s="10">
        <v>1236</v>
      </c>
      <c r="B1238" s="1" t="s">
        <v>1237</v>
      </c>
      <c r="C1238" s="1" t="s">
        <v>5346</v>
      </c>
      <c r="D1238" s="3">
        <v>2500</v>
      </c>
      <c r="E1238" s="4">
        <v>4078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163</v>
      </c>
      <c r="P1238">
        <f t="shared" si="77"/>
        <v>0</v>
      </c>
      <c r="Q1238" s="12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60" x14ac:dyDescent="0.25">
      <c r="A1239" s="10">
        <v>1237</v>
      </c>
      <c r="B1239" s="1" t="s">
        <v>1238</v>
      </c>
      <c r="C1239" s="1" t="s">
        <v>5347</v>
      </c>
      <c r="D1239" s="3">
        <v>25000</v>
      </c>
      <c r="E1239" s="4">
        <v>28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2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60" x14ac:dyDescent="0.25">
      <c r="A1240" s="10">
        <v>1238</v>
      </c>
      <c r="B1240" s="1" t="s">
        <v>1239</v>
      </c>
      <c r="C1240" s="1" t="s">
        <v>5348</v>
      </c>
      <c r="D1240" s="3">
        <v>1000</v>
      </c>
      <c r="E1240" s="4">
        <v>11943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1194</v>
      </c>
      <c r="P1240">
        <f t="shared" si="77"/>
        <v>3981</v>
      </c>
      <c r="Q1240" s="12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0" x14ac:dyDescent="0.25">
      <c r="A1241" s="10">
        <v>1239</v>
      </c>
      <c r="B1241" s="1" t="s">
        <v>1240</v>
      </c>
      <c r="C1241" s="1" t="s">
        <v>5349</v>
      </c>
      <c r="D1241" s="3">
        <v>2500</v>
      </c>
      <c r="E1241" s="4">
        <v>4081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163</v>
      </c>
      <c r="P1241">
        <f t="shared" si="77"/>
        <v>0</v>
      </c>
      <c r="Q1241" s="12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45" x14ac:dyDescent="0.25">
      <c r="A1242" s="10">
        <v>1240</v>
      </c>
      <c r="B1242" s="1" t="s">
        <v>1241</v>
      </c>
      <c r="C1242" s="1" t="s">
        <v>5350</v>
      </c>
      <c r="D1242" s="3">
        <v>8000</v>
      </c>
      <c r="E1242" s="4">
        <v>714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9</v>
      </c>
      <c r="P1242">
        <f t="shared" si="77"/>
        <v>89.25</v>
      </c>
      <c r="Q1242" s="12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60" x14ac:dyDescent="0.25">
      <c r="A1243" s="10">
        <v>1241</v>
      </c>
      <c r="B1243" s="1" t="s">
        <v>1242</v>
      </c>
      <c r="C1243" s="1" t="s">
        <v>5351</v>
      </c>
      <c r="D1243" s="3">
        <v>5000</v>
      </c>
      <c r="E1243" s="4">
        <v>1510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30</v>
      </c>
      <c r="P1243">
        <f t="shared" si="77"/>
        <v>44.41</v>
      </c>
      <c r="Q1243" s="12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60" x14ac:dyDescent="0.25">
      <c r="A1244" s="10">
        <v>1242</v>
      </c>
      <c r="B1244" s="1" t="s">
        <v>1243</v>
      </c>
      <c r="C1244" s="1" t="s">
        <v>5352</v>
      </c>
      <c r="D1244" s="3">
        <v>911</v>
      </c>
      <c r="E1244" s="4">
        <v>17412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1911</v>
      </c>
      <c r="P1244">
        <f t="shared" si="77"/>
        <v>17412</v>
      </c>
      <c r="Q1244" s="12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45" x14ac:dyDescent="0.25">
      <c r="A1245" s="10">
        <v>1243</v>
      </c>
      <c r="B1245" s="1" t="s">
        <v>1244</v>
      </c>
      <c r="C1245" s="1" t="s">
        <v>5353</v>
      </c>
      <c r="D1245" s="3">
        <v>12000</v>
      </c>
      <c r="E1245" s="4">
        <v>260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2</v>
      </c>
      <c r="P1245">
        <f t="shared" si="77"/>
        <v>6.84</v>
      </c>
      <c r="Q1245" s="12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5" x14ac:dyDescent="0.25">
      <c r="A1246" s="10">
        <v>1244</v>
      </c>
      <c r="B1246" s="1" t="s">
        <v>1245</v>
      </c>
      <c r="C1246" s="1" t="s">
        <v>5354</v>
      </c>
      <c r="D1246" s="3">
        <v>2000</v>
      </c>
      <c r="E1246" s="4">
        <v>5366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268</v>
      </c>
      <c r="P1246">
        <f t="shared" si="77"/>
        <v>119.24</v>
      </c>
      <c r="Q1246" s="12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5" x14ac:dyDescent="0.25">
      <c r="A1247" s="10">
        <v>1245</v>
      </c>
      <c r="B1247" s="1" t="s">
        <v>1246</v>
      </c>
      <c r="C1247" s="1" t="s">
        <v>5355</v>
      </c>
      <c r="D1247" s="3">
        <v>2000</v>
      </c>
      <c r="E1247" s="4">
        <v>5376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269</v>
      </c>
      <c r="P1247">
        <f t="shared" si="77"/>
        <v>316.24</v>
      </c>
      <c r="Q1247" s="12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60" x14ac:dyDescent="0.25">
      <c r="A1248" s="10">
        <v>1246</v>
      </c>
      <c r="B1248" s="1" t="s">
        <v>1247</v>
      </c>
      <c r="C1248" s="1" t="s">
        <v>5356</v>
      </c>
      <c r="D1248" s="3">
        <v>2000</v>
      </c>
      <c r="E1248" s="4">
        <v>5380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269</v>
      </c>
      <c r="P1248">
        <f t="shared" si="77"/>
        <v>173.55</v>
      </c>
      <c r="Q1248" s="12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0" x14ac:dyDescent="0.25">
      <c r="A1249" s="10">
        <v>1247</v>
      </c>
      <c r="B1249" s="1" t="s">
        <v>1248</v>
      </c>
      <c r="C1249" s="1" t="s">
        <v>5357</v>
      </c>
      <c r="D1249" s="3">
        <v>3500</v>
      </c>
      <c r="E1249" s="4">
        <v>2560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73</v>
      </c>
      <c r="P1249">
        <f t="shared" si="77"/>
        <v>51.2</v>
      </c>
      <c r="Q1249" s="12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45" x14ac:dyDescent="0.25">
      <c r="A1250" s="10">
        <v>1248</v>
      </c>
      <c r="B1250" s="1" t="s">
        <v>1249</v>
      </c>
      <c r="C1250" s="1" t="s">
        <v>5358</v>
      </c>
      <c r="D1250" s="3">
        <v>2500</v>
      </c>
      <c r="E1250" s="4">
        <v>4085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163</v>
      </c>
      <c r="P1250">
        <f t="shared" si="77"/>
        <v>69.239999999999995</v>
      </c>
      <c r="Q1250" s="12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5" x14ac:dyDescent="0.25">
      <c r="A1251" s="10">
        <v>1249</v>
      </c>
      <c r="B1251" s="1" t="s">
        <v>1250</v>
      </c>
      <c r="C1251" s="1" t="s">
        <v>5359</v>
      </c>
      <c r="D1251" s="3">
        <v>5000</v>
      </c>
      <c r="E1251" s="4">
        <v>1510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30</v>
      </c>
      <c r="P1251">
        <f t="shared" si="77"/>
        <v>18.64</v>
      </c>
      <c r="Q1251" s="12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60" x14ac:dyDescent="0.25">
      <c r="A1252" s="10">
        <v>1250</v>
      </c>
      <c r="B1252" s="1" t="s">
        <v>1251</v>
      </c>
      <c r="C1252" s="1" t="s">
        <v>5360</v>
      </c>
      <c r="D1252" s="3">
        <v>30000</v>
      </c>
      <c r="E1252" s="4">
        <v>10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0</v>
      </c>
      <c r="P1252">
        <f t="shared" si="77"/>
        <v>0.02</v>
      </c>
      <c r="Q1252" s="12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45" x14ac:dyDescent="0.25">
      <c r="A1253" s="10">
        <v>1251</v>
      </c>
      <c r="B1253" s="1" t="s">
        <v>1252</v>
      </c>
      <c r="C1253" s="1" t="s">
        <v>5361</v>
      </c>
      <c r="D1253" s="3">
        <v>6000</v>
      </c>
      <c r="E1253" s="4">
        <v>1073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18</v>
      </c>
      <c r="P1253">
        <f t="shared" si="77"/>
        <v>14.5</v>
      </c>
      <c r="Q1253" s="12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5" x14ac:dyDescent="0.25">
      <c r="A1254" s="10">
        <v>1252</v>
      </c>
      <c r="B1254" s="1" t="s">
        <v>1253</v>
      </c>
      <c r="C1254" s="1" t="s">
        <v>5362</v>
      </c>
      <c r="D1254" s="3">
        <v>3500</v>
      </c>
      <c r="E1254" s="4">
        <v>2560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73</v>
      </c>
      <c r="P1254">
        <f t="shared" si="77"/>
        <v>18.16</v>
      </c>
      <c r="Q1254" s="12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60" x14ac:dyDescent="0.25">
      <c r="A1255" s="10">
        <v>1253</v>
      </c>
      <c r="B1255" s="1" t="s">
        <v>1254</v>
      </c>
      <c r="C1255" s="1" t="s">
        <v>5363</v>
      </c>
      <c r="D1255" s="3">
        <v>10</v>
      </c>
      <c r="E1255" s="4">
        <v>590807.11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5908071</v>
      </c>
      <c r="P1255">
        <f t="shared" si="77"/>
        <v>830.95</v>
      </c>
      <c r="Q1255" s="12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60" x14ac:dyDescent="0.25">
      <c r="A1256" s="10">
        <v>1254</v>
      </c>
      <c r="B1256" s="1" t="s">
        <v>1255</v>
      </c>
      <c r="C1256" s="1" t="s">
        <v>5364</v>
      </c>
      <c r="D1256" s="3">
        <v>6700</v>
      </c>
      <c r="E1256" s="4">
        <v>1005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15</v>
      </c>
      <c r="P1256">
        <f t="shared" si="77"/>
        <v>7.13</v>
      </c>
      <c r="Q1256" s="12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5" x14ac:dyDescent="0.25">
      <c r="A1257" s="10">
        <v>1255</v>
      </c>
      <c r="B1257" s="1" t="s">
        <v>1256</v>
      </c>
      <c r="C1257" s="1" t="s">
        <v>5365</v>
      </c>
      <c r="D1257" s="3">
        <v>3000</v>
      </c>
      <c r="E1257" s="4">
        <v>3036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101</v>
      </c>
      <c r="P1257">
        <f t="shared" si="77"/>
        <v>27.85</v>
      </c>
      <c r="Q1257" s="12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60" x14ac:dyDescent="0.25">
      <c r="A1258" s="10">
        <v>1256</v>
      </c>
      <c r="B1258" s="1" t="s">
        <v>1257</v>
      </c>
      <c r="C1258" s="1" t="s">
        <v>5366</v>
      </c>
      <c r="D1258" s="3">
        <v>30000</v>
      </c>
      <c r="E1258" s="4">
        <v>10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0</v>
      </c>
      <c r="P1258">
        <f t="shared" si="77"/>
        <v>0.03</v>
      </c>
      <c r="Q1258" s="12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60" x14ac:dyDescent="0.25">
      <c r="A1259" s="10">
        <v>1257</v>
      </c>
      <c r="B1259" s="1" t="s">
        <v>1258</v>
      </c>
      <c r="C1259" s="1" t="s">
        <v>5367</v>
      </c>
      <c r="D1259" s="3">
        <v>5500</v>
      </c>
      <c r="E1259" s="4">
        <v>1215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22</v>
      </c>
      <c r="P1259">
        <f t="shared" si="77"/>
        <v>6.9</v>
      </c>
      <c r="Q1259" s="12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5" x14ac:dyDescent="0.25">
      <c r="A1260" s="10">
        <v>1258</v>
      </c>
      <c r="B1260" s="1" t="s">
        <v>1259</v>
      </c>
      <c r="C1260" s="1" t="s">
        <v>5368</v>
      </c>
      <c r="D1260" s="3">
        <v>12000</v>
      </c>
      <c r="E1260" s="4">
        <v>260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</v>
      </c>
      <c r="P1260">
        <f t="shared" si="77"/>
        <v>0.39</v>
      </c>
      <c r="Q1260" s="12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45" x14ac:dyDescent="0.25">
      <c r="A1261" s="10">
        <v>1259</v>
      </c>
      <c r="B1261" s="1" t="s">
        <v>1260</v>
      </c>
      <c r="C1261" s="1" t="s">
        <v>5369</v>
      </c>
      <c r="D1261" s="3">
        <v>2500</v>
      </c>
      <c r="E1261" s="4">
        <v>4085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163</v>
      </c>
      <c r="P1261">
        <f t="shared" si="77"/>
        <v>42.55</v>
      </c>
      <c r="Q1261" s="12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5" x14ac:dyDescent="0.25">
      <c r="A1262" s="10">
        <v>1260</v>
      </c>
      <c r="B1262" s="1" t="s">
        <v>1261</v>
      </c>
      <c r="C1262" s="1" t="s">
        <v>5370</v>
      </c>
      <c r="D1262" s="3">
        <v>3300</v>
      </c>
      <c r="E1262" s="4">
        <v>2831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86</v>
      </c>
      <c r="P1262">
        <f t="shared" si="77"/>
        <v>38.26</v>
      </c>
      <c r="Q1262" s="12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45" x14ac:dyDescent="0.25">
      <c r="A1263" s="10">
        <v>1261</v>
      </c>
      <c r="B1263" s="1" t="s">
        <v>1262</v>
      </c>
      <c r="C1263" s="1" t="s">
        <v>5371</v>
      </c>
      <c r="D1263" s="3">
        <v>2000</v>
      </c>
      <c r="E1263" s="4">
        <v>5380.55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269</v>
      </c>
      <c r="P1263">
        <f t="shared" si="77"/>
        <v>103.47</v>
      </c>
      <c r="Q1263" s="12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60" x14ac:dyDescent="0.25">
      <c r="A1264" s="10">
        <v>1262</v>
      </c>
      <c r="B1264" s="1" t="s">
        <v>1263</v>
      </c>
      <c r="C1264" s="1" t="s">
        <v>5372</v>
      </c>
      <c r="D1264" s="3">
        <v>6500</v>
      </c>
      <c r="E1264" s="4">
        <v>1021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16</v>
      </c>
      <c r="P1264">
        <f t="shared" si="77"/>
        <v>9.7200000000000006</v>
      </c>
      <c r="Q1264" s="12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0" x14ac:dyDescent="0.25">
      <c r="A1265" s="10">
        <v>1263</v>
      </c>
      <c r="B1265" s="1" t="s">
        <v>1264</v>
      </c>
      <c r="C1265" s="1" t="s">
        <v>5373</v>
      </c>
      <c r="D1265" s="3">
        <v>1500</v>
      </c>
      <c r="E1265" s="4">
        <v>7905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527</v>
      </c>
      <c r="P1265">
        <f t="shared" si="77"/>
        <v>192.8</v>
      </c>
      <c r="Q1265" s="12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60" x14ac:dyDescent="0.25">
      <c r="A1266" s="10">
        <v>1264</v>
      </c>
      <c r="B1266" s="1" t="s">
        <v>1265</v>
      </c>
      <c r="C1266" s="1" t="s">
        <v>5374</v>
      </c>
      <c r="D1266" s="3">
        <v>650</v>
      </c>
      <c r="E1266" s="4">
        <v>24418.6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3757</v>
      </c>
      <c r="P1266">
        <f t="shared" si="77"/>
        <v>718.19</v>
      </c>
      <c r="Q1266" s="12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0" x14ac:dyDescent="0.25">
      <c r="A1267" s="10">
        <v>1265</v>
      </c>
      <c r="B1267" s="1" t="s">
        <v>1266</v>
      </c>
      <c r="C1267" s="1" t="s">
        <v>5375</v>
      </c>
      <c r="D1267" s="3">
        <v>3500</v>
      </c>
      <c r="E1267" s="4">
        <v>2560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73</v>
      </c>
      <c r="P1267">
        <f t="shared" si="77"/>
        <v>38.79</v>
      </c>
      <c r="Q1267" s="12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45" x14ac:dyDescent="0.25">
      <c r="A1268" s="10">
        <v>1266</v>
      </c>
      <c r="B1268" s="1" t="s">
        <v>1267</v>
      </c>
      <c r="C1268" s="1" t="s">
        <v>5376</v>
      </c>
      <c r="D1268" s="3">
        <v>9500</v>
      </c>
      <c r="E1268" s="4">
        <v>600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6</v>
      </c>
      <c r="P1268">
        <f t="shared" si="77"/>
        <v>12</v>
      </c>
      <c r="Q1268" s="12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60" x14ac:dyDescent="0.25">
      <c r="A1269" s="10">
        <v>1267</v>
      </c>
      <c r="B1269" s="1" t="s">
        <v>1268</v>
      </c>
      <c r="C1269" s="1" t="s">
        <v>5377</v>
      </c>
      <c r="D1269" s="3">
        <v>22000</v>
      </c>
      <c r="E1269" s="4">
        <v>50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0</v>
      </c>
      <c r="P1269">
        <f t="shared" si="77"/>
        <v>0.31</v>
      </c>
      <c r="Q1269" s="12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45" x14ac:dyDescent="0.25">
      <c r="A1270" s="10">
        <v>1268</v>
      </c>
      <c r="B1270" s="1" t="s">
        <v>1269</v>
      </c>
      <c r="C1270" s="1" t="s">
        <v>5378</v>
      </c>
      <c r="D1270" s="3">
        <v>12000</v>
      </c>
      <c r="E1270" s="4">
        <v>260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2</v>
      </c>
      <c r="P1270">
        <f t="shared" si="77"/>
        <v>1.43</v>
      </c>
      <c r="Q1270" s="12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60" x14ac:dyDescent="0.25">
      <c r="A1271" s="10">
        <v>1269</v>
      </c>
      <c r="B1271" s="1" t="s">
        <v>1270</v>
      </c>
      <c r="C1271" s="1" t="s">
        <v>5379</v>
      </c>
      <c r="D1271" s="3">
        <v>18800</v>
      </c>
      <c r="E1271" s="4">
        <v>90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0</v>
      </c>
      <c r="P1271">
        <f t="shared" si="77"/>
        <v>0.44</v>
      </c>
      <c r="Q1271" s="12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45" x14ac:dyDescent="0.25">
      <c r="A1272" s="10">
        <v>1270</v>
      </c>
      <c r="B1272" s="1" t="s">
        <v>1271</v>
      </c>
      <c r="C1272" s="1" t="s">
        <v>5380</v>
      </c>
      <c r="D1272" s="3">
        <v>10000</v>
      </c>
      <c r="E1272" s="4">
        <v>401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4</v>
      </c>
      <c r="P1272">
        <f t="shared" si="77"/>
        <v>2.37</v>
      </c>
      <c r="Q1272" s="12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60" x14ac:dyDescent="0.25">
      <c r="A1273" s="10">
        <v>1271</v>
      </c>
      <c r="B1273" s="1" t="s">
        <v>1272</v>
      </c>
      <c r="C1273" s="1" t="s">
        <v>5381</v>
      </c>
      <c r="D1273" s="3">
        <v>7500</v>
      </c>
      <c r="E1273" s="4">
        <v>858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11</v>
      </c>
      <c r="P1273">
        <f t="shared" si="77"/>
        <v>27.68</v>
      </c>
      <c r="Q1273" s="12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60" x14ac:dyDescent="0.25">
      <c r="A1274" s="10">
        <v>1272</v>
      </c>
      <c r="B1274" s="1" t="s">
        <v>1273</v>
      </c>
      <c r="C1274" s="1" t="s">
        <v>5382</v>
      </c>
      <c r="D1274" s="3">
        <v>5000</v>
      </c>
      <c r="E1274" s="4">
        <v>1511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30</v>
      </c>
      <c r="P1274">
        <f t="shared" si="77"/>
        <v>53.96</v>
      </c>
      <c r="Q1274" s="12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45" x14ac:dyDescent="0.25">
      <c r="A1275" s="10">
        <v>1273</v>
      </c>
      <c r="B1275" s="1" t="s">
        <v>1274</v>
      </c>
      <c r="C1275" s="1" t="s">
        <v>5383</v>
      </c>
      <c r="D1275" s="3">
        <v>4000</v>
      </c>
      <c r="E1275" s="4">
        <v>2156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54</v>
      </c>
      <c r="P1275">
        <f t="shared" si="77"/>
        <v>39.93</v>
      </c>
      <c r="Q1275" s="12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5" x14ac:dyDescent="0.25">
      <c r="A1276" s="10">
        <v>1274</v>
      </c>
      <c r="B1276" s="1" t="s">
        <v>1275</v>
      </c>
      <c r="C1276" s="1" t="s">
        <v>5384</v>
      </c>
      <c r="D1276" s="3">
        <v>25000</v>
      </c>
      <c r="E1276" s="4">
        <v>28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0</v>
      </c>
      <c r="P1276">
        <f t="shared" si="77"/>
        <v>0.06</v>
      </c>
      <c r="Q1276" s="12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5" x14ac:dyDescent="0.25">
      <c r="A1277" s="10">
        <v>1275</v>
      </c>
      <c r="B1277" s="1" t="s">
        <v>1276</v>
      </c>
      <c r="C1277" s="1" t="s">
        <v>5385</v>
      </c>
      <c r="D1277" s="3">
        <v>15000</v>
      </c>
      <c r="E1277" s="4">
        <v>132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</v>
      </c>
      <c r="P1277">
        <f t="shared" si="77"/>
        <v>0.34</v>
      </c>
      <c r="Q1277" s="12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0" x14ac:dyDescent="0.25">
      <c r="A1278" s="10">
        <v>1276</v>
      </c>
      <c r="B1278" s="1" t="s">
        <v>1277</v>
      </c>
      <c r="C1278" s="1" t="s">
        <v>5386</v>
      </c>
      <c r="D1278" s="3">
        <v>3000</v>
      </c>
      <c r="E1278" s="4">
        <v>3045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102</v>
      </c>
      <c r="P1278">
        <f t="shared" si="77"/>
        <v>44.78</v>
      </c>
      <c r="Q1278" s="12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60" x14ac:dyDescent="0.25">
      <c r="A1279" s="10">
        <v>1277</v>
      </c>
      <c r="B1279" s="1" t="s">
        <v>1278</v>
      </c>
      <c r="C1279" s="1" t="s">
        <v>5387</v>
      </c>
      <c r="D1279" s="3">
        <v>15000</v>
      </c>
      <c r="E1279" s="4">
        <v>132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</v>
      </c>
      <c r="P1279">
        <f t="shared" si="77"/>
        <v>0.32</v>
      </c>
      <c r="Q1279" s="12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60" x14ac:dyDescent="0.25">
      <c r="A1280" s="10">
        <v>1278</v>
      </c>
      <c r="B1280" s="1" t="s">
        <v>1279</v>
      </c>
      <c r="C1280" s="1" t="s">
        <v>5388</v>
      </c>
      <c r="D1280" s="3">
        <v>6500</v>
      </c>
      <c r="E1280" s="4">
        <v>1025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16</v>
      </c>
      <c r="P1280">
        <f t="shared" si="77"/>
        <v>5.39</v>
      </c>
      <c r="Q1280" s="12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60" x14ac:dyDescent="0.25">
      <c r="A1281" s="10">
        <v>1279</v>
      </c>
      <c r="B1281" s="1" t="s">
        <v>1280</v>
      </c>
      <c r="C1281" s="1" t="s">
        <v>5389</v>
      </c>
      <c r="D1281" s="3">
        <v>12516</v>
      </c>
      <c r="E1281" s="4">
        <v>234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2</v>
      </c>
      <c r="P1281">
        <f t="shared" si="77"/>
        <v>1.24</v>
      </c>
      <c r="Q1281" s="12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5" x14ac:dyDescent="0.25">
      <c r="A1282" s="10">
        <v>1280</v>
      </c>
      <c r="B1282" s="1" t="s">
        <v>1281</v>
      </c>
      <c r="C1282" s="1" t="s">
        <v>5390</v>
      </c>
      <c r="D1282" s="3">
        <v>15000</v>
      </c>
      <c r="E1282" s="4">
        <v>133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</v>
      </c>
      <c r="P1282">
        <f t="shared" si="77"/>
        <v>1.02</v>
      </c>
      <c r="Q1282" s="12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60" x14ac:dyDescent="0.25">
      <c r="A1283" s="10">
        <v>1281</v>
      </c>
      <c r="B1283" s="1" t="s">
        <v>1282</v>
      </c>
      <c r="C1283" s="1" t="s">
        <v>5391</v>
      </c>
      <c r="D1283" s="3">
        <v>7000</v>
      </c>
      <c r="E1283" s="4">
        <v>979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14</v>
      </c>
      <c r="P1283">
        <f t="shared" ref="P1283:P1346" si="81">IFERROR(ROUND(E1283/L1283,2),0)</f>
        <v>13.23</v>
      </c>
      <c r="Q1283" s="12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0" x14ac:dyDescent="0.25">
      <c r="A1284" s="10">
        <v>1282</v>
      </c>
      <c r="B1284" s="1" t="s">
        <v>1283</v>
      </c>
      <c r="C1284" s="1" t="s">
        <v>5392</v>
      </c>
      <c r="D1284" s="3">
        <v>15000</v>
      </c>
      <c r="E1284" s="4">
        <v>135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</v>
      </c>
      <c r="P1284">
        <f t="shared" si="81"/>
        <v>0.49</v>
      </c>
      <c r="Q1284" s="12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5" x14ac:dyDescent="0.25">
      <c r="A1285" s="10">
        <v>1283</v>
      </c>
      <c r="B1285" s="1" t="s">
        <v>1284</v>
      </c>
      <c r="C1285" s="1" t="s">
        <v>5393</v>
      </c>
      <c r="D1285" s="3">
        <v>1000</v>
      </c>
      <c r="E1285" s="4">
        <v>11992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1199</v>
      </c>
      <c r="P1285">
        <f t="shared" si="81"/>
        <v>545.09</v>
      </c>
      <c r="Q1285" s="12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60" x14ac:dyDescent="0.25">
      <c r="A1286" s="10">
        <v>1284</v>
      </c>
      <c r="B1286" s="1" t="s">
        <v>1285</v>
      </c>
      <c r="C1286" s="1" t="s">
        <v>5394</v>
      </c>
      <c r="D1286" s="3">
        <v>2000</v>
      </c>
      <c r="E1286" s="4">
        <v>5388.79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269</v>
      </c>
      <c r="P1286">
        <f t="shared" si="81"/>
        <v>173.83</v>
      </c>
      <c r="Q1286" s="12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60" x14ac:dyDescent="0.25">
      <c r="A1287" s="10">
        <v>1285</v>
      </c>
      <c r="B1287" s="1" t="s">
        <v>1286</v>
      </c>
      <c r="C1287" s="1" t="s">
        <v>5395</v>
      </c>
      <c r="D1287" s="3">
        <v>2000</v>
      </c>
      <c r="E1287" s="4">
        <v>5390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270</v>
      </c>
      <c r="P1287">
        <f t="shared" si="81"/>
        <v>85.56</v>
      </c>
      <c r="Q1287" s="12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5" x14ac:dyDescent="0.25">
      <c r="A1288" s="10">
        <v>1286</v>
      </c>
      <c r="B1288" s="1" t="s">
        <v>1287</v>
      </c>
      <c r="C1288" s="1" t="s">
        <v>5396</v>
      </c>
      <c r="D1288" s="3">
        <v>1500</v>
      </c>
      <c r="E1288" s="4">
        <v>7917.45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528</v>
      </c>
      <c r="P1288">
        <f t="shared" si="81"/>
        <v>395.87</v>
      </c>
      <c r="Q1288" s="12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90" x14ac:dyDescent="0.25">
      <c r="A1289" s="10">
        <v>1287</v>
      </c>
      <c r="B1289" s="1" t="s">
        <v>1288</v>
      </c>
      <c r="C1289" s="1" t="s">
        <v>5397</v>
      </c>
      <c r="D1289" s="3">
        <v>250</v>
      </c>
      <c r="E1289" s="4">
        <v>96015.9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38406</v>
      </c>
      <c r="P1289">
        <f t="shared" si="81"/>
        <v>3840.64</v>
      </c>
      <c r="Q1289" s="12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60" x14ac:dyDescent="0.25">
      <c r="A1290" s="10">
        <v>1288</v>
      </c>
      <c r="B1290" s="1" t="s">
        <v>1289</v>
      </c>
      <c r="C1290" s="1" t="s">
        <v>5398</v>
      </c>
      <c r="D1290" s="3">
        <v>4000</v>
      </c>
      <c r="E1290" s="4">
        <v>2159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54</v>
      </c>
      <c r="P1290">
        <f t="shared" si="81"/>
        <v>35.39</v>
      </c>
      <c r="Q1290" s="12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5" x14ac:dyDescent="0.25">
      <c r="A1291" s="10">
        <v>1289</v>
      </c>
      <c r="B1291" s="1" t="s">
        <v>1290</v>
      </c>
      <c r="C1291" s="1" t="s">
        <v>5399</v>
      </c>
      <c r="D1291" s="3">
        <v>1500</v>
      </c>
      <c r="E1291" s="4">
        <v>7934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529</v>
      </c>
      <c r="P1291">
        <f t="shared" si="81"/>
        <v>152.58000000000001</v>
      </c>
      <c r="Q1291" s="12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0" x14ac:dyDescent="0.25">
      <c r="A1292" s="10">
        <v>1290</v>
      </c>
      <c r="B1292" s="1" t="s">
        <v>1291</v>
      </c>
      <c r="C1292" s="1" t="s">
        <v>5400</v>
      </c>
      <c r="D1292" s="3">
        <v>3500</v>
      </c>
      <c r="E1292" s="4">
        <v>2565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73</v>
      </c>
      <c r="P1292">
        <f t="shared" si="81"/>
        <v>29.83</v>
      </c>
      <c r="Q1292" s="12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60" x14ac:dyDescent="0.25">
      <c r="A1293" s="10">
        <v>1291</v>
      </c>
      <c r="B1293" s="1" t="s">
        <v>1292</v>
      </c>
      <c r="C1293" s="1" t="s">
        <v>5401</v>
      </c>
      <c r="D1293" s="3">
        <v>3000</v>
      </c>
      <c r="E1293" s="4">
        <v>3045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102</v>
      </c>
      <c r="P1293">
        <f t="shared" si="81"/>
        <v>72.5</v>
      </c>
      <c r="Q1293" s="12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60" x14ac:dyDescent="0.25">
      <c r="A1294" s="10">
        <v>1292</v>
      </c>
      <c r="B1294" s="1" t="s">
        <v>1293</v>
      </c>
      <c r="C1294" s="1" t="s">
        <v>5402</v>
      </c>
      <c r="D1294" s="3">
        <v>1700</v>
      </c>
      <c r="E1294" s="4">
        <v>7340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432</v>
      </c>
      <c r="P1294">
        <f t="shared" si="81"/>
        <v>141.15</v>
      </c>
      <c r="Q1294" s="12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60" x14ac:dyDescent="0.25">
      <c r="A1295" s="10">
        <v>1293</v>
      </c>
      <c r="B1295" s="1" t="s">
        <v>1294</v>
      </c>
      <c r="C1295" s="1" t="s">
        <v>5403</v>
      </c>
      <c r="D1295" s="3">
        <v>15000</v>
      </c>
      <c r="E1295" s="4">
        <v>135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</v>
      </c>
      <c r="P1295">
        <f t="shared" si="81"/>
        <v>1.1299999999999999</v>
      </c>
      <c r="Q1295" s="12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60" x14ac:dyDescent="0.25">
      <c r="A1296" s="10">
        <v>1294</v>
      </c>
      <c r="B1296" s="1" t="s">
        <v>1295</v>
      </c>
      <c r="C1296" s="1" t="s">
        <v>5404</v>
      </c>
      <c r="D1296" s="3">
        <v>500</v>
      </c>
      <c r="E1296" s="4">
        <v>30891.1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6178</v>
      </c>
      <c r="P1296">
        <f t="shared" si="81"/>
        <v>1404.14</v>
      </c>
      <c r="Q1296" s="12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60" x14ac:dyDescent="0.25">
      <c r="A1297" s="10">
        <v>1295</v>
      </c>
      <c r="B1297" s="1" t="s">
        <v>1296</v>
      </c>
      <c r="C1297" s="1" t="s">
        <v>5405</v>
      </c>
      <c r="D1297" s="3">
        <v>2500</v>
      </c>
      <c r="E1297" s="4">
        <v>4090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164</v>
      </c>
      <c r="P1297">
        <f t="shared" si="81"/>
        <v>63.91</v>
      </c>
      <c r="Q1297" s="12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60" x14ac:dyDescent="0.25">
      <c r="A1298" s="10">
        <v>1296</v>
      </c>
      <c r="B1298" s="1" t="s">
        <v>1297</v>
      </c>
      <c r="C1298" s="1" t="s">
        <v>5406</v>
      </c>
      <c r="D1298" s="3">
        <v>850</v>
      </c>
      <c r="E1298" s="4">
        <v>18185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2139</v>
      </c>
      <c r="P1298">
        <f t="shared" si="81"/>
        <v>790.65</v>
      </c>
      <c r="Q1298" s="12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60" x14ac:dyDescent="0.25">
      <c r="A1299" s="10">
        <v>1297</v>
      </c>
      <c r="B1299" s="1" t="s">
        <v>1298</v>
      </c>
      <c r="C1299" s="1" t="s">
        <v>5407</v>
      </c>
      <c r="D1299" s="3">
        <v>20000</v>
      </c>
      <c r="E1299" s="4">
        <v>60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0</v>
      </c>
      <c r="P1299">
        <f t="shared" si="81"/>
        <v>0.25</v>
      </c>
      <c r="Q1299" s="12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60" x14ac:dyDescent="0.25">
      <c r="A1300" s="10">
        <v>1298</v>
      </c>
      <c r="B1300" s="1" t="s">
        <v>1299</v>
      </c>
      <c r="C1300" s="1" t="s">
        <v>5408</v>
      </c>
      <c r="D1300" s="3">
        <v>2000</v>
      </c>
      <c r="E1300" s="4">
        <v>5396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270</v>
      </c>
      <c r="P1300">
        <f t="shared" si="81"/>
        <v>163.52000000000001</v>
      </c>
      <c r="Q1300" s="12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5" x14ac:dyDescent="0.25">
      <c r="A1301" s="10">
        <v>1299</v>
      </c>
      <c r="B1301" s="1" t="s">
        <v>1300</v>
      </c>
      <c r="C1301" s="1" t="s">
        <v>5409</v>
      </c>
      <c r="D1301" s="3">
        <v>3500</v>
      </c>
      <c r="E1301" s="4">
        <v>2565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73</v>
      </c>
      <c r="P1301">
        <f t="shared" si="81"/>
        <v>80.16</v>
      </c>
      <c r="Q1301" s="12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60" x14ac:dyDescent="0.25">
      <c r="A1302" s="10">
        <v>1300</v>
      </c>
      <c r="B1302" s="1" t="s">
        <v>1301</v>
      </c>
      <c r="C1302" s="1" t="s">
        <v>5410</v>
      </c>
      <c r="D1302" s="3">
        <v>3000</v>
      </c>
      <c r="E1302" s="4">
        <v>3045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102</v>
      </c>
      <c r="P1302">
        <f t="shared" si="81"/>
        <v>126.88</v>
      </c>
      <c r="Q1302" s="12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60" x14ac:dyDescent="0.25">
      <c r="A1303" s="10">
        <v>1301</v>
      </c>
      <c r="B1303" s="1" t="s">
        <v>1302</v>
      </c>
      <c r="C1303" s="1" t="s">
        <v>5411</v>
      </c>
      <c r="D1303" s="3">
        <v>2000</v>
      </c>
      <c r="E1303" s="4">
        <v>5398.99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270</v>
      </c>
      <c r="P1303">
        <f t="shared" si="81"/>
        <v>186.17</v>
      </c>
      <c r="Q1303" s="12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5" x14ac:dyDescent="0.25">
      <c r="A1304" s="10">
        <v>1302</v>
      </c>
      <c r="B1304" s="1" t="s">
        <v>1303</v>
      </c>
      <c r="C1304" s="1" t="s">
        <v>5412</v>
      </c>
      <c r="D1304" s="3">
        <v>2500</v>
      </c>
      <c r="E1304" s="4">
        <v>4092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164</v>
      </c>
      <c r="P1304">
        <f t="shared" si="81"/>
        <v>81.84</v>
      </c>
      <c r="Q1304" s="12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0" x14ac:dyDescent="0.25">
      <c r="A1305" s="10">
        <v>1303</v>
      </c>
      <c r="B1305" s="1" t="s">
        <v>1304</v>
      </c>
      <c r="C1305" s="1" t="s">
        <v>5413</v>
      </c>
      <c r="D1305" s="3">
        <v>3500</v>
      </c>
      <c r="E1305" s="4">
        <v>2565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73</v>
      </c>
      <c r="P1305">
        <f t="shared" si="81"/>
        <v>23.75</v>
      </c>
      <c r="Q1305" s="12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5" x14ac:dyDescent="0.25">
      <c r="A1306" s="10">
        <v>1304</v>
      </c>
      <c r="B1306" s="1" t="s">
        <v>1305</v>
      </c>
      <c r="C1306" s="1" t="s">
        <v>5414</v>
      </c>
      <c r="D1306" s="3">
        <v>40000</v>
      </c>
      <c r="E1306" s="4">
        <v>2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0</v>
      </c>
      <c r="P1306">
        <f t="shared" si="81"/>
        <v>0.02</v>
      </c>
      <c r="Q1306" s="12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60" x14ac:dyDescent="0.25">
      <c r="A1307" s="10">
        <v>1305</v>
      </c>
      <c r="B1307" s="1" t="s">
        <v>1306</v>
      </c>
      <c r="C1307" s="1" t="s">
        <v>5415</v>
      </c>
      <c r="D1307" s="3">
        <v>30000</v>
      </c>
      <c r="E1307" s="4">
        <v>10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0</v>
      </c>
      <c r="P1307">
        <f t="shared" si="81"/>
        <v>0.12</v>
      </c>
      <c r="Q1307" s="12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60" x14ac:dyDescent="0.25">
      <c r="A1308" s="10">
        <v>1306</v>
      </c>
      <c r="B1308" s="1" t="s">
        <v>1307</v>
      </c>
      <c r="C1308" s="1" t="s">
        <v>5416</v>
      </c>
      <c r="D1308" s="3">
        <v>110000</v>
      </c>
      <c r="E1308" s="4">
        <v>0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0</v>
      </c>
      <c r="P1308">
        <f t="shared" si="81"/>
        <v>0</v>
      </c>
      <c r="Q1308" s="12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0" x14ac:dyDescent="0.25">
      <c r="A1309" s="10">
        <v>1307</v>
      </c>
      <c r="B1309" s="1" t="s">
        <v>1308</v>
      </c>
      <c r="C1309" s="1" t="s">
        <v>5417</v>
      </c>
      <c r="D1309" s="3">
        <v>50000</v>
      </c>
      <c r="E1309" s="4">
        <v>0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0</v>
      </c>
      <c r="P1309">
        <f t="shared" si="81"/>
        <v>0</v>
      </c>
      <c r="Q1309" s="12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0" x14ac:dyDescent="0.25">
      <c r="A1310" s="10">
        <v>1308</v>
      </c>
      <c r="B1310" s="1" t="s">
        <v>1309</v>
      </c>
      <c r="C1310" s="1" t="s">
        <v>5418</v>
      </c>
      <c r="D1310" s="3">
        <v>10000</v>
      </c>
      <c r="E1310" s="4">
        <v>402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4</v>
      </c>
      <c r="P1310">
        <f t="shared" si="81"/>
        <v>10.58</v>
      </c>
      <c r="Q1310" s="12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45" x14ac:dyDescent="0.25">
      <c r="A1311" s="10">
        <v>1309</v>
      </c>
      <c r="B1311" s="1" t="s">
        <v>1310</v>
      </c>
      <c r="C1311" s="1" t="s">
        <v>5419</v>
      </c>
      <c r="D1311" s="3">
        <v>11500</v>
      </c>
      <c r="E1311" s="4">
        <v>289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3</v>
      </c>
      <c r="P1311">
        <f t="shared" si="81"/>
        <v>8.26</v>
      </c>
      <c r="Q1311" s="12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45" x14ac:dyDescent="0.25">
      <c r="A1312" s="10">
        <v>1310</v>
      </c>
      <c r="B1312" s="1" t="s">
        <v>1311</v>
      </c>
      <c r="C1312" s="1" t="s">
        <v>5420</v>
      </c>
      <c r="D1312" s="3">
        <v>20000</v>
      </c>
      <c r="E1312" s="4">
        <v>60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0</v>
      </c>
      <c r="P1312">
        <f t="shared" si="81"/>
        <v>2.5</v>
      </c>
      <c r="Q1312" s="12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60" x14ac:dyDescent="0.25">
      <c r="A1313" s="10">
        <v>1311</v>
      </c>
      <c r="B1313" s="1" t="s">
        <v>1312</v>
      </c>
      <c r="C1313" s="1" t="s">
        <v>5421</v>
      </c>
      <c r="D1313" s="3">
        <v>250000</v>
      </c>
      <c r="E1313" s="4">
        <v>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0</v>
      </c>
      <c r="P1313">
        <f t="shared" si="81"/>
        <v>0</v>
      </c>
      <c r="Q1313" s="12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5" x14ac:dyDescent="0.25">
      <c r="A1314" s="10">
        <v>1312</v>
      </c>
      <c r="B1314" s="1" t="s">
        <v>1313</v>
      </c>
      <c r="C1314" s="1" t="s">
        <v>5422</v>
      </c>
      <c r="D1314" s="3">
        <v>4600</v>
      </c>
      <c r="E1314" s="4">
        <v>2027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44</v>
      </c>
      <c r="P1314">
        <f t="shared" si="81"/>
        <v>2027</v>
      </c>
      <c r="Q1314" s="12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60" x14ac:dyDescent="0.25">
      <c r="A1315" s="10">
        <v>1313</v>
      </c>
      <c r="B1315" s="1" t="s">
        <v>1314</v>
      </c>
      <c r="C1315" s="1" t="s">
        <v>5423</v>
      </c>
      <c r="D1315" s="3">
        <v>40000</v>
      </c>
      <c r="E1315" s="4">
        <v>2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0</v>
      </c>
      <c r="P1315">
        <f t="shared" si="81"/>
        <v>0.02</v>
      </c>
      <c r="Q1315" s="12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60" x14ac:dyDescent="0.25">
      <c r="A1316" s="10">
        <v>1314</v>
      </c>
      <c r="B1316" s="1" t="s">
        <v>1315</v>
      </c>
      <c r="C1316" s="1" t="s">
        <v>5424</v>
      </c>
      <c r="D1316" s="3">
        <v>180000</v>
      </c>
      <c r="E1316" s="4">
        <v>0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0</v>
      </c>
      <c r="P1316">
        <f t="shared" si="81"/>
        <v>0</v>
      </c>
      <c r="Q1316" s="12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0" x14ac:dyDescent="0.25">
      <c r="A1317" s="10">
        <v>1315</v>
      </c>
      <c r="B1317" s="1" t="s">
        <v>1316</v>
      </c>
      <c r="C1317" s="1" t="s">
        <v>5425</v>
      </c>
      <c r="D1317" s="3">
        <v>100000</v>
      </c>
      <c r="E1317" s="4">
        <v>0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0</v>
      </c>
      <c r="P1317">
        <f t="shared" si="81"/>
        <v>0</v>
      </c>
      <c r="Q1317" s="12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5" x14ac:dyDescent="0.25">
      <c r="A1318" s="10">
        <v>1316</v>
      </c>
      <c r="B1318" s="1" t="s">
        <v>1317</v>
      </c>
      <c r="C1318" s="1" t="s">
        <v>5426</v>
      </c>
      <c r="D1318" s="3">
        <v>75000</v>
      </c>
      <c r="E1318" s="4">
        <v>0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0</v>
      </c>
      <c r="Q1318" s="12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60" x14ac:dyDescent="0.25">
      <c r="A1319" s="10">
        <v>1317</v>
      </c>
      <c r="B1319" s="1" t="s">
        <v>1318</v>
      </c>
      <c r="C1319" s="1" t="s">
        <v>5427</v>
      </c>
      <c r="D1319" s="3">
        <v>200000</v>
      </c>
      <c r="E1319" s="4">
        <v>0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0</v>
      </c>
      <c r="P1319">
        <f t="shared" si="81"/>
        <v>0</v>
      </c>
      <c r="Q1319" s="12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5" x14ac:dyDescent="0.25">
      <c r="A1320" s="10">
        <v>1318</v>
      </c>
      <c r="B1320" s="1" t="s">
        <v>1319</v>
      </c>
      <c r="C1320" s="1" t="s">
        <v>5428</v>
      </c>
      <c r="D1320" s="3">
        <v>40000</v>
      </c>
      <c r="E1320" s="4">
        <v>2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0</v>
      </c>
      <c r="P1320">
        <f t="shared" si="81"/>
        <v>0.01</v>
      </c>
      <c r="Q1320" s="12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60" x14ac:dyDescent="0.25">
      <c r="A1321" s="10">
        <v>1319</v>
      </c>
      <c r="B1321" s="1" t="s">
        <v>1320</v>
      </c>
      <c r="C1321" s="1" t="s">
        <v>5429</v>
      </c>
      <c r="D1321" s="3">
        <v>5800</v>
      </c>
      <c r="E1321" s="4">
        <v>1197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21</v>
      </c>
      <c r="P1321">
        <f t="shared" si="81"/>
        <v>133</v>
      </c>
      <c r="Q1321" s="12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60" x14ac:dyDescent="0.25">
      <c r="A1322" s="10">
        <v>1320</v>
      </c>
      <c r="B1322" s="1" t="s">
        <v>1321</v>
      </c>
      <c r="C1322" s="1" t="s">
        <v>5430</v>
      </c>
      <c r="D1322" s="3">
        <v>100000</v>
      </c>
      <c r="E1322" s="4">
        <v>0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0</v>
      </c>
      <c r="P1322">
        <f t="shared" si="81"/>
        <v>0</v>
      </c>
      <c r="Q1322" s="12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60" x14ac:dyDescent="0.25">
      <c r="A1323" s="10">
        <v>1321</v>
      </c>
      <c r="B1323" s="1" t="s">
        <v>1322</v>
      </c>
      <c r="C1323" s="1" t="s">
        <v>5431</v>
      </c>
      <c r="D1323" s="3">
        <v>462000</v>
      </c>
      <c r="E1323" s="4">
        <v>0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0</v>
      </c>
      <c r="P1323">
        <f t="shared" si="81"/>
        <v>0</v>
      </c>
      <c r="Q1323" s="12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60" x14ac:dyDescent="0.25">
      <c r="A1324" s="10">
        <v>1322</v>
      </c>
      <c r="B1324" s="1" t="s">
        <v>1323</v>
      </c>
      <c r="C1324" s="1" t="s">
        <v>5432</v>
      </c>
      <c r="D1324" s="3">
        <v>35000</v>
      </c>
      <c r="E1324" s="4">
        <v>5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1.25</v>
      </c>
      <c r="Q1324" s="12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60" x14ac:dyDescent="0.25">
      <c r="A1325" s="10">
        <v>1323</v>
      </c>
      <c r="B1325" s="1" t="s">
        <v>1324</v>
      </c>
      <c r="C1325" s="1" t="s">
        <v>5433</v>
      </c>
      <c r="D1325" s="3">
        <v>15000</v>
      </c>
      <c r="E1325" s="4">
        <v>135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1</v>
      </c>
      <c r="P1325">
        <f t="shared" si="81"/>
        <v>3.07</v>
      </c>
      <c r="Q1325" s="12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60" x14ac:dyDescent="0.25">
      <c r="A1326" s="10">
        <v>1324</v>
      </c>
      <c r="B1326" s="1" t="s">
        <v>1325</v>
      </c>
      <c r="C1326" s="1" t="s">
        <v>5434</v>
      </c>
      <c r="D1326" s="3">
        <v>50000</v>
      </c>
      <c r="E1326" s="4">
        <v>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0</v>
      </c>
      <c r="P1326">
        <f t="shared" si="81"/>
        <v>0</v>
      </c>
      <c r="Q1326" s="12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60" x14ac:dyDescent="0.25">
      <c r="A1327" s="10">
        <v>1325</v>
      </c>
      <c r="B1327" s="1" t="s">
        <v>1326</v>
      </c>
      <c r="C1327" s="1" t="s">
        <v>5435</v>
      </c>
      <c r="D1327" s="3">
        <v>20000</v>
      </c>
      <c r="E1327" s="4">
        <v>60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0</v>
      </c>
      <c r="P1327">
        <f t="shared" si="81"/>
        <v>7.5</v>
      </c>
      <c r="Q1327" s="12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60" x14ac:dyDescent="0.25">
      <c r="A1328" s="10">
        <v>1326</v>
      </c>
      <c r="B1328" s="1" t="s">
        <v>1327</v>
      </c>
      <c r="C1328" s="1" t="s">
        <v>5436</v>
      </c>
      <c r="D1328" s="3">
        <v>100000</v>
      </c>
      <c r="E1328" s="4">
        <v>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0</v>
      </c>
      <c r="P1328">
        <f t="shared" si="81"/>
        <v>0</v>
      </c>
      <c r="Q1328" s="12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5" x14ac:dyDescent="0.25">
      <c r="A1329" s="10">
        <v>1327</v>
      </c>
      <c r="B1329" s="1" t="s">
        <v>1328</v>
      </c>
      <c r="C1329" s="1" t="s">
        <v>5437</v>
      </c>
      <c r="D1329" s="3">
        <v>48000</v>
      </c>
      <c r="E1329" s="4">
        <v>1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0</v>
      </c>
      <c r="P1329">
        <f t="shared" si="81"/>
        <v>0.02</v>
      </c>
      <c r="Q1329" s="12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60" x14ac:dyDescent="0.25">
      <c r="A1330" s="10">
        <v>1328</v>
      </c>
      <c r="B1330" s="1" t="s">
        <v>1329</v>
      </c>
      <c r="C1330" s="1" t="s">
        <v>5438</v>
      </c>
      <c r="D1330" s="3">
        <v>75000</v>
      </c>
      <c r="E1330" s="4">
        <v>0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0</v>
      </c>
      <c r="P1330">
        <f t="shared" si="81"/>
        <v>0</v>
      </c>
      <c r="Q1330" s="12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5" x14ac:dyDescent="0.25">
      <c r="A1331" s="10">
        <v>1329</v>
      </c>
      <c r="B1331" s="1" t="s">
        <v>1330</v>
      </c>
      <c r="C1331" s="1" t="s">
        <v>5439</v>
      </c>
      <c r="D1331" s="3">
        <v>50000</v>
      </c>
      <c r="E1331" s="4">
        <v>0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0</v>
      </c>
      <c r="P1331">
        <f t="shared" si="81"/>
        <v>0</v>
      </c>
      <c r="Q1331" s="12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5" x14ac:dyDescent="0.25">
      <c r="A1332" s="10">
        <v>1330</v>
      </c>
      <c r="B1332" s="1" t="s">
        <v>1331</v>
      </c>
      <c r="C1332" s="1" t="s">
        <v>5440</v>
      </c>
      <c r="D1332" s="3">
        <v>35000</v>
      </c>
      <c r="E1332" s="4">
        <v>5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0</v>
      </c>
      <c r="P1332">
        <f t="shared" si="81"/>
        <v>0.1</v>
      </c>
      <c r="Q1332" s="12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5" x14ac:dyDescent="0.25">
      <c r="A1333" s="10">
        <v>1331</v>
      </c>
      <c r="B1333" s="1" t="s">
        <v>1332</v>
      </c>
      <c r="C1333" s="1" t="s">
        <v>5441</v>
      </c>
      <c r="D1333" s="3">
        <v>250000</v>
      </c>
      <c r="E1333" s="4">
        <v>0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0</v>
      </c>
      <c r="P1333">
        <f t="shared" si="81"/>
        <v>0</v>
      </c>
      <c r="Q1333" s="12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60" x14ac:dyDescent="0.25">
      <c r="A1334" s="10">
        <v>1332</v>
      </c>
      <c r="B1334" s="1" t="s">
        <v>1333</v>
      </c>
      <c r="C1334" s="1" t="s">
        <v>5442</v>
      </c>
      <c r="D1334" s="3">
        <v>10115</v>
      </c>
      <c r="E1334" s="4">
        <v>310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3</v>
      </c>
      <c r="P1334">
        <f t="shared" si="81"/>
        <v>0</v>
      </c>
      <c r="Q1334" s="12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60" x14ac:dyDescent="0.25">
      <c r="A1335" s="10">
        <v>1333</v>
      </c>
      <c r="B1335" s="1" t="s">
        <v>1334</v>
      </c>
      <c r="C1335" s="1" t="s">
        <v>5443</v>
      </c>
      <c r="D1335" s="3">
        <v>2500</v>
      </c>
      <c r="E1335" s="4">
        <v>4103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164</v>
      </c>
      <c r="P1335">
        <f t="shared" si="81"/>
        <v>0</v>
      </c>
      <c r="Q1335" s="12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45" x14ac:dyDescent="0.25">
      <c r="A1336" s="10">
        <v>1334</v>
      </c>
      <c r="B1336" s="1" t="s">
        <v>1335</v>
      </c>
      <c r="C1336" s="1" t="s">
        <v>5444</v>
      </c>
      <c r="D1336" s="3">
        <v>133000</v>
      </c>
      <c r="E1336" s="4">
        <v>0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0</v>
      </c>
      <c r="P1336">
        <f t="shared" si="81"/>
        <v>0</v>
      </c>
      <c r="Q1336" s="12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60" x14ac:dyDescent="0.25">
      <c r="A1337" s="10">
        <v>1335</v>
      </c>
      <c r="B1337" s="1" t="s">
        <v>1336</v>
      </c>
      <c r="C1337" s="1" t="s">
        <v>5445</v>
      </c>
      <c r="D1337" s="3">
        <v>25000</v>
      </c>
      <c r="E1337" s="4">
        <v>29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0</v>
      </c>
      <c r="P1337">
        <f t="shared" si="81"/>
        <v>1.81</v>
      </c>
      <c r="Q1337" s="12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60" x14ac:dyDescent="0.25">
      <c r="A1338" s="10">
        <v>1336</v>
      </c>
      <c r="B1338" s="1" t="s">
        <v>1337</v>
      </c>
      <c r="C1338" s="1" t="s">
        <v>5446</v>
      </c>
      <c r="D1338" s="3">
        <v>100000</v>
      </c>
      <c r="E1338" s="4">
        <v>0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0</v>
      </c>
      <c r="P1338">
        <f t="shared" si="81"/>
        <v>0</v>
      </c>
      <c r="Q1338" s="12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5" x14ac:dyDescent="0.25">
      <c r="A1339" s="10">
        <v>1337</v>
      </c>
      <c r="B1339" s="1" t="s">
        <v>1338</v>
      </c>
      <c r="C1339" s="1" t="s">
        <v>5447</v>
      </c>
      <c r="D1339" s="3">
        <v>50000</v>
      </c>
      <c r="E1339" s="4">
        <v>0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0</v>
      </c>
      <c r="P1339">
        <f t="shared" si="81"/>
        <v>0</v>
      </c>
      <c r="Q1339" s="12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60" x14ac:dyDescent="0.25">
      <c r="A1340" s="10">
        <v>1338</v>
      </c>
      <c r="B1340" s="1" t="s">
        <v>1339</v>
      </c>
      <c r="C1340" s="1" t="s">
        <v>5448</v>
      </c>
      <c r="D1340" s="3">
        <v>30000</v>
      </c>
      <c r="E1340" s="4">
        <v>10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0</v>
      </c>
      <c r="P1340">
        <f t="shared" si="81"/>
        <v>0.67</v>
      </c>
      <c r="Q1340" s="12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0" x14ac:dyDescent="0.25">
      <c r="A1341" s="10">
        <v>1339</v>
      </c>
      <c r="B1341" s="1" t="s">
        <v>1340</v>
      </c>
      <c r="C1341" s="1" t="s">
        <v>5449</v>
      </c>
      <c r="D1341" s="3">
        <v>50000</v>
      </c>
      <c r="E1341" s="4">
        <v>0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0</v>
      </c>
      <c r="P1341">
        <f t="shared" si="81"/>
        <v>0</v>
      </c>
      <c r="Q1341" s="12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5" x14ac:dyDescent="0.25">
      <c r="A1342" s="10">
        <v>1340</v>
      </c>
      <c r="B1342" s="1" t="s">
        <v>1341</v>
      </c>
      <c r="C1342" s="1" t="s">
        <v>5450</v>
      </c>
      <c r="D1342" s="3">
        <v>1680</v>
      </c>
      <c r="E1342" s="4">
        <v>7397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440</v>
      </c>
      <c r="P1342">
        <f t="shared" si="81"/>
        <v>0</v>
      </c>
      <c r="Q1342" s="12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60" x14ac:dyDescent="0.25">
      <c r="A1343" s="10">
        <v>1341</v>
      </c>
      <c r="B1343" s="1" t="s">
        <v>1342</v>
      </c>
      <c r="C1343" s="1" t="s">
        <v>5451</v>
      </c>
      <c r="D1343" s="3">
        <v>25000</v>
      </c>
      <c r="E1343" s="4">
        <v>29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0</v>
      </c>
      <c r="P1343">
        <f t="shared" si="81"/>
        <v>0.63</v>
      </c>
      <c r="Q1343" s="12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60" x14ac:dyDescent="0.25">
      <c r="A1344" s="10">
        <v>1342</v>
      </c>
      <c r="B1344" s="1" t="s">
        <v>1343</v>
      </c>
      <c r="C1344" s="1" t="s">
        <v>5452</v>
      </c>
      <c r="D1344" s="3">
        <v>50000</v>
      </c>
      <c r="E1344" s="4">
        <v>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0</v>
      </c>
      <c r="Q1344" s="12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60" x14ac:dyDescent="0.25">
      <c r="A1345" s="10">
        <v>1343</v>
      </c>
      <c r="B1345" s="1" t="s">
        <v>1344</v>
      </c>
      <c r="C1345" s="1" t="s">
        <v>5453</v>
      </c>
      <c r="D1345" s="3">
        <v>50000</v>
      </c>
      <c r="E1345" s="4">
        <v>0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0</v>
      </c>
      <c r="P1345">
        <f t="shared" si="81"/>
        <v>0</v>
      </c>
      <c r="Q1345" s="12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60" x14ac:dyDescent="0.25">
      <c r="A1346" s="10">
        <v>1344</v>
      </c>
      <c r="B1346" s="1" t="s">
        <v>1345</v>
      </c>
      <c r="C1346" s="1" t="s">
        <v>5454</v>
      </c>
      <c r="D1346" s="3">
        <v>1500</v>
      </c>
      <c r="E1346" s="4">
        <v>7942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529</v>
      </c>
      <c r="P1346">
        <f t="shared" si="81"/>
        <v>57.14</v>
      </c>
      <c r="Q1346" s="12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5" x14ac:dyDescent="0.25">
      <c r="A1347" s="10">
        <v>1345</v>
      </c>
      <c r="B1347" s="1" t="s">
        <v>1346</v>
      </c>
      <c r="C1347" s="1" t="s">
        <v>5455</v>
      </c>
      <c r="D1347" s="3">
        <v>300</v>
      </c>
      <c r="E1347" s="4">
        <v>65313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21771</v>
      </c>
      <c r="P1347">
        <f t="shared" ref="P1347:P1410" si="85">IFERROR(ROUND(E1347/L1347,2),0)</f>
        <v>9330.43</v>
      </c>
      <c r="Q1347" s="12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5" x14ac:dyDescent="0.25">
      <c r="A1348" s="10">
        <v>1346</v>
      </c>
      <c r="B1348" s="1" t="s">
        <v>1347</v>
      </c>
      <c r="C1348" s="1" t="s">
        <v>5456</v>
      </c>
      <c r="D1348" s="3">
        <v>4900</v>
      </c>
      <c r="E1348" s="4">
        <v>2020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41</v>
      </c>
      <c r="P1348">
        <f t="shared" si="85"/>
        <v>13.56</v>
      </c>
      <c r="Q1348" s="12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60" x14ac:dyDescent="0.25">
      <c r="A1349" s="10">
        <v>1347</v>
      </c>
      <c r="B1349" s="1" t="s">
        <v>1348</v>
      </c>
      <c r="C1349" s="1" t="s">
        <v>5457</v>
      </c>
      <c r="D1349" s="3">
        <v>2500</v>
      </c>
      <c r="E1349" s="4">
        <v>4119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165</v>
      </c>
      <c r="P1349">
        <f t="shared" si="85"/>
        <v>132.87</v>
      </c>
      <c r="Q1349" s="12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60" x14ac:dyDescent="0.25">
      <c r="A1350" s="10">
        <v>1348</v>
      </c>
      <c r="B1350" s="1" t="s">
        <v>1349</v>
      </c>
      <c r="C1350" s="1" t="s">
        <v>5458</v>
      </c>
      <c r="D1350" s="3">
        <v>5875</v>
      </c>
      <c r="E1350" s="4">
        <v>1185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20</v>
      </c>
      <c r="P1350">
        <f t="shared" si="85"/>
        <v>45.58</v>
      </c>
      <c r="Q1350" s="12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60" x14ac:dyDescent="0.25">
      <c r="A1351" s="10">
        <v>1349</v>
      </c>
      <c r="B1351" s="1" t="s">
        <v>1350</v>
      </c>
      <c r="C1351" s="1" t="s">
        <v>5459</v>
      </c>
      <c r="D1351" s="3">
        <v>5000</v>
      </c>
      <c r="E1351" s="4">
        <v>1515.08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30</v>
      </c>
      <c r="P1351">
        <f t="shared" si="85"/>
        <v>8.81</v>
      </c>
      <c r="Q1351" s="12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60" x14ac:dyDescent="0.25">
      <c r="A1352" s="10">
        <v>1350</v>
      </c>
      <c r="B1352" s="1" t="s">
        <v>1351</v>
      </c>
      <c r="C1352" s="1" t="s">
        <v>5460</v>
      </c>
      <c r="D1352" s="3">
        <v>5000</v>
      </c>
      <c r="E1352" s="4">
        <v>1518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30</v>
      </c>
      <c r="P1352">
        <f t="shared" si="85"/>
        <v>19.46</v>
      </c>
      <c r="Q1352" s="12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45" x14ac:dyDescent="0.25">
      <c r="A1353" s="10">
        <v>1351</v>
      </c>
      <c r="B1353" s="1" t="s">
        <v>1352</v>
      </c>
      <c r="C1353" s="1" t="s">
        <v>5461</v>
      </c>
      <c r="D1353" s="3">
        <v>20000</v>
      </c>
      <c r="E1353" s="4">
        <v>60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0</v>
      </c>
      <c r="P1353">
        <f t="shared" si="85"/>
        <v>0.5</v>
      </c>
      <c r="Q1353" s="12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60" x14ac:dyDescent="0.25">
      <c r="A1354" s="10">
        <v>1352</v>
      </c>
      <c r="B1354" s="1" t="s">
        <v>1353</v>
      </c>
      <c r="C1354" s="1" t="s">
        <v>5462</v>
      </c>
      <c r="D1354" s="3">
        <v>10000</v>
      </c>
      <c r="E1354" s="4">
        <v>403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4</v>
      </c>
      <c r="P1354">
        <f t="shared" si="85"/>
        <v>1.78</v>
      </c>
      <c r="Q1354" s="12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45" x14ac:dyDescent="0.25">
      <c r="A1355" s="10">
        <v>1353</v>
      </c>
      <c r="B1355" s="1" t="s">
        <v>1354</v>
      </c>
      <c r="C1355" s="1" t="s">
        <v>5463</v>
      </c>
      <c r="D1355" s="3">
        <v>1000</v>
      </c>
      <c r="E1355" s="4">
        <v>11998.01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1200</v>
      </c>
      <c r="P1355">
        <f t="shared" si="85"/>
        <v>285.67</v>
      </c>
      <c r="Q1355" s="12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60" x14ac:dyDescent="0.25">
      <c r="A1356" s="10">
        <v>1354</v>
      </c>
      <c r="B1356" s="1" t="s">
        <v>1355</v>
      </c>
      <c r="C1356" s="1" t="s">
        <v>5464</v>
      </c>
      <c r="D1356" s="3">
        <v>1200</v>
      </c>
      <c r="E1356" s="4">
        <v>10210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851</v>
      </c>
      <c r="P1356">
        <f t="shared" si="85"/>
        <v>159.53</v>
      </c>
      <c r="Q1356" s="12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60" x14ac:dyDescent="0.25">
      <c r="A1357" s="10">
        <v>1355</v>
      </c>
      <c r="B1357" s="1" t="s">
        <v>1356</v>
      </c>
      <c r="C1357" s="1" t="s">
        <v>5465</v>
      </c>
      <c r="D1357" s="3">
        <v>2500</v>
      </c>
      <c r="E1357" s="4">
        <v>4124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165</v>
      </c>
      <c r="P1357">
        <f t="shared" si="85"/>
        <v>34.08</v>
      </c>
      <c r="Q1357" s="12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60" x14ac:dyDescent="0.25">
      <c r="A1358" s="10">
        <v>1356</v>
      </c>
      <c r="B1358" s="1" t="s">
        <v>1357</v>
      </c>
      <c r="C1358" s="1" t="s">
        <v>5466</v>
      </c>
      <c r="D1358" s="3">
        <v>3400</v>
      </c>
      <c r="E1358" s="4">
        <v>2746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81</v>
      </c>
      <c r="P1358">
        <f t="shared" si="85"/>
        <v>31.56</v>
      </c>
      <c r="Q1358" s="12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5" x14ac:dyDescent="0.25">
      <c r="A1359" s="10">
        <v>1357</v>
      </c>
      <c r="B1359" s="1" t="s">
        <v>1358</v>
      </c>
      <c r="C1359" s="1" t="s">
        <v>5467</v>
      </c>
      <c r="D1359" s="3">
        <v>2000</v>
      </c>
      <c r="E1359" s="4">
        <v>5410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271</v>
      </c>
      <c r="P1359">
        <f t="shared" si="85"/>
        <v>83.23</v>
      </c>
      <c r="Q1359" s="12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5" x14ac:dyDescent="0.25">
      <c r="A1360" s="10">
        <v>1358</v>
      </c>
      <c r="B1360" s="1" t="s">
        <v>1359</v>
      </c>
      <c r="C1360" s="1" t="s">
        <v>5468</v>
      </c>
      <c r="D1360" s="3">
        <v>3000</v>
      </c>
      <c r="E1360" s="4">
        <v>3046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102</v>
      </c>
      <c r="P1360">
        <f t="shared" si="85"/>
        <v>62.16</v>
      </c>
      <c r="Q1360" s="12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60" x14ac:dyDescent="0.25">
      <c r="A1361" s="10">
        <v>1359</v>
      </c>
      <c r="B1361" s="1" t="s">
        <v>1360</v>
      </c>
      <c r="C1361" s="1" t="s">
        <v>5469</v>
      </c>
      <c r="D1361" s="3">
        <v>660</v>
      </c>
      <c r="E1361" s="4">
        <v>24297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3681</v>
      </c>
      <c r="P1361">
        <f t="shared" si="85"/>
        <v>1278.79</v>
      </c>
      <c r="Q1361" s="12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0" x14ac:dyDescent="0.25">
      <c r="A1362" s="10">
        <v>1360</v>
      </c>
      <c r="B1362" s="1" t="s">
        <v>1361</v>
      </c>
      <c r="C1362" s="1" t="s">
        <v>5470</v>
      </c>
      <c r="D1362" s="3">
        <v>1500</v>
      </c>
      <c r="E1362" s="4">
        <v>7981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532</v>
      </c>
      <c r="P1362">
        <f t="shared" si="85"/>
        <v>98.53</v>
      </c>
      <c r="Q1362" s="12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5" x14ac:dyDescent="0.25">
      <c r="A1363" s="10">
        <v>1361</v>
      </c>
      <c r="B1363" s="1" t="s">
        <v>1362</v>
      </c>
      <c r="C1363" s="1" t="s">
        <v>5471</v>
      </c>
      <c r="D1363" s="3">
        <v>6000</v>
      </c>
      <c r="E1363" s="4">
        <v>1078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18</v>
      </c>
      <c r="P1363">
        <f t="shared" si="85"/>
        <v>4.08</v>
      </c>
      <c r="Q1363" s="12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45" x14ac:dyDescent="0.25">
      <c r="A1364" s="10">
        <v>1362</v>
      </c>
      <c r="B1364" s="1" t="s">
        <v>1363</v>
      </c>
      <c r="C1364" s="1" t="s">
        <v>5472</v>
      </c>
      <c r="D1364" s="3">
        <v>1000</v>
      </c>
      <c r="E1364" s="4">
        <v>12000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1200</v>
      </c>
      <c r="P1364">
        <f t="shared" si="85"/>
        <v>480</v>
      </c>
      <c r="Q1364" s="12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60" x14ac:dyDescent="0.25">
      <c r="A1365" s="10">
        <v>1363</v>
      </c>
      <c r="B1365" s="1" t="s">
        <v>1364</v>
      </c>
      <c r="C1365" s="1" t="s">
        <v>5473</v>
      </c>
      <c r="D1365" s="3">
        <v>200</v>
      </c>
      <c r="E1365" s="4">
        <v>117210.24000000001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58605</v>
      </c>
      <c r="P1365">
        <f t="shared" si="85"/>
        <v>23442.05</v>
      </c>
      <c r="Q1365" s="12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60" x14ac:dyDescent="0.25">
      <c r="A1366" s="10">
        <v>1364</v>
      </c>
      <c r="B1366" s="1" t="s">
        <v>1365</v>
      </c>
      <c r="C1366" s="1" t="s">
        <v>5474</v>
      </c>
      <c r="D1366" s="3">
        <v>42000</v>
      </c>
      <c r="E1366" s="4">
        <v>1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0</v>
      </c>
      <c r="P1366">
        <f t="shared" si="85"/>
        <v>0.01</v>
      </c>
      <c r="Q1366" s="12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60" x14ac:dyDescent="0.25">
      <c r="A1367" s="10">
        <v>1365</v>
      </c>
      <c r="B1367" s="1" t="s">
        <v>1366</v>
      </c>
      <c r="C1367" s="1" t="s">
        <v>5475</v>
      </c>
      <c r="D1367" s="3">
        <v>7500</v>
      </c>
      <c r="E1367" s="4">
        <v>860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11</v>
      </c>
      <c r="P1367">
        <f t="shared" si="85"/>
        <v>9.35</v>
      </c>
      <c r="Q1367" s="12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x14ac:dyDescent="0.25">
      <c r="A1368" s="10">
        <v>1366</v>
      </c>
      <c r="B1368" s="1" t="s">
        <v>1367</v>
      </c>
      <c r="C1368" s="1" t="s">
        <v>5476</v>
      </c>
      <c r="D1368" s="3">
        <v>7500</v>
      </c>
      <c r="E1368" s="4">
        <v>861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11</v>
      </c>
      <c r="P1368">
        <f t="shared" si="85"/>
        <v>5.86</v>
      </c>
      <c r="Q1368" s="12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5" x14ac:dyDescent="0.25">
      <c r="A1369" s="10">
        <v>1367</v>
      </c>
      <c r="B1369" s="1" t="s">
        <v>1368</v>
      </c>
      <c r="C1369" s="1" t="s">
        <v>5477</v>
      </c>
      <c r="D1369" s="3">
        <v>5000</v>
      </c>
      <c r="E1369" s="4">
        <v>1520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30</v>
      </c>
      <c r="P1369">
        <f t="shared" si="85"/>
        <v>16.89</v>
      </c>
      <c r="Q1369" s="12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5" x14ac:dyDescent="0.25">
      <c r="A1370" s="10">
        <v>1368</v>
      </c>
      <c r="B1370" s="1" t="s">
        <v>1369</v>
      </c>
      <c r="C1370" s="1" t="s">
        <v>5478</v>
      </c>
      <c r="D1370" s="3">
        <v>5000</v>
      </c>
      <c r="E1370" s="4">
        <v>1521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30</v>
      </c>
      <c r="P1370">
        <f t="shared" si="85"/>
        <v>17.48</v>
      </c>
      <c r="Q1370" s="12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60" x14ac:dyDescent="0.25">
      <c r="A1371" s="10">
        <v>1369</v>
      </c>
      <c r="B1371" s="1" t="s">
        <v>1370</v>
      </c>
      <c r="C1371" s="1" t="s">
        <v>5479</v>
      </c>
      <c r="D1371" s="3">
        <v>32360</v>
      </c>
      <c r="E1371" s="4">
        <v>10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0</v>
      </c>
      <c r="P1371">
        <f t="shared" si="85"/>
        <v>0.02</v>
      </c>
      <c r="Q1371" s="12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0" x14ac:dyDescent="0.25">
      <c r="A1372" s="10">
        <v>1370</v>
      </c>
      <c r="B1372" s="1" t="s">
        <v>1371</v>
      </c>
      <c r="C1372" s="1" t="s">
        <v>5480</v>
      </c>
      <c r="D1372" s="3">
        <v>1500</v>
      </c>
      <c r="E1372" s="4">
        <v>8000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533</v>
      </c>
      <c r="P1372">
        <f t="shared" si="85"/>
        <v>400</v>
      </c>
      <c r="Q1372" s="12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60" x14ac:dyDescent="0.25">
      <c r="A1373" s="10">
        <v>1371</v>
      </c>
      <c r="B1373" s="1" t="s">
        <v>1372</v>
      </c>
      <c r="C1373" s="1" t="s">
        <v>5481</v>
      </c>
      <c r="D1373" s="3">
        <v>6999</v>
      </c>
      <c r="E1373" s="4">
        <v>1003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14</v>
      </c>
      <c r="P1373">
        <f t="shared" si="85"/>
        <v>14.33</v>
      </c>
      <c r="Q1373" s="12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30" x14ac:dyDescent="0.25">
      <c r="A1374" s="10">
        <v>1372</v>
      </c>
      <c r="B1374" s="1" t="s">
        <v>1373</v>
      </c>
      <c r="C1374" s="1" t="s">
        <v>5482</v>
      </c>
      <c r="D1374" s="3">
        <v>500</v>
      </c>
      <c r="E1374" s="4">
        <v>31272.92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6255</v>
      </c>
      <c r="P1374">
        <f t="shared" si="85"/>
        <v>1954.56</v>
      </c>
      <c r="Q1374" s="12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45" x14ac:dyDescent="0.25">
      <c r="A1375" s="10">
        <v>1373</v>
      </c>
      <c r="B1375" s="1" t="s">
        <v>1374</v>
      </c>
      <c r="C1375" s="1" t="s">
        <v>5483</v>
      </c>
      <c r="D1375" s="3">
        <v>10000</v>
      </c>
      <c r="E1375" s="4">
        <v>403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4</v>
      </c>
      <c r="P1375">
        <f t="shared" si="85"/>
        <v>7.75</v>
      </c>
      <c r="Q1375" s="12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60" x14ac:dyDescent="0.25">
      <c r="A1376" s="10">
        <v>1374</v>
      </c>
      <c r="B1376" s="1" t="s">
        <v>1375</v>
      </c>
      <c r="C1376" s="1" t="s">
        <v>5484</v>
      </c>
      <c r="D1376" s="3">
        <v>1500</v>
      </c>
      <c r="E1376" s="4">
        <v>8001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533</v>
      </c>
      <c r="P1376">
        <f t="shared" si="85"/>
        <v>121.23</v>
      </c>
      <c r="Q1376" s="12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60" x14ac:dyDescent="0.25">
      <c r="A1377" s="10">
        <v>1375</v>
      </c>
      <c r="B1377" s="1" t="s">
        <v>1376</v>
      </c>
      <c r="C1377" s="1" t="s">
        <v>5485</v>
      </c>
      <c r="D1377" s="3">
        <v>4000</v>
      </c>
      <c r="E1377" s="4">
        <v>2160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54</v>
      </c>
      <c r="P1377">
        <f t="shared" si="85"/>
        <v>19.82</v>
      </c>
      <c r="Q1377" s="12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0" x14ac:dyDescent="0.25">
      <c r="A1378" s="10">
        <v>1376</v>
      </c>
      <c r="B1378" s="1" t="s">
        <v>1377</v>
      </c>
      <c r="C1378" s="1" t="s">
        <v>5486</v>
      </c>
      <c r="D1378" s="3">
        <v>3700</v>
      </c>
      <c r="E1378" s="4">
        <v>2501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68</v>
      </c>
      <c r="P1378">
        <f t="shared" si="85"/>
        <v>14.89</v>
      </c>
      <c r="Q1378" s="12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60" x14ac:dyDescent="0.25">
      <c r="A1379" s="10">
        <v>1377</v>
      </c>
      <c r="B1379" s="1" t="s">
        <v>1378</v>
      </c>
      <c r="C1379" s="1" t="s">
        <v>5487</v>
      </c>
      <c r="D1379" s="3">
        <v>1300</v>
      </c>
      <c r="E1379" s="4">
        <v>10027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771</v>
      </c>
      <c r="P1379">
        <f t="shared" si="85"/>
        <v>323.45</v>
      </c>
      <c r="Q1379" s="12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x14ac:dyDescent="0.25">
      <c r="A1380" s="10">
        <v>1378</v>
      </c>
      <c r="B1380" s="1" t="s">
        <v>1379</v>
      </c>
      <c r="C1380" s="1" t="s">
        <v>5488</v>
      </c>
      <c r="D1380" s="3">
        <v>2000</v>
      </c>
      <c r="E1380" s="4">
        <v>5410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271</v>
      </c>
      <c r="P1380">
        <f t="shared" si="85"/>
        <v>40.68</v>
      </c>
      <c r="Q1380" s="12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0" x14ac:dyDescent="0.25">
      <c r="A1381" s="10">
        <v>1379</v>
      </c>
      <c r="B1381" s="1" t="s">
        <v>1380</v>
      </c>
      <c r="C1381" s="1" t="s">
        <v>5489</v>
      </c>
      <c r="D1381" s="3">
        <v>10000</v>
      </c>
      <c r="E1381" s="4">
        <v>403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4</v>
      </c>
      <c r="P1381">
        <f t="shared" si="85"/>
        <v>2.67</v>
      </c>
      <c r="Q1381" s="12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45" x14ac:dyDescent="0.25">
      <c r="A1382" s="10">
        <v>1380</v>
      </c>
      <c r="B1382" s="1" t="s">
        <v>1381</v>
      </c>
      <c r="C1382" s="1" t="s">
        <v>5490</v>
      </c>
      <c r="D1382" s="3">
        <v>25</v>
      </c>
      <c r="E1382" s="4">
        <v>349474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1397896</v>
      </c>
      <c r="P1382">
        <f t="shared" si="85"/>
        <v>69894.8</v>
      </c>
      <c r="Q1382" s="12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60" x14ac:dyDescent="0.25">
      <c r="A1383" s="10">
        <v>1381</v>
      </c>
      <c r="B1383" s="1" t="s">
        <v>1382</v>
      </c>
      <c r="C1383" s="1" t="s">
        <v>5491</v>
      </c>
      <c r="D1383" s="3">
        <v>5000</v>
      </c>
      <c r="E1383" s="4">
        <v>1521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30</v>
      </c>
      <c r="P1383">
        <f t="shared" si="85"/>
        <v>20.84</v>
      </c>
      <c r="Q1383" s="12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5" x14ac:dyDescent="0.25">
      <c r="A1384" s="10">
        <v>1382</v>
      </c>
      <c r="B1384" s="1" t="s">
        <v>1383</v>
      </c>
      <c r="C1384" s="1" t="s">
        <v>5492</v>
      </c>
      <c r="D1384" s="3">
        <v>8000</v>
      </c>
      <c r="E1384" s="4">
        <v>715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9</v>
      </c>
      <c r="P1384">
        <f t="shared" si="85"/>
        <v>4.83</v>
      </c>
      <c r="Q1384" s="12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60" x14ac:dyDescent="0.25">
      <c r="A1385" s="10">
        <v>1383</v>
      </c>
      <c r="B1385" s="1" t="s">
        <v>1384</v>
      </c>
      <c r="C1385" s="1" t="s">
        <v>5493</v>
      </c>
      <c r="D1385" s="3">
        <v>2200</v>
      </c>
      <c r="E1385" s="4">
        <v>5070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230</v>
      </c>
      <c r="P1385">
        <f t="shared" si="85"/>
        <v>54.52</v>
      </c>
      <c r="Q1385" s="12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5" x14ac:dyDescent="0.25">
      <c r="A1386" s="10">
        <v>1384</v>
      </c>
      <c r="B1386" s="1" t="s">
        <v>1385</v>
      </c>
      <c r="C1386" s="1" t="s">
        <v>5494</v>
      </c>
      <c r="D1386" s="3">
        <v>3500</v>
      </c>
      <c r="E1386" s="4">
        <v>2569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73</v>
      </c>
      <c r="P1386">
        <f t="shared" si="85"/>
        <v>40.78</v>
      </c>
      <c r="Q1386" s="12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5" x14ac:dyDescent="0.25">
      <c r="A1387" s="10">
        <v>1385</v>
      </c>
      <c r="B1387" s="1" t="s">
        <v>1386</v>
      </c>
      <c r="C1387" s="1" t="s">
        <v>5495</v>
      </c>
      <c r="D1387" s="3">
        <v>8000</v>
      </c>
      <c r="E1387" s="4">
        <v>715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9</v>
      </c>
      <c r="P1387">
        <f t="shared" si="85"/>
        <v>5.34</v>
      </c>
      <c r="Q1387" s="12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0" x14ac:dyDescent="0.25">
      <c r="A1388" s="10">
        <v>1386</v>
      </c>
      <c r="B1388" s="1" t="s">
        <v>1387</v>
      </c>
      <c r="C1388" s="1" t="s">
        <v>5496</v>
      </c>
      <c r="D1388" s="3">
        <v>400</v>
      </c>
      <c r="E1388" s="4">
        <v>51514.5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12879</v>
      </c>
      <c r="P1388">
        <f t="shared" si="85"/>
        <v>3679.61</v>
      </c>
      <c r="Q1388" s="12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60" x14ac:dyDescent="0.25">
      <c r="A1389" s="10">
        <v>1387</v>
      </c>
      <c r="B1389" s="1" t="s">
        <v>1388</v>
      </c>
      <c r="C1389" s="1" t="s">
        <v>5497</v>
      </c>
      <c r="D1389" s="3">
        <v>4000</v>
      </c>
      <c r="E1389" s="4">
        <v>2161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54</v>
      </c>
      <c r="P1389">
        <f t="shared" si="85"/>
        <v>27.71</v>
      </c>
      <c r="Q1389" s="12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60" x14ac:dyDescent="0.25">
      <c r="A1390" s="10">
        <v>1388</v>
      </c>
      <c r="B1390" s="1" t="s">
        <v>1389</v>
      </c>
      <c r="C1390" s="1" t="s">
        <v>5498</v>
      </c>
      <c r="D1390" s="3">
        <v>5000</v>
      </c>
      <c r="E1390" s="4">
        <v>1525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31</v>
      </c>
      <c r="P1390">
        <f t="shared" si="85"/>
        <v>13.62</v>
      </c>
      <c r="Q1390" s="12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0" x14ac:dyDescent="0.25">
      <c r="A1391" s="10">
        <v>1389</v>
      </c>
      <c r="B1391" s="1" t="s">
        <v>1390</v>
      </c>
      <c r="C1391" s="1" t="s">
        <v>5499</v>
      </c>
      <c r="D1391" s="3">
        <v>500</v>
      </c>
      <c r="E1391" s="4">
        <v>31275.599999999999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6255</v>
      </c>
      <c r="P1391">
        <f t="shared" si="85"/>
        <v>919.87</v>
      </c>
      <c r="Q1391" s="12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5" x14ac:dyDescent="0.25">
      <c r="A1392" s="10">
        <v>1390</v>
      </c>
      <c r="B1392" s="1" t="s">
        <v>1391</v>
      </c>
      <c r="C1392" s="1" t="s">
        <v>5500</v>
      </c>
      <c r="D1392" s="3">
        <v>2800</v>
      </c>
      <c r="E1392" s="4">
        <v>3746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134</v>
      </c>
      <c r="P1392">
        <f t="shared" si="85"/>
        <v>197.16</v>
      </c>
      <c r="Q1392" s="12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5" x14ac:dyDescent="0.25">
      <c r="A1393" s="10">
        <v>1391</v>
      </c>
      <c r="B1393" s="1" t="s">
        <v>1392</v>
      </c>
      <c r="C1393" s="1" t="s">
        <v>5501</v>
      </c>
      <c r="D1393" s="3">
        <v>500</v>
      </c>
      <c r="E1393" s="4">
        <v>31291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6258</v>
      </c>
      <c r="P1393">
        <f t="shared" si="85"/>
        <v>2407</v>
      </c>
      <c r="Q1393" s="12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5" x14ac:dyDescent="0.25">
      <c r="A1394" s="10">
        <v>1392</v>
      </c>
      <c r="B1394" s="1" t="s">
        <v>1393</v>
      </c>
      <c r="C1394" s="1" t="s">
        <v>5502</v>
      </c>
      <c r="D1394" s="3">
        <v>2500</v>
      </c>
      <c r="E1394" s="4">
        <v>4130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165</v>
      </c>
      <c r="P1394">
        <f t="shared" si="85"/>
        <v>39.71</v>
      </c>
      <c r="Q1394" s="12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30" x14ac:dyDescent="0.25">
      <c r="A1395" s="10">
        <v>1393</v>
      </c>
      <c r="B1395" s="1" t="s">
        <v>1394</v>
      </c>
      <c r="C1395" s="1" t="s">
        <v>5503</v>
      </c>
      <c r="D1395" s="3">
        <v>10000</v>
      </c>
      <c r="E1395" s="4">
        <v>405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4</v>
      </c>
      <c r="P1395">
        <f t="shared" si="85"/>
        <v>7.79</v>
      </c>
      <c r="Q1395" s="12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5" x14ac:dyDescent="0.25">
      <c r="A1396" s="10">
        <v>1394</v>
      </c>
      <c r="B1396" s="1" t="s">
        <v>1395</v>
      </c>
      <c r="C1396" s="1" t="s">
        <v>5504</v>
      </c>
      <c r="D1396" s="3">
        <v>750</v>
      </c>
      <c r="E1396" s="4">
        <v>20631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2751</v>
      </c>
      <c r="P1396">
        <f t="shared" si="85"/>
        <v>1213.5899999999999</v>
      </c>
      <c r="Q1396" s="12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30" x14ac:dyDescent="0.25">
      <c r="A1397" s="10">
        <v>1395</v>
      </c>
      <c r="B1397" s="1" t="s">
        <v>1396</v>
      </c>
      <c r="C1397" s="1" t="s">
        <v>5505</v>
      </c>
      <c r="D1397" s="3">
        <v>3500</v>
      </c>
      <c r="E1397" s="4">
        <v>2569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73</v>
      </c>
      <c r="P1397">
        <f t="shared" si="85"/>
        <v>31.33</v>
      </c>
      <c r="Q1397" s="12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60" x14ac:dyDescent="0.25">
      <c r="A1398" s="10">
        <v>1396</v>
      </c>
      <c r="B1398" s="1" t="s">
        <v>1397</v>
      </c>
      <c r="C1398" s="1" t="s">
        <v>5506</v>
      </c>
      <c r="D1398" s="3">
        <v>6000</v>
      </c>
      <c r="E1398" s="4">
        <v>1080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18</v>
      </c>
      <c r="P1398">
        <f t="shared" si="85"/>
        <v>14.79</v>
      </c>
      <c r="Q1398" s="12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5" x14ac:dyDescent="0.25">
      <c r="A1399" s="10">
        <v>1397</v>
      </c>
      <c r="B1399" s="1" t="s">
        <v>1398</v>
      </c>
      <c r="C1399" s="1" t="s">
        <v>5507</v>
      </c>
      <c r="D1399" s="3">
        <v>10000</v>
      </c>
      <c r="E1399" s="4">
        <v>408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4</v>
      </c>
      <c r="P1399">
        <f t="shared" si="85"/>
        <v>2.58</v>
      </c>
      <c r="Q1399" s="12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5" x14ac:dyDescent="0.25">
      <c r="A1400" s="10">
        <v>1398</v>
      </c>
      <c r="B1400" s="1" t="s">
        <v>1399</v>
      </c>
      <c r="C1400" s="1" t="s">
        <v>5508</v>
      </c>
      <c r="D1400" s="3">
        <v>4400</v>
      </c>
      <c r="E1400" s="4">
        <v>2082.25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47</v>
      </c>
      <c r="P1400">
        <f t="shared" si="85"/>
        <v>32.03</v>
      </c>
      <c r="Q1400" s="12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5" x14ac:dyDescent="0.25">
      <c r="A1401" s="10">
        <v>1399</v>
      </c>
      <c r="B1401" s="1" t="s">
        <v>1400</v>
      </c>
      <c r="C1401" s="1" t="s">
        <v>5509</v>
      </c>
      <c r="D1401" s="3">
        <v>9000</v>
      </c>
      <c r="E1401" s="4">
        <v>620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7</v>
      </c>
      <c r="P1401">
        <f t="shared" si="85"/>
        <v>3.37</v>
      </c>
      <c r="Q1401" s="12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5" x14ac:dyDescent="0.25">
      <c r="A1402" s="10">
        <v>1400</v>
      </c>
      <c r="B1402" s="1" t="s">
        <v>1401</v>
      </c>
      <c r="C1402" s="1" t="s">
        <v>5510</v>
      </c>
      <c r="D1402" s="3">
        <v>350</v>
      </c>
      <c r="E1402" s="4">
        <v>55223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15778</v>
      </c>
      <c r="P1402">
        <f t="shared" si="85"/>
        <v>1624.21</v>
      </c>
      <c r="Q1402" s="12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60" x14ac:dyDescent="0.25">
      <c r="A1403" s="10">
        <v>1401</v>
      </c>
      <c r="B1403" s="1" t="s">
        <v>1402</v>
      </c>
      <c r="C1403" s="1" t="s">
        <v>5511</v>
      </c>
      <c r="D1403" s="3">
        <v>2500</v>
      </c>
      <c r="E1403" s="4">
        <v>4135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165</v>
      </c>
      <c r="P1403">
        <f t="shared" si="85"/>
        <v>17.23</v>
      </c>
      <c r="Q1403" s="12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60" x14ac:dyDescent="0.25">
      <c r="A1404" s="10">
        <v>1402</v>
      </c>
      <c r="B1404" s="1" t="s">
        <v>1403</v>
      </c>
      <c r="C1404" s="1" t="s">
        <v>5512</v>
      </c>
      <c r="D1404" s="3">
        <v>2500</v>
      </c>
      <c r="E1404" s="4">
        <v>4137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165</v>
      </c>
      <c r="P1404">
        <f t="shared" si="85"/>
        <v>36.61</v>
      </c>
      <c r="Q1404" s="12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60" x14ac:dyDescent="0.25">
      <c r="A1405" s="10">
        <v>1403</v>
      </c>
      <c r="B1405" s="1" t="s">
        <v>1404</v>
      </c>
      <c r="C1405" s="1" t="s">
        <v>5513</v>
      </c>
      <c r="D1405" s="3">
        <v>4000</v>
      </c>
      <c r="E1405" s="4">
        <v>2170.9899999999998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54</v>
      </c>
      <c r="P1405">
        <f t="shared" si="85"/>
        <v>32.89</v>
      </c>
      <c r="Q1405" s="12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60" x14ac:dyDescent="0.25">
      <c r="A1406" s="10">
        <v>1404</v>
      </c>
      <c r="B1406" s="1" t="s">
        <v>1405</v>
      </c>
      <c r="C1406" s="1" t="s">
        <v>5514</v>
      </c>
      <c r="D1406" s="3">
        <v>14500</v>
      </c>
      <c r="E1406" s="4">
        <v>202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1</v>
      </c>
      <c r="P1406">
        <f t="shared" si="85"/>
        <v>40.4</v>
      </c>
      <c r="Q1406" s="12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0" x14ac:dyDescent="0.25">
      <c r="A1407" s="10">
        <v>1405</v>
      </c>
      <c r="B1407" s="1" t="s">
        <v>1406</v>
      </c>
      <c r="C1407" s="1" t="s">
        <v>5515</v>
      </c>
      <c r="D1407" s="3">
        <v>25000</v>
      </c>
      <c r="E1407" s="4">
        <v>29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1.71</v>
      </c>
      <c r="Q1407" s="12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30" x14ac:dyDescent="0.25">
      <c r="A1408" s="10">
        <v>1406</v>
      </c>
      <c r="B1408" s="1" t="s">
        <v>1407</v>
      </c>
      <c r="C1408" s="1" t="s">
        <v>5516</v>
      </c>
      <c r="D1408" s="3">
        <v>12000</v>
      </c>
      <c r="E1408" s="4">
        <v>260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2</v>
      </c>
      <c r="P1408">
        <f t="shared" si="85"/>
        <v>86.67</v>
      </c>
      <c r="Q1408" s="12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5" x14ac:dyDescent="0.25">
      <c r="A1409" s="10">
        <v>1407</v>
      </c>
      <c r="B1409" s="1" t="s">
        <v>1408</v>
      </c>
      <c r="C1409" s="1" t="s">
        <v>5517</v>
      </c>
      <c r="D1409" s="3">
        <v>3000</v>
      </c>
      <c r="E1409" s="4">
        <v>3048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102</v>
      </c>
      <c r="P1409">
        <f t="shared" si="85"/>
        <v>1524</v>
      </c>
      <c r="Q1409" s="12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60" x14ac:dyDescent="0.25">
      <c r="A1410" s="10">
        <v>1408</v>
      </c>
      <c r="B1410" s="1" t="s">
        <v>1409</v>
      </c>
      <c r="C1410" s="1" t="s">
        <v>5518</v>
      </c>
      <c r="D1410" s="3">
        <v>1000</v>
      </c>
      <c r="E1410" s="4">
        <v>12000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1200</v>
      </c>
      <c r="P1410">
        <f t="shared" si="85"/>
        <v>2000</v>
      </c>
      <c r="Q1410" s="12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5" x14ac:dyDescent="0.25">
      <c r="A1411" s="10">
        <v>1409</v>
      </c>
      <c r="B1411" s="1" t="s">
        <v>1410</v>
      </c>
      <c r="C1411" s="1" t="s">
        <v>5519</v>
      </c>
      <c r="D1411" s="3">
        <v>4000</v>
      </c>
      <c r="E1411" s="4">
        <v>2175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54</v>
      </c>
      <c r="P1411">
        <f t="shared" ref="P1411:P1474" si="89">IFERROR(ROUND(E1411/L1411,2),0)</f>
        <v>0</v>
      </c>
      <c r="Q1411" s="12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60" x14ac:dyDescent="0.25">
      <c r="A1412" s="10">
        <v>1410</v>
      </c>
      <c r="B1412" s="1" t="s">
        <v>1411</v>
      </c>
      <c r="C1412" s="1" t="s">
        <v>5520</v>
      </c>
      <c r="D1412" s="3">
        <v>6000</v>
      </c>
      <c r="E1412" s="4">
        <v>1080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18</v>
      </c>
      <c r="P1412">
        <f t="shared" si="89"/>
        <v>1080</v>
      </c>
      <c r="Q1412" s="12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60" x14ac:dyDescent="0.25">
      <c r="A1413" s="10">
        <v>1411</v>
      </c>
      <c r="B1413" s="1" t="s">
        <v>1412</v>
      </c>
      <c r="C1413" s="1" t="s">
        <v>5521</v>
      </c>
      <c r="D1413" s="3">
        <v>3000</v>
      </c>
      <c r="E1413" s="4">
        <v>3055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102</v>
      </c>
      <c r="P1413">
        <f t="shared" si="89"/>
        <v>1018.33</v>
      </c>
      <c r="Q1413" s="12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45" x14ac:dyDescent="0.25">
      <c r="A1414" s="10">
        <v>1412</v>
      </c>
      <c r="B1414" s="1" t="s">
        <v>1413</v>
      </c>
      <c r="C1414" s="1" t="s">
        <v>5522</v>
      </c>
      <c r="D1414" s="3">
        <v>7000</v>
      </c>
      <c r="E1414" s="4">
        <v>980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14</v>
      </c>
      <c r="P1414">
        <f t="shared" si="89"/>
        <v>75.38</v>
      </c>
      <c r="Q1414" s="12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60" x14ac:dyDescent="0.25">
      <c r="A1415" s="10">
        <v>1413</v>
      </c>
      <c r="B1415" s="1" t="s">
        <v>1414</v>
      </c>
      <c r="C1415" s="1" t="s">
        <v>5523</v>
      </c>
      <c r="D1415" s="3">
        <v>2000</v>
      </c>
      <c r="E1415" s="4">
        <v>5414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271</v>
      </c>
      <c r="P1415">
        <f t="shared" si="89"/>
        <v>5414</v>
      </c>
      <c r="Q1415" s="12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60" x14ac:dyDescent="0.25">
      <c r="A1416" s="10">
        <v>1414</v>
      </c>
      <c r="B1416" s="1" t="s">
        <v>1415</v>
      </c>
      <c r="C1416" s="1" t="s">
        <v>5524</v>
      </c>
      <c r="D1416" s="3">
        <v>500</v>
      </c>
      <c r="E1416" s="4">
        <v>31330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6266</v>
      </c>
      <c r="P1416">
        <f t="shared" si="89"/>
        <v>31330</v>
      </c>
      <c r="Q1416" s="12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5" x14ac:dyDescent="0.25">
      <c r="A1417" s="10">
        <v>1415</v>
      </c>
      <c r="B1417" s="1" t="s">
        <v>1416</v>
      </c>
      <c r="C1417" s="1" t="s">
        <v>5525</v>
      </c>
      <c r="D1417" s="3">
        <v>4400</v>
      </c>
      <c r="E1417" s="4">
        <v>2086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47</v>
      </c>
      <c r="P1417">
        <f t="shared" si="89"/>
        <v>231.78</v>
      </c>
      <c r="Q1417" s="12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5" x14ac:dyDescent="0.25">
      <c r="A1418" s="10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2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5" x14ac:dyDescent="0.25">
      <c r="A1419" s="10">
        <v>1417</v>
      </c>
      <c r="B1419" s="1" t="s">
        <v>1418</v>
      </c>
      <c r="C1419" s="1" t="s">
        <v>5527</v>
      </c>
      <c r="D1419" s="3">
        <v>4500</v>
      </c>
      <c r="E1419" s="4">
        <v>2050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46</v>
      </c>
      <c r="P1419">
        <f t="shared" si="89"/>
        <v>1025</v>
      </c>
      <c r="Q1419" s="12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0" x14ac:dyDescent="0.25">
      <c r="A1420" s="10">
        <v>1418</v>
      </c>
      <c r="B1420" s="1" t="s">
        <v>1419</v>
      </c>
      <c r="C1420" s="1" t="s">
        <v>5528</v>
      </c>
      <c r="D1420" s="3">
        <v>3000</v>
      </c>
      <c r="E1420" s="4">
        <v>3055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102</v>
      </c>
      <c r="P1420">
        <f t="shared" si="89"/>
        <v>3055</v>
      </c>
      <c r="Q1420" s="12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60" x14ac:dyDescent="0.25">
      <c r="A1421" s="10">
        <v>1419</v>
      </c>
      <c r="B1421" s="1" t="s">
        <v>1420</v>
      </c>
      <c r="C1421" s="1" t="s">
        <v>5529</v>
      </c>
      <c r="D1421" s="3">
        <v>6300</v>
      </c>
      <c r="E1421" s="4">
        <v>1040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17</v>
      </c>
      <c r="P1421">
        <f t="shared" si="89"/>
        <v>104</v>
      </c>
      <c r="Q1421" s="12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30" x14ac:dyDescent="0.25">
      <c r="A1422" s="10">
        <v>1420</v>
      </c>
      <c r="B1422" s="1" t="s">
        <v>1421</v>
      </c>
      <c r="C1422" s="1" t="s">
        <v>5530</v>
      </c>
      <c r="D1422" s="3">
        <v>110</v>
      </c>
      <c r="E1422" s="4">
        <v>171253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155685</v>
      </c>
      <c r="P1422">
        <f t="shared" si="89"/>
        <v>57084.33</v>
      </c>
      <c r="Q1422" s="12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60" x14ac:dyDescent="0.25">
      <c r="A1423" s="10">
        <v>1421</v>
      </c>
      <c r="B1423" s="1" t="s">
        <v>1422</v>
      </c>
      <c r="C1423" s="1" t="s">
        <v>5531</v>
      </c>
      <c r="D1423" s="3">
        <v>200000</v>
      </c>
      <c r="E1423" s="4">
        <v>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0</v>
      </c>
      <c r="Q1423" s="12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60" x14ac:dyDescent="0.25">
      <c r="A1424" s="10">
        <v>1422</v>
      </c>
      <c r="B1424" s="1" t="s">
        <v>1423</v>
      </c>
      <c r="C1424" s="1" t="s">
        <v>5532</v>
      </c>
      <c r="D1424" s="3">
        <v>25000</v>
      </c>
      <c r="E1424" s="4">
        <v>29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14.5</v>
      </c>
      <c r="Q1424" s="12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60" x14ac:dyDescent="0.25">
      <c r="A1425" s="10">
        <v>1423</v>
      </c>
      <c r="B1425" s="1" t="s">
        <v>1424</v>
      </c>
      <c r="C1425" s="1" t="s">
        <v>5533</v>
      </c>
      <c r="D1425" s="3">
        <v>30000</v>
      </c>
      <c r="E1425" s="4">
        <v>10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</v>
      </c>
      <c r="Q1425" s="12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5" x14ac:dyDescent="0.25">
      <c r="A1426" s="10">
        <v>1424</v>
      </c>
      <c r="B1426" s="1" t="s">
        <v>1425</v>
      </c>
      <c r="C1426" s="1" t="s">
        <v>5534</v>
      </c>
      <c r="D1426" s="3">
        <v>7500</v>
      </c>
      <c r="E1426" s="4">
        <v>861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11</v>
      </c>
      <c r="P1426">
        <f t="shared" si="89"/>
        <v>61.5</v>
      </c>
      <c r="Q1426" s="12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60" x14ac:dyDescent="0.25">
      <c r="A1427" s="10">
        <v>1425</v>
      </c>
      <c r="B1427" s="1" t="s">
        <v>1426</v>
      </c>
      <c r="C1427" s="1" t="s">
        <v>5535</v>
      </c>
      <c r="D1427" s="3">
        <v>13000</v>
      </c>
      <c r="E1427" s="4">
        <v>223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2</v>
      </c>
      <c r="P1427">
        <f t="shared" si="89"/>
        <v>0</v>
      </c>
      <c r="Q1427" s="12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60" x14ac:dyDescent="0.25">
      <c r="A1428" s="10">
        <v>1426</v>
      </c>
      <c r="B1428" s="1" t="s">
        <v>1427</v>
      </c>
      <c r="C1428" s="1" t="s">
        <v>5536</v>
      </c>
      <c r="D1428" s="3">
        <v>1000</v>
      </c>
      <c r="E1428" s="4">
        <v>12000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1200</v>
      </c>
      <c r="P1428">
        <f t="shared" si="89"/>
        <v>0</v>
      </c>
      <c r="Q1428" s="12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60" x14ac:dyDescent="0.25">
      <c r="A1429" s="10">
        <v>1427</v>
      </c>
      <c r="B1429" s="1" t="s">
        <v>1428</v>
      </c>
      <c r="C1429" s="1" t="s">
        <v>5537</v>
      </c>
      <c r="D1429" s="3">
        <v>5000</v>
      </c>
      <c r="E1429" s="4">
        <v>1527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31</v>
      </c>
      <c r="P1429">
        <f t="shared" si="89"/>
        <v>381.75</v>
      </c>
      <c r="Q1429" s="12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60" x14ac:dyDescent="0.25">
      <c r="A1430" s="10">
        <v>1428</v>
      </c>
      <c r="B1430" s="1" t="s">
        <v>1429</v>
      </c>
      <c r="C1430" s="1" t="s">
        <v>5538</v>
      </c>
      <c r="D1430" s="3">
        <v>1000</v>
      </c>
      <c r="E1430" s="4">
        <v>12001.5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1200</v>
      </c>
      <c r="P1430">
        <f t="shared" si="89"/>
        <v>4000.5</v>
      </c>
      <c r="Q1430" s="12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45" x14ac:dyDescent="0.25">
      <c r="A1431" s="10">
        <v>1429</v>
      </c>
      <c r="B1431" s="1" t="s">
        <v>1430</v>
      </c>
      <c r="C1431" s="1" t="s">
        <v>5539</v>
      </c>
      <c r="D1431" s="3">
        <v>10000</v>
      </c>
      <c r="E1431" s="4">
        <v>409.01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4</v>
      </c>
      <c r="P1431">
        <f t="shared" si="89"/>
        <v>0</v>
      </c>
      <c r="Q1431" s="12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5" x14ac:dyDescent="0.25">
      <c r="A1432" s="10">
        <v>1430</v>
      </c>
      <c r="B1432" s="1" t="s">
        <v>1431</v>
      </c>
      <c r="C1432" s="1" t="s">
        <v>5540</v>
      </c>
      <c r="D1432" s="3">
        <v>5000</v>
      </c>
      <c r="E1432" s="4">
        <v>1527.5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31</v>
      </c>
      <c r="P1432">
        <f t="shared" si="89"/>
        <v>305.5</v>
      </c>
      <c r="Q1432" s="12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60" x14ac:dyDescent="0.25">
      <c r="A1433" s="10">
        <v>1431</v>
      </c>
      <c r="B1433" s="1" t="s">
        <v>1432</v>
      </c>
      <c r="C1433" s="1" t="s">
        <v>5541</v>
      </c>
      <c r="D1433" s="3">
        <v>17000</v>
      </c>
      <c r="E1433" s="4">
        <v>102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1</v>
      </c>
      <c r="P1433">
        <f t="shared" si="89"/>
        <v>2.17</v>
      </c>
      <c r="Q1433" s="12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60" x14ac:dyDescent="0.25">
      <c r="A1434" s="10">
        <v>1432</v>
      </c>
      <c r="B1434" s="1" t="s">
        <v>1433</v>
      </c>
      <c r="C1434" s="1" t="s">
        <v>5542</v>
      </c>
      <c r="D1434" s="3">
        <v>40000</v>
      </c>
      <c r="E1434" s="4">
        <v>2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2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60" x14ac:dyDescent="0.25">
      <c r="A1435" s="10">
        <v>1433</v>
      </c>
      <c r="B1435" s="1" t="s">
        <v>1434</v>
      </c>
      <c r="C1435" s="1" t="s">
        <v>5543</v>
      </c>
      <c r="D1435" s="3">
        <v>12000</v>
      </c>
      <c r="E1435" s="4">
        <v>261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2</v>
      </c>
      <c r="P1435">
        <f t="shared" si="89"/>
        <v>26.1</v>
      </c>
      <c r="Q1435" s="12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5" x14ac:dyDescent="0.25">
      <c r="A1436" s="10">
        <v>1434</v>
      </c>
      <c r="B1436" s="1" t="s">
        <v>1435</v>
      </c>
      <c r="C1436" s="1" t="s">
        <v>5544</v>
      </c>
      <c r="D1436" s="3">
        <v>82000</v>
      </c>
      <c r="E1436" s="4">
        <v>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0</v>
      </c>
      <c r="P1436">
        <f t="shared" si="89"/>
        <v>0</v>
      </c>
      <c r="Q1436" s="12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45" x14ac:dyDescent="0.25">
      <c r="A1437" s="10">
        <v>1435</v>
      </c>
      <c r="B1437" s="1" t="s">
        <v>1436</v>
      </c>
      <c r="C1437" s="1" t="s">
        <v>5545</v>
      </c>
      <c r="D1437" s="3">
        <v>15000</v>
      </c>
      <c r="E1437" s="4">
        <v>135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1</v>
      </c>
      <c r="P1437">
        <f t="shared" si="89"/>
        <v>67.5</v>
      </c>
      <c r="Q1437" s="12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60" x14ac:dyDescent="0.25">
      <c r="A1438" s="10">
        <v>1436</v>
      </c>
      <c r="B1438" s="1" t="s">
        <v>1437</v>
      </c>
      <c r="C1438" s="1" t="s">
        <v>5546</v>
      </c>
      <c r="D1438" s="3">
        <v>10000</v>
      </c>
      <c r="E1438" s="4">
        <v>410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4</v>
      </c>
      <c r="P1438">
        <f t="shared" si="89"/>
        <v>205</v>
      </c>
      <c r="Q1438" s="12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60" x14ac:dyDescent="0.25">
      <c r="A1439" s="10">
        <v>1437</v>
      </c>
      <c r="B1439" s="1" t="s">
        <v>1438</v>
      </c>
      <c r="C1439" s="1" t="s">
        <v>5547</v>
      </c>
      <c r="D1439" s="3">
        <v>3000</v>
      </c>
      <c r="E1439" s="4">
        <v>3058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102</v>
      </c>
      <c r="P1439">
        <f t="shared" si="89"/>
        <v>139</v>
      </c>
      <c r="Q1439" s="12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60" x14ac:dyDescent="0.25">
      <c r="A1440" s="10">
        <v>1438</v>
      </c>
      <c r="B1440" s="1" t="s">
        <v>1439</v>
      </c>
      <c r="C1440" s="1" t="s">
        <v>5548</v>
      </c>
      <c r="D1440" s="3">
        <v>20000</v>
      </c>
      <c r="E1440" s="4">
        <v>61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0</v>
      </c>
      <c r="P1440">
        <f t="shared" si="89"/>
        <v>7.63</v>
      </c>
      <c r="Q1440" s="12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5" x14ac:dyDescent="0.25">
      <c r="A1441" s="10">
        <v>1439</v>
      </c>
      <c r="B1441" s="1" t="s">
        <v>1440</v>
      </c>
      <c r="C1441" s="1" t="s">
        <v>5549</v>
      </c>
      <c r="D1441" s="3">
        <v>2725</v>
      </c>
      <c r="E1441" s="4">
        <v>3877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142</v>
      </c>
      <c r="P1441">
        <f t="shared" si="89"/>
        <v>646.16999999999996</v>
      </c>
      <c r="Q1441" s="12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60" x14ac:dyDescent="0.25">
      <c r="A1442" s="10">
        <v>1440</v>
      </c>
      <c r="B1442" s="1" t="s">
        <v>1441</v>
      </c>
      <c r="C1442" s="1" t="s">
        <v>5550</v>
      </c>
      <c r="D1442" s="3">
        <v>13000</v>
      </c>
      <c r="E1442" s="4">
        <v>223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2</v>
      </c>
      <c r="P1442">
        <f t="shared" si="89"/>
        <v>223</v>
      </c>
      <c r="Q1442" s="12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60" x14ac:dyDescent="0.25">
      <c r="A1443" s="10">
        <v>1441</v>
      </c>
      <c r="B1443" s="1" t="s">
        <v>1442</v>
      </c>
      <c r="C1443" s="1" t="s">
        <v>5551</v>
      </c>
      <c r="D1443" s="3">
        <v>180000</v>
      </c>
      <c r="E1443" s="4">
        <v>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0</v>
      </c>
      <c r="P1443">
        <f t="shared" si="89"/>
        <v>0</v>
      </c>
      <c r="Q1443" s="12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60" x14ac:dyDescent="0.25">
      <c r="A1444" s="10">
        <v>1442</v>
      </c>
      <c r="B1444" s="1" t="s">
        <v>1443</v>
      </c>
      <c r="C1444" s="1" t="s">
        <v>5552</v>
      </c>
      <c r="D1444" s="3">
        <v>1500</v>
      </c>
      <c r="E1444" s="4">
        <v>8005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534</v>
      </c>
      <c r="P1444">
        <f t="shared" si="89"/>
        <v>0</v>
      </c>
      <c r="Q1444" s="12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60" x14ac:dyDescent="0.25">
      <c r="A1445" s="10">
        <v>1443</v>
      </c>
      <c r="B1445" s="1" t="s">
        <v>1444</v>
      </c>
      <c r="C1445" s="1" t="s">
        <v>5553</v>
      </c>
      <c r="D1445" s="3">
        <v>13000</v>
      </c>
      <c r="E1445" s="4">
        <v>225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2</v>
      </c>
      <c r="P1445">
        <f t="shared" si="89"/>
        <v>0</v>
      </c>
      <c r="Q1445" s="12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45" x14ac:dyDescent="0.25">
      <c r="A1446" s="10">
        <v>1444</v>
      </c>
      <c r="B1446" s="1" t="s">
        <v>1445</v>
      </c>
      <c r="C1446" s="1" t="s">
        <v>5554</v>
      </c>
      <c r="D1446" s="3">
        <v>4950</v>
      </c>
      <c r="E1446" s="4">
        <v>2020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41</v>
      </c>
      <c r="P1446">
        <f t="shared" si="89"/>
        <v>0</v>
      </c>
      <c r="Q1446" s="12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60" x14ac:dyDescent="0.25">
      <c r="A1447" s="10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2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60" x14ac:dyDescent="0.25">
      <c r="A1448" s="10">
        <v>1446</v>
      </c>
      <c r="B1448" s="1" t="s">
        <v>1447</v>
      </c>
      <c r="C1448" s="1" t="s">
        <v>5556</v>
      </c>
      <c r="D1448" s="3">
        <v>900</v>
      </c>
      <c r="E1448" s="4">
        <v>17561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1951</v>
      </c>
      <c r="P1448">
        <f t="shared" si="89"/>
        <v>0</v>
      </c>
      <c r="Q1448" s="12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0" x14ac:dyDescent="0.25">
      <c r="A1449" s="10">
        <v>1447</v>
      </c>
      <c r="B1449" s="1" t="s">
        <v>1448</v>
      </c>
      <c r="C1449" s="1" t="s">
        <v>5557</v>
      </c>
      <c r="D1449" s="3">
        <v>500000</v>
      </c>
      <c r="E1449" s="4">
        <v>0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0</v>
      </c>
      <c r="Q1449" s="12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60" x14ac:dyDescent="0.25">
      <c r="A1450" s="1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2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60" x14ac:dyDescent="0.25">
      <c r="A1451" s="10">
        <v>1449</v>
      </c>
      <c r="B1451" s="1" t="s">
        <v>1450</v>
      </c>
      <c r="C1451" s="1" t="s">
        <v>5559</v>
      </c>
      <c r="D1451" s="3">
        <v>8888</v>
      </c>
      <c r="E1451" s="4">
        <v>636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7</v>
      </c>
      <c r="P1451">
        <f t="shared" si="89"/>
        <v>0</v>
      </c>
      <c r="Q1451" s="12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60" x14ac:dyDescent="0.25">
      <c r="A1452" s="10">
        <v>1450</v>
      </c>
      <c r="B1452" s="1" t="s">
        <v>1451</v>
      </c>
      <c r="C1452" s="1" t="s">
        <v>5560</v>
      </c>
      <c r="D1452" s="3">
        <v>100000</v>
      </c>
      <c r="E1452" s="4">
        <v>0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0</v>
      </c>
      <c r="Q1452" s="12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45" x14ac:dyDescent="0.25">
      <c r="A1453" s="10">
        <v>1451</v>
      </c>
      <c r="B1453" s="1" t="s">
        <v>1452</v>
      </c>
      <c r="C1453" s="1" t="s">
        <v>5561</v>
      </c>
      <c r="D1453" s="3">
        <v>18950</v>
      </c>
      <c r="E1453" s="4">
        <v>90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45</v>
      </c>
      <c r="Q1453" s="12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45" x14ac:dyDescent="0.25">
      <c r="A1454" s="10">
        <v>1452</v>
      </c>
      <c r="B1454" s="1" t="s">
        <v>1453</v>
      </c>
      <c r="C1454" s="1" t="s">
        <v>5562</v>
      </c>
      <c r="D1454" s="3">
        <v>14000</v>
      </c>
      <c r="E1454" s="4">
        <v>210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2</v>
      </c>
      <c r="P1454">
        <f t="shared" si="89"/>
        <v>0</v>
      </c>
      <c r="Q1454" s="12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60" x14ac:dyDescent="0.25">
      <c r="A1455" s="10">
        <v>1453</v>
      </c>
      <c r="B1455" s="1" t="s">
        <v>1454</v>
      </c>
      <c r="C1455" s="1" t="s">
        <v>5563</v>
      </c>
      <c r="D1455" s="3">
        <v>25000</v>
      </c>
      <c r="E1455" s="4">
        <v>30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2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60" x14ac:dyDescent="0.25">
      <c r="A1456" s="10">
        <v>1454</v>
      </c>
      <c r="B1456" s="1" t="s">
        <v>1455</v>
      </c>
      <c r="C1456" s="1" t="s">
        <v>5564</v>
      </c>
      <c r="D1456" s="3">
        <v>1750</v>
      </c>
      <c r="E1456" s="4">
        <v>7173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410</v>
      </c>
      <c r="P1456">
        <f t="shared" si="89"/>
        <v>7173</v>
      </c>
      <c r="Q1456" s="12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60" x14ac:dyDescent="0.25">
      <c r="A1457" s="10">
        <v>1455</v>
      </c>
      <c r="B1457" s="1" t="s">
        <v>1456</v>
      </c>
      <c r="C1457" s="1" t="s">
        <v>5565</v>
      </c>
      <c r="D1457" s="3">
        <v>15000</v>
      </c>
      <c r="E1457" s="4">
        <v>136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</v>
      </c>
      <c r="P1457">
        <f t="shared" si="89"/>
        <v>19.43</v>
      </c>
      <c r="Q1457" s="12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30" x14ac:dyDescent="0.25">
      <c r="A1458" s="10">
        <v>1456</v>
      </c>
      <c r="B1458" s="1" t="s">
        <v>1457</v>
      </c>
      <c r="C1458" s="1" t="s">
        <v>5566</v>
      </c>
      <c r="D1458" s="3">
        <v>5000</v>
      </c>
      <c r="E1458" s="4">
        <v>1529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31</v>
      </c>
      <c r="P1458">
        <f t="shared" si="89"/>
        <v>509.67</v>
      </c>
      <c r="Q1458" s="12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0" x14ac:dyDescent="0.25">
      <c r="A1459" s="10">
        <v>1457</v>
      </c>
      <c r="B1459" s="1" t="s">
        <v>1458</v>
      </c>
      <c r="C1459" s="1" t="s">
        <v>5567</v>
      </c>
      <c r="D1459" s="3">
        <v>6000</v>
      </c>
      <c r="E1459" s="4">
        <v>1081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18</v>
      </c>
      <c r="P1459">
        <f t="shared" si="89"/>
        <v>0</v>
      </c>
      <c r="Q1459" s="12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60" x14ac:dyDescent="0.25">
      <c r="A1460" s="10">
        <v>1458</v>
      </c>
      <c r="B1460" s="1" t="s">
        <v>1459</v>
      </c>
      <c r="C1460" s="1" t="s">
        <v>5568</v>
      </c>
      <c r="D1460" s="3">
        <v>5000</v>
      </c>
      <c r="E1460" s="4">
        <v>1532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31</v>
      </c>
      <c r="P1460">
        <f t="shared" si="89"/>
        <v>0</v>
      </c>
      <c r="Q1460" s="12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45" x14ac:dyDescent="0.25">
      <c r="A1461" s="10">
        <v>1459</v>
      </c>
      <c r="B1461" s="1" t="s">
        <v>1460</v>
      </c>
      <c r="C1461" s="1" t="s">
        <v>5569</v>
      </c>
      <c r="D1461" s="3">
        <v>37000</v>
      </c>
      <c r="E1461" s="4">
        <v>5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2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5" x14ac:dyDescent="0.25">
      <c r="A1462" s="10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2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0" x14ac:dyDescent="0.25">
      <c r="A1463" s="10">
        <v>1461</v>
      </c>
      <c r="B1463" s="1" t="s">
        <v>1462</v>
      </c>
      <c r="C1463" s="1" t="s">
        <v>5571</v>
      </c>
      <c r="D1463" s="3">
        <v>15000</v>
      </c>
      <c r="E1463" s="4">
        <v>137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</v>
      </c>
      <c r="P1463">
        <f t="shared" si="89"/>
        <v>0.4</v>
      </c>
      <c r="Q1463" s="12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0" x14ac:dyDescent="0.25">
      <c r="A1464" s="10">
        <v>1462</v>
      </c>
      <c r="B1464" s="1" t="s">
        <v>1463</v>
      </c>
      <c r="C1464" s="1" t="s">
        <v>5572</v>
      </c>
      <c r="D1464" s="3">
        <v>4000</v>
      </c>
      <c r="E1464" s="4">
        <v>2180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55</v>
      </c>
      <c r="P1464">
        <f t="shared" si="89"/>
        <v>14.53</v>
      </c>
      <c r="Q1464" s="12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60" x14ac:dyDescent="0.25">
      <c r="A1465" s="10">
        <v>1463</v>
      </c>
      <c r="B1465" s="1" t="s">
        <v>1464</v>
      </c>
      <c r="C1465" s="1" t="s">
        <v>5573</v>
      </c>
      <c r="D1465" s="3">
        <v>600</v>
      </c>
      <c r="E1465" s="4">
        <v>25577.56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4263</v>
      </c>
      <c r="P1465">
        <f t="shared" si="89"/>
        <v>1023.1</v>
      </c>
      <c r="Q1465" s="12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x14ac:dyDescent="0.25">
      <c r="A1466" s="10">
        <v>1464</v>
      </c>
      <c r="B1466" s="1" t="s">
        <v>1465</v>
      </c>
      <c r="C1466" s="1" t="s">
        <v>5574</v>
      </c>
      <c r="D1466" s="3">
        <v>5000</v>
      </c>
      <c r="E1466" s="4">
        <v>1533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31</v>
      </c>
      <c r="P1466">
        <f t="shared" si="89"/>
        <v>6.55</v>
      </c>
      <c r="Q1466" s="12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60" x14ac:dyDescent="0.25">
      <c r="A1467" s="10">
        <v>1465</v>
      </c>
      <c r="B1467" s="1" t="s">
        <v>1466</v>
      </c>
      <c r="C1467" s="1" t="s">
        <v>5575</v>
      </c>
      <c r="D1467" s="3">
        <v>30000</v>
      </c>
      <c r="E1467" s="4">
        <v>10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0</v>
      </c>
      <c r="P1467">
        <f t="shared" si="89"/>
        <v>0</v>
      </c>
      <c r="Q1467" s="12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60" x14ac:dyDescent="0.25">
      <c r="A1468" s="10">
        <v>1466</v>
      </c>
      <c r="B1468" s="1" t="s">
        <v>1467</v>
      </c>
      <c r="C1468" s="1" t="s">
        <v>5576</v>
      </c>
      <c r="D1468" s="3">
        <v>16000</v>
      </c>
      <c r="E1468" s="4">
        <v>106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</v>
      </c>
      <c r="P1468">
        <f t="shared" si="89"/>
        <v>0.43</v>
      </c>
      <c r="Q1468" s="12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0" x14ac:dyDescent="0.25">
      <c r="A1469" s="10">
        <v>1467</v>
      </c>
      <c r="B1469" s="1" t="s">
        <v>1468</v>
      </c>
      <c r="C1469" s="1" t="s">
        <v>5577</v>
      </c>
      <c r="D1469" s="3">
        <v>40000</v>
      </c>
      <c r="E1469" s="4">
        <v>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0</v>
      </c>
      <c r="P1469">
        <f t="shared" si="89"/>
        <v>0</v>
      </c>
      <c r="Q1469" s="12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60" x14ac:dyDescent="0.25">
      <c r="A1470" s="10">
        <v>1468</v>
      </c>
      <c r="B1470" s="1" t="s">
        <v>1469</v>
      </c>
      <c r="C1470" s="1" t="s">
        <v>5578</v>
      </c>
      <c r="D1470" s="3">
        <v>9500</v>
      </c>
      <c r="E1470" s="4">
        <v>600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6</v>
      </c>
      <c r="P1470">
        <f t="shared" si="89"/>
        <v>2.0499999999999998</v>
      </c>
      <c r="Q1470" s="12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45" x14ac:dyDescent="0.25">
      <c r="A1471" s="10">
        <v>1469</v>
      </c>
      <c r="B1471" s="1" t="s">
        <v>1470</v>
      </c>
      <c r="C1471" s="1" t="s">
        <v>5579</v>
      </c>
      <c r="D1471" s="3">
        <v>44250</v>
      </c>
      <c r="E1471" s="4">
        <v>1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0</v>
      </c>
      <c r="P1471">
        <f t="shared" si="89"/>
        <v>0</v>
      </c>
      <c r="Q1471" s="12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60" x14ac:dyDescent="0.25">
      <c r="A1472" s="10">
        <v>1470</v>
      </c>
      <c r="B1472" s="1" t="s">
        <v>1471</v>
      </c>
      <c r="C1472" s="1" t="s">
        <v>5580</v>
      </c>
      <c r="D1472" s="3">
        <v>1500</v>
      </c>
      <c r="E1472" s="4">
        <v>8010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534</v>
      </c>
      <c r="P1472">
        <f t="shared" si="89"/>
        <v>98.89</v>
      </c>
      <c r="Q1472" s="12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60" x14ac:dyDescent="0.25">
      <c r="A1473" s="10">
        <v>1471</v>
      </c>
      <c r="B1473" s="1" t="s">
        <v>1472</v>
      </c>
      <c r="C1473" s="1" t="s">
        <v>5581</v>
      </c>
      <c r="D1473" s="3">
        <v>32000</v>
      </c>
      <c r="E1473" s="4">
        <v>10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0</v>
      </c>
      <c r="P1473">
        <f t="shared" si="89"/>
        <v>0.03</v>
      </c>
      <c r="Q1473" s="12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60" x14ac:dyDescent="0.25">
      <c r="A1474" s="10">
        <v>1472</v>
      </c>
      <c r="B1474" s="1" t="s">
        <v>1473</v>
      </c>
      <c r="C1474" s="1" t="s">
        <v>5582</v>
      </c>
      <c r="D1474" s="3">
        <v>25000</v>
      </c>
      <c r="E1474" s="4">
        <v>30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0</v>
      </c>
      <c r="P1474">
        <f t="shared" si="89"/>
        <v>0.09</v>
      </c>
      <c r="Q1474" s="12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x14ac:dyDescent="0.25">
      <c r="A1475" s="10">
        <v>1473</v>
      </c>
      <c r="B1475" s="1" t="s">
        <v>1474</v>
      </c>
      <c r="C1475" s="1" t="s">
        <v>5583</v>
      </c>
      <c r="D1475" s="3">
        <v>1500</v>
      </c>
      <c r="E1475" s="4">
        <v>8014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534</v>
      </c>
      <c r="P1475">
        <f t="shared" ref="P1475:P1538" si="93">IFERROR(ROUND(E1475/L1475,2),0)</f>
        <v>170.51</v>
      </c>
      <c r="Q1475" s="12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0" x14ac:dyDescent="0.25">
      <c r="A1476" s="10">
        <v>1474</v>
      </c>
      <c r="B1476" s="1" t="s">
        <v>1475</v>
      </c>
      <c r="C1476" s="1" t="s">
        <v>5584</v>
      </c>
      <c r="D1476" s="3">
        <v>3000</v>
      </c>
      <c r="E1476" s="4">
        <v>3060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102</v>
      </c>
      <c r="P1476">
        <f t="shared" si="93"/>
        <v>40.26</v>
      </c>
      <c r="Q1476" s="12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5" x14ac:dyDescent="0.25">
      <c r="A1477" s="10">
        <v>1475</v>
      </c>
      <c r="B1477" s="1" t="s">
        <v>1476</v>
      </c>
      <c r="C1477" s="1" t="s">
        <v>5585</v>
      </c>
      <c r="D1477" s="3">
        <v>15000</v>
      </c>
      <c r="E1477" s="4">
        <v>138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</v>
      </c>
      <c r="P1477">
        <f t="shared" si="93"/>
        <v>0.31</v>
      </c>
      <c r="Q1477" s="12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45" x14ac:dyDescent="0.25">
      <c r="A1478" s="10">
        <v>1476</v>
      </c>
      <c r="B1478" s="1" t="s">
        <v>1477</v>
      </c>
      <c r="C1478" s="1" t="s">
        <v>5586</v>
      </c>
      <c r="D1478" s="3">
        <v>6000</v>
      </c>
      <c r="E1478" s="4">
        <v>1082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18</v>
      </c>
      <c r="P1478">
        <f t="shared" si="93"/>
        <v>1.18</v>
      </c>
      <c r="Q1478" s="12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60" x14ac:dyDescent="0.25">
      <c r="A1479" s="10">
        <v>1477</v>
      </c>
      <c r="B1479" s="1" t="s">
        <v>1478</v>
      </c>
      <c r="C1479" s="1" t="s">
        <v>5587</v>
      </c>
      <c r="D1479" s="3">
        <v>30000</v>
      </c>
      <c r="E1479" s="4">
        <v>10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0</v>
      </c>
      <c r="P1479">
        <f t="shared" si="93"/>
        <v>0.03</v>
      </c>
      <c r="Q1479" s="12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60" x14ac:dyDescent="0.25">
      <c r="A1480" s="10">
        <v>1478</v>
      </c>
      <c r="B1480" s="1" t="s">
        <v>1479</v>
      </c>
      <c r="C1480" s="1" t="s">
        <v>5588</v>
      </c>
      <c r="D1480" s="3">
        <v>50000</v>
      </c>
      <c r="E1480" s="4">
        <v>0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0</v>
      </c>
      <c r="P1480">
        <f t="shared" si="93"/>
        <v>0</v>
      </c>
      <c r="Q1480" s="12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60" x14ac:dyDescent="0.25">
      <c r="A1481" s="10">
        <v>1479</v>
      </c>
      <c r="B1481" s="1" t="s">
        <v>1480</v>
      </c>
      <c r="C1481" s="1" t="s">
        <v>5589</v>
      </c>
      <c r="D1481" s="3">
        <v>1600</v>
      </c>
      <c r="E1481" s="4">
        <v>7500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469</v>
      </c>
      <c r="P1481">
        <f t="shared" si="93"/>
        <v>105.63</v>
      </c>
      <c r="Q1481" s="12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60" x14ac:dyDescent="0.25">
      <c r="A1482" s="10">
        <v>1480</v>
      </c>
      <c r="B1482" s="1" t="s">
        <v>1481</v>
      </c>
      <c r="C1482" s="1" t="s">
        <v>5590</v>
      </c>
      <c r="D1482" s="3">
        <v>50000</v>
      </c>
      <c r="E1482" s="4">
        <v>0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0</v>
      </c>
      <c r="P1482">
        <f t="shared" si="93"/>
        <v>0</v>
      </c>
      <c r="Q1482" s="12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60" x14ac:dyDescent="0.25">
      <c r="A1483" s="10">
        <v>1481</v>
      </c>
      <c r="B1483" s="1" t="s">
        <v>1482</v>
      </c>
      <c r="C1483" s="1" t="s">
        <v>5591</v>
      </c>
      <c r="D1483" s="3">
        <v>5000</v>
      </c>
      <c r="E1483" s="4">
        <v>1534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31</v>
      </c>
      <c r="P1483">
        <f t="shared" si="93"/>
        <v>255.67</v>
      </c>
      <c r="Q1483" s="12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5" x14ac:dyDescent="0.25">
      <c r="A1484" s="10">
        <v>1482</v>
      </c>
      <c r="B1484" s="1" t="s">
        <v>1483</v>
      </c>
      <c r="C1484" s="1" t="s">
        <v>5592</v>
      </c>
      <c r="D1484" s="3">
        <v>5000</v>
      </c>
      <c r="E1484" s="4">
        <v>1535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31</v>
      </c>
      <c r="P1484">
        <f t="shared" si="93"/>
        <v>1535</v>
      </c>
      <c r="Q1484" s="12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60" x14ac:dyDescent="0.25">
      <c r="A1485" s="10">
        <v>1483</v>
      </c>
      <c r="B1485" s="1" t="s">
        <v>1484</v>
      </c>
      <c r="C1485" s="1" t="s">
        <v>5593</v>
      </c>
      <c r="D1485" s="3">
        <v>7000</v>
      </c>
      <c r="E1485" s="4">
        <v>980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14</v>
      </c>
      <c r="P1485">
        <f t="shared" si="93"/>
        <v>490</v>
      </c>
      <c r="Q1485" s="12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x14ac:dyDescent="0.25">
      <c r="A1486" s="10">
        <v>1484</v>
      </c>
      <c r="B1486" s="1" t="s">
        <v>1485</v>
      </c>
      <c r="C1486" s="1" t="s">
        <v>5594</v>
      </c>
      <c r="D1486" s="3">
        <v>2000</v>
      </c>
      <c r="E1486" s="4">
        <v>5422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271</v>
      </c>
      <c r="P1486">
        <f t="shared" si="93"/>
        <v>0</v>
      </c>
      <c r="Q1486" s="12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60" x14ac:dyDescent="0.25">
      <c r="A1487" s="10">
        <v>1485</v>
      </c>
      <c r="B1487" s="1" t="s">
        <v>1486</v>
      </c>
      <c r="C1487" s="1" t="s">
        <v>5595</v>
      </c>
      <c r="D1487" s="3">
        <v>6700</v>
      </c>
      <c r="E1487" s="4">
        <v>1005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15</v>
      </c>
      <c r="P1487">
        <f t="shared" si="93"/>
        <v>335</v>
      </c>
      <c r="Q1487" s="12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60" x14ac:dyDescent="0.25">
      <c r="A1488" s="10">
        <v>1486</v>
      </c>
      <c r="B1488" s="1" t="s">
        <v>1487</v>
      </c>
      <c r="C1488" s="1" t="s">
        <v>5596</v>
      </c>
      <c r="D1488" s="3">
        <v>20000</v>
      </c>
      <c r="E1488" s="4">
        <v>61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20.329999999999998</v>
      </c>
      <c r="Q1488" s="12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5" x14ac:dyDescent="0.25">
      <c r="A1489" s="10">
        <v>1487</v>
      </c>
      <c r="B1489" s="1" t="s">
        <v>1488</v>
      </c>
      <c r="C1489" s="1" t="s">
        <v>5597</v>
      </c>
      <c r="D1489" s="3">
        <v>10000</v>
      </c>
      <c r="E1489" s="4">
        <v>410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4</v>
      </c>
      <c r="P1489">
        <f t="shared" si="93"/>
        <v>0</v>
      </c>
      <c r="Q1489" s="12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5" x14ac:dyDescent="0.25">
      <c r="A1490" s="10">
        <v>1488</v>
      </c>
      <c r="B1490" s="1" t="s">
        <v>1489</v>
      </c>
      <c r="C1490" s="1" t="s">
        <v>5598</v>
      </c>
      <c r="D1490" s="3">
        <v>15000</v>
      </c>
      <c r="E1490" s="4">
        <v>140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1</v>
      </c>
      <c r="P1490">
        <f t="shared" si="93"/>
        <v>23.33</v>
      </c>
      <c r="Q1490" s="12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5" x14ac:dyDescent="0.25">
      <c r="A1491" s="10">
        <v>1489</v>
      </c>
      <c r="B1491" s="1" t="s">
        <v>1490</v>
      </c>
      <c r="C1491" s="1" t="s">
        <v>5599</v>
      </c>
      <c r="D1491" s="3">
        <v>5000</v>
      </c>
      <c r="E1491" s="4">
        <v>1535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31</v>
      </c>
      <c r="P1491">
        <f t="shared" si="93"/>
        <v>0</v>
      </c>
      <c r="Q1491" s="12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5" x14ac:dyDescent="0.25">
      <c r="A1492" s="10">
        <v>1490</v>
      </c>
      <c r="B1492" s="1" t="s">
        <v>1491</v>
      </c>
      <c r="C1492" s="1" t="s">
        <v>5600</v>
      </c>
      <c r="D1492" s="3">
        <v>2900</v>
      </c>
      <c r="E1492" s="4">
        <v>3674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127</v>
      </c>
      <c r="P1492">
        <f t="shared" si="93"/>
        <v>193.37</v>
      </c>
      <c r="Q1492" s="12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45" x14ac:dyDescent="0.25">
      <c r="A1493" s="10">
        <v>1491</v>
      </c>
      <c r="B1493" s="1" t="s">
        <v>1492</v>
      </c>
      <c r="C1493" s="1" t="s">
        <v>5601</v>
      </c>
      <c r="D1493" s="3">
        <v>1200</v>
      </c>
      <c r="E1493" s="4">
        <v>10235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853</v>
      </c>
      <c r="P1493">
        <f t="shared" si="93"/>
        <v>10235</v>
      </c>
      <c r="Q1493" s="12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60" x14ac:dyDescent="0.25">
      <c r="A1494" s="10">
        <v>1492</v>
      </c>
      <c r="B1494" s="1" t="s">
        <v>1493</v>
      </c>
      <c r="C1494" s="1" t="s">
        <v>5602</v>
      </c>
      <c r="D1494" s="3">
        <v>4000</v>
      </c>
      <c r="E1494" s="4">
        <v>2182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55</v>
      </c>
      <c r="P1494">
        <f t="shared" si="93"/>
        <v>1091</v>
      </c>
      <c r="Q1494" s="12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45" x14ac:dyDescent="0.25">
      <c r="A1495" s="10">
        <v>1493</v>
      </c>
      <c r="B1495" s="1" t="s">
        <v>1494</v>
      </c>
      <c r="C1495" s="1" t="s">
        <v>5603</v>
      </c>
      <c r="D1495" s="3">
        <v>2400</v>
      </c>
      <c r="E1495" s="4">
        <v>5003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208</v>
      </c>
      <c r="P1495">
        <f t="shared" si="93"/>
        <v>0</v>
      </c>
      <c r="Q1495" s="12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60" x14ac:dyDescent="0.25">
      <c r="A1496" s="10">
        <v>1494</v>
      </c>
      <c r="B1496" s="1" t="s">
        <v>1495</v>
      </c>
      <c r="C1496" s="1" t="s">
        <v>5604</v>
      </c>
      <c r="D1496" s="3">
        <v>5000</v>
      </c>
      <c r="E1496" s="4">
        <v>1536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31</v>
      </c>
      <c r="P1496">
        <f t="shared" si="93"/>
        <v>139.63999999999999</v>
      </c>
      <c r="Q1496" s="12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0" x14ac:dyDescent="0.25">
      <c r="A1497" s="10">
        <v>1495</v>
      </c>
      <c r="B1497" s="1" t="s">
        <v>1496</v>
      </c>
      <c r="C1497" s="1" t="s">
        <v>5605</v>
      </c>
      <c r="D1497" s="3">
        <v>2000</v>
      </c>
      <c r="E1497" s="4">
        <v>5430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272</v>
      </c>
      <c r="P1497">
        <f t="shared" si="93"/>
        <v>0</v>
      </c>
      <c r="Q1497" s="12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5" x14ac:dyDescent="0.25">
      <c r="A1498" s="10">
        <v>1496</v>
      </c>
      <c r="B1498" s="1" t="s">
        <v>1497</v>
      </c>
      <c r="C1498" s="1" t="s">
        <v>5606</v>
      </c>
      <c r="D1498" s="3">
        <v>1500</v>
      </c>
      <c r="E1498" s="4">
        <v>8026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535</v>
      </c>
      <c r="P1498">
        <f t="shared" si="93"/>
        <v>0</v>
      </c>
      <c r="Q1498" s="12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60" x14ac:dyDescent="0.25">
      <c r="A1499" s="10">
        <v>1497</v>
      </c>
      <c r="B1499" s="1" t="s">
        <v>1498</v>
      </c>
      <c r="C1499" s="1" t="s">
        <v>5607</v>
      </c>
      <c r="D1499" s="3">
        <v>15000</v>
      </c>
      <c r="E1499" s="4">
        <v>140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1</v>
      </c>
      <c r="P1499">
        <f t="shared" si="93"/>
        <v>140</v>
      </c>
      <c r="Q1499" s="12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60" x14ac:dyDescent="0.25">
      <c r="A1500" s="10">
        <v>1498</v>
      </c>
      <c r="B1500" s="1" t="s">
        <v>1499</v>
      </c>
      <c r="C1500" s="1" t="s">
        <v>5608</v>
      </c>
      <c r="D1500" s="3">
        <v>3000</v>
      </c>
      <c r="E1500" s="4">
        <v>3060.22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102</v>
      </c>
      <c r="P1500">
        <f t="shared" si="93"/>
        <v>1020.07</v>
      </c>
      <c r="Q1500" s="12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60" x14ac:dyDescent="0.25">
      <c r="A1501" s="10">
        <v>1499</v>
      </c>
      <c r="B1501" s="1" t="s">
        <v>1500</v>
      </c>
      <c r="C1501" s="1" t="s">
        <v>5609</v>
      </c>
      <c r="D1501" s="3">
        <v>2000</v>
      </c>
      <c r="E1501" s="4">
        <v>5431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272</v>
      </c>
      <c r="P1501">
        <f t="shared" si="93"/>
        <v>5431</v>
      </c>
      <c r="Q1501" s="12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60" x14ac:dyDescent="0.25">
      <c r="A1502" s="10">
        <v>1500</v>
      </c>
      <c r="B1502" s="1" t="s">
        <v>1501</v>
      </c>
      <c r="C1502" s="1" t="s">
        <v>5610</v>
      </c>
      <c r="D1502" s="3">
        <v>2800</v>
      </c>
      <c r="E1502" s="4">
        <v>3750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134</v>
      </c>
      <c r="P1502">
        <f t="shared" si="93"/>
        <v>250</v>
      </c>
      <c r="Q1502" s="12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45" x14ac:dyDescent="0.25">
      <c r="A1503" s="10">
        <v>1501</v>
      </c>
      <c r="B1503" s="1" t="s">
        <v>1502</v>
      </c>
      <c r="C1503" s="1" t="s">
        <v>5611</v>
      </c>
      <c r="D1503" s="3">
        <v>52000</v>
      </c>
      <c r="E1503" s="4">
        <v>0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0</v>
      </c>
      <c r="P1503">
        <f t="shared" si="93"/>
        <v>0</v>
      </c>
      <c r="Q1503" s="12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60" x14ac:dyDescent="0.25">
      <c r="A1504" s="10">
        <v>1502</v>
      </c>
      <c r="B1504" s="1" t="s">
        <v>1503</v>
      </c>
      <c r="C1504" s="1" t="s">
        <v>5612</v>
      </c>
      <c r="D1504" s="3">
        <v>22000</v>
      </c>
      <c r="E1504" s="4">
        <v>50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0</v>
      </c>
      <c r="P1504">
        <f t="shared" si="93"/>
        <v>0.15</v>
      </c>
      <c r="Q1504" s="12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60" x14ac:dyDescent="0.25">
      <c r="A1505" s="10">
        <v>1503</v>
      </c>
      <c r="B1505" s="1" t="s">
        <v>1504</v>
      </c>
      <c r="C1505" s="1" t="s">
        <v>5613</v>
      </c>
      <c r="D1505" s="3">
        <v>3750</v>
      </c>
      <c r="E1505" s="4">
        <v>2500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67</v>
      </c>
      <c r="P1505">
        <f t="shared" si="93"/>
        <v>35.21</v>
      </c>
      <c r="Q1505" s="12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45" x14ac:dyDescent="0.25">
      <c r="A1506" s="10">
        <v>1504</v>
      </c>
      <c r="B1506" s="1" t="s">
        <v>1505</v>
      </c>
      <c r="C1506" s="1" t="s">
        <v>5614</v>
      </c>
      <c r="D1506" s="3">
        <v>6500</v>
      </c>
      <c r="E1506" s="4">
        <v>1025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16</v>
      </c>
      <c r="P1506">
        <f t="shared" si="93"/>
        <v>3.81</v>
      </c>
      <c r="Q1506" s="12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60" x14ac:dyDescent="0.25">
      <c r="A1507" s="10">
        <v>1505</v>
      </c>
      <c r="B1507" s="1" t="s">
        <v>1506</v>
      </c>
      <c r="C1507" s="1" t="s">
        <v>5615</v>
      </c>
      <c r="D1507" s="3">
        <v>16000</v>
      </c>
      <c r="E1507" s="4">
        <v>106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</v>
      </c>
      <c r="P1507">
        <f t="shared" si="93"/>
        <v>0.31</v>
      </c>
      <c r="Q1507" s="12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5" x14ac:dyDescent="0.25">
      <c r="A1508" s="10">
        <v>1506</v>
      </c>
      <c r="B1508" s="1" t="s">
        <v>1507</v>
      </c>
      <c r="C1508" s="1" t="s">
        <v>5616</v>
      </c>
      <c r="D1508" s="3">
        <v>1500</v>
      </c>
      <c r="E1508" s="4">
        <v>8035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536</v>
      </c>
      <c r="P1508">
        <f t="shared" si="93"/>
        <v>186.86</v>
      </c>
      <c r="Q1508" s="12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60" x14ac:dyDescent="0.25">
      <c r="A1509" s="10">
        <v>1507</v>
      </c>
      <c r="B1509" s="1" t="s">
        <v>1508</v>
      </c>
      <c r="C1509" s="1" t="s">
        <v>5617</v>
      </c>
      <c r="D1509" s="3">
        <v>1200</v>
      </c>
      <c r="E1509" s="4">
        <v>10235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853</v>
      </c>
      <c r="P1509">
        <f t="shared" si="93"/>
        <v>310.14999999999998</v>
      </c>
      <c r="Q1509" s="12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5" x14ac:dyDescent="0.25">
      <c r="A1510" s="10">
        <v>1508</v>
      </c>
      <c r="B1510" s="1" t="s">
        <v>1509</v>
      </c>
      <c r="C1510" s="1" t="s">
        <v>5618</v>
      </c>
      <c r="D1510" s="3">
        <v>18500</v>
      </c>
      <c r="E1510" s="4">
        <v>92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0</v>
      </c>
      <c r="P1510">
        <f t="shared" si="93"/>
        <v>0.44</v>
      </c>
      <c r="Q1510" s="12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60" x14ac:dyDescent="0.25">
      <c r="A1511" s="10">
        <v>1509</v>
      </c>
      <c r="B1511" s="1" t="s">
        <v>1510</v>
      </c>
      <c r="C1511" s="1" t="s">
        <v>5619</v>
      </c>
      <c r="D1511" s="3">
        <v>17500</v>
      </c>
      <c r="E1511" s="4">
        <v>100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</v>
      </c>
      <c r="P1511">
        <f t="shared" si="93"/>
        <v>0.51</v>
      </c>
      <c r="Q1511" s="12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60" x14ac:dyDescent="0.25">
      <c r="A1512" s="10">
        <v>1510</v>
      </c>
      <c r="B1512" s="1" t="s">
        <v>1511</v>
      </c>
      <c r="C1512" s="1" t="s">
        <v>5620</v>
      </c>
      <c r="D1512" s="3">
        <v>16000</v>
      </c>
      <c r="E1512" s="4">
        <v>106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</v>
      </c>
      <c r="P1512">
        <f t="shared" si="93"/>
        <v>0.26</v>
      </c>
      <c r="Q1512" s="12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60" x14ac:dyDescent="0.25">
      <c r="A1513" s="10">
        <v>1511</v>
      </c>
      <c r="B1513" s="1" t="s">
        <v>1512</v>
      </c>
      <c r="C1513" s="1" t="s">
        <v>5621</v>
      </c>
      <c r="D1513" s="3">
        <v>14000</v>
      </c>
      <c r="E1513" s="4">
        <v>210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2</v>
      </c>
      <c r="P1513">
        <f t="shared" si="93"/>
        <v>1.02</v>
      </c>
      <c r="Q1513" s="12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60" x14ac:dyDescent="0.25">
      <c r="A1514" s="10">
        <v>1512</v>
      </c>
      <c r="B1514" s="1" t="s">
        <v>1513</v>
      </c>
      <c r="C1514" s="1" t="s">
        <v>5622</v>
      </c>
      <c r="D1514" s="3">
        <v>3500</v>
      </c>
      <c r="E1514" s="4">
        <v>2575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74</v>
      </c>
      <c r="P1514">
        <f t="shared" si="93"/>
        <v>7.69</v>
      </c>
      <c r="Q1514" s="12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5" x14ac:dyDescent="0.25">
      <c r="A1515" s="10">
        <v>1513</v>
      </c>
      <c r="B1515" s="1" t="s">
        <v>1514</v>
      </c>
      <c r="C1515" s="1" t="s">
        <v>5623</v>
      </c>
      <c r="D1515" s="3">
        <v>8000</v>
      </c>
      <c r="E1515" s="4">
        <v>715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9</v>
      </c>
      <c r="P1515">
        <f t="shared" si="93"/>
        <v>3.33</v>
      </c>
      <c r="Q1515" s="12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5" x14ac:dyDescent="0.25">
      <c r="A1516" s="10">
        <v>1514</v>
      </c>
      <c r="B1516" s="1" t="s">
        <v>1515</v>
      </c>
      <c r="C1516" s="1" t="s">
        <v>5624</v>
      </c>
      <c r="D1516" s="3">
        <v>25000</v>
      </c>
      <c r="E1516" s="4">
        <v>30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0</v>
      </c>
      <c r="P1516">
        <f t="shared" si="93"/>
        <v>0.17</v>
      </c>
      <c r="Q1516" s="12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60" x14ac:dyDescent="0.25">
      <c r="A1517" s="10">
        <v>1515</v>
      </c>
      <c r="B1517" s="1" t="s">
        <v>1516</v>
      </c>
      <c r="C1517" s="1" t="s">
        <v>5625</v>
      </c>
      <c r="D1517" s="3">
        <v>300000</v>
      </c>
      <c r="E1517" s="4">
        <v>0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0</v>
      </c>
      <c r="P1517">
        <f t="shared" si="93"/>
        <v>0</v>
      </c>
      <c r="Q1517" s="12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5" x14ac:dyDescent="0.25">
      <c r="A1518" s="10">
        <v>1516</v>
      </c>
      <c r="B1518" s="1" t="s">
        <v>1517</v>
      </c>
      <c r="C1518" s="1" t="s">
        <v>5626</v>
      </c>
      <c r="D1518" s="3">
        <v>17000</v>
      </c>
      <c r="E1518" s="4">
        <v>102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</v>
      </c>
      <c r="P1518">
        <f t="shared" si="93"/>
        <v>0.88</v>
      </c>
      <c r="Q1518" s="12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60" x14ac:dyDescent="0.25">
      <c r="A1519" s="10">
        <v>1517</v>
      </c>
      <c r="B1519" s="1" t="s">
        <v>1518</v>
      </c>
      <c r="C1519" s="1" t="s">
        <v>5627</v>
      </c>
      <c r="D1519" s="3">
        <v>15000</v>
      </c>
      <c r="E1519" s="4">
        <v>140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</v>
      </c>
      <c r="P1519">
        <f t="shared" si="93"/>
        <v>0.23</v>
      </c>
      <c r="Q1519" s="12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0" x14ac:dyDescent="0.25">
      <c r="A1520" s="10">
        <v>1518</v>
      </c>
      <c r="B1520" s="1" t="s">
        <v>1519</v>
      </c>
      <c r="C1520" s="1" t="s">
        <v>5628</v>
      </c>
      <c r="D1520" s="3">
        <v>15000</v>
      </c>
      <c r="E1520" s="4">
        <v>140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1</v>
      </c>
      <c r="P1520">
        <f t="shared" si="93"/>
        <v>0.59</v>
      </c>
      <c r="Q1520" s="12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60" x14ac:dyDescent="0.25">
      <c r="A1521" s="10">
        <v>1519</v>
      </c>
      <c r="B1521" s="1" t="s">
        <v>1520</v>
      </c>
      <c r="C1521" s="1" t="s">
        <v>5629</v>
      </c>
      <c r="D1521" s="3">
        <v>9000</v>
      </c>
      <c r="E1521" s="4">
        <v>621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7</v>
      </c>
      <c r="P1521">
        <f t="shared" si="93"/>
        <v>4.28</v>
      </c>
      <c r="Q1521" s="12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45" x14ac:dyDescent="0.25">
      <c r="A1522" s="10">
        <v>1520</v>
      </c>
      <c r="B1522" s="1" t="s">
        <v>1521</v>
      </c>
      <c r="C1522" s="1" t="s">
        <v>5630</v>
      </c>
      <c r="D1522" s="3">
        <v>18000</v>
      </c>
      <c r="E1522" s="4">
        <v>100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</v>
      </c>
      <c r="P1522">
        <f t="shared" si="93"/>
        <v>0.6</v>
      </c>
      <c r="Q1522" s="12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5" x14ac:dyDescent="0.25">
      <c r="A1523" s="10">
        <v>1521</v>
      </c>
      <c r="B1523" s="1" t="s">
        <v>1522</v>
      </c>
      <c r="C1523" s="1" t="s">
        <v>5631</v>
      </c>
      <c r="D1523" s="3">
        <v>37500</v>
      </c>
      <c r="E1523" s="4">
        <v>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0</v>
      </c>
      <c r="P1523">
        <f t="shared" si="93"/>
        <v>0.02</v>
      </c>
      <c r="Q1523" s="12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60" x14ac:dyDescent="0.25">
      <c r="A1524" s="10">
        <v>1522</v>
      </c>
      <c r="B1524" s="1" t="s">
        <v>1523</v>
      </c>
      <c r="C1524" s="1" t="s">
        <v>5632</v>
      </c>
      <c r="D1524" s="3">
        <v>43500</v>
      </c>
      <c r="E1524" s="4">
        <v>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0</v>
      </c>
      <c r="P1524">
        <f t="shared" si="93"/>
        <v>0</v>
      </c>
      <c r="Q1524" s="12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60" x14ac:dyDescent="0.25">
      <c r="A1525" s="10">
        <v>1523</v>
      </c>
      <c r="B1525" s="1" t="s">
        <v>1524</v>
      </c>
      <c r="C1525" s="1" t="s">
        <v>5633</v>
      </c>
      <c r="D1525" s="3">
        <v>18500</v>
      </c>
      <c r="E1525" s="4">
        <v>93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</v>
      </c>
      <c r="P1525">
        <f t="shared" si="93"/>
        <v>0.39</v>
      </c>
      <c r="Q1525" s="12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5" x14ac:dyDescent="0.25">
      <c r="A1526" s="10">
        <v>1524</v>
      </c>
      <c r="B1526" s="1" t="s">
        <v>1525</v>
      </c>
      <c r="C1526" s="1" t="s">
        <v>5634</v>
      </c>
      <c r="D1526" s="3">
        <v>3000</v>
      </c>
      <c r="E1526" s="4">
        <v>3061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102</v>
      </c>
      <c r="P1526">
        <f t="shared" si="93"/>
        <v>109.32</v>
      </c>
      <c r="Q1526" s="12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60" x14ac:dyDescent="0.25">
      <c r="A1527" s="10">
        <v>1525</v>
      </c>
      <c r="B1527" s="1" t="s">
        <v>1526</v>
      </c>
      <c r="C1527" s="1" t="s">
        <v>5635</v>
      </c>
      <c r="D1527" s="3">
        <v>2600</v>
      </c>
      <c r="E1527" s="4">
        <v>3916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151</v>
      </c>
      <c r="P1527">
        <f t="shared" si="93"/>
        <v>27.97</v>
      </c>
      <c r="Q1527" s="12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60" x14ac:dyDescent="0.25">
      <c r="A1528" s="10">
        <v>1526</v>
      </c>
      <c r="B1528" s="1" t="s">
        <v>1527</v>
      </c>
      <c r="C1528" s="1" t="s">
        <v>5636</v>
      </c>
      <c r="D1528" s="3">
        <v>23000</v>
      </c>
      <c r="E1528" s="4">
        <v>45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0</v>
      </c>
      <c r="P1528">
        <f t="shared" si="93"/>
        <v>0.16</v>
      </c>
      <c r="Q1528" s="12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45" x14ac:dyDescent="0.25">
      <c r="A1529" s="10">
        <v>1527</v>
      </c>
      <c r="B1529" s="1" t="s">
        <v>1528</v>
      </c>
      <c r="C1529" s="1" t="s">
        <v>5637</v>
      </c>
      <c r="D1529" s="3">
        <v>3500</v>
      </c>
      <c r="E1529" s="4">
        <v>2576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74</v>
      </c>
      <c r="P1529">
        <f t="shared" si="93"/>
        <v>36.799999999999997</v>
      </c>
      <c r="Q1529" s="12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0" x14ac:dyDescent="0.25">
      <c r="A1530" s="10">
        <v>1528</v>
      </c>
      <c r="B1530" s="1" t="s">
        <v>1529</v>
      </c>
      <c r="C1530" s="1" t="s">
        <v>5638</v>
      </c>
      <c r="D1530" s="3">
        <v>3000</v>
      </c>
      <c r="E1530" s="4">
        <v>3062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102</v>
      </c>
      <c r="P1530">
        <f t="shared" si="93"/>
        <v>19.14</v>
      </c>
      <c r="Q1530" s="12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45" x14ac:dyDescent="0.25">
      <c r="A1531" s="10">
        <v>1529</v>
      </c>
      <c r="B1531" s="1" t="s">
        <v>1530</v>
      </c>
      <c r="C1531" s="1" t="s">
        <v>5639</v>
      </c>
      <c r="D1531" s="3">
        <v>19000</v>
      </c>
      <c r="E1531" s="4">
        <v>85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0</v>
      </c>
      <c r="P1531">
        <f t="shared" si="93"/>
        <v>0.6</v>
      </c>
      <c r="Q1531" s="12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60" x14ac:dyDescent="0.25">
      <c r="A1532" s="10">
        <v>1530</v>
      </c>
      <c r="B1532" s="1" t="s">
        <v>1531</v>
      </c>
      <c r="C1532" s="1" t="s">
        <v>5640</v>
      </c>
      <c r="D1532" s="3">
        <v>35000</v>
      </c>
      <c r="E1532" s="4">
        <v>6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0</v>
      </c>
      <c r="P1532">
        <f t="shared" si="93"/>
        <v>0.01</v>
      </c>
      <c r="Q1532" s="12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60" x14ac:dyDescent="0.25">
      <c r="A1533" s="10">
        <v>1531</v>
      </c>
      <c r="B1533" s="1" t="s">
        <v>1532</v>
      </c>
      <c r="C1533" s="1" t="s">
        <v>5641</v>
      </c>
      <c r="D1533" s="3">
        <v>2350</v>
      </c>
      <c r="E1533" s="4">
        <v>5025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214</v>
      </c>
      <c r="P1533">
        <f t="shared" si="93"/>
        <v>68.84</v>
      </c>
      <c r="Q1533" s="12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60" x14ac:dyDescent="0.25">
      <c r="A1534" s="10">
        <v>1532</v>
      </c>
      <c r="B1534" s="1" t="s">
        <v>1533</v>
      </c>
      <c r="C1534" s="1" t="s">
        <v>5642</v>
      </c>
      <c r="D1534" s="3">
        <v>5000</v>
      </c>
      <c r="E1534" s="4">
        <v>1537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31</v>
      </c>
      <c r="P1534">
        <f t="shared" si="93"/>
        <v>5.23</v>
      </c>
      <c r="Q1534" s="12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45" x14ac:dyDescent="0.25">
      <c r="A1535" s="10">
        <v>1533</v>
      </c>
      <c r="B1535" s="1" t="s">
        <v>1534</v>
      </c>
      <c r="C1535" s="1" t="s">
        <v>5643</v>
      </c>
      <c r="D1535" s="3">
        <v>45000</v>
      </c>
      <c r="E1535" s="4">
        <v>1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0</v>
      </c>
      <c r="P1535">
        <f t="shared" si="93"/>
        <v>0</v>
      </c>
      <c r="Q1535" s="12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60" x14ac:dyDescent="0.25">
      <c r="A1536" s="10">
        <v>1534</v>
      </c>
      <c r="B1536" s="1" t="s">
        <v>1535</v>
      </c>
      <c r="C1536" s="1" t="s">
        <v>5644</v>
      </c>
      <c r="D1536" s="3">
        <v>7500</v>
      </c>
      <c r="E1536" s="4">
        <v>865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12</v>
      </c>
      <c r="P1536">
        <f t="shared" si="93"/>
        <v>2.34</v>
      </c>
      <c r="Q1536" s="12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60" x14ac:dyDescent="0.25">
      <c r="A1537" s="10">
        <v>1535</v>
      </c>
      <c r="B1537" s="1" t="s">
        <v>1536</v>
      </c>
      <c r="C1537" s="1" t="s">
        <v>5645</v>
      </c>
      <c r="D1537" s="3">
        <v>4000</v>
      </c>
      <c r="E1537" s="4">
        <v>2182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55</v>
      </c>
      <c r="P1537">
        <f t="shared" si="93"/>
        <v>19.84</v>
      </c>
      <c r="Q1537" s="12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60" x14ac:dyDescent="0.25">
      <c r="A1538" s="10">
        <v>1536</v>
      </c>
      <c r="B1538" s="1" t="s">
        <v>1537</v>
      </c>
      <c r="C1538" s="1" t="s">
        <v>5646</v>
      </c>
      <c r="D1538" s="3">
        <v>12000</v>
      </c>
      <c r="E1538" s="4">
        <v>262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</v>
      </c>
      <c r="P1538">
        <f t="shared" si="93"/>
        <v>0.57999999999999996</v>
      </c>
      <c r="Q1538" s="12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5" x14ac:dyDescent="0.25">
      <c r="A1539" s="10">
        <v>1537</v>
      </c>
      <c r="B1539" s="1" t="s">
        <v>1538</v>
      </c>
      <c r="C1539" s="1" t="s">
        <v>5647</v>
      </c>
      <c r="D1539" s="3">
        <v>12000</v>
      </c>
      <c r="E1539" s="4">
        <v>264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2</v>
      </c>
      <c r="P1539">
        <f t="shared" ref="P1539:P1602" si="97">IFERROR(ROUND(E1539/L1539,2),0)</f>
        <v>1.18</v>
      </c>
      <c r="Q1539" s="12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5" x14ac:dyDescent="0.25">
      <c r="A1540" s="10">
        <v>1538</v>
      </c>
      <c r="B1540" s="1" t="s">
        <v>1539</v>
      </c>
      <c r="C1540" s="1" t="s">
        <v>5648</v>
      </c>
      <c r="D1540" s="3">
        <v>7000</v>
      </c>
      <c r="E1540" s="4">
        <v>986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14</v>
      </c>
      <c r="P1540">
        <f t="shared" si="97"/>
        <v>21.43</v>
      </c>
      <c r="Q1540" s="12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60" x14ac:dyDescent="0.25">
      <c r="A1541" s="10">
        <v>1539</v>
      </c>
      <c r="B1541" s="1" t="s">
        <v>1540</v>
      </c>
      <c r="C1541" s="1" t="s">
        <v>5649</v>
      </c>
      <c r="D1541" s="3">
        <v>20000</v>
      </c>
      <c r="E1541" s="4">
        <v>61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0</v>
      </c>
      <c r="P1541">
        <f t="shared" si="97"/>
        <v>0.21</v>
      </c>
      <c r="Q1541" s="12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60" x14ac:dyDescent="0.25">
      <c r="A1542" s="10">
        <v>1540</v>
      </c>
      <c r="B1542" s="1" t="s">
        <v>1541</v>
      </c>
      <c r="C1542" s="1" t="s">
        <v>5650</v>
      </c>
      <c r="D1542" s="3">
        <v>15000</v>
      </c>
      <c r="E1542" s="4">
        <v>141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</v>
      </c>
      <c r="P1542">
        <f t="shared" si="97"/>
        <v>1.44</v>
      </c>
      <c r="Q1542" s="12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5" x14ac:dyDescent="0.25">
      <c r="A1543" s="10">
        <v>1541</v>
      </c>
      <c r="B1543" s="1" t="s">
        <v>1542</v>
      </c>
      <c r="C1543" s="1" t="s">
        <v>5651</v>
      </c>
      <c r="D1543" s="3">
        <v>18000</v>
      </c>
      <c r="E1543" s="4">
        <v>100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1</v>
      </c>
      <c r="P1543">
        <f t="shared" si="97"/>
        <v>50</v>
      </c>
      <c r="Q1543" s="12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60" x14ac:dyDescent="0.25">
      <c r="A1544" s="10">
        <v>1542</v>
      </c>
      <c r="B1544" s="1" t="s">
        <v>1543</v>
      </c>
      <c r="C1544" s="1" t="s">
        <v>5652</v>
      </c>
      <c r="D1544" s="3">
        <v>500</v>
      </c>
      <c r="E1544" s="4">
        <v>31404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6281</v>
      </c>
      <c r="P1544">
        <f t="shared" si="97"/>
        <v>31404</v>
      </c>
      <c r="Q1544" s="12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5" x14ac:dyDescent="0.25">
      <c r="A1545" s="10">
        <v>1543</v>
      </c>
      <c r="B1545" s="1" t="s">
        <v>1544</v>
      </c>
      <c r="C1545" s="1" t="s">
        <v>5653</v>
      </c>
      <c r="D1545" s="3">
        <v>2250</v>
      </c>
      <c r="E1545" s="4">
        <v>5046.5200000000004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224</v>
      </c>
      <c r="P1545">
        <f t="shared" si="97"/>
        <v>5046.5200000000004</v>
      </c>
      <c r="Q1545" s="12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5" x14ac:dyDescent="0.25">
      <c r="A1546" s="10">
        <v>1544</v>
      </c>
      <c r="B1546" s="1" t="s">
        <v>1545</v>
      </c>
      <c r="C1546" s="1" t="s">
        <v>5654</v>
      </c>
      <c r="D1546" s="3">
        <v>1000</v>
      </c>
      <c r="E1546" s="4">
        <v>12007.18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1201</v>
      </c>
      <c r="P1546">
        <f t="shared" si="97"/>
        <v>0</v>
      </c>
      <c r="Q1546" s="12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5" x14ac:dyDescent="0.25">
      <c r="A1547" s="10">
        <v>1545</v>
      </c>
      <c r="B1547" s="1" t="s">
        <v>1546</v>
      </c>
      <c r="C1547" s="1" t="s">
        <v>5655</v>
      </c>
      <c r="D1547" s="3">
        <v>3000</v>
      </c>
      <c r="E1547" s="4">
        <v>3067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102</v>
      </c>
      <c r="P1547">
        <f t="shared" si="97"/>
        <v>3067</v>
      </c>
      <c r="Q1547" s="12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60" x14ac:dyDescent="0.25">
      <c r="A1548" s="10">
        <v>1546</v>
      </c>
      <c r="B1548" s="1" t="s">
        <v>1547</v>
      </c>
      <c r="C1548" s="1" t="s">
        <v>5656</v>
      </c>
      <c r="D1548" s="3">
        <v>1000</v>
      </c>
      <c r="E1548" s="4">
        <v>12029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1203</v>
      </c>
      <c r="P1548">
        <f t="shared" si="97"/>
        <v>1093.55</v>
      </c>
      <c r="Q1548" s="12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5" x14ac:dyDescent="0.25">
      <c r="A1549" s="10">
        <v>1547</v>
      </c>
      <c r="B1549" s="1" t="s">
        <v>1548</v>
      </c>
      <c r="C1549" s="1" t="s">
        <v>5657</v>
      </c>
      <c r="D1549" s="3">
        <v>20</v>
      </c>
      <c r="E1549" s="4">
        <v>500784.27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2503921</v>
      </c>
      <c r="P1549">
        <f t="shared" si="97"/>
        <v>0</v>
      </c>
      <c r="Q1549" s="12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0" x14ac:dyDescent="0.25">
      <c r="A1550" s="10">
        <v>1548</v>
      </c>
      <c r="B1550" s="1" t="s">
        <v>1549</v>
      </c>
      <c r="C1550" s="1" t="s">
        <v>5658</v>
      </c>
      <c r="D1550" s="3">
        <v>700</v>
      </c>
      <c r="E1550" s="4">
        <v>22197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3171</v>
      </c>
      <c r="P1550">
        <f t="shared" si="97"/>
        <v>22197</v>
      </c>
      <c r="Q1550" s="12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5" x14ac:dyDescent="0.25">
      <c r="A1551" s="10">
        <v>1549</v>
      </c>
      <c r="B1551" s="1" t="s">
        <v>1550</v>
      </c>
      <c r="C1551" s="1" t="s">
        <v>5659</v>
      </c>
      <c r="D1551" s="3">
        <v>500</v>
      </c>
      <c r="E1551" s="4">
        <v>31522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6304</v>
      </c>
      <c r="P1551">
        <f t="shared" si="97"/>
        <v>5253.67</v>
      </c>
      <c r="Q1551" s="12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60" x14ac:dyDescent="0.25">
      <c r="A1552" s="10">
        <v>1550</v>
      </c>
      <c r="B1552" s="1" t="s">
        <v>1551</v>
      </c>
      <c r="C1552" s="1" t="s">
        <v>5660</v>
      </c>
      <c r="D1552" s="3">
        <v>750</v>
      </c>
      <c r="E1552" s="4">
        <v>20689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2759</v>
      </c>
      <c r="P1552">
        <f t="shared" si="97"/>
        <v>2955.57</v>
      </c>
      <c r="Q1552" s="12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60" x14ac:dyDescent="0.25">
      <c r="A1553" s="10">
        <v>1551</v>
      </c>
      <c r="B1553" s="1" t="s">
        <v>1552</v>
      </c>
      <c r="C1553" s="1" t="s">
        <v>5661</v>
      </c>
      <c r="D1553" s="3">
        <v>3500</v>
      </c>
      <c r="E1553" s="4">
        <v>2580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74</v>
      </c>
      <c r="P1553">
        <f t="shared" si="97"/>
        <v>0</v>
      </c>
      <c r="Q1553" s="12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60" x14ac:dyDescent="0.25">
      <c r="A1554" s="10">
        <v>1552</v>
      </c>
      <c r="B1554" s="1" t="s">
        <v>1553</v>
      </c>
      <c r="C1554" s="1" t="s">
        <v>5662</v>
      </c>
      <c r="D1554" s="3">
        <v>4300</v>
      </c>
      <c r="E1554" s="4">
        <v>2093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130.81</v>
      </c>
      <c r="Q1554" s="12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5" x14ac:dyDescent="0.25">
      <c r="A1555" s="10">
        <v>1553</v>
      </c>
      <c r="B1555" s="1" t="s">
        <v>1554</v>
      </c>
      <c r="C1555" s="1" t="s">
        <v>5663</v>
      </c>
      <c r="D1555" s="3">
        <v>6000</v>
      </c>
      <c r="E1555" s="4">
        <v>1082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18</v>
      </c>
      <c r="P1555">
        <f t="shared" si="97"/>
        <v>0</v>
      </c>
      <c r="Q1555" s="12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60" x14ac:dyDescent="0.25">
      <c r="A1556" s="10">
        <v>1554</v>
      </c>
      <c r="B1556" s="1" t="s">
        <v>1555</v>
      </c>
      <c r="C1556" s="1" t="s">
        <v>5664</v>
      </c>
      <c r="D1556" s="3">
        <v>20000</v>
      </c>
      <c r="E1556" s="4">
        <v>61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2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5" x14ac:dyDescent="0.25">
      <c r="A1557" s="10">
        <v>1555</v>
      </c>
      <c r="B1557" s="1" t="s">
        <v>1556</v>
      </c>
      <c r="C1557" s="1" t="s">
        <v>5665</v>
      </c>
      <c r="D1557" s="3">
        <v>750</v>
      </c>
      <c r="E1557" s="4">
        <v>20755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2767</v>
      </c>
      <c r="P1557">
        <f t="shared" si="97"/>
        <v>0</v>
      </c>
      <c r="Q1557" s="12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5" x14ac:dyDescent="0.25">
      <c r="A1558" s="10">
        <v>1556</v>
      </c>
      <c r="B1558" s="1" t="s">
        <v>1557</v>
      </c>
      <c r="C1558" s="1" t="s">
        <v>5666</v>
      </c>
      <c r="D1558" s="3">
        <v>1500</v>
      </c>
      <c r="E1558" s="4">
        <v>8053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537</v>
      </c>
      <c r="P1558">
        <f t="shared" si="97"/>
        <v>671.08</v>
      </c>
      <c r="Q1558" s="12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5" x14ac:dyDescent="0.25">
      <c r="A1559" s="10">
        <v>1557</v>
      </c>
      <c r="B1559" s="1" t="s">
        <v>1558</v>
      </c>
      <c r="C1559" s="1" t="s">
        <v>5667</v>
      </c>
      <c r="D1559" s="3">
        <v>2500</v>
      </c>
      <c r="E1559" s="4">
        <v>4140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166</v>
      </c>
      <c r="P1559">
        <f t="shared" si="97"/>
        <v>4140</v>
      </c>
      <c r="Q1559" s="12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45" x14ac:dyDescent="0.25">
      <c r="A1560" s="10">
        <v>1558</v>
      </c>
      <c r="B1560" s="1" t="s">
        <v>1559</v>
      </c>
      <c r="C1560" s="1" t="s">
        <v>5668</v>
      </c>
      <c r="D1560" s="3">
        <v>750</v>
      </c>
      <c r="E1560" s="4">
        <v>20820.330000000002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2776</v>
      </c>
      <c r="P1560">
        <f t="shared" si="97"/>
        <v>6940.11</v>
      </c>
      <c r="Q1560" s="12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45" x14ac:dyDescent="0.25">
      <c r="A1561" s="10">
        <v>1559</v>
      </c>
      <c r="B1561" s="1" t="s">
        <v>1560</v>
      </c>
      <c r="C1561" s="1" t="s">
        <v>5669</v>
      </c>
      <c r="D1561" s="3">
        <v>15000</v>
      </c>
      <c r="E1561" s="4">
        <v>141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1</v>
      </c>
      <c r="P1561">
        <f t="shared" si="97"/>
        <v>141</v>
      </c>
      <c r="Q1561" s="12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60" x14ac:dyDescent="0.25">
      <c r="A1562" s="10">
        <v>1560</v>
      </c>
      <c r="B1562" s="1" t="s">
        <v>1561</v>
      </c>
      <c r="C1562" s="1" t="s">
        <v>5670</v>
      </c>
      <c r="D1562" s="3">
        <v>2500</v>
      </c>
      <c r="E1562" s="4">
        <v>4145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166</v>
      </c>
      <c r="P1562">
        <f t="shared" si="97"/>
        <v>1036.25</v>
      </c>
      <c r="Q1562" s="12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60" x14ac:dyDescent="0.25">
      <c r="A1563" s="10">
        <v>1561</v>
      </c>
      <c r="B1563" s="1" t="s">
        <v>1562</v>
      </c>
      <c r="C1563" s="1" t="s">
        <v>5671</v>
      </c>
      <c r="D1563" s="3">
        <v>10000</v>
      </c>
      <c r="E1563" s="4">
        <v>410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4</v>
      </c>
      <c r="P1563">
        <f t="shared" si="97"/>
        <v>410</v>
      </c>
      <c r="Q1563" s="12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60" x14ac:dyDescent="0.25">
      <c r="A1564" s="10">
        <v>1562</v>
      </c>
      <c r="B1564" s="1" t="s">
        <v>1563</v>
      </c>
      <c r="C1564" s="1" t="s">
        <v>5672</v>
      </c>
      <c r="D1564" s="3">
        <v>4000</v>
      </c>
      <c r="E1564" s="4">
        <v>2191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55</v>
      </c>
      <c r="P1564">
        <f t="shared" si="97"/>
        <v>0</v>
      </c>
      <c r="Q1564" s="12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5" x14ac:dyDescent="0.25">
      <c r="A1565" s="10">
        <v>1563</v>
      </c>
      <c r="B1565" s="1" t="s">
        <v>1564</v>
      </c>
      <c r="C1565" s="1" t="s">
        <v>5673</v>
      </c>
      <c r="D1565" s="3">
        <v>6000</v>
      </c>
      <c r="E1565" s="4">
        <v>1082.5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18</v>
      </c>
      <c r="P1565">
        <f t="shared" si="97"/>
        <v>541.25</v>
      </c>
      <c r="Q1565" s="12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60" x14ac:dyDescent="0.25">
      <c r="A1566" s="10">
        <v>1564</v>
      </c>
      <c r="B1566" s="1" t="s">
        <v>1565</v>
      </c>
      <c r="C1566" s="1" t="s">
        <v>5674</v>
      </c>
      <c r="D1566" s="3">
        <v>10000</v>
      </c>
      <c r="E1566" s="4">
        <v>411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4</v>
      </c>
      <c r="P1566">
        <f t="shared" si="97"/>
        <v>411</v>
      </c>
      <c r="Q1566" s="12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60" x14ac:dyDescent="0.25">
      <c r="A1567" s="10">
        <v>1565</v>
      </c>
      <c r="B1567" s="1" t="s">
        <v>1566</v>
      </c>
      <c r="C1567" s="1" t="s">
        <v>5675</v>
      </c>
      <c r="D1567" s="3">
        <v>4000</v>
      </c>
      <c r="E1567" s="4">
        <v>2191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55</v>
      </c>
      <c r="P1567">
        <f t="shared" si="97"/>
        <v>2191</v>
      </c>
      <c r="Q1567" s="12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5" x14ac:dyDescent="0.25">
      <c r="A1568" s="10">
        <v>1566</v>
      </c>
      <c r="B1568" s="1" t="s">
        <v>1567</v>
      </c>
      <c r="C1568" s="1" t="s">
        <v>5676</v>
      </c>
      <c r="D1568" s="3">
        <v>30000</v>
      </c>
      <c r="E1568" s="4">
        <v>11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0</v>
      </c>
      <c r="P1568">
        <f t="shared" si="97"/>
        <v>0.19</v>
      </c>
      <c r="Q1568" s="12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60" x14ac:dyDescent="0.25">
      <c r="A1569" s="10">
        <v>1567</v>
      </c>
      <c r="B1569" s="1" t="s">
        <v>1568</v>
      </c>
      <c r="C1569" s="1" t="s">
        <v>5677</v>
      </c>
      <c r="D1569" s="3">
        <v>8500</v>
      </c>
      <c r="E1569" s="4">
        <v>644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8</v>
      </c>
      <c r="P1569">
        <f t="shared" si="97"/>
        <v>49.54</v>
      </c>
      <c r="Q1569" s="12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5" x14ac:dyDescent="0.25">
      <c r="A1570" s="10">
        <v>1568</v>
      </c>
      <c r="B1570" s="1" t="s">
        <v>1569</v>
      </c>
      <c r="C1570" s="1" t="s">
        <v>5678</v>
      </c>
      <c r="D1570" s="3">
        <v>25000</v>
      </c>
      <c r="E1570" s="4">
        <v>30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0</v>
      </c>
      <c r="P1570">
        <f t="shared" si="97"/>
        <v>1.36</v>
      </c>
      <c r="Q1570" s="12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x14ac:dyDescent="0.25">
      <c r="A1571" s="10">
        <v>1569</v>
      </c>
      <c r="B1571" s="1" t="s">
        <v>1570</v>
      </c>
      <c r="C1571" s="1" t="s">
        <v>5679</v>
      </c>
      <c r="D1571" s="3">
        <v>30000</v>
      </c>
      <c r="E1571" s="4">
        <v>11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2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0" x14ac:dyDescent="0.25">
      <c r="A1572" s="10">
        <v>1570</v>
      </c>
      <c r="B1572" s="1" t="s">
        <v>1571</v>
      </c>
      <c r="C1572" s="1" t="s">
        <v>5680</v>
      </c>
      <c r="D1572" s="3">
        <v>6000</v>
      </c>
      <c r="E1572" s="4">
        <v>1088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18</v>
      </c>
      <c r="P1572">
        <f t="shared" si="97"/>
        <v>20.92</v>
      </c>
      <c r="Q1572" s="12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60" x14ac:dyDescent="0.25">
      <c r="A1573" s="10">
        <v>1571</v>
      </c>
      <c r="B1573" s="1" t="s">
        <v>1572</v>
      </c>
      <c r="C1573" s="1" t="s">
        <v>5681</v>
      </c>
      <c r="D1573" s="3">
        <v>12100</v>
      </c>
      <c r="E1573" s="4">
        <v>250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2</v>
      </c>
      <c r="P1573">
        <f t="shared" si="97"/>
        <v>62.5</v>
      </c>
      <c r="Q1573" s="12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60" x14ac:dyDescent="0.25">
      <c r="A1574" s="10">
        <v>1572</v>
      </c>
      <c r="B1574" s="1" t="s">
        <v>1573</v>
      </c>
      <c r="C1574" s="1" t="s">
        <v>5682</v>
      </c>
      <c r="D1574" s="3">
        <v>2500</v>
      </c>
      <c r="E1574" s="4">
        <v>4150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166</v>
      </c>
      <c r="P1574">
        <f t="shared" si="97"/>
        <v>1383.33</v>
      </c>
      <c r="Q1574" s="12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60" x14ac:dyDescent="0.25">
      <c r="A1575" s="10">
        <v>1573</v>
      </c>
      <c r="B1575" s="1" t="s">
        <v>1574</v>
      </c>
      <c r="C1575" s="1" t="s">
        <v>5683</v>
      </c>
      <c r="D1575" s="3">
        <v>9000</v>
      </c>
      <c r="E1575" s="4">
        <v>622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7</v>
      </c>
      <c r="P1575">
        <f t="shared" si="97"/>
        <v>207.33</v>
      </c>
      <c r="Q1575" s="12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60" x14ac:dyDescent="0.25">
      <c r="A1576" s="10">
        <v>1574</v>
      </c>
      <c r="B1576" s="1" t="s">
        <v>1575</v>
      </c>
      <c r="C1576" s="1" t="s">
        <v>5684</v>
      </c>
      <c r="D1576" s="3">
        <v>10000</v>
      </c>
      <c r="E1576" s="4">
        <v>413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4</v>
      </c>
      <c r="P1576">
        <f t="shared" si="97"/>
        <v>68.83</v>
      </c>
      <c r="Q1576" s="12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60" x14ac:dyDescent="0.25">
      <c r="A1577" s="10">
        <v>1575</v>
      </c>
      <c r="B1577" s="1" t="s">
        <v>1576</v>
      </c>
      <c r="C1577" s="1" t="s">
        <v>5685</v>
      </c>
      <c r="D1577" s="3">
        <v>10000</v>
      </c>
      <c r="E1577" s="4">
        <v>415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4</v>
      </c>
      <c r="P1577">
        <f t="shared" si="97"/>
        <v>11.86</v>
      </c>
      <c r="Q1577" s="12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45" x14ac:dyDescent="0.25">
      <c r="A1578" s="10">
        <v>1576</v>
      </c>
      <c r="B1578" s="1" t="s">
        <v>1577</v>
      </c>
      <c r="C1578" s="1" t="s">
        <v>5686</v>
      </c>
      <c r="D1578" s="3">
        <v>5000</v>
      </c>
      <c r="E1578" s="4">
        <v>1538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31</v>
      </c>
      <c r="P1578">
        <f t="shared" si="97"/>
        <v>153.80000000000001</v>
      </c>
      <c r="Q1578" s="12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60" x14ac:dyDescent="0.25">
      <c r="A1579" s="10">
        <v>1577</v>
      </c>
      <c r="B1579" s="1" t="s">
        <v>1578</v>
      </c>
      <c r="C1579" s="1" t="s">
        <v>5687</v>
      </c>
      <c r="D1579" s="3">
        <v>10000</v>
      </c>
      <c r="E1579" s="4">
        <v>416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4</v>
      </c>
      <c r="P1579">
        <f t="shared" si="97"/>
        <v>208</v>
      </c>
      <c r="Q1579" s="12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0" x14ac:dyDescent="0.25">
      <c r="A1580" s="10">
        <v>1578</v>
      </c>
      <c r="B1580" s="1" t="s">
        <v>1579</v>
      </c>
      <c r="C1580" s="1" t="s">
        <v>5688</v>
      </c>
      <c r="D1580" s="3">
        <v>1897</v>
      </c>
      <c r="E1580" s="4">
        <v>6962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367</v>
      </c>
      <c r="P1580">
        <f t="shared" si="97"/>
        <v>1740.5</v>
      </c>
      <c r="Q1580" s="12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45" x14ac:dyDescent="0.25">
      <c r="A1581" s="10">
        <v>1579</v>
      </c>
      <c r="B1581" s="1" t="s">
        <v>1580</v>
      </c>
      <c r="C1581" s="1" t="s">
        <v>5689</v>
      </c>
      <c r="D1581" s="3">
        <v>3333</v>
      </c>
      <c r="E1581" s="4">
        <v>2800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84</v>
      </c>
      <c r="P1581">
        <f t="shared" si="97"/>
        <v>1400</v>
      </c>
      <c r="Q1581" s="12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5" x14ac:dyDescent="0.25">
      <c r="A1582" s="10">
        <v>1580</v>
      </c>
      <c r="B1582" s="1" t="s">
        <v>1581</v>
      </c>
      <c r="C1582" s="1" t="s">
        <v>5690</v>
      </c>
      <c r="D1582" s="3">
        <v>1750</v>
      </c>
      <c r="E1582" s="4">
        <v>7184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411</v>
      </c>
      <c r="P1582">
        <f t="shared" si="97"/>
        <v>0</v>
      </c>
      <c r="Q1582" s="12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60" x14ac:dyDescent="0.25">
      <c r="A1583" s="10">
        <v>1581</v>
      </c>
      <c r="B1583" s="1" t="s">
        <v>1582</v>
      </c>
      <c r="C1583" s="1" t="s">
        <v>5691</v>
      </c>
      <c r="D1583" s="3">
        <v>1000</v>
      </c>
      <c r="E1583" s="4">
        <v>12041.66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1204</v>
      </c>
      <c r="P1583">
        <f t="shared" si="97"/>
        <v>12041.66</v>
      </c>
      <c r="Q1583" s="12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0" x14ac:dyDescent="0.25">
      <c r="A1584" s="10">
        <v>1582</v>
      </c>
      <c r="B1584" s="1" t="s">
        <v>1583</v>
      </c>
      <c r="C1584" s="1" t="s">
        <v>5692</v>
      </c>
      <c r="D1584" s="3">
        <v>1000</v>
      </c>
      <c r="E1584" s="4">
        <v>12042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1204</v>
      </c>
      <c r="P1584">
        <f t="shared" si="97"/>
        <v>4014</v>
      </c>
      <c r="Q1584" s="12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60" x14ac:dyDescent="0.25">
      <c r="A1585" s="10">
        <v>1583</v>
      </c>
      <c r="B1585" s="1" t="s">
        <v>1584</v>
      </c>
      <c r="C1585" s="1" t="s">
        <v>5693</v>
      </c>
      <c r="D1585" s="3">
        <v>20000</v>
      </c>
      <c r="E1585" s="4">
        <v>62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62</v>
      </c>
      <c r="Q1585" s="12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60" x14ac:dyDescent="0.25">
      <c r="A1586" s="10">
        <v>1584</v>
      </c>
      <c r="B1586" s="1" t="s">
        <v>1585</v>
      </c>
      <c r="C1586" s="1" t="s">
        <v>5694</v>
      </c>
      <c r="D1586" s="3">
        <v>1200</v>
      </c>
      <c r="E1586" s="4">
        <v>10265.01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855</v>
      </c>
      <c r="P1586">
        <f t="shared" si="97"/>
        <v>0</v>
      </c>
      <c r="Q1586" s="12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60" x14ac:dyDescent="0.25">
      <c r="A1587" s="10">
        <v>1585</v>
      </c>
      <c r="B1587" s="1" t="s">
        <v>1586</v>
      </c>
      <c r="C1587" s="1" t="s">
        <v>5695</v>
      </c>
      <c r="D1587" s="3">
        <v>2000</v>
      </c>
      <c r="E1587" s="4">
        <v>5433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272</v>
      </c>
      <c r="P1587">
        <f t="shared" si="97"/>
        <v>452.75</v>
      </c>
      <c r="Q1587" s="12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0" x14ac:dyDescent="0.25">
      <c r="A1588" s="10">
        <v>1586</v>
      </c>
      <c r="B1588" s="1" t="s">
        <v>1587</v>
      </c>
      <c r="C1588" s="1" t="s">
        <v>5696</v>
      </c>
      <c r="D1588" s="3">
        <v>1500</v>
      </c>
      <c r="E1588" s="4">
        <v>8058.55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537</v>
      </c>
      <c r="P1588">
        <f t="shared" si="97"/>
        <v>0</v>
      </c>
      <c r="Q1588" s="12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60" x14ac:dyDescent="0.25">
      <c r="A1589" s="10">
        <v>1587</v>
      </c>
      <c r="B1589" s="1" t="s">
        <v>1588</v>
      </c>
      <c r="C1589" s="1" t="s">
        <v>5697</v>
      </c>
      <c r="D1589" s="3">
        <v>7500</v>
      </c>
      <c r="E1589" s="4">
        <v>867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12</v>
      </c>
      <c r="P1589">
        <f t="shared" si="97"/>
        <v>867</v>
      </c>
      <c r="Q1589" s="12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0" x14ac:dyDescent="0.25">
      <c r="A1590" s="10">
        <v>1588</v>
      </c>
      <c r="B1590" s="1" t="s">
        <v>1589</v>
      </c>
      <c r="C1590" s="1" t="s">
        <v>5698</v>
      </c>
      <c r="D1590" s="3">
        <v>516</v>
      </c>
      <c r="E1590" s="4">
        <v>28728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5567</v>
      </c>
      <c r="P1590">
        <f t="shared" si="97"/>
        <v>0</v>
      </c>
      <c r="Q1590" s="12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5" x14ac:dyDescent="0.25">
      <c r="A1591" s="10">
        <v>1589</v>
      </c>
      <c r="B1591" s="1" t="s">
        <v>1590</v>
      </c>
      <c r="C1591" s="1" t="s">
        <v>5699</v>
      </c>
      <c r="D1591" s="3">
        <v>1200</v>
      </c>
      <c r="E1591" s="4">
        <v>10290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858</v>
      </c>
      <c r="P1591">
        <f t="shared" si="97"/>
        <v>0</v>
      </c>
      <c r="Q1591" s="12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x14ac:dyDescent="0.25">
      <c r="A1592" s="10">
        <v>1590</v>
      </c>
      <c r="B1592" s="1" t="s">
        <v>1591</v>
      </c>
      <c r="C1592" s="1" t="s">
        <v>5700</v>
      </c>
      <c r="D1592" s="3">
        <v>60000</v>
      </c>
      <c r="E1592" s="4">
        <v>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0</v>
      </c>
      <c r="P1592">
        <f t="shared" si="97"/>
        <v>0</v>
      </c>
      <c r="Q1592" s="12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60" x14ac:dyDescent="0.25">
      <c r="A1593" s="10">
        <v>1591</v>
      </c>
      <c r="B1593" s="1" t="s">
        <v>1592</v>
      </c>
      <c r="C1593" s="1" t="s">
        <v>5701</v>
      </c>
      <c r="D1593" s="3">
        <v>14000</v>
      </c>
      <c r="E1593" s="4">
        <v>211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</v>
      </c>
      <c r="P1593">
        <f t="shared" si="97"/>
        <v>2.29</v>
      </c>
      <c r="Q1593" s="12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0" x14ac:dyDescent="0.25">
      <c r="A1594" s="10">
        <v>1592</v>
      </c>
      <c r="B1594" s="1" t="s">
        <v>1593</v>
      </c>
      <c r="C1594" s="1" t="s">
        <v>5702</v>
      </c>
      <c r="D1594" s="3">
        <v>25</v>
      </c>
      <c r="E1594" s="4">
        <v>396659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1586636</v>
      </c>
      <c r="P1594">
        <f t="shared" si="97"/>
        <v>0</v>
      </c>
      <c r="Q1594" s="12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45" x14ac:dyDescent="0.25">
      <c r="A1595" s="10">
        <v>1593</v>
      </c>
      <c r="B1595" s="1" t="s">
        <v>1594</v>
      </c>
      <c r="C1595" s="1" t="s">
        <v>5703</v>
      </c>
      <c r="D1595" s="3">
        <v>22000</v>
      </c>
      <c r="E1595" s="4">
        <v>50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16.670000000000002</v>
      </c>
      <c r="Q1595" s="12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45" x14ac:dyDescent="0.25">
      <c r="A1596" s="10">
        <v>1594</v>
      </c>
      <c r="B1596" s="1" t="s">
        <v>1595</v>
      </c>
      <c r="C1596" s="1" t="s">
        <v>5704</v>
      </c>
      <c r="D1596" s="3">
        <v>1000</v>
      </c>
      <c r="E1596" s="4">
        <v>12095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1210</v>
      </c>
      <c r="P1596">
        <f t="shared" si="97"/>
        <v>1209.5</v>
      </c>
      <c r="Q1596" s="12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5" x14ac:dyDescent="0.25">
      <c r="A1597" s="10">
        <v>1595</v>
      </c>
      <c r="B1597" s="1" t="s">
        <v>1596</v>
      </c>
      <c r="C1597" s="1" t="s">
        <v>5705</v>
      </c>
      <c r="D1597" s="3">
        <v>100000</v>
      </c>
      <c r="E1597" s="4">
        <v>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0</v>
      </c>
      <c r="Q1597" s="12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45" x14ac:dyDescent="0.25">
      <c r="A1598" s="10">
        <v>1596</v>
      </c>
      <c r="B1598" s="1" t="s">
        <v>1597</v>
      </c>
      <c r="C1598" s="1" t="s">
        <v>5706</v>
      </c>
      <c r="D1598" s="3">
        <v>3250</v>
      </c>
      <c r="E1598" s="4">
        <v>2870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88</v>
      </c>
      <c r="P1598">
        <f t="shared" si="97"/>
        <v>956.67</v>
      </c>
      <c r="Q1598" s="12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5" x14ac:dyDescent="0.25">
      <c r="A1599" s="10">
        <v>1597</v>
      </c>
      <c r="B1599" s="1" t="s">
        <v>1598</v>
      </c>
      <c r="C1599" s="1" t="s">
        <v>5707</v>
      </c>
      <c r="D1599" s="3">
        <v>15000</v>
      </c>
      <c r="E1599" s="4">
        <v>142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1</v>
      </c>
      <c r="P1599">
        <f t="shared" si="97"/>
        <v>0</v>
      </c>
      <c r="Q1599" s="12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60" x14ac:dyDescent="0.25">
      <c r="A1600" s="10">
        <v>1598</v>
      </c>
      <c r="B1600" s="1" t="s">
        <v>1599</v>
      </c>
      <c r="C1600" s="1" t="s">
        <v>5708</v>
      </c>
      <c r="D1600" s="3">
        <v>800</v>
      </c>
      <c r="E1600" s="4">
        <v>19129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2391</v>
      </c>
      <c r="P1600">
        <f t="shared" si="97"/>
        <v>19129</v>
      </c>
      <c r="Q1600" s="12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5" x14ac:dyDescent="0.25">
      <c r="A1601" s="10">
        <v>1599</v>
      </c>
      <c r="B1601" s="1" t="s">
        <v>1600</v>
      </c>
      <c r="C1601" s="1" t="s">
        <v>5709</v>
      </c>
      <c r="D1601" s="3">
        <v>500</v>
      </c>
      <c r="E1601" s="4">
        <v>31675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6335</v>
      </c>
      <c r="P1601">
        <f t="shared" si="97"/>
        <v>0</v>
      </c>
      <c r="Q1601" s="12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60" x14ac:dyDescent="0.25">
      <c r="A1602" s="10">
        <v>1600</v>
      </c>
      <c r="B1602" s="1" t="s">
        <v>1601</v>
      </c>
      <c r="C1602" s="1" t="s">
        <v>5710</v>
      </c>
      <c r="D1602" s="3">
        <v>5000</v>
      </c>
      <c r="E1602" s="4">
        <v>1544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31</v>
      </c>
      <c r="P1602">
        <f t="shared" si="97"/>
        <v>171.56</v>
      </c>
      <c r="Q1602" s="12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5" x14ac:dyDescent="0.25">
      <c r="A1603" s="10">
        <v>1601</v>
      </c>
      <c r="B1603" s="1" t="s">
        <v>1602</v>
      </c>
      <c r="C1603" s="1" t="s">
        <v>5711</v>
      </c>
      <c r="D1603" s="3">
        <v>2500</v>
      </c>
      <c r="E1603" s="4">
        <v>4151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166</v>
      </c>
      <c r="P1603">
        <f t="shared" ref="P1603:P1666" si="101">IFERROR(ROUND(E1603/L1603,2),0)</f>
        <v>74.13</v>
      </c>
      <c r="Q1603" s="12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5" x14ac:dyDescent="0.25">
      <c r="A1604" s="10">
        <v>1602</v>
      </c>
      <c r="B1604" s="1" t="s">
        <v>1603</v>
      </c>
      <c r="C1604" s="1" t="s">
        <v>5712</v>
      </c>
      <c r="D1604" s="3">
        <v>1500</v>
      </c>
      <c r="E1604" s="4">
        <v>8064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538</v>
      </c>
      <c r="P1604">
        <f t="shared" si="101"/>
        <v>252</v>
      </c>
      <c r="Q1604" s="12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45" x14ac:dyDescent="0.25">
      <c r="A1605" s="10">
        <v>1603</v>
      </c>
      <c r="B1605" s="1" t="s">
        <v>1604</v>
      </c>
      <c r="C1605" s="1" t="s">
        <v>5713</v>
      </c>
      <c r="D1605" s="3">
        <v>2000</v>
      </c>
      <c r="E1605" s="4">
        <v>5437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272</v>
      </c>
      <c r="P1605">
        <f t="shared" si="101"/>
        <v>181.23</v>
      </c>
      <c r="Q1605" s="12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60" x14ac:dyDescent="0.25">
      <c r="A1606" s="10">
        <v>1604</v>
      </c>
      <c r="B1606" s="1" t="s">
        <v>1605</v>
      </c>
      <c r="C1606" s="1" t="s">
        <v>5714</v>
      </c>
      <c r="D1606" s="3">
        <v>2800</v>
      </c>
      <c r="E1606" s="4">
        <v>3751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134</v>
      </c>
      <c r="P1606">
        <f t="shared" si="101"/>
        <v>53.59</v>
      </c>
      <c r="Q1606" s="12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60" x14ac:dyDescent="0.25">
      <c r="A1607" s="10">
        <v>1605</v>
      </c>
      <c r="B1607" s="1" t="s">
        <v>1606</v>
      </c>
      <c r="C1607" s="1" t="s">
        <v>5715</v>
      </c>
      <c r="D1607" s="3">
        <v>6000</v>
      </c>
      <c r="E1607" s="4">
        <v>1090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18</v>
      </c>
      <c r="P1607">
        <f t="shared" si="101"/>
        <v>24.77</v>
      </c>
      <c r="Q1607" s="12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60" x14ac:dyDescent="0.25">
      <c r="A1608" s="10">
        <v>1606</v>
      </c>
      <c r="B1608" s="1" t="s">
        <v>1607</v>
      </c>
      <c r="C1608" s="1" t="s">
        <v>5716</v>
      </c>
      <c r="D1608" s="3">
        <v>8000</v>
      </c>
      <c r="E1608" s="4">
        <v>715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9</v>
      </c>
      <c r="P1608">
        <f t="shared" si="101"/>
        <v>7.77</v>
      </c>
      <c r="Q1608" s="12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5" x14ac:dyDescent="0.25">
      <c r="A1609" s="10">
        <v>1607</v>
      </c>
      <c r="B1609" s="1" t="s">
        <v>1608</v>
      </c>
      <c r="C1609" s="1" t="s">
        <v>5717</v>
      </c>
      <c r="D1609" s="3">
        <v>10000</v>
      </c>
      <c r="E1609" s="4">
        <v>417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4</v>
      </c>
      <c r="P1609">
        <f t="shared" si="101"/>
        <v>2.0299999999999998</v>
      </c>
      <c r="Q1609" s="12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45" x14ac:dyDescent="0.25">
      <c r="A1610" s="10">
        <v>1608</v>
      </c>
      <c r="B1610" s="1" t="s">
        <v>1609</v>
      </c>
      <c r="C1610" s="1" t="s">
        <v>5718</v>
      </c>
      <c r="D1610" s="3">
        <v>1200</v>
      </c>
      <c r="E1610" s="4">
        <v>10291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858</v>
      </c>
      <c r="P1610">
        <f t="shared" si="101"/>
        <v>447.43</v>
      </c>
      <c r="Q1610" s="12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5" x14ac:dyDescent="0.25">
      <c r="A1611" s="10">
        <v>1609</v>
      </c>
      <c r="B1611" s="1" t="s">
        <v>1610</v>
      </c>
      <c r="C1611" s="1" t="s">
        <v>5719</v>
      </c>
      <c r="D1611" s="3">
        <v>1500</v>
      </c>
      <c r="E1611" s="4">
        <v>8070.43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538</v>
      </c>
      <c r="P1611">
        <f t="shared" si="101"/>
        <v>2017.61</v>
      </c>
      <c r="Q1611" s="12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0" x14ac:dyDescent="0.25">
      <c r="A1612" s="10">
        <v>1610</v>
      </c>
      <c r="B1612" s="1" t="s">
        <v>1611</v>
      </c>
      <c r="C1612" s="1" t="s">
        <v>5720</v>
      </c>
      <c r="D1612" s="3">
        <v>2000</v>
      </c>
      <c r="E1612" s="4">
        <v>5443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48.6</v>
      </c>
      <c r="Q1612" s="12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x14ac:dyDescent="0.25">
      <c r="A1613" s="10">
        <v>1611</v>
      </c>
      <c r="B1613" s="1" t="s">
        <v>1612</v>
      </c>
      <c r="C1613" s="1" t="s">
        <v>5721</v>
      </c>
      <c r="D1613" s="3">
        <v>800</v>
      </c>
      <c r="E1613" s="4">
        <v>19195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2399</v>
      </c>
      <c r="P1613">
        <f t="shared" si="101"/>
        <v>710.93</v>
      </c>
      <c r="Q1613" s="12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45" x14ac:dyDescent="0.25">
      <c r="A1614" s="10">
        <v>1612</v>
      </c>
      <c r="B1614" s="1" t="s">
        <v>1613</v>
      </c>
      <c r="C1614" s="1" t="s">
        <v>5722</v>
      </c>
      <c r="D1614" s="3">
        <v>500</v>
      </c>
      <c r="E1614" s="4">
        <v>31683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6337</v>
      </c>
      <c r="P1614">
        <f t="shared" si="101"/>
        <v>2880.27</v>
      </c>
      <c r="Q1614" s="12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60" x14ac:dyDescent="0.25">
      <c r="A1615" s="10">
        <v>1613</v>
      </c>
      <c r="B1615" s="1" t="s">
        <v>1614</v>
      </c>
      <c r="C1615" s="1" t="s">
        <v>5723</v>
      </c>
      <c r="D1615" s="3">
        <v>1000</v>
      </c>
      <c r="E1615" s="4">
        <v>12106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1211</v>
      </c>
      <c r="P1615">
        <f t="shared" si="101"/>
        <v>465.62</v>
      </c>
      <c r="Q1615" s="12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60" x14ac:dyDescent="0.25">
      <c r="A1616" s="10">
        <v>1614</v>
      </c>
      <c r="B1616" s="1" t="s">
        <v>1615</v>
      </c>
      <c r="C1616" s="1" t="s">
        <v>5724</v>
      </c>
      <c r="D1616" s="3">
        <v>5000</v>
      </c>
      <c r="E1616" s="4">
        <v>1547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31</v>
      </c>
      <c r="P1616">
        <f t="shared" si="101"/>
        <v>20.09</v>
      </c>
      <c r="Q1616" s="12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5" x14ac:dyDescent="0.25">
      <c r="A1617" s="10">
        <v>1615</v>
      </c>
      <c r="B1617" s="1" t="s">
        <v>1616</v>
      </c>
      <c r="C1617" s="1" t="s">
        <v>5725</v>
      </c>
      <c r="D1617" s="3">
        <v>8000</v>
      </c>
      <c r="E1617" s="4">
        <v>718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9</v>
      </c>
      <c r="P1617">
        <f t="shared" si="101"/>
        <v>5.28</v>
      </c>
      <c r="Q1617" s="12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5" x14ac:dyDescent="0.25">
      <c r="A1618" s="10">
        <v>1616</v>
      </c>
      <c r="B1618" s="1" t="s">
        <v>1617</v>
      </c>
      <c r="C1618" s="1" t="s">
        <v>5726</v>
      </c>
      <c r="D1618" s="3">
        <v>10000</v>
      </c>
      <c r="E1618" s="4">
        <v>419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4</v>
      </c>
      <c r="P1618">
        <f t="shared" si="101"/>
        <v>2.67</v>
      </c>
      <c r="Q1618" s="12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45" x14ac:dyDescent="0.25">
      <c r="A1619" s="10">
        <v>1617</v>
      </c>
      <c r="B1619" s="1" t="s">
        <v>1618</v>
      </c>
      <c r="C1619" s="1" t="s">
        <v>5727</v>
      </c>
      <c r="D1619" s="3">
        <v>7000</v>
      </c>
      <c r="E1619" s="4">
        <v>991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</v>
      </c>
      <c r="P1619">
        <f t="shared" si="101"/>
        <v>6.27</v>
      </c>
      <c r="Q1619" s="12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45" x14ac:dyDescent="0.25">
      <c r="A1620" s="10">
        <v>1618</v>
      </c>
      <c r="B1620" s="1" t="s">
        <v>1619</v>
      </c>
      <c r="C1620" s="1" t="s">
        <v>5728</v>
      </c>
      <c r="D1620" s="3">
        <v>1500</v>
      </c>
      <c r="E1620" s="4">
        <v>8076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538</v>
      </c>
      <c r="P1620">
        <f t="shared" si="101"/>
        <v>299.11</v>
      </c>
      <c r="Q1620" s="12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60" x14ac:dyDescent="0.25">
      <c r="A1621" s="10">
        <v>1619</v>
      </c>
      <c r="B1621" s="1" t="s">
        <v>1620</v>
      </c>
      <c r="C1621" s="1" t="s">
        <v>5729</v>
      </c>
      <c r="D1621" s="3">
        <v>1500</v>
      </c>
      <c r="E1621" s="4">
        <v>8077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538</v>
      </c>
      <c r="P1621">
        <f t="shared" si="101"/>
        <v>351.17</v>
      </c>
      <c r="Q1621" s="12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0" x14ac:dyDescent="0.25">
      <c r="A1622" s="10">
        <v>1620</v>
      </c>
      <c r="B1622" s="1" t="s">
        <v>1621</v>
      </c>
      <c r="C1622" s="1" t="s">
        <v>5730</v>
      </c>
      <c r="D1622" s="3">
        <v>1000</v>
      </c>
      <c r="E1622" s="4">
        <v>12110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1211</v>
      </c>
      <c r="P1622">
        <f t="shared" si="101"/>
        <v>712.35</v>
      </c>
      <c r="Q1622" s="12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5" x14ac:dyDescent="0.25">
      <c r="A1623" s="10">
        <v>1621</v>
      </c>
      <c r="B1623" s="1" t="s">
        <v>1622</v>
      </c>
      <c r="C1623" s="1" t="s">
        <v>5731</v>
      </c>
      <c r="D1623" s="3">
        <v>5000</v>
      </c>
      <c r="E1623" s="4">
        <v>1550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31</v>
      </c>
      <c r="P1623">
        <f t="shared" si="101"/>
        <v>41.89</v>
      </c>
      <c r="Q1623" s="12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5" x14ac:dyDescent="0.25">
      <c r="A1624" s="10">
        <v>1622</v>
      </c>
      <c r="B1624" s="1" t="s">
        <v>1623</v>
      </c>
      <c r="C1624" s="1" t="s">
        <v>5732</v>
      </c>
      <c r="D1624" s="3">
        <v>6900</v>
      </c>
      <c r="E1624" s="4">
        <v>1003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15</v>
      </c>
      <c r="P1624">
        <f t="shared" si="101"/>
        <v>15.43</v>
      </c>
      <c r="Q1624" s="12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60" x14ac:dyDescent="0.25">
      <c r="A1625" s="10">
        <v>1623</v>
      </c>
      <c r="B1625" s="1" t="s">
        <v>1624</v>
      </c>
      <c r="C1625" s="1" t="s">
        <v>5733</v>
      </c>
      <c r="D1625" s="3">
        <v>750</v>
      </c>
      <c r="E1625" s="4">
        <v>20843.599999999999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2779</v>
      </c>
      <c r="P1625">
        <f t="shared" si="101"/>
        <v>1157.98</v>
      </c>
      <c r="Q1625" s="12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45" x14ac:dyDescent="0.25">
      <c r="A1626" s="10">
        <v>1624</v>
      </c>
      <c r="B1626" s="1" t="s">
        <v>1625</v>
      </c>
      <c r="C1626" s="1" t="s">
        <v>5734</v>
      </c>
      <c r="D1626" s="3">
        <v>1000</v>
      </c>
      <c r="E1626" s="4">
        <v>12165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1217</v>
      </c>
      <c r="P1626">
        <f t="shared" si="101"/>
        <v>486.6</v>
      </c>
      <c r="Q1626" s="12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60" x14ac:dyDescent="0.25">
      <c r="A1627" s="10">
        <v>1625</v>
      </c>
      <c r="B1627" s="1" t="s">
        <v>1626</v>
      </c>
      <c r="C1627" s="1" t="s">
        <v>5735</v>
      </c>
      <c r="D1627" s="3">
        <v>7500</v>
      </c>
      <c r="E1627" s="4">
        <v>872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12</v>
      </c>
      <c r="P1627">
        <f t="shared" si="101"/>
        <v>8.3800000000000008</v>
      </c>
      <c r="Q1627" s="12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5" x14ac:dyDescent="0.25">
      <c r="A1628" s="10">
        <v>1626</v>
      </c>
      <c r="B1628" s="1" t="s">
        <v>1627</v>
      </c>
      <c r="C1628" s="1" t="s">
        <v>5736</v>
      </c>
      <c r="D1628" s="3">
        <v>8000</v>
      </c>
      <c r="E1628" s="4">
        <v>720.01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9</v>
      </c>
      <c r="P1628">
        <f t="shared" si="101"/>
        <v>6.67</v>
      </c>
      <c r="Q1628" s="12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60" x14ac:dyDescent="0.25">
      <c r="A1629" s="10">
        <v>1627</v>
      </c>
      <c r="B1629" s="1" t="s">
        <v>1628</v>
      </c>
      <c r="C1629" s="1" t="s">
        <v>5737</v>
      </c>
      <c r="D1629" s="3">
        <v>2000</v>
      </c>
      <c r="E1629" s="4">
        <v>5452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273</v>
      </c>
      <c r="P1629">
        <f t="shared" si="101"/>
        <v>143.47</v>
      </c>
      <c r="Q1629" s="12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0" x14ac:dyDescent="0.25">
      <c r="A1630" s="10">
        <v>1628</v>
      </c>
      <c r="B1630" s="1" t="s">
        <v>1629</v>
      </c>
      <c r="C1630" s="1" t="s">
        <v>5738</v>
      </c>
      <c r="D1630" s="3">
        <v>4000</v>
      </c>
      <c r="E1630" s="4">
        <v>2193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55</v>
      </c>
      <c r="P1630">
        <f t="shared" si="101"/>
        <v>24.92</v>
      </c>
      <c r="Q1630" s="12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0" x14ac:dyDescent="0.25">
      <c r="A1631" s="10">
        <v>1629</v>
      </c>
      <c r="B1631" s="1" t="s">
        <v>1630</v>
      </c>
      <c r="C1631" s="1" t="s">
        <v>5739</v>
      </c>
      <c r="D1631" s="3">
        <v>6000</v>
      </c>
      <c r="E1631" s="4">
        <v>1091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18</v>
      </c>
      <c r="P1631">
        <f t="shared" si="101"/>
        <v>13.3</v>
      </c>
      <c r="Q1631" s="12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60" x14ac:dyDescent="0.25">
      <c r="A1632" s="10">
        <v>1630</v>
      </c>
      <c r="B1632" s="1" t="s">
        <v>1631</v>
      </c>
      <c r="C1632" s="1" t="s">
        <v>5740</v>
      </c>
      <c r="D1632" s="3">
        <v>4000</v>
      </c>
      <c r="E1632" s="4">
        <v>2195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55</v>
      </c>
      <c r="P1632">
        <f t="shared" si="101"/>
        <v>17.420000000000002</v>
      </c>
      <c r="Q1632" s="12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60" x14ac:dyDescent="0.25">
      <c r="A1633" s="10">
        <v>1631</v>
      </c>
      <c r="B1633" s="1" t="s">
        <v>1632</v>
      </c>
      <c r="C1633" s="1" t="s">
        <v>5741</v>
      </c>
      <c r="D1633" s="3">
        <v>10000</v>
      </c>
      <c r="E1633" s="4">
        <v>420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4</v>
      </c>
      <c r="P1633">
        <f t="shared" si="101"/>
        <v>3.16</v>
      </c>
      <c r="Q1633" s="12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60" x14ac:dyDescent="0.25">
      <c r="A1634" s="10">
        <v>1632</v>
      </c>
      <c r="B1634" s="1" t="s">
        <v>1633</v>
      </c>
      <c r="C1634" s="1" t="s">
        <v>5742</v>
      </c>
      <c r="D1634" s="3">
        <v>4000</v>
      </c>
      <c r="E1634" s="4">
        <v>2196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55</v>
      </c>
      <c r="P1634">
        <f t="shared" si="101"/>
        <v>46.72</v>
      </c>
      <c r="Q1634" s="12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60" x14ac:dyDescent="0.25">
      <c r="A1635" s="10">
        <v>1633</v>
      </c>
      <c r="B1635" s="1" t="s">
        <v>1634</v>
      </c>
      <c r="C1635" s="1" t="s">
        <v>5743</v>
      </c>
      <c r="D1635" s="3">
        <v>10000</v>
      </c>
      <c r="E1635" s="4">
        <v>420.99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4</v>
      </c>
      <c r="P1635">
        <f t="shared" si="101"/>
        <v>7.26</v>
      </c>
      <c r="Q1635" s="12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45" x14ac:dyDescent="0.25">
      <c r="A1636" s="10">
        <v>1634</v>
      </c>
      <c r="B1636" s="1" t="s">
        <v>1635</v>
      </c>
      <c r="C1636" s="1" t="s">
        <v>5744</v>
      </c>
      <c r="D1636" s="3">
        <v>2000</v>
      </c>
      <c r="E1636" s="4">
        <v>5456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273</v>
      </c>
      <c r="P1636">
        <f t="shared" si="101"/>
        <v>170.5</v>
      </c>
      <c r="Q1636" s="12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60" x14ac:dyDescent="0.25">
      <c r="A1637" s="10">
        <v>1635</v>
      </c>
      <c r="B1637" s="1" t="s">
        <v>1636</v>
      </c>
      <c r="C1637" s="1" t="s">
        <v>5745</v>
      </c>
      <c r="D1637" s="3">
        <v>2000</v>
      </c>
      <c r="E1637" s="4">
        <v>5462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273</v>
      </c>
      <c r="P1637">
        <f t="shared" si="101"/>
        <v>147.62</v>
      </c>
      <c r="Q1637" s="12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5" x14ac:dyDescent="0.25">
      <c r="A1638" s="10">
        <v>1636</v>
      </c>
      <c r="B1638" s="1" t="s">
        <v>1637</v>
      </c>
      <c r="C1638" s="1" t="s">
        <v>5746</v>
      </c>
      <c r="D1638" s="3">
        <v>4500</v>
      </c>
      <c r="E1638" s="4">
        <v>2050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46</v>
      </c>
      <c r="P1638">
        <f t="shared" si="101"/>
        <v>23.56</v>
      </c>
      <c r="Q1638" s="12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5" x14ac:dyDescent="0.25">
      <c r="A1639" s="10">
        <v>1637</v>
      </c>
      <c r="B1639" s="1" t="s">
        <v>1638</v>
      </c>
      <c r="C1639" s="1" t="s">
        <v>5747</v>
      </c>
      <c r="D1639" s="3">
        <v>500</v>
      </c>
      <c r="E1639" s="4">
        <v>31754.69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6351</v>
      </c>
      <c r="P1639">
        <f t="shared" si="101"/>
        <v>2116.98</v>
      </c>
      <c r="Q1639" s="12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0" x14ac:dyDescent="0.25">
      <c r="A1640" s="10">
        <v>1638</v>
      </c>
      <c r="B1640" s="1" t="s">
        <v>1639</v>
      </c>
      <c r="C1640" s="1" t="s">
        <v>5748</v>
      </c>
      <c r="D1640" s="3">
        <v>1000</v>
      </c>
      <c r="E1640" s="4">
        <v>12165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1217</v>
      </c>
      <c r="P1640">
        <f t="shared" si="101"/>
        <v>450.56</v>
      </c>
      <c r="Q1640" s="12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60" x14ac:dyDescent="0.25">
      <c r="A1641" s="10">
        <v>1639</v>
      </c>
      <c r="B1641" s="1" t="s">
        <v>1640</v>
      </c>
      <c r="C1641" s="1" t="s">
        <v>5749</v>
      </c>
      <c r="D1641" s="3">
        <v>1800</v>
      </c>
      <c r="E1641" s="4">
        <v>7015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390</v>
      </c>
      <c r="P1641">
        <f t="shared" si="101"/>
        <v>369.21</v>
      </c>
      <c r="Q1641" s="12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60" x14ac:dyDescent="0.25">
      <c r="A1642" s="10">
        <v>1640</v>
      </c>
      <c r="B1642" s="1" t="s">
        <v>1641</v>
      </c>
      <c r="C1642" s="1" t="s">
        <v>5750</v>
      </c>
      <c r="D1642" s="3">
        <v>400</v>
      </c>
      <c r="E1642" s="4">
        <v>51544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12886</v>
      </c>
      <c r="P1642">
        <f t="shared" si="101"/>
        <v>3032</v>
      </c>
      <c r="Q1642" s="12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0" x14ac:dyDescent="0.25">
      <c r="A1643" s="10">
        <v>1641</v>
      </c>
      <c r="B1643" s="1" t="s">
        <v>1642</v>
      </c>
      <c r="C1643" s="1" t="s">
        <v>5751</v>
      </c>
      <c r="D1643" s="3">
        <v>2500</v>
      </c>
      <c r="E1643" s="4">
        <v>4152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166</v>
      </c>
      <c r="P1643">
        <f t="shared" si="101"/>
        <v>159.69</v>
      </c>
      <c r="Q1643" s="12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5" x14ac:dyDescent="0.25">
      <c r="A1644" s="10">
        <v>1642</v>
      </c>
      <c r="B1644" s="1" t="s">
        <v>1643</v>
      </c>
      <c r="C1644" s="1" t="s">
        <v>5752</v>
      </c>
      <c r="D1644" s="3">
        <v>1200</v>
      </c>
      <c r="E1644" s="4">
        <v>10299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858</v>
      </c>
      <c r="P1644">
        <f t="shared" si="101"/>
        <v>367.82</v>
      </c>
      <c r="Q1644" s="12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0" x14ac:dyDescent="0.25">
      <c r="A1645" s="10">
        <v>1643</v>
      </c>
      <c r="B1645" s="1" t="s">
        <v>1644</v>
      </c>
      <c r="C1645" s="1" t="s">
        <v>5753</v>
      </c>
      <c r="D1645" s="3">
        <v>5000</v>
      </c>
      <c r="E1645" s="4">
        <v>1550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31</v>
      </c>
      <c r="P1645">
        <f t="shared" si="101"/>
        <v>41.89</v>
      </c>
      <c r="Q1645" s="12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60" x14ac:dyDescent="0.25">
      <c r="A1646" s="10">
        <v>1644</v>
      </c>
      <c r="B1646" s="1" t="s">
        <v>1645</v>
      </c>
      <c r="C1646" s="1" t="s">
        <v>5754</v>
      </c>
      <c r="D1646" s="3">
        <v>10000</v>
      </c>
      <c r="E1646" s="4">
        <v>425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4</v>
      </c>
      <c r="P1646">
        <f t="shared" si="101"/>
        <v>3.32</v>
      </c>
      <c r="Q1646" s="12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45" x14ac:dyDescent="0.25">
      <c r="A1647" s="10">
        <v>1645</v>
      </c>
      <c r="B1647" s="1" t="s">
        <v>1646</v>
      </c>
      <c r="C1647" s="1" t="s">
        <v>5755</v>
      </c>
      <c r="D1647" s="3">
        <v>5000</v>
      </c>
      <c r="E1647" s="4">
        <v>1553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31</v>
      </c>
      <c r="P1647">
        <f t="shared" si="101"/>
        <v>155.30000000000001</v>
      </c>
      <c r="Q1647" s="12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60" x14ac:dyDescent="0.25">
      <c r="A1648" s="10">
        <v>1646</v>
      </c>
      <c r="B1648" s="1" t="s">
        <v>1647</v>
      </c>
      <c r="C1648" s="1" t="s">
        <v>5756</v>
      </c>
      <c r="D1648" s="3">
        <v>2000</v>
      </c>
      <c r="E1648" s="4">
        <v>5465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273</v>
      </c>
      <c r="P1648">
        <f t="shared" si="101"/>
        <v>65.84</v>
      </c>
      <c r="Q1648" s="12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5" x14ac:dyDescent="0.25">
      <c r="A1649" s="10">
        <v>1647</v>
      </c>
      <c r="B1649" s="1" t="s">
        <v>1648</v>
      </c>
      <c r="C1649" s="1" t="s">
        <v>5757</v>
      </c>
      <c r="D1649" s="3">
        <v>5000</v>
      </c>
      <c r="E1649" s="4">
        <v>1555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31</v>
      </c>
      <c r="P1649">
        <f t="shared" si="101"/>
        <v>33.799999999999997</v>
      </c>
      <c r="Q1649" s="12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5" x14ac:dyDescent="0.25">
      <c r="A1650" s="10">
        <v>1648</v>
      </c>
      <c r="B1650" s="1" t="s">
        <v>1649</v>
      </c>
      <c r="C1650" s="1" t="s">
        <v>5758</v>
      </c>
      <c r="D1650" s="3">
        <v>2300</v>
      </c>
      <c r="E1650" s="4">
        <v>5041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219</v>
      </c>
      <c r="P1650">
        <f t="shared" si="101"/>
        <v>56.01</v>
      </c>
      <c r="Q1650" s="12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60" x14ac:dyDescent="0.25">
      <c r="A1651" s="10">
        <v>1649</v>
      </c>
      <c r="B1651" s="1" t="s">
        <v>1650</v>
      </c>
      <c r="C1651" s="1" t="s">
        <v>5759</v>
      </c>
      <c r="D1651" s="3">
        <v>3800</v>
      </c>
      <c r="E1651" s="4">
        <v>2500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66</v>
      </c>
      <c r="P1651">
        <f t="shared" si="101"/>
        <v>30.86</v>
      </c>
      <c r="Q1651" s="12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45" x14ac:dyDescent="0.25">
      <c r="A1652" s="10">
        <v>1650</v>
      </c>
      <c r="B1652" s="1" t="s">
        <v>1651</v>
      </c>
      <c r="C1652" s="1" t="s">
        <v>5760</v>
      </c>
      <c r="D1652" s="3">
        <v>2000</v>
      </c>
      <c r="E1652" s="4">
        <v>5469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273</v>
      </c>
      <c r="P1652">
        <f t="shared" si="101"/>
        <v>170.91</v>
      </c>
      <c r="Q1652" s="12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60" x14ac:dyDescent="0.25">
      <c r="A1653" s="10">
        <v>1651</v>
      </c>
      <c r="B1653" s="1" t="s">
        <v>1652</v>
      </c>
      <c r="C1653" s="1" t="s">
        <v>5761</v>
      </c>
      <c r="D1653" s="3">
        <v>2000</v>
      </c>
      <c r="E1653" s="4">
        <v>5478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274</v>
      </c>
      <c r="P1653">
        <f t="shared" si="101"/>
        <v>273.89999999999998</v>
      </c>
      <c r="Q1653" s="12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60" x14ac:dyDescent="0.25">
      <c r="A1654" s="10">
        <v>1652</v>
      </c>
      <c r="B1654" s="1" t="s">
        <v>1653</v>
      </c>
      <c r="C1654" s="1" t="s">
        <v>5762</v>
      </c>
      <c r="D1654" s="3">
        <v>4500</v>
      </c>
      <c r="E1654" s="4">
        <v>2050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46</v>
      </c>
      <c r="P1654">
        <f t="shared" si="101"/>
        <v>29.29</v>
      </c>
      <c r="Q1654" s="12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5" x14ac:dyDescent="0.25">
      <c r="A1655" s="10">
        <v>1653</v>
      </c>
      <c r="B1655" s="1" t="s">
        <v>1654</v>
      </c>
      <c r="C1655" s="1" t="s">
        <v>5763</v>
      </c>
      <c r="D1655" s="3">
        <v>5000</v>
      </c>
      <c r="E1655" s="4">
        <v>1555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31</v>
      </c>
      <c r="P1655">
        <f t="shared" si="101"/>
        <v>9.26</v>
      </c>
      <c r="Q1655" s="12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60" x14ac:dyDescent="0.25">
      <c r="A1656" s="10">
        <v>1654</v>
      </c>
      <c r="B1656" s="1" t="s">
        <v>1655</v>
      </c>
      <c r="C1656" s="1" t="s">
        <v>5764</v>
      </c>
      <c r="D1656" s="3">
        <v>1100</v>
      </c>
      <c r="E1656" s="4">
        <v>10814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983</v>
      </c>
      <c r="P1656">
        <f t="shared" si="101"/>
        <v>318.06</v>
      </c>
      <c r="Q1656" s="12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45" x14ac:dyDescent="0.25">
      <c r="A1657" s="10">
        <v>1655</v>
      </c>
      <c r="B1657" s="1" t="s">
        <v>1656</v>
      </c>
      <c r="C1657" s="1" t="s">
        <v>5765</v>
      </c>
      <c r="D1657" s="3">
        <v>1500</v>
      </c>
      <c r="E1657" s="4">
        <v>8080.33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539</v>
      </c>
      <c r="P1657">
        <f t="shared" si="101"/>
        <v>168.34</v>
      </c>
      <c r="Q1657" s="12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0" x14ac:dyDescent="0.25">
      <c r="A1658" s="10">
        <v>1656</v>
      </c>
      <c r="B1658" s="1" t="s">
        <v>1657</v>
      </c>
      <c r="C1658" s="1" t="s">
        <v>5766</v>
      </c>
      <c r="D1658" s="3">
        <v>7500</v>
      </c>
      <c r="E1658" s="4">
        <v>875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12</v>
      </c>
      <c r="P1658">
        <f t="shared" si="101"/>
        <v>18.23</v>
      </c>
      <c r="Q1658" s="12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60" x14ac:dyDescent="0.25">
      <c r="A1659" s="10">
        <v>1657</v>
      </c>
      <c r="B1659" s="1" t="s">
        <v>1658</v>
      </c>
      <c r="C1659" s="1" t="s">
        <v>5767</v>
      </c>
      <c r="D1659" s="3">
        <v>25000</v>
      </c>
      <c r="E1659" s="4">
        <v>30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0</v>
      </c>
      <c r="P1659">
        <f t="shared" si="101"/>
        <v>0.14000000000000001</v>
      </c>
      <c r="Q1659" s="12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60" x14ac:dyDescent="0.25">
      <c r="A1660" s="10">
        <v>1658</v>
      </c>
      <c r="B1660" s="1" t="s">
        <v>1659</v>
      </c>
      <c r="C1660" s="1" t="s">
        <v>5768</v>
      </c>
      <c r="D1660" s="3">
        <v>6000</v>
      </c>
      <c r="E1660" s="4">
        <v>1096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18</v>
      </c>
      <c r="P1660">
        <f t="shared" si="101"/>
        <v>10.24</v>
      </c>
      <c r="Q1660" s="12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60" x14ac:dyDescent="0.25">
      <c r="A1661" s="10">
        <v>1659</v>
      </c>
      <c r="B1661" s="1" t="s">
        <v>1660</v>
      </c>
      <c r="C1661" s="1" t="s">
        <v>5769</v>
      </c>
      <c r="D1661" s="3">
        <v>500</v>
      </c>
      <c r="E1661" s="4">
        <v>31820.5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6364</v>
      </c>
      <c r="P1661">
        <f t="shared" si="101"/>
        <v>707.12</v>
      </c>
      <c r="Q1661" s="12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60" x14ac:dyDescent="0.25">
      <c r="A1662" s="10">
        <v>1660</v>
      </c>
      <c r="B1662" s="1" t="s">
        <v>1661</v>
      </c>
      <c r="C1662" s="1" t="s">
        <v>5770</v>
      </c>
      <c r="D1662" s="3">
        <v>80</v>
      </c>
      <c r="E1662" s="4">
        <v>243778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304723</v>
      </c>
      <c r="P1662">
        <f t="shared" si="101"/>
        <v>6771.61</v>
      </c>
      <c r="Q1662" s="12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75" x14ac:dyDescent="0.25">
      <c r="A1663" s="10">
        <v>1661</v>
      </c>
      <c r="B1663" s="1" t="s">
        <v>1662</v>
      </c>
      <c r="C1663" s="1" t="s">
        <v>5771</v>
      </c>
      <c r="D1663" s="3">
        <v>7900</v>
      </c>
      <c r="E1663" s="4">
        <v>810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</v>
      </c>
      <c r="P1663">
        <f t="shared" si="101"/>
        <v>8.02</v>
      </c>
      <c r="Q1663" s="12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60" x14ac:dyDescent="0.25">
      <c r="A1664" s="10">
        <v>1662</v>
      </c>
      <c r="B1664" s="1" t="s">
        <v>1663</v>
      </c>
      <c r="C1664" s="1" t="s">
        <v>5772</v>
      </c>
      <c r="D1664" s="3">
        <v>8000</v>
      </c>
      <c r="E1664" s="4">
        <v>721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9</v>
      </c>
      <c r="P1664">
        <f t="shared" si="101"/>
        <v>11.63</v>
      </c>
      <c r="Q1664" s="12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45" x14ac:dyDescent="0.25">
      <c r="A1665" s="10">
        <v>1663</v>
      </c>
      <c r="B1665" s="1" t="s">
        <v>1664</v>
      </c>
      <c r="C1665" s="1" t="s">
        <v>5773</v>
      </c>
      <c r="D1665" s="3">
        <v>1000</v>
      </c>
      <c r="E1665" s="4">
        <v>12178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1218</v>
      </c>
      <c r="P1665">
        <f t="shared" si="101"/>
        <v>380.56</v>
      </c>
      <c r="Q1665" s="12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5" x14ac:dyDescent="0.25">
      <c r="A1666" s="10">
        <v>1664</v>
      </c>
      <c r="B1666" s="1" t="s">
        <v>1665</v>
      </c>
      <c r="C1666" s="1" t="s">
        <v>5774</v>
      </c>
      <c r="D1666" s="3">
        <v>2500</v>
      </c>
      <c r="E1666" s="4">
        <v>4170.17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167</v>
      </c>
      <c r="P1666">
        <f t="shared" si="101"/>
        <v>46.86</v>
      </c>
      <c r="Q1666" s="12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60" x14ac:dyDescent="0.25">
      <c r="A1667" s="10">
        <v>1665</v>
      </c>
      <c r="B1667" s="1" t="s">
        <v>1666</v>
      </c>
      <c r="C1667" s="1" t="s">
        <v>5775</v>
      </c>
      <c r="D1667" s="3">
        <v>3500</v>
      </c>
      <c r="E1667" s="4">
        <v>2585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74</v>
      </c>
      <c r="P1667">
        <f t="shared" ref="P1667:P1730" si="105">IFERROR(ROUND(E1667/L1667,2),0)</f>
        <v>27.8</v>
      </c>
      <c r="Q1667" s="12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5" x14ac:dyDescent="0.25">
      <c r="A1668" s="10">
        <v>1666</v>
      </c>
      <c r="B1668" s="1" t="s">
        <v>1667</v>
      </c>
      <c r="C1668" s="1" t="s">
        <v>5776</v>
      </c>
      <c r="D1668" s="3">
        <v>2500</v>
      </c>
      <c r="E1668" s="4">
        <v>4176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167</v>
      </c>
      <c r="P1668">
        <f t="shared" si="105"/>
        <v>42.61</v>
      </c>
      <c r="Q1668" s="12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5" x14ac:dyDescent="0.25">
      <c r="A1669" s="10">
        <v>1667</v>
      </c>
      <c r="B1669" s="1" t="s">
        <v>1668</v>
      </c>
      <c r="C1669" s="1" t="s">
        <v>5777</v>
      </c>
      <c r="D1669" s="3">
        <v>3400</v>
      </c>
      <c r="E1669" s="4">
        <v>2746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81</v>
      </c>
      <c r="P1669">
        <f t="shared" si="105"/>
        <v>33.49</v>
      </c>
      <c r="Q1669" s="12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60" x14ac:dyDescent="0.25">
      <c r="A1670" s="10">
        <v>1668</v>
      </c>
      <c r="B1670" s="1" t="s">
        <v>1669</v>
      </c>
      <c r="C1670" s="1" t="s">
        <v>5778</v>
      </c>
      <c r="D1670" s="3">
        <v>8000</v>
      </c>
      <c r="E1670" s="4">
        <v>722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9</v>
      </c>
      <c r="P1670">
        <f t="shared" si="105"/>
        <v>6.22</v>
      </c>
      <c r="Q1670" s="12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60" x14ac:dyDescent="0.25">
      <c r="A1671" s="10">
        <v>1669</v>
      </c>
      <c r="B1671" s="1" t="s">
        <v>1670</v>
      </c>
      <c r="C1671" s="1" t="s">
        <v>5779</v>
      </c>
      <c r="D1671" s="3">
        <v>2000</v>
      </c>
      <c r="E1671" s="4">
        <v>5481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274</v>
      </c>
      <c r="P1671">
        <f t="shared" si="105"/>
        <v>105.4</v>
      </c>
      <c r="Q1671" s="12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0" x14ac:dyDescent="0.25">
      <c r="A1672" s="10">
        <v>1670</v>
      </c>
      <c r="B1672" s="1" t="s">
        <v>1671</v>
      </c>
      <c r="C1672" s="1" t="s">
        <v>5780</v>
      </c>
      <c r="D1672" s="3">
        <v>1000</v>
      </c>
      <c r="E1672" s="4">
        <v>12229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1223</v>
      </c>
      <c r="P1672">
        <f t="shared" si="105"/>
        <v>531.70000000000005</v>
      </c>
      <c r="Q1672" s="12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0" x14ac:dyDescent="0.25">
      <c r="A1673" s="10">
        <v>1671</v>
      </c>
      <c r="B1673" s="1" t="s">
        <v>1672</v>
      </c>
      <c r="C1673" s="1" t="s">
        <v>5781</v>
      </c>
      <c r="D1673" s="3">
        <v>2000</v>
      </c>
      <c r="E1673" s="4">
        <v>5496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275</v>
      </c>
      <c r="P1673">
        <f t="shared" si="105"/>
        <v>71.38</v>
      </c>
      <c r="Q1673" s="12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45" x14ac:dyDescent="0.25">
      <c r="A1674" s="10">
        <v>1672</v>
      </c>
      <c r="B1674" s="1" t="s">
        <v>1673</v>
      </c>
      <c r="C1674" s="1" t="s">
        <v>5782</v>
      </c>
      <c r="D1674" s="3">
        <v>1700</v>
      </c>
      <c r="E1674" s="4">
        <v>7344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432</v>
      </c>
      <c r="P1674">
        <f t="shared" si="105"/>
        <v>149.88</v>
      </c>
      <c r="Q1674" s="12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5" x14ac:dyDescent="0.25">
      <c r="A1675" s="10">
        <v>1673</v>
      </c>
      <c r="B1675" s="1" t="s">
        <v>1674</v>
      </c>
      <c r="C1675" s="1" t="s">
        <v>5783</v>
      </c>
      <c r="D1675" s="3">
        <v>2100</v>
      </c>
      <c r="E1675" s="4">
        <v>5103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243</v>
      </c>
      <c r="P1675">
        <f t="shared" si="105"/>
        <v>86.49</v>
      </c>
      <c r="Q1675" s="12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60" x14ac:dyDescent="0.25">
      <c r="A1676" s="10">
        <v>1674</v>
      </c>
      <c r="B1676" s="1" t="s">
        <v>1675</v>
      </c>
      <c r="C1676" s="1" t="s">
        <v>5784</v>
      </c>
      <c r="D1676" s="3">
        <v>5000</v>
      </c>
      <c r="E1676" s="4">
        <v>1557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31</v>
      </c>
      <c r="P1676">
        <f t="shared" si="105"/>
        <v>13.78</v>
      </c>
      <c r="Q1676" s="12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0" x14ac:dyDescent="0.25">
      <c r="A1677" s="10">
        <v>1675</v>
      </c>
      <c r="B1677" s="1" t="s">
        <v>1676</v>
      </c>
      <c r="C1677" s="1" t="s">
        <v>5785</v>
      </c>
      <c r="D1677" s="3">
        <v>1000</v>
      </c>
      <c r="E1677" s="4">
        <v>12252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1225</v>
      </c>
      <c r="P1677">
        <f t="shared" si="105"/>
        <v>360.35</v>
      </c>
      <c r="Q1677" s="12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45" x14ac:dyDescent="0.25">
      <c r="A1678" s="10">
        <v>1676</v>
      </c>
      <c r="B1678" s="1" t="s">
        <v>1677</v>
      </c>
      <c r="C1678" s="1" t="s">
        <v>5786</v>
      </c>
      <c r="D1678" s="3">
        <v>3000</v>
      </c>
      <c r="E1678" s="4">
        <v>3080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103</v>
      </c>
      <c r="P1678">
        <f t="shared" si="105"/>
        <v>73.33</v>
      </c>
      <c r="Q1678" s="12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5" x14ac:dyDescent="0.25">
      <c r="A1679" s="10">
        <v>1677</v>
      </c>
      <c r="B1679" s="1" t="s">
        <v>1678</v>
      </c>
      <c r="C1679" s="1" t="s">
        <v>5787</v>
      </c>
      <c r="D1679" s="3">
        <v>6000</v>
      </c>
      <c r="E1679" s="4">
        <v>1097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18</v>
      </c>
      <c r="P1679">
        <f t="shared" si="105"/>
        <v>26.12</v>
      </c>
      <c r="Q1679" s="12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45" x14ac:dyDescent="0.25">
      <c r="A1680" s="10">
        <v>1678</v>
      </c>
      <c r="B1680" s="1" t="s">
        <v>1679</v>
      </c>
      <c r="C1680" s="1" t="s">
        <v>5788</v>
      </c>
      <c r="D1680" s="3">
        <v>1500</v>
      </c>
      <c r="E1680" s="4">
        <v>8084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539</v>
      </c>
      <c r="P1680">
        <f t="shared" si="105"/>
        <v>164.98</v>
      </c>
      <c r="Q1680" s="12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0" x14ac:dyDescent="0.25">
      <c r="A1681" s="10">
        <v>1679</v>
      </c>
      <c r="B1681" s="1" t="s">
        <v>1680</v>
      </c>
      <c r="C1681" s="1" t="s">
        <v>5789</v>
      </c>
      <c r="D1681" s="3">
        <v>2000</v>
      </c>
      <c r="E1681" s="4">
        <v>5500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275</v>
      </c>
      <c r="P1681">
        <f t="shared" si="105"/>
        <v>98.21</v>
      </c>
      <c r="Q1681" s="12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0" x14ac:dyDescent="0.25">
      <c r="A1682" s="10">
        <v>1680</v>
      </c>
      <c r="B1682" s="1" t="s">
        <v>1681</v>
      </c>
      <c r="C1682" s="1" t="s">
        <v>5790</v>
      </c>
      <c r="D1682" s="3">
        <v>1000</v>
      </c>
      <c r="E1682" s="4">
        <v>12256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1226</v>
      </c>
      <c r="P1682">
        <f t="shared" si="105"/>
        <v>490.24</v>
      </c>
      <c r="Q1682" s="12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60" x14ac:dyDescent="0.25">
      <c r="A1683" s="10">
        <v>1681</v>
      </c>
      <c r="B1683" s="1" t="s">
        <v>1682</v>
      </c>
      <c r="C1683" s="1" t="s">
        <v>5791</v>
      </c>
      <c r="D1683" s="3">
        <v>65000</v>
      </c>
      <c r="E1683" s="4">
        <v>0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0</v>
      </c>
      <c r="P1683">
        <f t="shared" si="105"/>
        <v>0</v>
      </c>
      <c r="Q1683" s="12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45" x14ac:dyDescent="0.25">
      <c r="A1684" s="10">
        <v>1682</v>
      </c>
      <c r="B1684" s="1" t="s">
        <v>1683</v>
      </c>
      <c r="C1684" s="1" t="s">
        <v>5792</v>
      </c>
      <c r="D1684" s="3">
        <v>6000</v>
      </c>
      <c r="E1684" s="4">
        <v>1100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18</v>
      </c>
      <c r="P1684">
        <f t="shared" si="105"/>
        <v>0</v>
      </c>
      <c r="Q1684" s="12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45" x14ac:dyDescent="0.25">
      <c r="A1685" s="10">
        <v>1683</v>
      </c>
      <c r="B1685" s="1" t="s">
        <v>1684</v>
      </c>
      <c r="C1685" s="1" t="s">
        <v>5793</v>
      </c>
      <c r="D1685" s="3">
        <v>3500</v>
      </c>
      <c r="E1685" s="4">
        <v>2585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74</v>
      </c>
      <c r="P1685">
        <f t="shared" si="105"/>
        <v>258.5</v>
      </c>
      <c r="Q1685" s="12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0" x14ac:dyDescent="0.25">
      <c r="A1686" s="10">
        <v>1684</v>
      </c>
      <c r="B1686" s="1" t="s">
        <v>1685</v>
      </c>
      <c r="C1686" s="1" t="s">
        <v>5794</v>
      </c>
      <c r="D1686" s="3">
        <v>8000</v>
      </c>
      <c r="E1686" s="4">
        <v>725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9</v>
      </c>
      <c r="P1686">
        <f t="shared" si="105"/>
        <v>7.18</v>
      </c>
      <c r="Q1686" s="12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60" x14ac:dyDescent="0.25">
      <c r="A1687" s="10">
        <v>1685</v>
      </c>
      <c r="B1687" s="1" t="s">
        <v>1686</v>
      </c>
      <c r="C1687" s="1" t="s">
        <v>5795</v>
      </c>
      <c r="D1687" s="3">
        <v>350</v>
      </c>
      <c r="E1687" s="4">
        <v>56079.83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16023</v>
      </c>
      <c r="P1687">
        <f t="shared" si="105"/>
        <v>3738.66</v>
      </c>
      <c r="Q1687" s="12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60" x14ac:dyDescent="0.25">
      <c r="A1688" s="10">
        <v>1686</v>
      </c>
      <c r="B1688" s="1" t="s">
        <v>1687</v>
      </c>
      <c r="C1688" s="1" t="s">
        <v>5796</v>
      </c>
      <c r="D1688" s="3">
        <v>5000</v>
      </c>
      <c r="E1688" s="4">
        <v>1560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31</v>
      </c>
      <c r="P1688">
        <f t="shared" si="105"/>
        <v>1560</v>
      </c>
      <c r="Q1688" s="12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60" x14ac:dyDescent="0.25">
      <c r="A1689" s="10">
        <v>1687</v>
      </c>
      <c r="B1689" s="1" t="s">
        <v>1688</v>
      </c>
      <c r="C1689" s="1" t="s">
        <v>5797</v>
      </c>
      <c r="D1689" s="3">
        <v>10000</v>
      </c>
      <c r="E1689" s="4">
        <v>425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4</v>
      </c>
      <c r="P1689">
        <f t="shared" si="105"/>
        <v>10.9</v>
      </c>
      <c r="Q1689" s="12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0" x14ac:dyDescent="0.25">
      <c r="A1690" s="10">
        <v>1688</v>
      </c>
      <c r="B1690" s="1" t="s">
        <v>1689</v>
      </c>
      <c r="C1690" s="1" t="s">
        <v>5798</v>
      </c>
      <c r="D1690" s="3">
        <v>4000</v>
      </c>
      <c r="E1690" s="4">
        <v>2198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55</v>
      </c>
      <c r="P1690">
        <f t="shared" si="105"/>
        <v>314</v>
      </c>
      <c r="Q1690" s="12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30" x14ac:dyDescent="0.25">
      <c r="A1691" s="10">
        <v>1689</v>
      </c>
      <c r="B1691" s="1" t="s">
        <v>1690</v>
      </c>
      <c r="C1691" s="1" t="s">
        <v>5799</v>
      </c>
      <c r="D1691" s="3">
        <v>2400</v>
      </c>
      <c r="E1691" s="4">
        <v>5010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209</v>
      </c>
      <c r="P1691">
        <f t="shared" si="105"/>
        <v>357.86</v>
      </c>
      <c r="Q1691" s="12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5" x14ac:dyDescent="0.25">
      <c r="A1692" s="10">
        <v>1690</v>
      </c>
      <c r="B1692" s="1" t="s">
        <v>1691</v>
      </c>
      <c r="C1692" s="1" t="s">
        <v>5800</v>
      </c>
      <c r="D1692" s="3">
        <v>2500</v>
      </c>
      <c r="E1692" s="4">
        <v>4176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167</v>
      </c>
      <c r="P1692">
        <f t="shared" si="105"/>
        <v>379.64</v>
      </c>
      <c r="Q1692" s="12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60" x14ac:dyDescent="0.25">
      <c r="A1693" s="10">
        <v>1691</v>
      </c>
      <c r="B1693" s="1" t="s">
        <v>1692</v>
      </c>
      <c r="C1693" s="1" t="s">
        <v>5801</v>
      </c>
      <c r="D1693" s="3">
        <v>30000</v>
      </c>
      <c r="E1693" s="4">
        <v>11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0</v>
      </c>
      <c r="P1693">
        <f t="shared" si="105"/>
        <v>0.28999999999999998</v>
      </c>
      <c r="Q1693" s="12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5" x14ac:dyDescent="0.25">
      <c r="A1694" s="10">
        <v>1692</v>
      </c>
      <c r="B1694" s="1" t="s">
        <v>1693</v>
      </c>
      <c r="C1694" s="1" t="s">
        <v>5802</v>
      </c>
      <c r="D1694" s="3">
        <v>5000</v>
      </c>
      <c r="E1694" s="4">
        <v>1561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31</v>
      </c>
      <c r="P1694">
        <f t="shared" si="105"/>
        <v>104.07</v>
      </c>
      <c r="Q1694" s="12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60" x14ac:dyDescent="0.25">
      <c r="A1695" s="10">
        <v>1693</v>
      </c>
      <c r="B1695" s="1" t="s">
        <v>1694</v>
      </c>
      <c r="C1695" s="1" t="s">
        <v>5803</v>
      </c>
      <c r="D1695" s="3">
        <v>3000</v>
      </c>
      <c r="E1695" s="4">
        <v>3080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103</v>
      </c>
      <c r="P1695">
        <f t="shared" si="105"/>
        <v>385</v>
      </c>
      <c r="Q1695" s="12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60" x14ac:dyDescent="0.25">
      <c r="A1696" s="10">
        <v>1694</v>
      </c>
      <c r="B1696" s="1" t="s">
        <v>1695</v>
      </c>
      <c r="C1696" s="1" t="s">
        <v>5804</v>
      </c>
      <c r="D1696" s="3">
        <v>10000</v>
      </c>
      <c r="E1696" s="4">
        <v>425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4</v>
      </c>
      <c r="P1696">
        <f t="shared" si="105"/>
        <v>425</v>
      </c>
      <c r="Q1696" s="12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60" x14ac:dyDescent="0.25">
      <c r="A1697" s="10">
        <v>1695</v>
      </c>
      <c r="B1697" s="1" t="s">
        <v>1696</v>
      </c>
      <c r="C1697" s="1" t="s">
        <v>5805</v>
      </c>
      <c r="D1697" s="3">
        <v>12000</v>
      </c>
      <c r="E1697" s="4">
        <v>266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2</v>
      </c>
      <c r="P1697">
        <f t="shared" si="105"/>
        <v>11.57</v>
      </c>
      <c r="Q1697" s="12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60" x14ac:dyDescent="0.25">
      <c r="A1698" s="10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2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5" x14ac:dyDescent="0.25">
      <c r="A1699" s="10">
        <v>1697</v>
      </c>
      <c r="B1699" s="1" t="s">
        <v>1698</v>
      </c>
      <c r="C1699" s="1" t="s">
        <v>5807</v>
      </c>
      <c r="D1699" s="3">
        <v>12500</v>
      </c>
      <c r="E1699" s="4">
        <v>240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</v>
      </c>
      <c r="P1699">
        <f t="shared" si="105"/>
        <v>10.91</v>
      </c>
      <c r="Q1699" s="12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75" x14ac:dyDescent="0.25">
      <c r="A1700" s="1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2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60" x14ac:dyDescent="0.25">
      <c r="A1701" s="10">
        <v>1699</v>
      </c>
      <c r="B1701" s="1" t="s">
        <v>1700</v>
      </c>
      <c r="C1701" s="1" t="s">
        <v>5809</v>
      </c>
      <c r="D1701" s="3">
        <v>5105</v>
      </c>
      <c r="E1701" s="4">
        <v>1286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25</v>
      </c>
      <c r="P1701">
        <f t="shared" si="105"/>
        <v>321.5</v>
      </c>
      <c r="Q1701" s="12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60" x14ac:dyDescent="0.25">
      <c r="A1702" s="10">
        <v>1700</v>
      </c>
      <c r="B1702" s="1" t="s">
        <v>1701</v>
      </c>
      <c r="C1702" s="1" t="s">
        <v>5810</v>
      </c>
      <c r="D1702" s="3">
        <v>20000</v>
      </c>
      <c r="E1702" s="4">
        <v>63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0</v>
      </c>
      <c r="P1702">
        <f t="shared" si="105"/>
        <v>0.8</v>
      </c>
      <c r="Q1702" s="12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60" x14ac:dyDescent="0.25">
      <c r="A1703" s="10">
        <v>1701</v>
      </c>
      <c r="B1703" s="1" t="s">
        <v>1702</v>
      </c>
      <c r="C1703" s="1" t="s">
        <v>5811</v>
      </c>
      <c r="D1703" s="3">
        <v>5050</v>
      </c>
      <c r="E1703" s="4">
        <v>1290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26</v>
      </c>
      <c r="P1703">
        <f t="shared" si="105"/>
        <v>645</v>
      </c>
      <c r="Q1703" s="12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30" x14ac:dyDescent="0.25">
      <c r="A1704" s="10">
        <v>1702</v>
      </c>
      <c r="B1704" s="1" t="s">
        <v>1703</v>
      </c>
      <c r="C1704" s="1" t="s">
        <v>5812</v>
      </c>
      <c r="D1704" s="3">
        <v>16500</v>
      </c>
      <c r="E1704" s="4">
        <v>105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1</v>
      </c>
      <c r="P1704">
        <f t="shared" si="105"/>
        <v>105</v>
      </c>
      <c r="Q1704" s="12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60" x14ac:dyDescent="0.25">
      <c r="A1705" s="10">
        <v>1703</v>
      </c>
      <c r="B1705" s="1" t="s">
        <v>1704</v>
      </c>
      <c r="C1705" s="1" t="s">
        <v>5813</v>
      </c>
      <c r="D1705" s="3">
        <v>5000</v>
      </c>
      <c r="E1705" s="4">
        <v>1563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31</v>
      </c>
      <c r="P1705">
        <f t="shared" si="105"/>
        <v>781.5</v>
      </c>
      <c r="Q1705" s="12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45" x14ac:dyDescent="0.25">
      <c r="A1706" s="10">
        <v>1704</v>
      </c>
      <c r="B1706" s="1" t="s">
        <v>1705</v>
      </c>
      <c r="C1706" s="1" t="s">
        <v>5814</v>
      </c>
      <c r="D1706" s="3">
        <v>2000</v>
      </c>
      <c r="E1706" s="4">
        <v>5501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275</v>
      </c>
      <c r="P1706">
        <f t="shared" si="105"/>
        <v>500.09</v>
      </c>
      <c r="Q1706" s="12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5" x14ac:dyDescent="0.25">
      <c r="A1707" s="10">
        <v>1705</v>
      </c>
      <c r="B1707" s="1" t="s">
        <v>1706</v>
      </c>
      <c r="C1707" s="1" t="s">
        <v>5815</v>
      </c>
      <c r="D1707" s="3">
        <v>2000</v>
      </c>
      <c r="E1707" s="4">
        <v>5504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275</v>
      </c>
      <c r="P1707">
        <f t="shared" si="105"/>
        <v>0</v>
      </c>
      <c r="Q1707" s="12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5" x14ac:dyDescent="0.25">
      <c r="A1708" s="10">
        <v>1706</v>
      </c>
      <c r="B1708" s="1" t="s">
        <v>1707</v>
      </c>
      <c r="C1708" s="1" t="s">
        <v>5816</v>
      </c>
      <c r="D1708" s="3">
        <v>5500</v>
      </c>
      <c r="E1708" s="4">
        <v>1216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22</v>
      </c>
      <c r="P1708">
        <f t="shared" si="105"/>
        <v>0</v>
      </c>
      <c r="Q1708" s="12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60" x14ac:dyDescent="0.25">
      <c r="A1709" s="10">
        <v>1707</v>
      </c>
      <c r="B1709" s="1" t="s">
        <v>1708</v>
      </c>
      <c r="C1709" s="1" t="s">
        <v>5817</v>
      </c>
      <c r="D1709" s="3">
        <v>5000</v>
      </c>
      <c r="E1709" s="4">
        <v>1565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31</v>
      </c>
      <c r="P1709">
        <f t="shared" si="105"/>
        <v>173.89</v>
      </c>
      <c r="Q1709" s="12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60" x14ac:dyDescent="0.25">
      <c r="A1710" s="10">
        <v>1708</v>
      </c>
      <c r="B1710" s="1" t="s">
        <v>1709</v>
      </c>
      <c r="C1710" s="1" t="s">
        <v>5818</v>
      </c>
      <c r="D1710" s="3">
        <v>7000</v>
      </c>
      <c r="E1710" s="4">
        <v>995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14</v>
      </c>
      <c r="P1710">
        <f t="shared" si="105"/>
        <v>0</v>
      </c>
      <c r="Q1710" s="12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5" x14ac:dyDescent="0.25">
      <c r="A1711" s="10">
        <v>1709</v>
      </c>
      <c r="B1711" s="1" t="s">
        <v>1710</v>
      </c>
      <c r="C1711" s="1" t="s">
        <v>5819</v>
      </c>
      <c r="D1711" s="3">
        <v>1750</v>
      </c>
      <c r="E1711" s="4">
        <v>7206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412</v>
      </c>
      <c r="P1711">
        <f t="shared" si="105"/>
        <v>1801.5</v>
      </c>
      <c r="Q1711" s="12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0" x14ac:dyDescent="0.25">
      <c r="A1712" s="10">
        <v>1710</v>
      </c>
      <c r="B1712" s="1" t="s">
        <v>1711</v>
      </c>
      <c r="C1712" s="1" t="s">
        <v>5820</v>
      </c>
      <c r="D1712" s="3">
        <v>5000</v>
      </c>
      <c r="E1712" s="4">
        <v>1565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31</v>
      </c>
      <c r="P1712">
        <f t="shared" si="105"/>
        <v>1565</v>
      </c>
      <c r="Q1712" s="12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60" x14ac:dyDescent="0.25">
      <c r="A1713" s="10">
        <v>1711</v>
      </c>
      <c r="B1713" s="1" t="s">
        <v>1712</v>
      </c>
      <c r="C1713" s="1" t="s">
        <v>5821</v>
      </c>
      <c r="D1713" s="3">
        <v>10000</v>
      </c>
      <c r="E1713" s="4">
        <v>425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4</v>
      </c>
      <c r="P1713">
        <f t="shared" si="105"/>
        <v>212.5</v>
      </c>
      <c r="Q1713" s="12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60" x14ac:dyDescent="0.25">
      <c r="A1714" s="10">
        <v>1712</v>
      </c>
      <c r="B1714" s="1" t="s">
        <v>1713</v>
      </c>
      <c r="C1714" s="1" t="s">
        <v>5822</v>
      </c>
      <c r="D1714" s="3">
        <v>5000</v>
      </c>
      <c r="E1714" s="4">
        <v>1570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31</v>
      </c>
      <c r="P1714">
        <f t="shared" si="105"/>
        <v>0</v>
      </c>
      <c r="Q1714" s="12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60" x14ac:dyDescent="0.25">
      <c r="A1715" s="10">
        <v>1713</v>
      </c>
      <c r="B1715" s="1" t="s">
        <v>1714</v>
      </c>
      <c r="C1715" s="1" t="s">
        <v>5823</v>
      </c>
      <c r="D1715" s="3">
        <v>3000</v>
      </c>
      <c r="E1715" s="4">
        <v>3081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103</v>
      </c>
      <c r="P1715">
        <f t="shared" si="105"/>
        <v>3081</v>
      </c>
      <c r="Q1715" s="12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60" x14ac:dyDescent="0.25">
      <c r="A1716" s="10">
        <v>1714</v>
      </c>
      <c r="B1716" s="1" t="s">
        <v>1715</v>
      </c>
      <c r="C1716" s="1" t="s">
        <v>5824</v>
      </c>
      <c r="D1716" s="3">
        <v>25000</v>
      </c>
      <c r="E1716" s="4">
        <v>30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0</v>
      </c>
      <c r="P1716">
        <f t="shared" si="105"/>
        <v>1.76</v>
      </c>
      <c r="Q1716" s="12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5" x14ac:dyDescent="0.25">
      <c r="A1717" s="10">
        <v>1715</v>
      </c>
      <c r="B1717" s="1" t="s">
        <v>1716</v>
      </c>
      <c r="C1717" s="1" t="s">
        <v>5825</v>
      </c>
      <c r="D1717" s="3">
        <v>5000</v>
      </c>
      <c r="E1717" s="4">
        <v>1570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31</v>
      </c>
      <c r="P1717">
        <f t="shared" si="105"/>
        <v>785</v>
      </c>
      <c r="Q1717" s="12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60" x14ac:dyDescent="0.25">
      <c r="A1718" s="10">
        <v>1716</v>
      </c>
      <c r="B1718" s="1" t="s">
        <v>1717</v>
      </c>
      <c r="C1718" s="1" t="s">
        <v>5826</v>
      </c>
      <c r="D1718" s="3">
        <v>2000</v>
      </c>
      <c r="E1718" s="4">
        <v>5509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275</v>
      </c>
      <c r="P1718">
        <f t="shared" si="105"/>
        <v>1836.33</v>
      </c>
      <c r="Q1718" s="12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5" x14ac:dyDescent="0.25">
      <c r="A1719" s="10">
        <v>1717</v>
      </c>
      <c r="B1719" s="1" t="s">
        <v>1718</v>
      </c>
      <c r="C1719" s="1" t="s">
        <v>5827</v>
      </c>
      <c r="D1719" s="3">
        <v>3265</v>
      </c>
      <c r="E1719" s="4">
        <v>2857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88</v>
      </c>
      <c r="P1719">
        <f t="shared" si="105"/>
        <v>69.680000000000007</v>
      </c>
      <c r="Q1719" s="12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x14ac:dyDescent="0.25">
      <c r="A1720" s="10">
        <v>1718</v>
      </c>
      <c r="B1720" s="1" t="s">
        <v>1719</v>
      </c>
      <c r="C1720" s="1" t="s">
        <v>5828</v>
      </c>
      <c r="D1720" s="3">
        <v>35000</v>
      </c>
      <c r="E1720" s="4">
        <v>6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</v>
      </c>
      <c r="Q1720" s="12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60" x14ac:dyDescent="0.25">
      <c r="A1721" s="10">
        <v>1719</v>
      </c>
      <c r="B1721" s="1" t="s">
        <v>1720</v>
      </c>
      <c r="C1721" s="1" t="s">
        <v>5829</v>
      </c>
      <c r="D1721" s="3">
        <v>4000</v>
      </c>
      <c r="E1721" s="4">
        <v>2200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55</v>
      </c>
      <c r="P1721">
        <f t="shared" si="105"/>
        <v>733.33</v>
      </c>
      <c r="Q1721" s="12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60" x14ac:dyDescent="0.25">
      <c r="A1722" s="10">
        <v>1720</v>
      </c>
      <c r="B1722" s="1" t="s">
        <v>1721</v>
      </c>
      <c r="C1722" s="1" t="s">
        <v>5830</v>
      </c>
      <c r="D1722" s="3">
        <v>4000</v>
      </c>
      <c r="E1722" s="4">
        <v>2202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55</v>
      </c>
      <c r="P1722">
        <f t="shared" si="105"/>
        <v>275.25</v>
      </c>
      <c r="Q1722" s="12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5" x14ac:dyDescent="0.25">
      <c r="A1723" s="10">
        <v>1721</v>
      </c>
      <c r="B1723" s="1" t="s">
        <v>1722</v>
      </c>
      <c r="C1723" s="1" t="s">
        <v>5831</v>
      </c>
      <c r="D1723" s="3">
        <v>5000</v>
      </c>
      <c r="E1723" s="4">
        <v>1570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31</v>
      </c>
      <c r="P1723">
        <f t="shared" si="105"/>
        <v>0</v>
      </c>
      <c r="Q1723" s="12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5" x14ac:dyDescent="0.25">
      <c r="A1724" s="10">
        <v>1722</v>
      </c>
      <c r="B1724" s="1" t="s">
        <v>1723</v>
      </c>
      <c r="C1724" s="1" t="s">
        <v>5832</v>
      </c>
      <c r="D1724" s="3">
        <v>2880</v>
      </c>
      <c r="E1724" s="4">
        <v>3700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128</v>
      </c>
      <c r="P1724">
        <f t="shared" si="105"/>
        <v>3700</v>
      </c>
      <c r="Q1724" s="12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60" x14ac:dyDescent="0.25">
      <c r="A1725" s="10">
        <v>1723</v>
      </c>
      <c r="B1725" s="1" t="s">
        <v>1724</v>
      </c>
      <c r="C1725" s="1" t="s">
        <v>5833</v>
      </c>
      <c r="D1725" s="3">
        <v>10000</v>
      </c>
      <c r="E1725" s="4">
        <v>425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4</v>
      </c>
      <c r="P1725">
        <f t="shared" si="105"/>
        <v>141.66999999999999</v>
      </c>
      <c r="Q1725" s="12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60" x14ac:dyDescent="0.25">
      <c r="A1726" s="10">
        <v>1724</v>
      </c>
      <c r="B1726" s="1" t="s">
        <v>1725</v>
      </c>
      <c r="C1726" s="1" t="s">
        <v>5834</v>
      </c>
      <c r="D1726" s="3">
        <v>6000</v>
      </c>
      <c r="E1726" s="4">
        <v>1100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18</v>
      </c>
      <c r="P1726">
        <f t="shared" si="105"/>
        <v>275</v>
      </c>
      <c r="Q1726" s="12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60" x14ac:dyDescent="0.25">
      <c r="A1727" s="10">
        <v>1725</v>
      </c>
      <c r="B1727" s="1" t="s">
        <v>1726</v>
      </c>
      <c r="C1727" s="1" t="s">
        <v>5835</v>
      </c>
      <c r="D1727" s="3">
        <v>5500</v>
      </c>
      <c r="E1727" s="4">
        <v>1217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22</v>
      </c>
      <c r="P1727">
        <f t="shared" si="105"/>
        <v>135.22</v>
      </c>
      <c r="Q1727" s="12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0" x14ac:dyDescent="0.25">
      <c r="A1728" s="10">
        <v>1726</v>
      </c>
      <c r="B1728" s="1" t="s">
        <v>1727</v>
      </c>
      <c r="C1728" s="1" t="s">
        <v>5836</v>
      </c>
      <c r="D1728" s="3">
        <v>6500</v>
      </c>
      <c r="E1728" s="4">
        <v>1025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16</v>
      </c>
      <c r="P1728">
        <f t="shared" si="105"/>
        <v>64.06</v>
      </c>
      <c r="Q1728" s="12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60" x14ac:dyDescent="0.25">
      <c r="A1729" s="10">
        <v>1727</v>
      </c>
      <c r="B1729" s="1" t="s">
        <v>1728</v>
      </c>
      <c r="C1729" s="1" t="s">
        <v>5837</v>
      </c>
      <c r="D1729" s="3">
        <v>3000</v>
      </c>
      <c r="E1729" s="4">
        <v>3084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103</v>
      </c>
      <c r="P1729">
        <f t="shared" si="105"/>
        <v>3084</v>
      </c>
      <c r="Q1729" s="12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5" x14ac:dyDescent="0.25">
      <c r="A1730" s="10">
        <v>1728</v>
      </c>
      <c r="B1730" s="1" t="s">
        <v>1729</v>
      </c>
      <c r="C1730" s="1" t="s">
        <v>5838</v>
      </c>
      <c r="D1730" s="3">
        <v>1250</v>
      </c>
      <c r="E1730" s="4">
        <v>10046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804</v>
      </c>
      <c r="P1730">
        <f t="shared" si="105"/>
        <v>1435.14</v>
      </c>
      <c r="Q1730" s="12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60" x14ac:dyDescent="0.25">
      <c r="A1731" s="10">
        <v>1729</v>
      </c>
      <c r="B1731" s="1" t="s">
        <v>1730</v>
      </c>
      <c r="C1731" s="1" t="s">
        <v>5839</v>
      </c>
      <c r="D1731" s="3">
        <v>10000</v>
      </c>
      <c r="E1731" s="4">
        <v>426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4</v>
      </c>
      <c r="P1731">
        <f t="shared" ref="P1731:P1794" si="109">IFERROR(ROUND(E1731/L1731,2),0)</f>
        <v>0</v>
      </c>
      <c r="Q1731" s="12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5" x14ac:dyDescent="0.25">
      <c r="A1732" s="10">
        <v>1730</v>
      </c>
      <c r="B1732" s="1" t="s">
        <v>1731</v>
      </c>
      <c r="C1732" s="1" t="s">
        <v>5840</v>
      </c>
      <c r="D1732" s="3">
        <v>3000</v>
      </c>
      <c r="E1732" s="4">
        <v>3095.11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103</v>
      </c>
      <c r="P1732">
        <f t="shared" si="109"/>
        <v>0</v>
      </c>
      <c r="Q1732" s="12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0" x14ac:dyDescent="0.25">
      <c r="A1733" s="10">
        <v>1731</v>
      </c>
      <c r="B1733" s="1" t="s">
        <v>1732</v>
      </c>
      <c r="C1733" s="1" t="s">
        <v>5841</v>
      </c>
      <c r="D1733" s="3">
        <v>1000</v>
      </c>
      <c r="E1733" s="4">
        <v>12321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1232</v>
      </c>
      <c r="P1733">
        <f t="shared" si="109"/>
        <v>0</v>
      </c>
      <c r="Q1733" s="12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60" x14ac:dyDescent="0.25">
      <c r="A1734" s="10">
        <v>1732</v>
      </c>
      <c r="B1734" s="1" t="s">
        <v>1733</v>
      </c>
      <c r="C1734" s="1" t="s">
        <v>5842</v>
      </c>
      <c r="D1734" s="3">
        <v>4000</v>
      </c>
      <c r="E1734" s="4">
        <v>2204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55</v>
      </c>
      <c r="P1734">
        <f t="shared" si="109"/>
        <v>0</v>
      </c>
      <c r="Q1734" s="12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60" x14ac:dyDescent="0.25">
      <c r="A1735" s="10">
        <v>1733</v>
      </c>
      <c r="B1735" s="1" t="s">
        <v>1734</v>
      </c>
      <c r="C1735" s="1" t="s">
        <v>5843</v>
      </c>
      <c r="D1735" s="3">
        <v>10000</v>
      </c>
      <c r="E1735" s="4">
        <v>426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4</v>
      </c>
      <c r="P1735">
        <f t="shared" si="109"/>
        <v>0</v>
      </c>
      <c r="Q1735" s="12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5" x14ac:dyDescent="0.25">
      <c r="A1736" s="10">
        <v>1734</v>
      </c>
      <c r="B1736" s="1" t="s">
        <v>1735</v>
      </c>
      <c r="C1736" s="1" t="s">
        <v>5844</v>
      </c>
      <c r="D1736" s="3">
        <v>4500</v>
      </c>
      <c r="E1736" s="4">
        <v>2052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46</v>
      </c>
      <c r="P1736">
        <f t="shared" si="109"/>
        <v>2052</v>
      </c>
      <c r="Q1736" s="12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5" x14ac:dyDescent="0.25">
      <c r="A1737" s="10">
        <v>1735</v>
      </c>
      <c r="B1737" s="1" t="s">
        <v>1736</v>
      </c>
      <c r="C1737" s="1" t="s">
        <v>5845</v>
      </c>
      <c r="D1737" s="3">
        <v>1000</v>
      </c>
      <c r="E1737" s="4">
        <v>12325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1233</v>
      </c>
      <c r="P1737">
        <f t="shared" si="109"/>
        <v>6162.5</v>
      </c>
      <c r="Q1737" s="12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45" x14ac:dyDescent="0.25">
      <c r="A1738" s="10">
        <v>1736</v>
      </c>
      <c r="B1738" s="1" t="s">
        <v>1737</v>
      </c>
      <c r="C1738" s="1" t="s">
        <v>5846</v>
      </c>
      <c r="D1738" s="3">
        <v>3000</v>
      </c>
      <c r="E1738" s="4">
        <v>3100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103</v>
      </c>
      <c r="P1738">
        <f t="shared" si="109"/>
        <v>3100</v>
      </c>
      <c r="Q1738" s="12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60" x14ac:dyDescent="0.25">
      <c r="A1739" s="10">
        <v>1737</v>
      </c>
      <c r="B1739" s="1" t="s">
        <v>1738</v>
      </c>
      <c r="C1739" s="1" t="s">
        <v>5847</v>
      </c>
      <c r="D1739" s="3">
        <v>4000</v>
      </c>
      <c r="E1739" s="4">
        <v>2210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55</v>
      </c>
      <c r="P1739">
        <f t="shared" si="109"/>
        <v>147.33000000000001</v>
      </c>
      <c r="Q1739" s="12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45" x14ac:dyDescent="0.25">
      <c r="A1740" s="10">
        <v>1738</v>
      </c>
      <c r="B1740" s="1" t="s">
        <v>1739</v>
      </c>
      <c r="C1740" s="1" t="s">
        <v>5848</v>
      </c>
      <c r="D1740" s="3">
        <v>5000</v>
      </c>
      <c r="E1740" s="4">
        <v>1571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31</v>
      </c>
      <c r="P1740">
        <f t="shared" si="109"/>
        <v>1571</v>
      </c>
      <c r="Q1740" s="12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5" x14ac:dyDescent="0.25">
      <c r="A1741" s="10">
        <v>1739</v>
      </c>
      <c r="B1741" s="1" t="s">
        <v>1740</v>
      </c>
      <c r="C1741" s="1" t="s">
        <v>5849</v>
      </c>
      <c r="D1741" s="3">
        <v>1000</v>
      </c>
      <c r="E1741" s="4">
        <v>12348.5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1235</v>
      </c>
      <c r="P1741">
        <f t="shared" si="109"/>
        <v>12348.5</v>
      </c>
      <c r="Q1741" s="12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5" x14ac:dyDescent="0.25">
      <c r="A1742" s="10">
        <v>1740</v>
      </c>
      <c r="B1742" s="1" t="s">
        <v>1741</v>
      </c>
      <c r="C1742" s="1" t="s">
        <v>5850</v>
      </c>
      <c r="D1742" s="3">
        <v>3000</v>
      </c>
      <c r="E1742" s="4">
        <v>3100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103</v>
      </c>
      <c r="P1742">
        <f t="shared" si="109"/>
        <v>0</v>
      </c>
      <c r="Q1742" s="12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45" x14ac:dyDescent="0.25">
      <c r="A1743" s="10">
        <v>1741</v>
      </c>
      <c r="B1743" s="1" t="s">
        <v>1742</v>
      </c>
      <c r="C1743" s="1" t="s">
        <v>5851</v>
      </c>
      <c r="D1743" s="3">
        <v>1200</v>
      </c>
      <c r="E1743" s="4">
        <v>10300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858</v>
      </c>
      <c r="P1743">
        <f t="shared" si="109"/>
        <v>198.08</v>
      </c>
      <c r="Q1743" s="12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60" x14ac:dyDescent="0.25">
      <c r="A1744" s="10">
        <v>1742</v>
      </c>
      <c r="B1744" s="1" t="s">
        <v>1743</v>
      </c>
      <c r="C1744" s="1" t="s">
        <v>5852</v>
      </c>
      <c r="D1744" s="3">
        <v>2000</v>
      </c>
      <c r="E1744" s="4">
        <v>5509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275</v>
      </c>
      <c r="P1744">
        <f t="shared" si="109"/>
        <v>162.03</v>
      </c>
      <c r="Q1744" s="12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45" x14ac:dyDescent="0.25">
      <c r="A1745" s="10">
        <v>1743</v>
      </c>
      <c r="B1745" s="1" t="s">
        <v>1744</v>
      </c>
      <c r="C1745" s="1" t="s">
        <v>5853</v>
      </c>
      <c r="D1745" s="3">
        <v>6000</v>
      </c>
      <c r="E1745" s="4">
        <v>1100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18</v>
      </c>
      <c r="P1745">
        <f t="shared" si="109"/>
        <v>16.420000000000002</v>
      </c>
      <c r="Q1745" s="12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60" x14ac:dyDescent="0.25">
      <c r="A1746" s="10">
        <v>1744</v>
      </c>
      <c r="B1746" s="1" t="s">
        <v>1745</v>
      </c>
      <c r="C1746" s="1" t="s">
        <v>5854</v>
      </c>
      <c r="D1746" s="3">
        <v>5500</v>
      </c>
      <c r="E1746" s="4">
        <v>1217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22</v>
      </c>
      <c r="P1746">
        <f t="shared" si="109"/>
        <v>17.39</v>
      </c>
      <c r="Q1746" s="12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60" x14ac:dyDescent="0.25">
      <c r="A1747" s="10">
        <v>1745</v>
      </c>
      <c r="B1747" s="1" t="s">
        <v>1746</v>
      </c>
      <c r="C1747" s="1" t="s">
        <v>5855</v>
      </c>
      <c r="D1747" s="3">
        <v>7000</v>
      </c>
      <c r="E1747" s="4">
        <v>997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14</v>
      </c>
      <c r="P1747">
        <f t="shared" si="109"/>
        <v>11.2</v>
      </c>
      <c r="Q1747" s="12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60" x14ac:dyDescent="0.25">
      <c r="A1748" s="10">
        <v>1746</v>
      </c>
      <c r="B1748" s="1" t="s">
        <v>1747</v>
      </c>
      <c r="C1748" s="1" t="s">
        <v>5856</v>
      </c>
      <c r="D1748" s="3">
        <v>15000</v>
      </c>
      <c r="E1748" s="4">
        <v>145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</v>
      </c>
      <c r="P1748">
        <f t="shared" si="109"/>
        <v>1.36</v>
      </c>
      <c r="Q1748" s="12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60" x14ac:dyDescent="0.25">
      <c r="A1749" s="10">
        <v>1747</v>
      </c>
      <c r="B1749" s="1" t="s">
        <v>1748</v>
      </c>
      <c r="C1749" s="1" t="s">
        <v>5857</v>
      </c>
      <c r="D1749" s="3">
        <v>9000</v>
      </c>
      <c r="E1749" s="4">
        <v>625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7</v>
      </c>
      <c r="P1749">
        <f t="shared" si="109"/>
        <v>3.93</v>
      </c>
      <c r="Q1749" s="12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45" x14ac:dyDescent="0.25">
      <c r="A1750" s="10">
        <v>1748</v>
      </c>
      <c r="B1750" s="1" t="s">
        <v>1749</v>
      </c>
      <c r="C1750" s="1" t="s">
        <v>5858</v>
      </c>
      <c r="D1750" s="3">
        <v>50000</v>
      </c>
      <c r="E1750" s="4">
        <v>0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0</v>
      </c>
      <c r="P1750">
        <f t="shared" si="109"/>
        <v>0</v>
      </c>
      <c r="Q1750" s="12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45" x14ac:dyDescent="0.25">
      <c r="A1751" s="10">
        <v>1749</v>
      </c>
      <c r="B1751" s="1" t="s">
        <v>1750</v>
      </c>
      <c r="C1751" s="1" t="s">
        <v>5859</v>
      </c>
      <c r="D1751" s="3">
        <v>10050</v>
      </c>
      <c r="E1751" s="4">
        <v>310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3</v>
      </c>
      <c r="P1751">
        <f t="shared" si="109"/>
        <v>2.37</v>
      </c>
      <c r="Q1751" s="12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60" x14ac:dyDescent="0.25">
      <c r="A1752" s="10">
        <v>1750</v>
      </c>
      <c r="B1752" s="1" t="s">
        <v>1751</v>
      </c>
      <c r="C1752" s="1" t="s">
        <v>5860</v>
      </c>
      <c r="D1752" s="3">
        <v>5000</v>
      </c>
      <c r="E1752" s="4">
        <v>1571.55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31</v>
      </c>
      <c r="P1752">
        <f t="shared" si="109"/>
        <v>12.57</v>
      </c>
      <c r="Q1752" s="12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0" x14ac:dyDescent="0.25">
      <c r="A1753" s="10">
        <v>1751</v>
      </c>
      <c r="B1753" s="1" t="s">
        <v>1752</v>
      </c>
      <c r="C1753" s="1" t="s">
        <v>5861</v>
      </c>
      <c r="D1753" s="3">
        <v>10000</v>
      </c>
      <c r="E1753" s="4">
        <v>427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4</v>
      </c>
      <c r="P1753">
        <f t="shared" si="109"/>
        <v>7</v>
      </c>
      <c r="Q1753" s="12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45" x14ac:dyDescent="0.25">
      <c r="A1754" s="10">
        <v>1752</v>
      </c>
      <c r="B1754" s="1" t="s">
        <v>1753</v>
      </c>
      <c r="C1754" s="1" t="s">
        <v>5862</v>
      </c>
      <c r="D1754" s="3">
        <v>1200</v>
      </c>
      <c r="E1754" s="4">
        <v>10300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858</v>
      </c>
      <c r="P1754">
        <f t="shared" si="109"/>
        <v>114.44</v>
      </c>
      <c r="Q1754" s="12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5" x14ac:dyDescent="0.25">
      <c r="A1755" s="10">
        <v>1753</v>
      </c>
      <c r="B1755" s="1" t="s">
        <v>1754</v>
      </c>
      <c r="C1755" s="1" t="s">
        <v>5863</v>
      </c>
      <c r="D1755" s="3">
        <v>15000</v>
      </c>
      <c r="E1755" s="4">
        <v>145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</v>
      </c>
      <c r="P1755">
        <f t="shared" si="109"/>
        <v>4.1399999999999997</v>
      </c>
      <c r="Q1755" s="12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60" x14ac:dyDescent="0.25">
      <c r="A1756" s="10">
        <v>1754</v>
      </c>
      <c r="B1756" s="1" t="s">
        <v>1755</v>
      </c>
      <c r="C1756" s="1" t="s">
        <v>5864</v>
      </c>
      <c r="D1756" s="3">
        <v>8500</v>
      </c>
      <c r="E1756" s="4">
        <v>645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8</v>
      </c>
      <c r="P1756">
        <f t="shared" si="109"/>
        <v>7.17</v>
      </c>
      <c r="Q1756" s="12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60" x14ac:dyDescent="0.25">
      <c r="A1757" s="10">
        <v>1755</v>
      </c>
      <c r="B1757" s="1" t="s">
        <v>1756</v>
      </c>
      <c r="C1757" s="1" t="s">
        <v>5865</v>
      </c>
      <c r="D1757" s="3">
        <v>25</v>
      </c>
      <c r="E1757" s="4">
        <v>409782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1639128</v>
      </c>
      <c r="P1757">
        <f t="shared" si="109"/>
        <v>102445.5</v>
      </c>
      <c r="Q1757" s="12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5" x14ac:dyDescent="0.25">
      <c r="A1758" s="10">
        <v>1756</v>
      </c>
      <c r="B1758" s="1" t="s">
        <v>1757</v>
      </c>
      <c r="C1758" s="1" t="s">
        <v>5866</v>
      </c>
      <c r="D1758" s="3">
        <v>5500</v>
      </c>
      <c r="E1758" s="4">
        <v>1218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22</v>
      </c>
      <c r="P1758">
        <f t="shared" si="109"/>
        <v>10.15</v>
      </c>
      <c r="Q1758" s="12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45" x14ac:dyDescent="0.25">
      <c r="A1759" s="10">
        <v>1757</v>
      </c>
      <c r="B1759" s="1" t="s">
        <v>1758</v>
      </c>
      <c r="C1759" s="1" t="s">
        <v>5867</v>
      </c>
      <c r="D1759" s="3">
        <v>5000</v>
      </c>
      <c r="E1759" s="4">
        <v>1575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32</v>
      </c>
      <c r="P1759">
        <f t="shared" si="109"/>
        <v>112.5</v>
      </c>
      <c r="Q1759" s="12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60" x14ac:dyDescent="0.25">
      <c r="A1760" s="10">
        <v>1758</v>
      </c>
      <c r="B1760" s="1" t="s">
        <v>1759</v>
      </c>
      <c r="C1760" s="1" t="s">
        <v>5868</v>
      </c>
      <c r="D1760" s="3">
        <v>1000</v>
      </c>
      <c r="E1760" s="4">
        <v>12353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1235</v>
      </c>
      <c r="P1760">
        <f t="shared" si="109"/>
        <v>457.52</v>
      </c>
      <c r="Q1760" s="12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0" x14ac:dyDescent="0.25">
      <c r="A1761" s="10">
        <v>1759</v>
      </c>
      <c r="B1761" s="1" t="s">
        <v>1760</v>
      </c>
      <c r="C1761" s="1" t="s">
        <v>5869</v>
      </c>
      <c r="D1761" s="3">
        <v>5000</v>
      </c>
      <c r="E1761" s="4">
        <v>1575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32</v>
      </c>
      <c r="P1761">
        <f t="shared" si="109"/>
        <v>32.14</v>
      </c>
      <c r="Q1761" s="12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60" x14ac:dyDescent="0.25">
      <c r="A1762" s="10">
        <v>1760</v>
      </c>
      <c r="B1762" s="1" t="s">
        <v>1761</v>
      </c>
      <c r="C1762" s="1" t="s">
        <v>5870</v>
      </c>
      <c r="D1762" s="3">
        <v>5000</v>
      </c>
      <c r="E1762" s="4">
        <v>1575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32</v>
      </c>
      <c r="P1762">
        <f t="shared" si="109"/>
        <v>15.44</v>
      </c>
      <c r="Q1762" s="12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0" x14ac:dyDescent="0.25">
      <c r="A1763" s="10">
        <v>1761</v>
      </c>
      <c r="B1763" s="1" t="s">
        <v>1762</v>
      </c>
      <c r="C1763" s="1" t="s">
        <v>5871</v>
      </c>
      <c r="D1763" s="3">
        <v>100</v>
      </c>
      <c r="E1763" s="4">
        <v>184133.01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184133</v>
      </c>
      <c r="P1763">
        <f t="shared" si="109"/>
        <v>61377.67</v>
      </c>
      <c r="Q1763" s="12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30" x14ac:dyDescent="0.25">
      <c r="A1764" s="10">
        <v>1762</v>
      </c>
      <c r="B1764" s="1" t="s">
        <v>1763</v>
      </c>
      <c r="C1764" s="1" t="s">
        <v>5872</v>
      </c>
      <c r="D1764" s="3">
        <v>100</v>
      </c>
      <c r="E1764" s="4">
        <v>193963.9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193964</v>
      </c>
      <c r="P1764">
        <f t="shared" si="109"/>
        <v>7758.56</v>
      </c>
      <c r="Q1764" s="12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60" x14ac:dyDescent="0.25">
      <c r="A1765" s="10">
        <v>1763</v>
      </c>
      <c r="B1765" s="1" t="s">
        <v>1764</v>
      </c>
      <c r="C1765" s="1" t="s">
        <v>5873</v>
      </c>
      <c r="D1765" s="3">
        <v>12000</v>
      </c>
      <c r="E1765" s="4">
        <v>266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2</v>
      </c>
      <c r="P1765">
        <f t="shared" si="109"/>
        <v>2.25</v>
      </c>
      <c r="Q1765" s="12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60" x14ac:dyDescent="0.25">
      <c r="A1766" s="10">
        <v>1764</v>
      </c>
      <c r="B1766" s="1" t="s">
        <v>1765</v>
      </c>
      <c r="C1766" s="1" t="s">
        <v>5874</v>
      </c>
      <c r="D1766" s="3">
        <v>11000</v>
      </c>
      <c r="E1766" s="4">
        <v>300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3</v>
      </c>
      <c r="P1766">
        <f t="shared" si="109"/>
        <v>7.69</v>
      </c>
      <c r="Q1766" s="12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60" x14ac:dyDescent="0.25">
      <c r="A1767" s="10">
        <v>1765</v>
      </c>
      <c r="B1767" s="1" t="s">
        <v>1766</v>
      </c>
      <c r="C1767" s="1" t="s">
        <v>5875</v>
      </c>
      <c r="D1767" s="3">
        <v>12500</v>
      </c>
      <c r="E1767" s="4">
        <v>241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2</v>
      </c>
      <c r="P1767">
        <f t="shared" si="109"/>
        <v>2.34</v>
      </c>
      <c r="Q1767" s="12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0" x14ac:dyDescent="0.25">
      <c r="A1768" s="10">
        <v>1766</v>
      </c>
      <c r="B1768" s="1" t="s">
        <v>1767</v>
      </c>
      <c r="C1768" s="1" t="s">
        <v>5876</v>
      </c>
      <c r="D1768" s="3">
        <v>1500</v>
      </c>
      <c r="E1768" s="4">
        <v>8091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539</v>
      </c>
      <c r="P1768">
        <f t="shared" si="109"/>
        <v>0</v>
      </c>
      <c r="Q1768" s="12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45" x14ac:dyDescent="0.25">
      <c r="A1769" s="10">
        <v>1767</v>
      </c>
      <c r="B1769" s="1" t="s">
        <v>1768</v>
      </c>
      <c r="C1769" s="1" t="s">
        <v>5877</v>
      </c>
      <c r="D1769" s="3">
        <v>5000</v>
      </c>
      <c r="E1769" s="4">
        <v>1575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32</v>
      </c>
      <c r="P1769">
        <f t="shared" si="109"/>
        <v>40.380000000000003</v>
      </c>
      <c r="Q1769" s="12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5" x14ac:dyDescent="0.25">
      <c r="A1770" s="10">
        <v>1768</v>
      </c>
      <c r="B1770" s="1" t="s">
        <v>1769</v>
      </c>
      <c r="C1770" s="1" t="s">
        <v>5878</v>
      </c>
      <c r="D1770" s="3">
        <v>5000</v>
      </c>
      <c r="E1770" s="4">
        <v>1576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32</v>
      </c>
      <c r="P1770">
        <f t="shared" si="109"/>
        <v>105.07</v>
      </c>
      <c r="Q1770" s="12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5" x14ac:dyDescent="0.25">
      <c r="A1771" s="10">
        <v>1769</v>
      </c>
      <c r="B1771" s="1" t="s">
        <v>1770</v>
      </c>
      <c r="C1771" s="1" t="s">
        <v>5879</v>
      </c>
      <c r="D1771" s="3">
        <v>40000</v>
      </c>
      <c r="E1771" s="4">
        <v>2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0</v>
      </c>
      <c r="P1771">
        <f t="shared" si="109"/>
        <v>0.09</v>
      </c>
      <c r="Q1771" s="12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60" x14ac:dyDescent="0.25">
      <c r="A1772" s="10">
        <v>1770</v>
      </c>
      <c r="B1772" s="1" t="s">
        <v>1771</v>
      </c>
      <c r="C1772" s="1" t="s">
        <v>5880</v>
      </c>
      <c r="D1772" s="3">
        <v>24500</v>
      </c>
      <c r="E1772" s="4">
        <v>45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0</v>
      </c>
      <c r="P1772">
        <f t="shared" si="109"/>
        <v>0.49</v>
      </c>
      <c r="Q1772" s="12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60" x14ac:dyDescent="0.25">
      <c r="A1773" s="10">
        <v>1771</v>
      </c>
      <c r="B1773" s="1" t="s">
        <v>1772</v>
      </c>
      <c r="C1773" s="1" t="s">
        <v>5881</v>
      </c>
      <c r="D1773" s="3">
        <v>4200</v>
      </c>
      <c r="E1773" s="4">
        <v>2100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50</v>
      </c>
      <c r="P1773">
        <f t="shared" si="109"/>
        <v>84</v>
      </c>
      <c r="Q1773" s="12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45" x14ac:dyDescent="0.25">
      <c r="A1774" s="10">
        <v>1772</v>
      </c>
      <c r="B1774" s="1" t="s">
        <v>1773</v>
      </c>
      <c r="C1774" s="1" t="s">
        <v>5882</v>
      </c>
      <c r="D1774" s="3">
        <v>5500</v>
      </c>
      <c r="E1774" s="4">
        <v>1218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22</v>
      </c>
      <c r="P1774">
        <f t="shared" si="109"/>
        <v>64.11</v>
      </c>
      <c r="Q1774" s="12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60" x14ac:dyDescent="0.25">
      <c r="A1775" s="10">
        <v>1773</v>
      </c>
      <c r="B1775" s="1" t="s">
        <v>1774</v>
      </c>
      <c r="C1775" s="1" t="s">
        <v>5883</v>
      </c>
      <c r="D1775" s="3">
        <v>30000</v>
      </c>
      <c r="E1775" s="4">
        <v>11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0</v>
      </c>
      <c r="P1775">
        <f t="shared" si="109"/>
        <v>0.57999999999999996</v>
      </c>
      <c r="Q1775" s="12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60" x14ac:dyDescent="0.25">
      <c r="A1776" s="10">
        <v>1774</v>
      </c>
      <c r="B1776" s="1" t="s">
        <v>1775</v>
      </c>
      <c r="C1776" s="1" t="s">
        <v>5884</v>
      </c>
      <c r="D1776" s="3">
        <v>2500</v>
      </c>
      <c r="E1776" s="4">
        <v>4176.1099999999997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167</v>
      </c>
      <c r="P1776">
        <f t="shared" si="109"/>
        <v>321.24</v>
      </c>
      <c r="Q1776" s="12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5" x14ac:dyDescent="0.25">
      <c r="A1777" s="10">
        <v>1775</v>
      </c>
      <c r="B1777" s="1" t="s">
        <v>1776</v>
      </c>
      <c r="C1777" s="1" t="s">
        <v>5885</v>
      </c>
      <c r="D1777" s="3">
        <v>32500</v>
      </c>
      <c r="E1777" s="4">
        <v>10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0</v>
      </c>
      <c r="P1777">
        <f t="shared" si="109"/>
        <v>0.08</v>
      </c>
      <c r="Q1777" s="12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5" x14ac:dyDescent="0.25">
      <c r="A1778" s="10">
        <v>1776</v>
      </c>
      <c r="B1778" s="1" t="s">
        <v>1777</v>
      </c>
      <c r="C1778" s="1" t="s">
        <v>5886</v>
      </c>
      <c r="D1778" s="3">
        <v>5000</v>
      </c>
      <c r="E1778" s="4">
        <v>1577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32</v>
      </c>
      <c r="P1778">
        <f t="shared" si="109"/>
        <v>394.25</v>
      </c>
      <c r="Q1778" s="12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60" x14ac:dyDescent="0.25">
      <c r="A1779" s="10">
        <v>1777</v>
      </c>
      <c r="B1779" s="1" t="s">
        <v>1778</v>
      </c>
      <c r="C1779" s="1" t="s">
        <v>5887</v>
      </c>
      <c r="D1779" s="3">
        <v>4800</v>
      </c>
      <c r="E1779" s="4">
        <v>2025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42</v>
      </c>
      <c r="P1779">
        <f t="shared" si="109"/>
        <v>202.5</v>
      </c>
      <c r="Q1779" s="12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5" x14ac:dyDescent="0.25">
      <c r="A1780" s="10">
        <v>1778</v>
      </c>
      <c r="B1780" s="1" t="s">
        <v>1779</v>
      </c>
      <c r="C1780" s="1" t="s">
        <v>5888</v>
      </c>
      <c r="D1780" s="3">
        <v>50000</v>
      </c>
      <c r="E1780" s="4">
        <v>0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0</v>
      </c>
      <c r="P1780">
        <f t="shared" si="109"/>
        <v>0</v>
      </c>
      <c r="Q1780" s="12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60" x14ac:dyDescent="0.25">
      <c r="A1781" s="10">
        <v>1779</v>
      </c>
      <c r="B1781" s="1" t="s">
        <v>1780</v>
      </c>
      <c r="C1781" s="1" t="s">
        <v>5889</v>
      </c>
      <c r="D1781" s="3">
        <v>11000</v>
      </c>
      <c r="E1781" s="4">
        <v>300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</v>
      </c>
      <c r="P1781">
        <f t="shared" si="109"/>
        <v>7.89</v>
      </c>
      <c r="Q1781" s="12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60" x14ac:dyDescent="0.25">
      <c r="A1782" s="10">
        <v>1780</v>
      </c>
      <c r="B1782" s="1" t="s">
        <v>1781</v>
      </c>
      <c r="C1782" s="1" t="s">
        <v>5890</v>
      </c>
      <c r="D1782" s="3">
        <v>30000</v>
      </c>
      <c r="E1782" s="4">
        <v>11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0</v>
      </c>
      <c r="P1782">
        <f t="shared" si="109"/>
        <v>7.0000000000000007E-2</v>
      </c>
      <c r="Q1782" s="12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60" x14ac:dyDescent="0.25">
      <c r="A1783" s="10">
        <v>1781</v>
      </c>
      <c r="B1783" s="1" t="s">
        <v>1782</v>
      </c>
      <c r="C1783" s="1" t="s">
        <v>5891</v>
      </c>
      <c r="D1783" s="3">
        <v>5500</v>
      </c>
      <c r="E1783" s="4">
        <v>1220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22</v>
      </c>
      <c r="P1783">
        <f t="shared" si="109"/>
        <v>50.83</v>
      </c>
      <c r="Q1783" s="12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60" x14ac:dyDescent="0.25">
      <c r="A1784" s="10">
        <v>1782</v>
      </c>
      <c r="B1784" s="1" t="s">
        <v>1783</v>
      </c>
      <c r="C1784" s="1" t="s">
        <v>5892</v>
      </c>
      <c r="D1784" s="3">
        <v>35000</v>
      </c>
      <c r="E1784" s="4">
        <v>6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0</v>
      </c>
      <c r="P1784">
        <f t="shared" si="109"/>
        <v>0.08</v>
      </c>
      <c r="Q1784" s="12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60" x14ac:dyDescent="0.25">
      <c r="A1785" s="10">
        <v>1783</v>
      </c>
      <c r="B1785" s="1" t="s">
        <v>1784</v>
      </c>
      <c r="C1785" s="1" t="s">
        <v>5893</v>
      </c>
      <c r="D1785" s="3">
        <v>40000</v>
      </c>
      <c r="E1785" s="4">
        <v>2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0</v>
      </c>
      <c r="P1785">
        <f t="shared" si="109"/>
        <v>0.01</v>
      </c>
      <c r="Q1785" s="12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60" x14ac:dyDescent="0.25">
      <c r="A1786" s="10">
        <v>1784</v>
      </c>
      <c r="B1786" s="1" t="s">
        <v>1785</v>
      </c>
      <c r="C1786" s="1" t="s">
        <v>5894</v>
      </c>
      <c r="D1786" s="3">
        <v>5000</v>
      </c>
      <c r="E1786" s="4">
        <v>1580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32</v>
      </c>
      <c r="P1786">
        <f t="shared" si="109"/>
        <v>47.88</v>
      </c>
      <c r="Q1786" s="12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5" x14ac:dyDescent="0.25">
      <c r="A1787" s="10">
        <v>1785</v>
      </c>
      <c r="B1787" s="1" t="s">
        <v>1786</v>
      </c>
      <c r="C1787" s="1" t="s">
        <v>5895</v>
      </c>
      <c r="D1787" s="3">
        <v>24000</v>
      </c>
      <c r="E1787" s="4">
        <v>45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0</v>
      </c>
      <c r="P1787">
        <f t="shared" si="109"/>
        <v>0.42</v>
      </c>
      <c r="Q1787" s="12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60" x14ac:dyDescent="0.25">
      <c r="A1788" s="10">
        <v>1786</v>
      </c>
      <c r="B1788" s="1" t="s">
        <v>1787</v>
      </c>
      <c r="C1788" s="1" t="s">
        <v>5896</v>
      </c>
      <c r="D1788" s="3">
        <v>1900</v>
      </c>
      <c r="E1788" s="4">
        <v>6904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363</v>
      </c>
      <c r="P1788">
        <f t="shared" si="109"/>
        <v>238.07</v>
      </c>
      <c r="Q1788" s="12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5" x14ac:dyDescent="0.25">
      <c r="A1789" s="10">
        <v>1787</v>
      </c>
      <c r="B1789" s="1" t="s">
        <v>1788</v>
      </c>
      <c r="C1789" s="1" t="s">
        <v>5897</v>
      </c>
      <c r="D1789" s="3">
        <v>10000</v>
      </c>
      <c r="E1789" s="4">
        <v>430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4</v>
      </c>
      <c r="P1789">
        <f t="shared" si="109"/>
        <v>17.920000000000002</v>
      </c>
      <c r="Q1789" s="12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5" x14ac:dyDescent="0.25">
      <c r="A1790" s="10">
        <v>1788</v>
      </c>
      <c r="B1790" s="1" t="s">
        <v>1789</v>
      </c>
      <c r="C1790" s="1" t="s">
        <v>5898</v>
      </c>
      <c r="D1790" s="3">
        <v>5500</v>
      </c>
      <c r="E1790" s="4">
        <v>1224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22</v>
      </c>
      <c r="P1790">
        <f t="shared" si="109"/>
        <v>306</v>
      </c>
      <c r="Q1790" s="12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5" x14ac:dyDescent="0.25">
      <c r="A1791" s="10">
        <v>1789</v>
      </c>
      <c r="B1791" s="1" t="s">
        <v>1790</v>
      </c>
      <c r="C1791" s="1" t="s">
        <v>5899</v>
      </c>
      <c r="D1791" s="3">
        <v>8000</v>
      </c>
      <c r="E1791" s="4">
        <v>726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9</v>
      </c>
      <c r="P1791">
        <f t="shared" si="109"/>
        <v>181.5</v>
      </c>
      <c r="Q1791" s="12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5" x14ac:dyDescent="0.25">
      <c r="A1792" s="10">
        <v>1790</v>
      </c>
      <c r="B1792" s="1" t="s">
        <v>1791</v>
      </c>
      <c r="C1792" s="1" t="s">
        <v>5900</v>
      </c>
      <c r="D1792" s="3">
        <v>33000</v>
      </c>
      <c r="E1792" s="4">
        <v>10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0</v>
      </c>
      <c r="P1792">
        <f t="shared" si="109"/>
        <v>0.67</v>
      </c>
      <c r="Q1792" s="12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45" x14ac:dyDescent="0.25">
      <c r="A1793" s="10">
        <v>1791</v>
      </c>
      <c r="B1793" s="1" t="s">
        <v>1792</v>
      </c>
      <c r="C1793" s="1" t="s">
        <v>5901</v>
      </c>
      <c r="D1793" s="3">
        <v>3000</v>
      </c>
      <c r="E1793" s="4">
        <v>3100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103</v>
      </c>
      <c r="P1793">
        <f t="shared" si="109"/>
        <v>775</v>
      </c>
      <c r="Q1793" s="12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45" x14ac:dyDescent="0.25">
      <c r="A1794" s="10">
        <v>1792</v>
      </c>
      <c r="B1794" s="1" t="s">
        <v>1793</v>
      </c>
      <c r="C1794" s="1" t="s">
        <v>5902</v>
      </c>
      <c r="D1794" s="3">
        <v>25000</v>
      </c>
      <c r="E1794" s="4">
        <v>30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0</v>
      </c>
      <c r="P1794">
        <f t="shared" si="109"/>
        <v>0.22</v>
      </c>
      <c r="Q1794" s="12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5" x14ac:dyDescent="0.25">
      <c r="A1795" s="10">
        <v>1793</v>
      </c>
      <c r="B1795" s="1" t="s">
        <v>1794</v>
      </c>
      <c r="C1795" s="1" t="s">
        <v>5903</v>
      </c>
      <c r="D1795" s="3">
        <v>3000</v>
      </c>
      <c r="E1795" s="4">
        <v>3100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103</v>
      </c>
      <c r="P1795">
        <f t="shared" ref="P1795:P1858" si="113">IFERROR(ROUND(E1795/L1795,2),0)</f>
        <v>1550</v>
      </c>
      <c r="Q1795" s="12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60" x14ac:dyDescent="0.25">
      <c r="A1796" s="10">
        <v>1794</v>
      </c>
      <c r="B1796" s="1" t="s">
        <v>1795</v>
      </c>
      <c r="C1796" s="1" t="s">
        <v>5904</v>
      </c>
      <c r="D1796" s="3">
        <v>9000</v>
      </c>
      <c r="E1796" s="4">
        <v>625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7</v>
      </c>
      <c r="P1796">
        <f t="shared" si="113"/>
        <v>34.72</v>
      </c>
      <c r="Q1796" s="12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5" x14ac:dyDescent="0.25">
      <c r="A1797" s="10">
        <v>1795</v>
      </c>
      <c r="B1797" s="1" t="s">
        <v>1796</v>
      </c>
      <c r="C1797" s="1" t="s">
        <v>5905</v>
      </c>
      <c r="D1797" s="3">
        <v>28000</v>
      </c>
      <c r="E1797" s="4">
        <v>20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0</v>
      </c>
      <c r="P1797">
        <f t="shared" si="113"/>
        <v>0.25</v>
      </c>
      <c r="Q1797" s="12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60" x14ac:dyDescent="0.25">
      <c r="A1798" s="10">
        <v>1796</v>
      </c>
      <c r="B1798" s="1" t="s">
        <v>1797</v>
      </c>
      <c r="C1798" s="1" t="s">
        <v>5906</v>
      </c>
      <c r="D1798" s="3">
        <v>19000</v>
      </c>
      <c r="E1798" s="4">
        <v>86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0</v>
      </c>
      <c r="P1798">
        <f t="shared" si="113"/>
        <v>1</v>
      </c>
      <c r="Q1798" s="12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5" x14ac:dyDescent="0.25">
      <c r="A1799" s="10">
        <v>1797</v>
      </c>
      <c r="B1799" s="1" t="s">
        <v>1798</v>
      </c>
      <c r="C1799" s="1" t="s">
        <v>5907</v>
      </c>
      <c r="D1799" s="3">
        <v>10000</v>
      </c>
      <c r="E1799" s="4">
        <v>430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4</v>
      </c>
      <c r="P1799">
        <f t="shared" si="113"/>
        <v>3.07</v>
      </c>
      <c r="Q1799" s="12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5" x14ac:dyDescent="0.25">
      <c r="A1800" s="10">
        <v>1798</v>
      </c>
      <c r="B1800" s="1" t="s">
        <v>1799</v>
      </c>
      <c r="C1800" s="1" t="s">
        <v>5908</v>
      </c>
      <c r="D1800" s="3">
        <v>16000</v>
      </c>
      <c r="E1800" s="4">
        <v>107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</v>
      </c>
      <c r="P1800">
        <f t="shared" si="113"/>
        <v>2.89</v>
      </c>
      <c r="Q1800" s="12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0" x14ac:dyDescent="0.25">
      <c r="A1801" s="10">
        <v>1799</v>
      </c>
      <c r="B1801" s="1" t="s">
        <v>1800</v>
      </c>
      <c r="C1801" s="1" t="s">
        <v>5909</v>
      </c>
      <c r="D1801" s="3">
        <v>4000</v>
      </c>
      <c r="E1801" s="4">
        <v>2210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55</v>
      </c>
      <c r="P1801">
        <f t="shared" si="113"/>
        <v>368.33</v>
      </c>
      <c r="Q1801" s="12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60" x14ac:dyDescent="0.25">
      <c r="A1802" s="10">
        <v>1800</v>
      </c>
      <c r="B1802" s="1" t="s">
        <v>1801</v>
      </c>
      <c r="C1802" s="1" t="s">
        <v>5910</v>
      </c>
      <c r="D1802" s="3">
        <v>46260</v>
      </c>
      <c r="E1802" s="4">
        <v>1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0</v>
      </c>
      <c r="P1802">
        <f t="shared" si="113"/>
        <v>0.01</v>
      </c>
      <c r="Q1802" s="12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60" x14ac:dyDescent="0.25">
      <c r="A1803" s="10">
        <v>1801</v>
      </c>
      <c r="B1803" s="1" t="s">
        <v>1802</v>
      </c>
      <c r="C1803" s="1" t="s">
        <v>5911</v>
      </c>
      <c r="D1803" s="3">
        <v>17000</v>
      </c>
      <c r="E1803" s="4">
        <v>104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</v>
      </c>
      <c r="P1803">
        <f t="shared" si="113"/>
        <v>2.81</v>
      </c>
      <c r="Q1803" s="12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45" x14ac:dyDescent="0.25">
      <c r="A1804" s="10">
        <v>1802</v>
      </c>
      <c r="B1804" s="1" t="s">
        <v>1803</v>
      </c>
      <c r="C1804" s="1" t="s">
        <v>5912</v>
      </c>
      <c r="D1804" s="3">
        <v>3500</v>
      </c>
      <c r="E1804" s="4">
        <v>2594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74</v>
      </c>
      <c r="P1804">
        <f t="shared" si="113"/>
        <v>144.11000000000001</v>
      </c>
      <c r="Q1804" s="12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5" x14ac:dyDescent="0.25">
      <c r="A1805" s="10">
        <v>1803</v>
      </c>
      <c r="B1805" s="1" t="s">
        <v>1804</v>
      </c>
      <c r="C1805" s="1" t="s">
        <v>5913</v>
      </c>
      <c r="D1805" s="3">
        <v>17500</v>
      </c>
      <c r="E1805" s="4">
        <v>100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1</v>
      </c>
      <c r="P1805">
        <f t="shared" si="113"/>
        <v>1.33</v>
      </c>
      <c r="Q1805" s="12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5" x14ac:dyDescent="0.25">
      <c r="A1806" s="10">
        <v>1804</v>
      </c>
      <c r="B1806" s="1" t="s">
        <v>1805</v>
      </c>
      <c r="C1806" s="1" t="s">
        <v>5914</v>
      </c>
      <c r="D1806" s="3">
        <v>15500</v>
      </c>
      <c r="E1806" s="4">
        <v>110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1</v>
      </c>
      <c r="P1806">
        <f t="shared" si="113"/>
        <v>2.12</v>
      </c>
      <c r="Q1806" s="12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60" x14ac:dyDescent="0.25">
      <c r="A1807" s="10">
        <v>1805</v>
      </c>
      <c r="B1807" s="1" t="s">
        <v>1806</v>
      </c>
      <c r="C1807" s="1" t="s">
        <v>5915</v>
      </c>
      <c r="D1807" s="3">
        <v>22500</v>
      </c>
      <c r="E1807" s="4">
        <v>47.69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0</v>
      </c>
      <c r="P1807">
        <f t="shared" si="113"/>
        <v>0.39</v>
      </c>
      <c r="Q1807" s="12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60" x14ac:dyDescent="0.25">
      <c r="A1808" s="10">
        <v>1806</v>
      </c>
      <c r="B1808" s="1" t="s">
        <v>1807</v>
      </c>
      <c r="C1808" s="1" t="s">
        <v>5916</v>
      </c>
      <c r="D1808" s="3">
        <v>20000</v>
      </c>
      <c r="E1808" s="4">
        <v>64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0</v>
      </c>
      <c r="P1808">
        <f t="shared" si="113"/>
        <v>8</v>
      </c>
      <c r="Q1808" s="12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0" x14ac:dyDescent="0.25">
      <c r="A1809" s="10">
        <v>1807</v>
      </c>
      <c r="B1809" s="1" t="s">
        <v>1808</v>
      </c>
      <c r="C1809" s="1" t="s">
        <v>5917</v>
      </c>
      <c r="D1809" s="3">
        <v>5000</v>
      </c>
      <c r="E1809" s="4">
        <v>1587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32</v>
      </c>
      <c r="P1809">
        <f t="shared" si="113"/>
        <v>198.38</v>
      </c>
      <c r="Q1809" s="12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60" x14ac:dyDescent="0.25">
      <c r="A1810" s="10">
        <v>1808</v>
      </c>
      <c r="B1810" s="1" t="s">
        <v>1809</v>
      </c>
      <c r="C1810" s="1" t="s">
        <v>5918</v>
      </c>
      <c r="D1810" s="3">
        <v>28000</v>
      </c>
      <c r="E1810" s="4">
        <v>20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0</v>
      </c>
      <c r="P1810">
        <f t="shared" si="113"/>
        <v>0.21</v>
      </c>
      <c r="Q1810" s="12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5" x14ac:dyDescent="0.25">
      <c r="A1811" s="10">
        <v>1809</v>
      </c>
      <c r="B1811" s="1" t="s">
        <v>1810</v>
      </c>
      <c r="C1811" s="1" t="s">
        <v>5919</v>
      </c>
      <c r="D1811" s="3">
        <v>3500</v>
      </c>
      <c r="E1811" s="4">
        <v>2596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74</v>
      </c>
      <c r="P1811">
        <f t="shared" si="113"/>
        <v>288.44</v>
      </c>
      <c r="Q1811" s="12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5" x14ac:dyDescent="0.25">
      <c r="A1812" s="10">
        <v>1810</v>
      </c>
      <c r="B1812" s="1" t="s">
        <v>1811</v>
      </c>
      <c r="C1812" s="1" t="s">
        <v>5920</v>
      </c>
      <c r="D1812" s="3">
        <v>450</v>
      </c>
      <c r="E1812" s="4">
        <v>49321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10960</v>
      </c>
      <c r="P1812">
        <f t="shared" si="113"/>
        <v>24660.5</v>
      </c>
      <c r="Q1812" s="12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45" x14ac:dyDescent="0.25">
      <c r="A1813" s="10">
        <v>1811</v>
      </c>
      <c r="B1813" s="1" t="s">
        <v>1812</v>
      </c>
      <c r="C1813" s="1" t="s">
        <v>5921</v>
      </c>
      <c r="D1813" s="3">
        <v>54000</v>
      </c>
      <c r="E1813" s="4">
        <v>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0</v>
      </c>
      <c r="Q1813" s="12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60" x14ac:dyDescent="0.25">
      <c r="A1814" s="10">
        <v>1812</v>
      </c>
      <c r="B1814" s="1" t="s">
        <v>1813</v>
      </c>
      <c r="C1814" s="1" t="s">
        <v>5922</v>
      </c>
      <c r="D1814" s="3">
        <v>6500</v>
      </c>
      <c r="E1814" s="4">
        <v>1026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16</v>
      </c>
      <c r="P1814">
        <f t="shared" si="113"/>
        <v>44.61</v>
      </c>
      <c r="Q1814" s="12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5" x14ac:dyDescent="0.25">
      <c r="A1815" s="10">
        <v>1813</v>
      </c>
      <c r="B1815" s="1" t="s">
        <v>1814</v>
      </c>
      <c r="C1815" s="1" t="s">
        <v>5923</v>
      </c>
      <c r="D1815" s="3">
        <v>8750</v>
      </c>
      <c r="E1815" s="4">
        <v>640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7</v>
      </c>
      <c r="P1815">
        <f t="shared" si="113"/>
        <v>0</v>
      </c>
      <c r="Q1815" s="12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5" x14ac:dyDescent="0.25">
      <c r="A1816" s="10">
        <v>1814</v>
      </c>
      <c r="B1816" s="1" t="s">
        <v>1815</v>
      </c>
      <c r="C1816" s="1" t="s">
        <v>5924</v>
      </c>
      <c r="D1816" s="3">
        <v>12000</v>
      </c>
      <c r="E1816" s="4">
        <v>270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2</v>
      </c>
      <c r="P1816">
        <f t="shared" si="113"/>
        <v>1.93</v>
      </c>
      <c r="Q1816" s="12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60" x14ac:dyDescent="0.25">
      <c r="A1817" s="10">
        <v>1815</v>
      </c>
      <c r="B1817" s="1" t="s">
        <v>1816</v>
      </c>
      <c r="C1817" s="1" t="s">
        <v>5925</v>
      </c>
      <c r="D1817" s="3">
        <v>3000</v>
      </c>
      <c r="E1817" s="4">
        <v>3105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104</v>
      </c>
      <c r="P1817">
        <f t="shared" si="113"/>
        <v>0</v>
      </c>
      <c r="Q1817" s="12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5" x14ac:dyDescent="0.25">
      <c r="A1818" s="10">
        <v>1816</v>
      </c>
      <c r="B1818" s="1" t="s">
        <v>1817</v>
      </c>
      <c r="C1818" s="1" t="s">
        <v>5926</v>
      </c>
      <c r="D1818" s="3">
        <v>25000</v>
      </c>
      <c r="E1818" s="4">
        <v>30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0</v>
      </c>
      <c r="P1818">
        <f t="shared" si="113"/>
        <v>5</v>
      </c>
      <c r="Q1818" s="12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45" x14ac:dyDescent="0.25">
      <c r="A1819" s="10">
        <v>1817</v>
      </c>
      <c r="B1819" s="1" t="s">
        <v>1818</v>
      </c>
      <c r="C1819" s="1" t="s">
        <v>5927</v>
      </c>
      <c r="D1819" s="3">
        <v>18000</v>
      </c>
      <c r="E1819" s="4">
        <v>100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1</v>
      </c>
      <c r="P1819">
        <f t="shared" si="113"/>
        <v>1</v>
      </c>
      <c r="Q1819" s="12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45" x14ac:dyDescent="0.25">
      <c r="A1820" s="10">
        <v>1818</v>
      </c>
      <c r="B1820" s="1" t="s">
        <v>1819</v>
      </c>
      <c r="C1820" s="1" t="s">
        <v>5928</v>
      </c>
      <c r="D1820" s="3">
        <v>15000</v>
      </c>
      <c r="E1820" s="4">
        <v>145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1</v>
      </c>
      <c r="P1820">
        <f t="shared" si="113"/>
        <v>0</v>
      </c>
      <c r="Q1820" s="12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60" x14ac:dyDescent="0.25">
      <c r="A1821" s="10">
        <v>1819</v>
      </c>
      <c r="B1821" s="1" t="s">
        <v>1820</v>
      </c>
      <c r="C1821" s="1" t="s">
        <v>5929</v>
      </c>
      <c r="D1821" s="3">
        <v>1200</v>
      </c>
      <c r="E1821" s="4">
        <v>10335.01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861</v>
      </c>
      <c r="P1821">
        <f t="shared" si="113"/>
        <v>2583.75</v>
      </c>
      <c r="Q1821" s="12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60" x14ac:dyDescent="0.25">
      <c r="A1822" s="10">
        <v>1820</v>
      </c>
      <c r="B1822" s="1" t="s">
        <v>1821</v>
      </c>
      <c r="C1822" s="1" t="s">
        <v>5930</v>
      </c>
      <c r="D1822" s="3">
        <v>26000</v>
      </c>
      <c r="E1822" s="4">
        <v>23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0</v>
      </c>
      <c r="P1822">
        <f t="shared" si="113"/>
        <v>2.88</v>
      </c>
      <c r="Q1822" s="12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5" x14ac:dyDescent="0.25">
      <c r="A1823" s="10">
        <v>1821</v>
      </c>
      <c r="B1823" s="1" t="s">
        <v>1822</v>
      </c>
      <c r="C1823" s="1" t="s">
        <v>5931</v>
      </c>
      <c r="D1823" s="3">
        <v>2500</v>
      </c>
      <c r="E1823" s="4">
        <v>4181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167</v>
      </c>
      <c r="P1823">
        <f t="shared" si="113"/>
        <v>73.349999999999994</v>
      </c>
      <c r="Q1823" s="12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0" x14ac:dyDescent="0.25">
      <c r="A1824" s="10">
        <v>1822</v>
      </c>
      <c r="B1824" s="1" t="s">
        <v>1823</v>
      </c>
      <c r="C1824" s="1" t="s">
        <v>5932</v>
      </c>
      <c r="D1824" s="3">
        <v>300</v>
      </c>
      <c r="E1824" s="4">
        <v>65924.38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21975</v>
      </c>
      <c r="P1824">
        <f t="shared" si="113"/>
        <v>5993.13</v>
      </c>
      <c r="Q1824" s="12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60" x14ac:dyDescent="0.25">
      <c r="A1825" s="10">
        <v>1823</v>
      </c>
      <c r="B1825" s="1" t="s">
        <v>1824</v>
      </c>
      <c r="C1825" s="1" t="s">
        <v>5933</v>
      </c>
      <c r="D1825" s="3">
        <v>700</v>
      </c>
      <c r="E1825" s="4">
        <v>22215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3174</v>
      </c>
      <c r="P1825">
        <f t="shared" si="113"/>
        <v>673.18</v>
      </c>
      <c r="Q1825" s="12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x14ac:dyDescent="0.25">
      <c r="A1826" s="10">
        <v>1824</v>
      </c>
      <c r="B1826" s="1" t="s">
        <v>1825</v>
      </c>
      <c r="C1826" s="1" t="s">
        <v>5934</v>
      </c>
      <c r="D1826" s="3">
        <v>3000</v>
      </c>
      <c r="E1826" s="4">
        <v>3105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104</v>
      </c>
      <c r="P1826">
        <f t="shared" si="113"/>
        <v>77.63</v>
      </c>
      <c r="Q1826" s="12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60" x14ac:dyDescent="0.25">
      <c r="A1827" s="10">
        <v>1825</v>
      </c>
      <c r="B1827" s="1" t="s">
        <v>1826</v>
      </c>
      <c r="C1827" s="1" t="s">
        <v>5935</v>
      </c>
      <c r="D1827" s="3">
        <v>2000</v>
      </c>
      <c r="E1827" s="4">
        <v>5510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276</v>
      </c>
      <c r="P1827">
        <f t="shared" si="113"/>
        <v>110.2</v>
      </c>
      <c r="Q1827" s="12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30" x14ac:dyDescent="0.25">
      <c r="A1828" s="10">
        <v>1826</v>
      </c>
      <c r="B1828" s="1" t="s">
        <v>1827</v>
      </c>
      <c r="C1828" s="1" t="s">
        <v>5936</v>
      </c>
      <c r="D1828" s="3">
        <v>2000</v>
      </c>
      <c r="E1828" s="4">
        <v>5516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276</v>
      </c>
      <c r="P1828">
        <f t="shared" si="113"/>
        <v>145.16</v>
      </c>
      <c r="Q1828" s="12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60" x14ac:dyDescent="0.25">
      <c r="A1829" s="10">
        <v>1827</v>
      </c>
      <c r="B1829" s="1" t="s">
        <v>1828</v>
      </c>
      <c r="C1829" s="1" t="s">
        <v>5937</v>
      </c>
      <c r="D1829" s="3">
        <v>8000</v>
      </c>
      <c r="E1829" s="4">
        <v>727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9</v>
      </c>
      <c r="P1829">
        <f t="shared" si="113"/>
        <v>7.57</v>
      </c>
      <c r="Q1829" s="12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60" x14ac:dyDescent="0.25">
      <c r="A1830" s="10">
        <v>1828</v>
      </c>
      <c r="B1830" s="1" t="s">
        <v>1829</v>
      </c>
      <c r="C1830" s="1" t="s">
        <v>5938</v>
      </c>
      <c r="D1830" s="3">
        <v>20000</v>
      </c>
      <c r="E1830" s="4">
        <v>65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0</v>
      </c>
      <c r="P1830">
        <f t="shared" si="113"/>
        <v>1.35</v>
      </c>
      <c r="Q1830" s="12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5" x14ac:dyDescent="0.25">
      <c r="A1831" s="10">
        <v>1829</v>
      </c>
      <c r="B1831" s="1" t="s">
        <v>1830</v>
      </c>
      <c r="C1831" s="1" t="s">
        <v>5939</v>
      </c>
      <c r="D1831" s="3">
        <v>1500</v>
      </c>
      <c r="E1831" s="4">
        <v>8095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540</v>
      </c>
      <c r="P1831">
        <f t="shared" si="113"/>
        <v>245.3</v>
      </c>
      <c r="Q1831" s="12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5" x14ac:dyDescent="0.25">
      <c r="A1832" s="10">
        <v>1830</v>
      </c>
      <c r="B1832" s="1" t="s">
        <v>1831</v>
      </c>
      <c r="C1832" s="1" t="s">
        <v>5940</v>
      </c>
      <c r="D1832" s="3">
        <v>15000</v>
      </c>
      <c r="E1832" s="4">
        <v>146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</v>
      </c>
      <c r="P1832">
        <f t="shared" si="113"/>
        <v>0.65</v>
      </c>
      <c r="Q1832" s="12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5" x14ac:dyDescent="0.25">
      <c r="A1833" s="10">
        <v>1831</v>
      </c>
      <c r="B1833" s="1" t="s">
        <v>1832</v>
      </c>
      <c r="C1833" s="1" t="s">
        <v>5941</v>
      </c>
      <c r="D1833" s="3">
        <v>1000</v>
      </c>
      <c r="E1833" s="4">
        <v>12400.61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1240</v>
      </c>
      <c r="P1833">
        <f t="shared" si="113"/>
        <v>885.76</v>
      </c>
      <c r="Q1833" s="12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60" x14ac:dyDescent="0.25">
      <c r="A1834" s="10">
        <v>1832</v>
      </c>
      <c r="B1834" s="1" t="s">
        <v>1833</v>
      </c>
      <c r="C1834" s="1" t="s">
        <v>5942</v>
      </c>
      <c r="D1834" s="3">
        <v>350</v>
      </c>
      <c r="E1834" s="4">
        <v>56146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16042</v>
      </c>
      <c r="P1834">
        <f t="shared" si="113"/>
        <v>2807.3</v>
      </c>
      <c r="Q1834" s="12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60" x14ac:dyDescent="0.25">
      <c r="A1835" s="10">
        <v>1833</v>
      </c>
      <c r="B1835" s="1" t="s">
        <v>1834</v>
      </c>
      <c r="C1835" s="1" t="s">
        <v>5943</v>
      </c>
      <c r="D1835" s="3">
        <v>400</v>
      </c>
      <c r="E1835" s="4">
        <v>51605.31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12901</v>
      </c>
      <c r="P1835">
        <f t="shared" si="113"/>
        <v>2064.21</v>
      </c>
      <c r="Q1835" s="12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0" x14ac:dyDescent="0.25">
      <c r="A1836" s="10">
        <v>1834</v>
      </c>
      <c r="B1836" s="1" t="s">
        <v>1835</v>
      </c>
      <c r="C1836" s="1" t="s">
        <v>5944</v>
      </c>
      <c r="D1836" s="3">
        <v>10000</v>
      </c>
      <c r="E1836" s="4">
        <v>430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4</v>
      </c>
      <c r="P1836">
        <f t="shared" si="113"/>
        <v>4.78</v>
      </c>
      <c r="Q1836" s="12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75" x14ac:dyDescent="0.25">
      <c r="A1837" s="10">
        <v>1835</v>
      </c>
      <c r="B1837" s="1" t="s">
        <v>1836</v>
      </c>
      <c r="C1837" s="1" t="s">
        <v>5945</v>
      </c>
      <c r="D1837" s="3">
        <v>500</v>
      </c>
      <c r="E1837" s="4">
        <v>31896.33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6379</v>
      </c>
      <c r="P1837">
        <f t="shared" si="113"/>
        <v>2899.67</v>
      </c>
      <c r="Q1837" s="12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30" x14ac:dyDescent="0.25">
      <c r="A1838" s="10">
        <v>1836</v>
      </c>
      <c r="B1838" s="1" t="s">
        <v>1837</v>
      </c>
      <c r="C1838" s="1" t="s">
        <v>5946</v>
      </c>
      <c r="D1838" s="3">
        <v>5000</v>
      </c>
      <c r="E1838" s="4">
        <v>1590.29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32</v>
      </c>
      <c r="P1838">
        <f t="shared" si="113"/>
        <v>28.91</v>
      </c>
      <c r="Q1838" s="12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60" x14ac:dyDescent="0.25">
      <c r="A1839" s="10">
        <v>1837</v>
      </c>
      <c r="B1839" s="1" t="s">
        <v>1838</v>
      </c>
      <c r="C1839" s="1" t="s">
        <v>5947</v>
      </c>
      <c r="D1839" s="3">
        <v>600</v>
      </c>
      <c r="E1839" s="4">
        <v>25648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4275</v>
      </c>
      <c r="P1839">
        <f t="shared" si="113"/>
        <v>854.93</v>
      </c>
      <c r="Q1839" s="12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60" x14ac:dyDescent="0.25">
      <c r="A1840" s="10">
        <v>1838</v>
      </c>
      <c r="B1840" s="1" t="s">
        <v>1839</v>
      </c>
      <c r="C1840" s="1" t="s">
        <v>5948</v>
      </c>
      <c r="D1840" s="3">
        <v>1000</v>
      </c>
      <c r="E1840" s="4">
        <v>12410.5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1241</v>
      </c>
      <c r="P1840">
        <f t="shared" si="113"/>
        <v>443.23</v>
      </c>
      <c r="Q1840" s="12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5" x14ac:dyDescent="0.25">
      <c r="A1841" s="10">
        <v>1839</v>
      </c>
      <c r="B1841" s="1" t="s">
        <v>1840</v>
      </c>
      <c r="C1841" s="1" t="s">
        <v>5949</v>
      </c>
      <c r="D1841" s="3">
        <v>1000</v>
      </c>
      <c r="E1841" s="4">
        <v>12413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1241</v>
      </c>
      <c r="P1841">
        <f t="shared" si="113"/>
        <v>275.83999999999997</v>
      </c>
      <c r="Q1841" s="12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60" x14ac:dyDescent="0.25">
      <c r="A1842" s="10">
        <v>1840</v>
      </c>
      <c r="B1842" s="1" t="s">
        <v>1841</v>
      </c>
      <c r="C1842" s="1" t="s">
        <v>5950</v>
      </c>
      <c r="D1842" s="3">
        <v>900</v>
      </c>
      <c r="E1842" s="4">
        <v>17590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1954</v>
      </c>
      <c r="P1842">
        <f t="shared" si="113"/>
        <v>1353.08</v>
      </c>
      <c r="Q1842" s="12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0" x14ac:dyDescent="0.25">
      <c r="A1843" s="10">
        <v>1841</v>
      </c>
      <c r="B1843" s="1" t="s">
        <v>1842</v>
      </c>
      <c r="C1843" s="1" t="s">
        <v>5951</v>
      </c>
      <c r="D1843" s="3">
        <v>2000</v>
      </c>
      <c r="E1843" s="4">
        <v>5526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276</v>
      </c>
      <c r="P1843">
        <f t="shared" si="113"/>
        <v>138.15</v>
      </c>
      <c r="Q1843" s="12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5" x14ac:dyDescent="0.25">
      <c r="A1844" s="10">
        <v>1842</v>
      </c>
      <c r="B1844" s="1" t="s">
        <v>1843</v>
      </c>
      <c r="C1844" s="1" t="s">
        <v>5952</v>
      </c>
      <c r="D1844" s="3">
        <v>2000</v>
      </c>
      <c r="E1844" s="4">
        <v>5535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277</v>
      </c>
      <c r="P1844">
        <f t="shared" si="113"/>
        <v>263.57</v>
      </c>
      <c r="Q1844" s="12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60" x14ac:dyDescent="0.25">
      <c r="A1845" s="10">
        <v>1843</v>
      </c>
      <c r="B1845" s="1" t="s">
        <v>1844</v>
      </c>
      <c r="C1845" s="1" t="s">
        <v>5953</v>
      </c>
      <c r="D1845" s="3">
        <v>10000</v>
      </c>
      <c r="E1845" s="4">
        <v>430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4</v>
      </c>
      <c r="P1845">
        <f t="shared" si="113"/>
        <v>3.21</v>
      </c>
      <c r="Q1845" s="12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60" x14ac:dyDescent="0.25">
      <c r="A1846" s="10">
        <v>1844</v>
      </c>
      <c r="B1846" s="1" t="s">
        <v>1845</v>
      </c>
      <c r="C1846" s="1" t="s">
        <v>5954</v>
      </c>
      <c r="D1846" s="3">
        <v>1500</v>
      </c>
      <c r="E1846" s="4">
        <v>8098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540</v>
      </c>
      <c r="P1846">
        <f t="shared" si="113"/>
        <v>404.9</v>
      </c>
      <c r="Q1846" s="12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0" x14ac:dyDescent="0.25">
      <c r="A1847" s="10">
        <v>1845</v>
      </c>
      <c r="B1847" s="1" t="s">
        <v>1846</v>
      </c>
      <c r="C1847" s="1" t="s">
        <v>5955</v>
      </c>
      <c r="D1847" s="3">
        <v>1000</v>
      </c>
      <c r="E1847" s="4">
        <v>12446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1245</v>
      </c>
      <c r="P1847">
        <f t="shared" si="113"/>
        <v>655.04999999999995</v>
      </c>
      <c r="Q1847" s="12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60" x14ac:dyDescent="0.25">
      <c r="A1848" s="10">
        <v>1846</v>
      </c>
      <c r="B1848" s="1" t="s">
        <v>1847</v>
      </c>
      <c r="C1848" s="1" t="s">
        <v>5956</v>
      </c>
      <c r="D1848" s="3">
        <v>15000</v>
      </c>
      <c r="E1848" s="4">
        <v>149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</v>
      </c>
      <c r="P1848">
        <f t="shared" si="113"/>
        <v>0.71</v>
      </c>
      <c r="Q1848" s="12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60" x14ac:dyDescent="0.25">
      <c r="A1849" s="10">
        <v>1847</v>
      </c>
      <c r="B1849" s="1" t="s">
        <v>1848</v>
      </c>
      <c r="C1849" s="1" t="s">
        <v>5957</v>
      </c>
      <c r="D1849" s="3">
        <v>2500</v>
      </c>
      <c r="E1849" s="4">
        <v>4187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167</v>
      </c>
      <c r="P1849">
        <f t="shared" si="113"/>
        <v>110.18</v>
      </c>
      <c r="Q1849" s="12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5" x14ac:dyDescent="0.25">
      <c r="A1850" s="10">
        <v>1848</v>
      </c>
      <c r="B1850" s="1" t="s">
        <v>1849</v>
      </c>
      <c r="C1850" s="1" t="s">
        <v>5958</v>
      </c>
      <c r="D1850" s="3">
        <v>3000</v>
      </c>
      <c r="E1850" s="4">
        <v>3120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104</v>
      </c>
      <c r="P1850">
        <f t="shared" si="113"/>
        <v>130</v>
      </c>
      <c r="Q1850" s="12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45" x14ac:dyDescent="0.25">
      <c r="A1851" s="10">
        <v>1849</v>
      </c>
      <c r="B1851" s="1" t="s">
        <v>1850</v>
      </c>
      <c r="C1851" s="1" t="s">
        <v>5959</v>
      </c>
      <c r="D1851" s="3">
        <v>300</v>
      </c>
      <c r="E1851" s="4">
        <v>66458.23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22153</v>
      </c>
      <c r="P1851">
        <f t="shared" si="113"/>
        <v>8307.2800000000007</v>
      </c>
      <c r="Q1851" s="12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60" x14ac:dyDescent="0.25">
      <c r="A1852" s="10">
        <v>1850</v>
      </c>
      <c r="B1852" s="1" t="s">
        <v>1851</v>
      </c>
      <c r="C1852" s="1" t="s">
        <v>5960</v>
      </c>
      <c r="D1852" s="3">
        <v>9000</v>
      </c>
      <c r="E1852" s="4">
        <v>628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7</v>
      </c>
      <c r="P1852">
        <f t="shared" si="113"/>
        <v>3.51</v>
      </c>
      <c r="Q1852" s="12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60" x14ac:dyDescent="0.25">
      <c r="A1853" s="10">
        <v>1851</v>
      </c>
      <c r="B1853" s="1" t="s">
        <v>1852</v>
      </c>
      <c r="C1853" s="1" t="s">
        <v>5961</v>
      </c>
      <c r="D1853" s="3">
        <v>1300</v>
      </c>
      <c r="E1853" s="4">
        <v>10031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772</v>
      </c>
      <c r="P1853">
        <f t="shared" si="113"/>
        <v>385.81</v>
      </c>
      <c r="Q1853" s="12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60" x14ac:dyDescent="0.25">
      <c r="A1854" s="10">
        <v>1852</v>
      </c>
      <c r="B1854" s="1" t="s">
        <v>1853</v>
      </c>
      <c r="C1854" s="1" t="s">
        <v>5962</v>
      </c>
      <c r="D1854" s="3">
        <v>15000</v>
      </c>
      <c r="E1854" s="4">
        <v>150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</v>
      </c>
      <c r="P1854">
        <f t="shared" si="113"/>
        <v>1.1499999999999999</v>
      </c>
      <c r="Q1854" s="12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60" x14ac:dyDescent="0.25">
      <c r="A1855" s="10">
        <v>1853</v>
      </c>
      <c r="B1855" s="1" t="s">
        <v>1854</v>
      </c>
      <c r="C1855" s="1" t="s">
        <v>5963</v>
      </c>
      <c r="D1855" s="3">
        <v>800</v>
      </c>
      <c r="E1855" s="4">
        <v>19292.5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2412</v>
      </c>
      <c r="P1855">
        <f t="shared" si="113"/>
        <v>1378.04</v>
      </c>
      <c r="Q1855" s="12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5" x14ac:dyDescent="0.25">
      <c r="A1856" s="10">
        <v>1854</v>
      </c>
      <c r="B1856" s="1" t="s">
        <v>1855</v>
      </c>
      <c r="C1856" s="1" t="s">
        <v>5964</v>
      </c>
      <c r="D1856" s="3">
        <v>15000</v>
      </c>
      <c r="E1856" s="4">
        <v>150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</v>
      </c>
      <c r="P1856">
        <f t="shared" si="113"/>
        <v>0.86</v>
      </c>
      <c r="Q1856" s="12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5" x14ac:dyDescent="0.25">
      <c r="A1857" s="10">
        <v>1855</v>
      </c>
      <c r="B1857" s="1" t="s">
        <v>1856</v>
      </c>
      <c r="C1857" s="1" t="s">
        <v>5965</v>
      </c>
      <c r="D1857" s="3">
        <v>8750</v>
      </c>
      <c r="E1857" s="4">
        <v>640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7</v>
      </c>
      <c r="P1857">
        <f t="shared" si="113"/>
        <v>3.35</v>
      </c>
      <c r="Q1857" s="12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60" x14ac:dyDescent="0.25">
      <c r="A1858" s="10">
        <v>1856</v>
      </c>
      <c r="B1858" s="1" t="s">
        <v>1857</v>
      </c>
      <c r="C1858" s="1" t="s">
        <v>5966</v>
      </c>
      <c r="D1858" s="3">
        <v>2000</v>
      </c>
      <c r="E1858" s="4">
        <v>5535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277</v>
      </c>
      <c r="P1858">
        <f t="shared" si="113"/>
        <v>145.66</v>
      </c>
      <c r="Q1858" s="12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5" x14ac:dyDescent="0.25">
      <c r="A1859" s="10">
        <v>1857</v>
      </c>
      <c r="B1859" s="1" t="s">
        <v>1858</v>
      </c>
      <c r="C1859" s="1" t="s">
        <v>5967</v>
      </c>
      <c r="D1859" s="3">
        <v>3000</v>
      </c>
      <c r="E1859" s="4">
        <v>3120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104</v>
      </c>
      <c r="P1859">
        <f t="shared" ref="P1859:P1922" si="117">IFERROR(ROUND(E1859/L1859,2),0)</f>
        <v>141.82</v>
      </c>
      <c r="Q1859" s="12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60" x14ac:dyDescent="0.25">
      <c r="A1860" s="10">
        <v>1858</v>
      </c>
      <c r="B1860" s="1" t="s">
        <v>1859</v>
      </c>
      <c r="C1860" s="1" t="s">
        <v>5968</v>
      </c>
      <c r="D1860" s="3">
        <v>5555.55</v>
      </c>
      <c r="E1860" s="4">
        <v>1200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22</v>
      </c>
      <c r="P1860">
        <f t="shared" si="117"/>
        <v>8.0500000000000007</v>
      </c>
      <c r="Q1860" s="12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0" x14ac:dyDescent="0.25">
      <c r="A1861" s="10">
        <v>1859</v>
      </c>
      <c r="B1861" s="1" t="s">
        <v>1860</v>
      </c>
      <c r="C1861" s="1" t="s">
        <v>5969</v>
      </c>
      <c r="D1861" s="3">
        <v>3000</v>
      </c>
      <c r="E1861" s="4">
        <v>3122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104</v>
      </c>
      <c r="P1861">
        <f t="shared" si="117"/>
        <v>55.75</v>
      </c>
      <c r="Q1861" s="12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5" x14ac:dyDescent="0.25">
      <c r="A1862" s="10">
        <v>1860</v>
      </c>
      <c r="B1862" s="1" t="s">
        <v>1861</v>
      </c>
      <c r="C1862" s="1" t="s">
        <v>5970</v>
      </c>
      <c r="D1862" s="3">
        <v>750</v>
      </c>
      <c r="E1862" s="4">
        <v>20919.25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2789</v>
      </c>
      <c r="P1862">
        <f t="shared" si="117"/>
        <v>1101.01</v>
      </c>
      <c r="Q1862" s="12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60" x14ac:dyDescent="0.25">
      <c r="A1863" s="10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2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5" x14ac:dyDescent="0.25">
      <c r="A1864" s="10">
        <v>1862</v>
      </c>
      <c r="B1864" s="1" t="s">
        <v>1863</v>
      </c>
      <c r="C1864" s="1" t="s">
        <v>5972</v>
      </c>
      <c r="D1864" s="3">
        <v>18000</v>
      </c>
      <c r="E1864" s="4">
        <v>100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1</v>
      </c>
      <c r="P1864">
        <f t="shared" si="117"/>
        <v>6.25</v>
      </c>
      <c r="Q1864" s="12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5" x14ac:dyDescent="0.25">
      <c r="A1865" s="10">
        <v>1863</v>
      </c>
      <c r="B1865" s="1" t="s">
        <v>1864</v>
      </c>
      <c r="C1865" s="1" t="s">
        <v>5973</v>
      </c>
      <c r="D1865" s="3">
        <v>2500</v>
      </c>
      <c r="E1865" s="4">
        <v>4190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168</v>
      </c>
      <c r="P1865">
        <f t="shared" si="117"/>
        <v>2095</v>
      </c>
      <c r="Q1865" s="12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60" x14ac:dyDescent="0.25">
      <c r="A1866" s="10">
        <v>1864</v>
      </c>
      <c r="B1866" s="1" t="s">
        <v>1865</v>
      </c>
      <c r="C1866" s="1" t="s">
        <v>5974</v>
      </c>
      <c r="D1866" s="3">
        <v>6500</v>
      </c>
      <c r="E1866" s="4">
        <v>1026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16</v>
      </c>
      <c r="P1866">
        <f t="shared" si="117"/>
        <v>21.38</v>
      </c>
      <c r="Q1866" s="12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60" x14ac:dyDescent="0.25">
      <c r="A1867" s="10">
        <v>1865</v>
      </c>
      <c r="B1867" s="1" t="s">
        <v>1866</v>
      </c>
      <c r="C1867" s="1" t="s">
        <v>5975</v>
      </c>
      <c r="D1867" s="3">
        <v>110000</v>
      </c>
      <c r="E1867" s="4">
        <v>0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0</v>
      </c>
      <c r="Q1867" s="12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60" x14ac:dyDescent="0.25">
      <c r="A1868" s="10">
        <v>1866</v>
      </c>
      <c r="B1868" s="1" t="s">
        <v>1867</v>
      </c>
      <c r="C1868" s="1" t="s">
        <v>5976</v>
      </c>
      <c r="D1868" s="3">
        <v>25000</v>
      </c>
      <c r="E1868" s="4">
        <v>30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0</v>
      </c>
      <c r="P1868">
        <f t="shared" si="117"/>
        <v>15</v>
      </c>
      <c r="Q1868" s="12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60" x14ac:dyDescent="0.25">
      <c r="A1869" s="10">
        <v>1867</v>
      </c>
      <c r="B1869" s="1" t="s">
        <v>1868</v>
      </c>
      <c r="C1869" s="1" t="s">
        <v>5977</v>
      </c>
      <c r="D1869" s="3">
        <v>20000</v>
      </c>
      <c r="E1869" s="4">
        <v>65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65</v>
      </c>
      <c r="Q1869" s="12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60" x14ac:dyDescent="0.25">
      <c r="A1870" s="10">
        <v>1868</v>
      </c>
      <c r="B1870" s="1" t="s">
        <v>1869</v>
      </c>
      <c r="C1870" s="1" t="s">
        <v>5978</v>
      </c>
      <c r="D1870" s="3">
        <v>25000</v>
      </c>
      <c r="E1870" s="4">
        <v>30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0</v>
      </c>
      <c r="P1870">
        <f t="shared" si="117"/>
        <v>1.76</v>
      </c>
      <c r="Q1870" s="12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60" x14ac:dyDescent="0.25">
      <c r="A1871" s="10">
        <v>1869</v>
      </c>
      <c r="B1871" s="1" t="s">
        <v>1870</v>
      </c>
      <c r="C1871" s="1" t="s">
        <v>5979</v>
      </c>
      <c r="D1871" s="3">
        <v>10000</v>
      </c>
      <c r="E1871" s="4">
        <v>430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4</v>
      </c>
      <c r="P1871">
        <f t="shared" si="117"/>
        <v>0</v>
      </c>
      <c r="Q1871" s="12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5" x14ac:dyDescent="0.25">
      <c r="A1872" s="10">
        <v>1870</v>
      </c>
      <c r="B1872" s="1" t="s">
        <v>1871</v>
      </c>
      <c r="C1872" s="1" t="s">
        <v>5980</v>
      </c>
      <c r="D1872" s="3">
        <v>3500</v>
      </c>
      <c r="E1872" s="4">
        <v>2598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74</v>
      </c>
      <c r="P1872">
        <f t="shared" si="117"/>
        <v>236.18</v>
      </c>
      <c r="Q1872" s="12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60" x14ac:dyDescent="0.25">
      <c r="A1873" s="10">
        <v>1871</v>
      </c>
      <c r="B1873" s="1" t="s">
        <v>1872</v>
      </c>
      <c r="C1873" s="1" t="s">
        <v>5981</v>
      </c>
      <c r="D1873" s="3">
        <v>6500</v>
      </c>
      <c r="E1873" s="4">
        <v>1026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16</v>
      </c>
      <c r="P1873">
        <f t="shared" si="117"/>
        <v>10.8</v>
      </c>
      <c r="Q1873" s="12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60" x14ac:dyDescent="0.25">
      <c r="A1874" s="10">
        <v>1872</v>
      </c>
      <c r="B1874" s="1" t="s">
        <v>1873</v>
      </c>
      <c r="C1874" s="1" t="s">
        <v>5982</v>
      </c>
      <c r="D1874" s="3">
        <v>20000</v>
      </c>
      <c r="E1874" s="4">
        <v>65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0</v>
      </c>
      <c r="P1874">
        <f t="shared" si="117"/>
        <v>5</v>
      </c>
      <c r="Q1874" s="12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60" x14ac:dyDescent="0.25">
      <c r="A1875" s="10">
        <v>1873</v>
      </c>
      <c r="B1875" s="1" t="s">
        <v>1874</v>
      </c>
      <c r="C1875" s="1" t="s">
        <v>5983</v>
      </c>
      <c r="D1875" s="3">
        <v>8000</v>
      </c>
      <c r="E1875" s="4">
        <v>730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9</v>
      </c>
      <c r="P1875">
        <f t="shared" si="117"/>
        <v>365</v>
      </c>
      <c r="Q1875" s="12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60" x14ac:dyDescent="0.25">
      <c r="A1876" s="10">
        <v>1874</v>
      </c>
      <c r="B1876" s="1" t="s">
        <v>1875</v>
      </c>
      <c r="C1876" s="1" t="s">
        <v>5984</v>
      </c>
      <c r="D1876" s="3">
        <v>160000</v>
      </c>
      <c r="E1876" s="4">
        <v>0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0</v>
      </c>
      <c r="Q1876" s="12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45" x14ac:dyDescent="0.25">
      <c r="A1877" s="10">
        <v>1875</v>
      </c>
      <c r="B1877" s="1" t="s">
        <v>1876</v>
      </c>
      <c r="C1877" s="1" t="s">
        <v>5985</v>
      </c>
      <c r="D1877" s="3">
        <v>10000</v>
      </c>
      <c r="E1877" s="4">
        <v>430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4</v>
      </c>
      <c r="P1877">
        <f t="shared" si="117"/>
        <v>143.33000000000001</v>
      </c>
      <c r="Q1877" s="12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5" x14ac:dyDescent="0.25">
      <c r="A1878" s="10">
        <v>1876</v>
      </c>
      <c r="B1878" s="1" t="s">
        <v>1877</v>
      </c>
      <c r="C1878" s="1" t="s">
        <v>5986</v>
      </c>
      <c r="D1878" s="3">
        <v>280</v>
      </c>
      <c r="E1878" s="4">
        <v>86133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30762</v>
      </c>
      <c r="P1878">
        <f t="shared" si="117"/>
        <v>0</v>
      </c>
      <c r="Q1878" s="12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45" x14ac:dyDescent="0.25">
      <c r="A1879" s="10">
        <v>1877</v>
      </c>
      <c r="B1879" s="1" t="s">
        <v>1878</v>
      </c>
      <c r="C1879" s="1" t="s">
        <v>5987</v>
      </c>
      <c r="D1879" s="3">
        <v>60</v>
      </c>
      <c r="E1879" s="4">
        <v>301719.59000000003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502866</v>
      </c>
      <c r="P1879">
        <f t="shared" si="117"/>
        <v>0</v>
      </c>
      <c r="Q1879" s="12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60" x14ac:dyDescent="0.25">
      <c r="A1880" s="10">
        <v>1878</v>
      </c>
      <c r="B1880" s="1" t="s">
        <v>1879</v>
      </c>
      <c r="C1880" s="1" t="s">
        <v>5988</v>
      </c>
      <c r="D1880" s="3">
        <v>8000</v>
      </c>
      <c r="E1880" s="4">
        <v>730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9</v>
      </c>
      <c r="P1880">
        <f t="shared" si="117"/>
        <v>0</v>
      </c>
      <c r="Q1880" s="12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60" x14ac:dyDescent="0.25">
      <c r="A1881" s="10">
        <v>1879</v>
      </c>
      <c r="B1881" s="1" t="s">
        <v>1880</v>
      </c>
      <c r="C1881" s="1" t="s">
        <v>5989</v>
      </c>
      <c r="D1881" s="3">
        <v>5000</v>
      </c>
      <c r="E1881" s="4">
        <v>1594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32</v>
      </c>
      <c r="P1881">
        <f t="shared" si="117"/>
        <v>797</v>
      </c>
      <c r="Q1881" s="12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0" x14ac:dyDescent="0.25">
      <c r="A1882" s="10">
        <v>1880</v>
      </c>
      <c r="B1882" s="1" t="s">
        <v>1881</v>
      </c>
      <c r="C1882" s="1" t="s">
        <v>5990</v>
      </c>
      <c r="D1882" s="3">
        <v>5000</v>
      </c>
      <c r="E1882" s="4">
        <v>1601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32</v>
      </c>
      <c r="P1882">
        <f t="shared" si="117"/>
        <v>66.709999999999994</v>
      </c>
      <c r="Q1882" s="12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5" x14ac:dyDescent="0.25">
      <c r="A1883" s="10">
        <v>1881</v>
      </c>
      <c r="B1883" s="1" t="s">
        <v>1882</v>
      </c>
      <c r="C1883" s="1" t="s">
        <v>5991</v>
      </c>
      <c r="D1883" s="3">
        <v>2000</v>
      </c>
      <c r="E1883" s="4">
        <v>5540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277</v>
      </c>
      <c r="P1883">
        <f t="shared" si="117"/>
        <v>79.14</v>
      </c>
      <c r="Q1883" s="12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60" x14ac:dyDescent="0.25">
      <c r="A1884" s="10">
        <v>1882</v>
      </c>
      <c r="B1884" s="1" t="s">
        <v>1883</v>
      </c>
      <c r="C1884" s="1" t="s">
        <v>5992</v>
      </c>
      <c r="D1884" s="3">
        <v>3350</v>
      </c>
      <c r="E1884" s="4">
        <v>2788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83</v>
      </c>
      <c r="P1884">
        <f t="shared" si="117"/>
        <v>34.42</v>
      </c>
      <c r="Q1884" s="12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5" x14ac:dyDescent="0.25">
      <c r="A1885" s="10">
        <v>1883</v>
      </c>
      <c r="B1885" s="1" t="s">
        <v>1884</v>
      </c>
      <c r="C1885" s="1" t="s">
        <v>5993</v>
      </c>
      <c r="D1885" s="3">
        <v>999</v>
      </c>
      <c r="E1885" s="4">
        <v>17277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1729</v>
      </c>
      <c r="P1885">
        <f t="shared" si="117"/>
        <v>539.91</v>
      </c>
      <c r="Q1885" s="12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60" x14ac:dyDescent="0.25">
      <c r="A1886" s="10">
        <v>1884</v>
      </c>
      <c r="B1886" s="1" t="s">
        <v>1885</v>
      </c>
      <c r="C1886" s="1" t="s">
        <v>5994</v>
      </c>
      <c r="D1886" s="3">
        <v>1000</v>
      </c>
      <c r="E1886" s="4">
        <v>12521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1252</v>
      </c>
      <c r="P1886">
        <f t="shared" si="117"/>
        <v>481.58</v>
      </c>
      <c r="Q1886" s="12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5" x14ac:dyDescent="0.25">
      <c r="A1887" s="10">
        <v>1885</v>
      </c>
      <c r="B1887" s="1" t="s">
        <v>1886</v>
      </c>
      <c r="C1887" s="1" t="s">
        <v>5995</v>
      </c>
      <c r="D1887" s="3">
        <v>4575</v>
      </c>
      <c r="E1887" s="4">
        <v>2030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44</v>
      </c>
      <c r="P1887">
        <f t="shared" si="117"/>
        <v>19.329999999999998</v>
      </c>
      <c r="Q1887" s="12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5" x14ac:dyDescent="0.25">
      <c r="A1888" s="10">
        <v>1886</v>
      </c>
      <c r="B1888" s="1" t="s">
        <v>1887</v>
      </c>
      <c r="C1888" s="1" t="s">
        <v>5996</v>
      </c>
      <c r="D1888" s="3">
        <v>1200</v>
      </c>
      <c r="E1888" s="4">
        <v>10338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862</v>
      </c>
      <c r="P1888">
        <f t="shared" si="117"/>
        <v>356.48</v>
      </c>
      <c r="Q1888" s="12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60" x14ac:dyDescent="0.25">
      <c r="A1889" s="10">
        <v>1887</v>
      </c>
      <c r="B1889" s="1" t="s">
        <v>1888</v>
      </c>
      <c r="C1889" s="1" t="s">
        <v>5997</v>
      </c>
      <c r="D1889" s="3">
        <v>3000</v>
      </c>
      <c r="E1889" s="4">
        <v>3125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104</v>
      </c>
      <c r="P1889">
        <f t="shared" si="117"/>
        <v>390.63</v>
      </c>
      <c r="Q1889" s="12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60" x14ac:dyDescent="0.25">
      <c r="A1890" s="10">
        <v>1888</v>
      </c>
      <c r="B1890" s="1" t="s">
        <v>1889</v>
      </c>
      <c r="C1890" s="1" t="s">
        <v>5998</v>
      </c>
      <c r="D1890" s="3">
        <v>2500</v>
      </c>
      <c r="E1890" s="4">
        <v>4205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168</v>
      </c>
      <c r="P1890">
        <f t="shared" si="117"/>
        <v>47.25</v>
      </c>
      <c r="Q1890" s="12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60" x14ac:dyDescent="0.25">
      <c r="A1891" s="10">
        <v>1889</v>
      </c>
      <c r="B1891" s="1" t="s">
        <v>1890</v>
      </c>
      <c r="C1891" s="1" t="s">
        <v>5999</v>
      </c>
      <c r="D1891" s="3">
        <v>2000</v>
      </c>
      <c r="E1891" s="4">
        <v>5555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278</v>
      </c>
      <c r="P1891">
        <f t="shared" si="117"/>
        <v>126.25</v>
      </c>
      <c r="Q1891" s="12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5" x14ac:dyDescent="0.25">
      <c r="A1892" s="10">
        <v>1890</v>
      </c>
      <c r="B1892" s="1" t="s">
        <v>1891</v>
      </c>
      <c r="C1892" s="1" t="s">
        <v>6000</v>
      </c>
      <c r="D1892" s="3">
        <v>12000</v>
      </c>
      <c r="E1892" s="4">
        <v>270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2</v>
      </c>
      <c r="P1892">
        <f t="shared" si="117"/>
        <v>1.1000000000000001</v>
      </c>
      <c r="Q1892" s="12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0" x14ac:dyDescent="0.25">
      <c r="A1893" s="10">
        <v>1891</v>
      </c>
      <c r="B1893" s="1" t="s">
        <v>1892</v>
      </c>
      <c r="C1893" s="1" t="s">
        <v>6001</v>
      </c>
      <c r="D1893" s="3">
        <v>10000</v>
      </c>
      <c r="E1893" s="4">
        <v>433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4</v>
      </c>
      <c r="P1893">
        <f t="shared" si="117"/>
        <v>3.61</v>
      </c>
      <c r="Q1893" s="12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45" x14ac:dyDescent="0.25">
      <c r="A1894" s="10">
        <v>1892</v>
      </c>
      <c r="B1894" s="1" t="s">
        <v>1893</v>
      </c>
      <c r="C1894" s="1" t="s">
        <v>6002</v>
      </c>
      <c r="D1894" s="3">
        <v>500</v>
      </c>
      <c r="E1894" s="4">
        <v>32006.67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6401</v>
      </c>
      <c r="P1894">
        <f t="shared" si="117"/>
        <v>1231.03</v>
      </c>
      <c r="Q1894" s="12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5" x14ac:dyDescent="0.25">
      <c r="A1895" s="10">
        <v>1893</v>
      </c>
      <c r="B1895" s="1" t="s">
        <v>1894</v>
      </c>
      <c r="C1895" s="1" t="s">
        <v>6003</v>
      </c>
      <c r="D1895" s="3">
        <v>2500</v>
      </c>
      <c r="E1895" s="4">
        <v>4216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169</v>
      </c>
      <c r="P1895">
        <f t="shared" si="117"/>
        <v>93.69</v>
      </c>
      <c r="Q1895" s="12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30" x14ac:dyDescent="0.25">
      <c r="A1896" s="10">
        <v>1894</v>
      </c>
      <c r="B1896" s="1" t="s">
        <v>1895</v>
      </c>
      <c r="C1896" s="1" t="s">
        <v>6004</v>
      </c>
      <c r="D1896" s="3">
        <v>1000</v>
      </c>
      <c r="E1896" s="4">
        <v>12554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1255</v>
      </c>
      <c r="P1896">
        <f t="shared" si="117"/>
        <v>627.70000000000005</v>
      </c>
      <c r="Q1896" s="12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60" x14ac:dyDescent="0.25">
      <c r="A1897" s="10">
        <v>1895</v>
      </c>
      <c r="B1897" s="1" t="s">
        <v>1896</v>
      </c>
      <c r="C1897" s="1" t="s">
        <v>6005</v>
      </c>
      <c r="D1897" s="3">
        <v>9072</v>
      </c>
      <c r="E1897" s="4">
        <v>607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7</v>
      </c>
      <c r="P1897">
        <f t="shared" si="117"/>
        <v>12.91</v>
      </c>
      <c r="Q1897" s="12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5" x14ac:dyDescent="0.25">
      <c r="A1898" s="10">
        <v>1896</v>
      </c>
      <c r="B1898" s="1" t="s">
        <v>1897</v>
      </c>
      <c r="C1898" s="1" t="s">
        <v>6006</v>
      </c>
      <c r="D1898" s="3">
        <v>451</v>
      </c>
      <c r="E1898" s="4">
        <v>47665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10569</v>
      </c>
      <c r="P1898">
        <f t="shared" si="117"/>
        <v>3666.54</v>
      </c>
      <c r="Q1898" s="12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60" x14ac:dyDescent="0.25">
      <c r="A1899" s="10">
        <v>1897</v>
      </c>
      <c r="B1899" s="1" t="s">
        <v>1898</v>
      </c>
      <c r="C1899" s="1" t="s">
        <v>6007</v>
      </c>
      <c r="D1899" s="3">
        <v>6350</v>
      </c>
      <c r="E1899" s="4">
        <v>1035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16</v>
      </c>
      <c r="P1899">
        <f t="shared" si="117"/>
        <v>5.66</v>
      </c>
      <c r="Q1899" s="12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5" x14ac:dyDescent="0.25">
      <c r="A1900" s="10">
        <v>1898</v>
      </c>
      <c r="B1900" s="1" t="s">
        <v>1899</v>
      </c>
      <c r="C1900" s="1" t="s">
        <v>6008</v>
      </c>
      <c r="D1900" s="3">
        <v>1000</v>
      </c>
      <c r="E1900" s="4">
        <v>12571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1257</v>
      </c>
      <c r="P1900">
        <f t="shared" si="117"/>
        <v>598.62</v>
      </c>
      <c r="Q1900" s="12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60" x14ac:dyDescent="0.25">
      <c r="A1901" s="10">
        <v>1899</v>
      </c>
      <c r="B1901" s="1" t="s">
        <v>1900</v>
      </c>
      <c r="C1901" s="1" t="s">
        <v>6009</v>
      </c>
      <c r="D1901" s="3">
        <v>900</v>
      </c>
      <c r="E1901" s="4">
        <v>17680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1964</v>
      </c>
      <c r="P1901">
        <f t="shared" si="117"/>
        <v>420.95</v>
      </c>
      <c r="Q1901" s="12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60" x14ac:dyDescent="0.25">
      <c r="A1902" s="10">
        <v>1900</v>
      </c>
      <c r="B1902" s="1" t="s">
        <v>1901</v>
      </c>
      <c r="C1902" s="1" t="s">
        <v>6010</v>
      </c>
      <c r="D1902" s="3">
        <v>2500</v>
      </c>
      <c r="E1902" s="4">
        <v>4219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169</v>
      </c>
      <c r="P1902">
        <f t="shared" si="117"/>
        <v>78.13</v>
      </c>
      <c r="Q1902" s="12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60" x14ac:dyDescent="0.25">
      <c r="A1903" s="10">
        <v>1901</v>
      </c>
      <c r="B1903" s="1" t="s">
        <v>1902</v>
      </c>
      <c r="C1903" s="1" t="s">
        <v>6011</v>
      </c>
      <c r="D1903" s="3">
        <v>99000</v>
      </c>
      <c r="E1903" s="4">
        <v>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0</v>
      </c>
      <c r="P1903">
        <f t="shared" si="117"/>
        <v>0</v>
      </c>
      <c r="Q1903" s="12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60" x14ac:dyDescent="0.25">
      <c r="A1904" s="10">
        <v>1902</v>
      </c>
      <c r="B1904" s="1" t="s">
        <v>1903</v>
      </c>
      <c r="C1904" s="1" t="s">
        <v>6012</v>
      </c>
      <c r="D1904" s="3">
        <v>1000</v>
      </c>
      <c r="E1904" s="4">
        <v>12627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1263</v>
      </c>
      <c r="P1904">
        <f t="shared" si="117"/>
        <v>4209</v>
      </c>
      <c r="Q1904" s="12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60" x14ac:dyDescent="0.25">
      <c r="A1905" s="10">
        <v>1903</v>
      </c>
      <c r="B1905" s="1" t="s">
        <v>1904</v>
      </c>
      <c r="C1905" s="1" t="s">
        <v>6013</v>
      </c>
      <c r="D1905" s="3">
        <v>3000</v>
      </c>
      <c r="E1905" s="4">
        <v>3132.63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104</v>
      </c>
      <c r="P1905">
        <f t="shared" si="117"/>
        <v>76.41</v>
      </c>
      <c r="Q1905" s="12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5" x14ac:dyDescent="0.25">
      <c r="A1906" s="10">
        <v>1904</v>
      </c>
      <c r="B1906" s="1" t="s">
        <v>1905</v>
      </c>
      <c r="C1906" s="1" t="s">
        <v>6014</v>
      </c>
      <c r="D1906" s="3">
        <v>50000</v>
      </c>
      <c r="E1906" s="4">
        <v>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0</v>
      </c>
      <c r="Q1906" s="12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60" x14ac:dyDescent="0.25">
      <c r="A1907" s="10">
        <v>1905</v>
      </c>
      <c r="B1907" s="1" t="s">
        <v>1906</v>
      </c>
      <c r="C1907" s="1" t="s">
        <v>6015</v>
      </c>
      <c r="D1907" s="3">
        <v>25000</v>
      </c>
      <c r="E1907" s="4">
        <v>30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7.5</v>
      </c>
      <c r="Q1907" s="12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5" x14ac:dyDescent="0.25">
      <c r="A1908" s="10">
        <v>1906</v>
      </c>
      <c r="B1908" s="1" t="s">
        <v>1907</v>
      </c>
      <c r="C1908" s="1" t="s">
        <v>6016</v>
      </c>
      <c r="D1908" s="3">
        <v>50000</v>
      </c>
      <c r="E1908" s="4">
        <v>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0</v>
      </c>
      <c r="P1908">
        <f t="shared" si="117"/>
        <v>0</v>
      </c>
      <c r="Q1908" s="12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5" x14ac:dyDescent="0.25">
      <c r="A1909" s="10">
        <v>1907</v>
      </c>
      <c r="B1909" s="1" t="s">
        <v>1908</v>
      </c>
      <c r="C1909" s="1" t="s">
        <v>6017</v>
      </c>
      <c r="D1909" s="3">
        <v>30000</v>
      </c>
      <c r="E1909" s="4">
        <v>11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2.75</v>
      </c>
      <c r="Q1909" s="12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60" x14ac:dyDescent="0.25">
      <c r="A1910" s="10">
        <v>1908</v>
      </c>
      <c r="B1910" s="1" t="s">
        <v>1909</v>
      </c>
      <c r="C1910" s="1" t="s">
        <v>6018</v>
      </c>
      <c r="D1910" s="3">
        <v>25000</v>
      </c>
      <c r="E1910" s="4">
        <v>30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0</v>
      </c>
      <c r="P1910">
        <f t="shared" si="117"/>
        <v>7.5</v>
      </c>
      <c r="Q1910" s="12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60" x14ac:dyDescent="0.25">
      <c r="A1911" s="10">
        <v>1909</v>
      </c>
      <c r="B1911" s="1" t="s">
        <v>1910</v>
      </c>
      <c r="C1911" s="1" t="s">
        <v>6019</v>
      </c>
      <c r="D1911" s="3">
        <v>35000</v>
      </c>
      <c r="E1911" s="4">
        <v>6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0</v>
      </c>
      <c r="P1911">
        <f t="shared" si="117"/>
        <v>0.16</v>
      </c>
      <c r="Q1911" s="12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45" x14ac:dyDescent="0.25">
      <c r="A1912" s="10">
        <v>1910</v>
      </c>
      <c r="B1912" s="1" t="s">
        <v>1911</v>
      </c>
      <c r="C1912" s="1" t="s">
        <v>6020</v>
      </c>
      <c r="D1912" s="3">
        <v>85000</v>
      </c>
      <c r="E1912" s="4">
        <v>0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0</v>
      </c>
      <c r="P1912">
        <f t="shared" si="117"/>
        <v>0</v>
      </c>
      <c r="Q1912" s="12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60" x14ac:dyDescent="0.25">
      <c r="A1913" s="10">
        <v>1911</v>
      </c>
      <c r="B1913" s="1" t="s">
        <v>1912</v>
      </c>
      <c r="C1913" s="1" t="s">
        <v>6021</v>
      </c>
      <c r="D1913" s="3">
        <v>42500</v>
      </c>
      <c r="E1913" s="4">
        <v>1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</v>
      </c>
      <c r="Q1913" s="12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5" x14ac:dyDescent="0.25">
      <c r="A1914" s="10">
        <v>1912</v>
      </c>
      <c r="B1914" s="1" t="s">
        <v>1913</v>
      </c>
      <c r="C1914" s="1" t="s">
        <v>6022</v>
      </c>
      <c r="D1914" s="3">
        <v>5000</v>
      </c>
      <c r="E1914" s="4">
        <v>1605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32</v>
      </c>
      <c r="P1914">
        <f t="shared" si="117"/>
        <v>38.21</v>
      </c>
      <c r="Q1914" s="12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0" x14ac:dyDescent="0.25">
      <c r="A1915" s="10">
        <v>1913</v>
      </c>
      <c r="B1915" s="1" t="s">
        <v>1914</v>
      </c>
      <c r="C1915" s="1" t="s">
        <v>6023</v>
      </c>
      <c r="D1915" s="3">
        <v>48000</v>
      </c>
      <c r="E1915" s="4">
        <v>1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0</v>
      </c>
      <c r="P1915">
        <f t="shared" si="117"/>
        <v>0.04</v>
      </c>
      <c r="Q1915" s="12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60" x14ac:dyDescent="0.25">
      <c r="A1916" s="10">
        <v>1914</v>
      </c>
      <c r="B1916" s="1" t="s">
        <v>1915</v>
      </c>
      <c r="C1916" s="1" t="s">
        <v>6024</v>
      </c>
      <c r="D1916" s="3">
        <v>666</v>
      </c>
      <c r="E1916" s="4">
        <v>24201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3634</v>
      </c>
      <c r="P1916">
        <f t="shared" si="117"/>
        <v>12100.5</v>
      </c>
      <c r="Q1916" s="12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60" x14ac:dyDescent="0.25">
      <c r="A1917" s="10">
        <v>1915</v>
      </c>
      <c r="B1917" s="1" t="s">
        <v>1916</v>
      </c>
      <c r="C1917" s="1" t="s">
        <v>6025</v>
      </c>
      <c r="D1917" s="3">
        <v>500</v>
      </c>
      <c r="E1917" s="4">
        <v>32035.51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6407</v>
      </c>
      <c r="P1917">
        <f t="shared" si="117"/>
        <v>8008.88</v>
      </c>
      <c r="Q1917" s="12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0" x14ac:dyDescent="0.25">
      <c r="A1918" s="10">
        <v>1916</v>
      </c>
      <c r="B1918" s="1" t="s">
        <v>1917</v>
      </c>
      <c r="C1918" s="1" t="s">
        <v>6026</v>
      </c>
      <c r="D1918" s="3">
        <v>20000</v>
      </c>
      <c r="E1918" s="4">
        <v>65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0</v>
      </c>
      <c r="P1918">
        <f t="shared" si="117"/>
        <v>10.83</v>
      </c>
      <c r="Q1918" s="12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0" x14ac:dyDescent="0.25">
      <c r="A1919" s="10">
        <v>1917</v>
      </c>
      <c r="B1919" s="1" t="s">
        <v>1918</v>
      </c>
      <c r="C1919" s="1" t="s">
        <v>6027</v>
      </c>
      <c r="D1919" s="3">
        <v>390000</v>
      </c>
      <c r="E1919" s="4">
        <v>0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0</v>
      </c>
      <c r="P1919">
        <f t="shared" si="117"/>
        <v>0</v>
      </c>
      <c r="Q1919" s="12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45" x14ac:dyDescent="0.25">
      <c r="A1920" s="10">
        <v>1918</v>
      </c>
      <c r="B1920" s="1" t="s">
        <v>1919</v>
      </c>
      <c r="C1920" s="1" t="s">
        <v>6028</v>
      </c>
      <c r="D1920" s="3">
        <v>25000</v>
      </c>
      <c r="E1920" s="4">
        <v>30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0</v>
      </c>
      <c r="P1920">
        <f t="shared" si="117"/>
        <v>3.33</v>
      </c>
      <c r="Q1920" s="12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60" x14ac:dyDescent="0.25">
      <c r="A1921" s="10">
        <v>1919</v>
      </c>
      <c r="B1921" s="1" t="s">
        <v>1920</v>
      </c>
      <c r="C1921" s="1" t="s">
        <v>6029</v>
      </c>
      <c r="D1921" s="3">
        <v>500</v>
      </c>
      <c r="E1921" s="4">
        <v>32075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6415</v>
      </c>
      <c r="P1921">
        <f t="shared" si="117"/>
        <v>4009.38</v>
      </c>
      <c r="Q1921" s="12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5" x14ac:dyDescent="0.25">
      <c r="A1922" s="10">
        <v>1920</v>
      </c>
      <c r="B1922" s="1" t="s">
        <v>1921</v>
      </c>
      <c r="C1922" s="1" t="s">
        <v>6030</v>
      </c>
      <c r="D1922" s="3">
        <v>10000</v>
      </c>
      <c r="E1922" s="4">
        <v>435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</v>
      </c>
      <c r="P1922">
        <f t="shared" si="117"/>
        <v>4.1399999999999997</v>
      </c>
      <c r="Q1922" s="12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0" x14ac:dyDescent="0.25">
      <c r="A1923" s="10">
        <v>1921</v>
      </c>
      <c r="B1923" s="1" t="s">
        <v>1922</v>
      </c>
      <c r="C1923" s="1" t="s">
        <v>6031</v>
      </c>
      <c r="D1923" s="3">
        <v>1500</v>
      </c>
      <c r="E1923" s="4">
        <v>8105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540</v>
      </c>
      <c r="P1923">
        <f t="shared" ref="P1923:P1986" si="121">IFERROR(ROUND(E1923/L1923,2),0)</f>
        <v>213.29</v>
      </c>
      <c r="Q1923" s="12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5" x14ac:dyDescent="0.25">
      <c r="A1924" s="10">
        <v>1922</v>
      </c>
      <c r="B1924" s="1" t="s">
        <v>1923</v>
      </c>
      <c r="C1924" s="1" t="s">
        <v>6032</v>
      </c>
      <c r="D1924" s="3">
        <v>2000</v>
      </c>
      <c r="E1924" s="4">
        <v>5557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278</v>
      </c>
      <c r="P1924">
        <f t="shared" si="121"/>
        <v>86.83</v>
      </c>
      <c r="Q1924" s="12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5" x14ac:dyDescent="0.25">
      <c r="A1925" s="10">
        <v>1923</v>
      </c>
      <c r="B1925" s="1" t="s">
        <v>1924</v>
      </c>
      <c r="C1925" s="1" t="s">
        <v>6033</v>
      </c>
      <c r="D1925" s="3">
        <v>125</v>
      </c>
      <c r="E1925" s="4">
        <v>170525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136420</v>
      </c>
      <c r="P1925">
        <f t="shared" si="121"/>
        <v>13117.31</v>
      </c>
      <c r="Q1925" s="12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75" x14ac:dyDescent="0.25">
      <c r="A1926" s="10">
        <v>1924</v>
      </c>
      <c r="B1926" s="1" t="s">
        <v>1925</v>
      </c>
      <c r="C1926" s="1" t="s">
        <v>6034</v>
      </c>
      <c r="D1926" s="3">
        <v>3000</v>
      </c>
      <c r="E1926" s="4">
        <v>3133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104</v>
      </c>
      <c r="P1926">
        <f t="shared" si="121"/>
        <v>94.94</v>
      </c>
      <c r="Q1926" s="12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45" x14ac:dyDescent="0.25">
      <c r="A1927" s="10">
        <v>1925</v>
      </c>
      <c r="B1927" s="1" t="s">
        <v>1926</v>
      </c>
      <c r="C1927" s="1" t="s">
        <v>6035</v>
      </c>
      <c r="D1927" s="3">
        <v>1500</v>
      </c>
      <c r="E1927" s="4">
        <v>8109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541</v>
      </c>
      <c r="P1927">
        <f t="shared" si="121"/>
        <v>155.94</v>
      </c>
      <c r="Q1927" s="12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0" x14ac:dyDescent="0.25">
      <c r="A1928" s="10">
        <v>1926</v>
      </c>
      <c r="B1928" s="1" t="s">
        <v>1927</v>
      </c>
      <c r="C1928" s="1" t="s">
        <v>6036</v>
      </c>
      <c r="D1928" s="3">
        <v>1500</v>
      </c>
      <c r="E1928" s="4">
        <v>8110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541</v>
      </c>
      <c r="P1928">
        <f t="shared" si="121"/>
        <v>75.790000000000006</v>
      </c>
      <c r="Q1928" s="12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x14ac:dyDescent="0.25">
      <c r="A1929" s="10">
        <v>1927</v>
      </c>
      <c r="B1929" s="1" t="s">
        <v>1928</v>
      </c>
      <c r="C1929" s="1" t="s">
        <v>6037</v>
      </c>
      <c r="D1929" s="3">
        <v>600</v>
      </c>
      <c r="E1929" s="4">
        <v>25655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4276</v>
      </c>
      <c r="P1929">
        <f t="shared" si="121"/>
        <v>2332.27</v>
      </c>
      <c r="Q1929" s="12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0" x14ac:dyDescent="0.25">
      <c r="A1930" s="10">
        <v>1928</v>
      </c>
      <c r="B1930" s="1" t="s">
        <v>1929</v>
      </c>
      <c r="C1930" s="1" t="s">
        <v>6038</v>
      </c>
      <c r="D1930" s="3">
        <v>2550</v>
      </c>
      <c r="E1930" s="4">
        <v>3971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156</v>
      </c>
      <c r="P1930">
        <f t="shared" si="121"/>
        <v>116.79</v>
      </c>
      <c r="Q1930" s="12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5" x14ac:dyDescent="0.25">
      <c r="A1931" s="10">
        <v>1929</v>
      </c>
      <c r="B1931" s="1" t="s">
        <v>1930</v>
      </c>
      <c r="C1931" s="1" t="s">
        <v>6039</v>
      </c>
      <c r="D1931" s="3">
        <v>3200</v>
      </c>
      <c r="E1931" s="4">
        <v>2885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90</v>
      </c>
      <c r="P1931">
        <f t="shared" si="121"/>
        <v>38.47</v>
      </c>
      <c r="Q1931" s="12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0" x14ac:dyDescent="0.25">
      <c r="A1932" s="10">
        <v>1930</v>
      </c>
      <c r="B1932" s="1" t="s">
        <v>1931</v>
      </c>
      <c r="C1932" s="1" t="s">
        <v>6040</v>
      </c>
      <c r="D1932" s="3">
        <v>1000</v>
      </c>
      <c r="E1932" s="4">
        <v>12668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1267</v>
      </c>
      <c r="P1932">
        <f t="shared" si="121"/>
        <v>487.23</v>
      </c>
      <c r="Q1932" s="12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45" x14ac:dyDescent="0.25">
      <c r="A1933" s="10">
        <v>1931</v>
      </c>
      <c r="B1933" s="1" t="s">
        <v>1932</v>
      </c>
      <c r="C1933" s="1" t="s">
        <v>6041</v>
      </c>
      <c r="D1933" s="3">
        <v>2000</v>
      </c>
      <c r="E1933" s="4">
        <v>5570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279</v>
      </c>
      <c r="P1933">
        <f t="shared" si="121"/>
        <v>111.4</v>
      </c>
      <c r="Q1933" s="12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60" x14ac:dyDescent="0.25">
      <c r="A1934" s="10">
        <v>1932</v>
      </c>
      <c r="B1934" s="1" t="s">
        <v>1933</v>
      </c>
      <c r="C1934" s="1" t="s">
        <v>6042</v>
      </c>
      <c r="D1934" s="3">
        <v>5250</v>
      </c>
      <c r="E1934" s="4">
        <v>1283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24</v>
      </c>
      <c r="P1934">
        <f t="shared" si="121"/>
        <v>16.04</v>
      </c>
      <c r="Q1934" s="12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60" x14ac:dyDescent="0.25">
      <c r="A1935" s="10">
        <v>1933</v>
      </c>
      <c r="B1935" s="1" t="s">
        <v>1934</v>
      </c>
      <c r="C1935" s="1" t="s">
        <v>6043</v>
      </c>
      <c r="D1935" s="3">
        <v>6000</v>
      </c>
      <c r="E1935" s="4">
        <v>1101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18</v>
      </c>
      <c r="P1935">
        <f t="shared" si="121"/>
        <v>10.01</v>
      </c>
      <c r="Q1935" s="12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60" x14ac:dyDescent="0.25">
      <c r="A1936" s="10">
        <v>1934</v>
      </c>
      <c r="B1936" s="1" t="s">
        <v>1935</v>
      </c>
      <c r="C1936" s="1" t="s">
        <v>6044</v>
      </c>
      <c r="D1936" s="3">
        <v>5000</v>
      </c>
      <c r="E1936" s="4">
        <v>1605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32</v>
      </c>
      <c r="P1936">
        <f t="shared" si="121"/>
        <v>20.84</v>
      </c>
      <c r="Q1936" s="12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60" x14ac:dyDescent="0.25">
      <c r="A1937" s="10">
        <v>1935</v>
      </c>
      <c r="B1937" s="1" t="s">
        <v>1936</v>
      </c>
      <c r="C1937" s="1" t="s">
        <v>6045</v>
      </c>
      <c r="D1937" s="3">
        <v>2500</v>
      </c>
      <c r="E1937" s="4">
        <v>4225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169</v>
      </c>
      <c r="P1937">
        <f t="shared" si="121"/>
        <v>84.5</v>
      </c>
      <c r="Q1937" s="12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60" x14ac:dyDescent="0.25">
      <c r="A1938" s="10">
        <v>1936</v>
      </c>
      <c r="B1938" s="1" t="s">
        <v>1937</v>
      </c>
      <c r="C1938" s="1" t="s">
        <v>6046</v>
      </c>
      <c r="D1938" s="3">
        <v>7500</v>
      </c>
      <c r="E1938" s="4">
        <v>875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12</v>
      </c>
      <c r="P1938">
        <f t="shared" si="121"/>
        <v>6.03</v>
      </c>
      <c r="Q1938" s="12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5" x14ac:dyDescent="0.25">
      <c r="A1939" s="10">
        <v>1937</v>
      </c>
      <c r="B1939" s="1" t="s">
        <v>1938</v>
      </c>
      <c r="C1939" s="1" t="s">
        <v>6047</v>
      </c>
      <c r="D1939" s="3">
        <v>600</v>
      </c>
      <c r="E1939" s="4">
        <v>25740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4290</v>
      </c>
      <c r="P1939">
        <f t="shared" si="121"/>
        <v>887.59</v>
      </c>
      <c r="Q1939" s="12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60" x14ac:dyDescent="0.25">
      <c r="A1940" s="10">
        <v>1938</v>
      </c>
      <c r="B1940" s="1" t="s">
        <v>1939</v>
      </c>
      <c r="C1940" s="1" t="s">
        <v>6048</v>
      </c>
      <c r="D1940" s="3">
        <v>15000</v>
      </c>
      <c r="E1940" s="4">
        <v>150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</v>
      </c>
      <c r="P1940">
        <f t="shared" si="121"/>
        <v>1.32</v>
      </c>
      <c r="Q1940" s="12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60" x14ac:dyDescent="0.25">
      <c r="A1941" s="10">
        <v>1939</v>
      </c>
      <c r="B1941" s="1" t="s">
        <v>1940</v>
      </c>
      <c r="C1941" s="1" t="s">
        <v>6049</v>
      </c>
      <c r="D1941" s="3">
        <v>10000</v>
      </c>
      <c r="E1941" s="4">
        <v>435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4</v>
      </c>
      <c r="P1941">
        <f t="shared" si="121"/>
        <v>4.53</v>
      </c>
      <c r="Q1941" s="12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5" x14ac:dyDescent="0.25">
      <c r="A1942" s="10">
        <v>1940</v>
      </c>
      <c r="B1942" s="1" t="s">
        <v>1941</v>
      </c>
      <c r="C1942" s="1" t="s">
        <v>6050</v>
      </c>
      <c r="D1942" s="3">
        <v>650</v>
      </c>
      <c r="E1942" s="4">
        <v>24490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3768</v>
      </c>
      <c r="P1942">
        <f t="shared" si="121"/>
        <v>790</v>
      </c>
      <c r="Q1942" s="12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60" x14ac:dyDescent="0.25">
      <c r="A1943" s="10">
        <v>1941</v>
      </c>
      <c r="B1943" s="1" t="s">
        <v>1942</v>
      </c>
      <c r="C1943" s="1" t="s">
        <v>6051</v>
      </c>
      <c r="D1943" s="3">
        <v>250000</v>
      </c>
      <c r="E1943" s="4">
        <v>0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0</v>
      </c>
      <c r="P1943">
        <f t="shared" si="121"/>
        <v>0</v>
      </c>
      <c r="Q1943" s="12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60" x14ac:dyDescent="0.25">
      <c r="A1944" s="10">
        <v>1942</v>
      </c>
      <c r="B1944" s="1" t="s">
        <v>1943</v>
      </c>
      <c r="C1944" s="1" t="s">
        <v>6052</v>
      </c>
      <c r="D1944" s="3">
        <v>6000</v>
      </c>
      <c r="E1944" s="4">
        <v>1101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18</v>
      </c>
      <c r="P1944">
        <f t="shared" si="121"/>
        <v>11.59</v>
      </c>
      <c r="Q1944" s="12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5" x14ac:dyDescent="0.25">
      <c r="A1945" s="10">
        <v>1943</v>
      </c>
      <c r="B1945" s="1" t="s">
        <v>1944</v>
      </c>
      <c r="C1945" s="1" t="s">
        <v>6053</v>
      </c>
      <c r="D1945" s="3">
        <v>10000</v>
      </c>
      <c r="E1945" s="4">
        <v>435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4</v>
      </c>
      <c r="P1945">
        <f t="shared" si="121"/>
        <v>0.18</v>
      </c>
      <c r="Q1945" s="12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60" x14ac:dyDescent="0.25">
      <c r="A1946" s="10">
        <v>1944</v>
      </c>
      <c r="B1946" s="1" t="s">
        <v>1945</v>
      </c>
      <c r="C1946" s="1" t="s">
        <v>6054</v>
      </c>
      <c r="D1946" s="3">
        <v>40000</v>
      </c>
      <c r="E1946" s="4">
        <v>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0</v>
      </c>
      <c r="P1946">
        <f t="shared" si="121"/>
        <v>0</v>
      </c>
      <c r="Q1946" s="12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5" x14ac:dyDescent="0.25">
      <c r="A1947" s="10">
        <v>1945</v>
      </c>
      <c r="B1947" s="1" t="s">
        <v>1946</v>
      </c>
      <c r="C1947" s="1" t="s">
        <v>6055</v>
      </c>
      <c r="D1947" s="3">
        <v>100000</v>
      </c>
      <c r="E1947" s="4">
        <v>0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0</v>
      </c>
      <c r="P1947">
        <f t="shared" si="121"/>
        <v>0</v>
      </c>
      <c r="Q1947" s="12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60" x14ac:dyDescent="0.25">
      <c r="A1948" s="10">
        <v>1946</v>
      </c>
      <c r="B1948" s="1" t="s">
        <v>1947</v>
      </c>
      <c r="C1948" s="1" t="s">
        <v>6056</v>
      </c>
      <c r="D1948" s="3">
        <v>7500</v>
      </c>
      <c r="E1948" s="4">
        <v>876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12</v>
      </c>
      <c r="P1948">
        <f t="shared" si="121"/>
        <v>12.51</v>
      </c>
      <c r="Q1948" s="12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60" x14ac:dyDescent="0.25">
      <c r="A1949" s="10">
        <v>1947</v>
      </c>
      <c r="B1949" s="1" t="s">
        <v>1948</v>
      </c>
      <c r="C1949" s="1" t="s">
        <v>6057</v>
      </c>
      <c r="D1949" s="3">
        <v>800</v>
      </c>
      <c r="E1949" s="4">
        <v>19324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2416</v>
      </c>
      <c r="P1949">
        <f t="shared" si="121"/>
        <v>840.17</v>
      </c>
      <c r="Q1949" s="12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0" x14ac:dyDescent="0.25">
      <c r="A1950" s="10">
        <v>1948</v>
      </c>
      <c r="B1950" s="1" t="s">
        <v>1949</v>
      </c>
      <c r="C1950" s="1" t="s">
        <v>6058</v>
      </c>
      <c r="D1950" s="3">
        <v>100000</v>
      </c>
      <c r="E1950" s="4">
        <v>0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0</v>
      </c>
      <c r="P1950">
        <f t="shared" si="121"/>
        <v>0</v>
      </c>
      <c r="Q1950" s="12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5" x14ac:dyDescent="0.25">
      <c r="A1951" s="10">
        <v>1949</v>
      </c>
      <c r="B1951" s="1" t="s">
        <v>1950</v>
      </c>
      <c r="C1951" s="1" t="s">
        <v>6059</v>
      </c>
      <c r="D1951" s="3">
        <v>50000</v>
      </c>
      <c r="E1951" s="4">
        <v>0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0</v>
      </c>
      <c r="P1951">
        <f t="shared" si="121"/>
        <v>0</v>
      </c>
      <c r="Q1951" s="12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5" x14ac:dyDescent="0.25">
      <c r="A1952" s="10">
        <v>1950</v>
      </c>
      <c r="B1952" s="1" t="s">
        <v>1951</v>
      </c>
      <c r="C1952" s="1" t="s">
        <v>6060</v>
      </c>
      <c r="D1952" s="3">
        <v>48000</v>
      </c>
      <c r="E1952" s="4">
        <v>1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0</v>
      </c>
      <c r="P1952">
        <f t="shared" si="121"/>
        <v>0</v>
      </c>
      <c r="Q1952" s="12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60" x14ac:dyDescent="0.25">
      <c r="A1953" s="10">
        <v>1951</v>
      </c>
      <c r="B1953" s="1" t="s">
        <v>1952</v>
      </c>
      <c r="C1953" s="1" t="s">
        <v>6061</v>
      </c>
      <c r="D1953" s="3">
        <v>50000</v>
      </c>
      <c r="E1953" s="4">
        <v>0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0</v>
      </c>
      <c r="P1953">
        <f t="shared" si="121"/>
        <v>0</v>
      </c>
      <c r="Q1953" s="12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60" x14ac:dyDescent="0.25">
      <c r="A1954" s="10">
        <v>1952</v>
      </c>
      <c r="B1954" s="1" t="s">
        <v>1953</v>
      </c>
      <c r="C1954" s="1" t="s">
        <v>6062</v>
      </c>
      <c r="D1954" s="3">
        <v>35000</v>
      </c>
      <c r="E1954" s="4">
        <v>6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0</v>
      </c>
      <c r="P1954">
        <f t="shared" si="121"/>
        <v>0.01</v>
      </c>
      <c r="Q1954" s="12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5" x14ac:dyDescent="0.25">
      <c r="A1955" s="10">
        <v>1953</v>
      </c>
      <c r="B1955" s="1" t="s">
        <v>1954</v>
      </c>
      <c r="C1955" s="1" t="s">
        <v>6063</v>
      </c>
      <c r="D1955" s="3">
        <v>15000</v>
      </c>
      <c r="E1955" s="4">
        <v>150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1</v>
      </c>
      <c r="P1955">
        <f t="shared" si="121"/>
        <v>1.02</v>
      </c>
      <c r="Q1955" s="12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0" x14ac:dyDescent="0.25">
      <c r="A1956" s="10">
        <v>1954</v>
      </c>
      <c r="B1956" s="1" t="s">
        <v>1955</v>
      </c>
      <c r="C1956" s="1" t="s">
        <v>6064</v>
      </c>
      <c r="D1956" s="3">
        <v>50000</v>
      </c>
      <c r="E1956" s="4">
        <v>0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0</v>
      </c>
      <c r="P1956">
        <f t="shared" si="121"/>
        <v>0</v>
      </c>
      <c r="Q1956" s="12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60" x14ac:dyDescent="0.25">
      <c r="A1957" s="10">
        <v>1955</v>
      </c>
      <c r="B1957" s="1" t="s">
        <v>1956</v>
      </c>
      <c r="C1957" s="1" t="s">
        <v>6065</v>
      </c>
      <c r="D1957" s="3">
        <v>42000</v>
      </c>
      <c r="E1957" s="4">
        <v>1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0</v>
      </c>
      <c r="P1957">
        <f t="shared" si="121"/>
        <v>0</v>
      </c>
      <c r="Q1957" s="12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60" x14ac:dyDescent="0.25">
      <c r="A1958" s="10">
        <v>1956</v>
      </c>
      <c r="B1958" s="1" t="s">
        <v>1957</v>
      </c>
      <c r="C1958" s="1" t="s">
        <v>6066</v>
      </c>
      <c r="D1958" s="3">
        <v>60000</v>
      </c>
      <c r="E1958" s="4">
        <v>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0</v>
      </c>
      <c r="P1958">
        <f t="shared" si="121"/>
        <v>0</v>
      </c>
      <c r="Q1958" s="12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0" x14ac:dyDescent="0.25">
      <c r="A1959" s="10">
        <v>1957</v>
      </c>
      <c r="B1959" s="1" t="s">
        <v>1958</v>
      </c>
      <c r="C1959" s="1" t="s">
        <v>6067</v>
      </c>
      <c r="D1959" s="3">
        <v>30000</v>
      </c>
      <c r="E1959" s="4">
        <v>11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0</v>
      </c>
      <c r="P1959">
        <f t="shared" si="121"/>
        <v>0.02</v>
      </c>
      <c r="Q1959" s="12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60" x14ac:dyDescent="0.25">
      <c r="A1960" s="10">
        <v>1958</v>
      </c>
      <c r="B1960" s="1" t="s">
        <v>1959</v>
      </c>
      <c r="C1960" s="1" t="s">
        <v>6068</v>
      </c>
      <c r="D1960" s="3">
        <v>7000</v>
      </c>
      <c r="E1960" s="4">
        <v>1000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</v>
      </c>
      <c r="P1960">
        <f t="shared" si="121"/>
        <v>0.74</v>
      </c>
      <c r="Q1960" s="12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60" x14ac:dyDescent="0.25">
      <c r="A1961" s="10">
        <v>1959</v>
      </c>
      <c r="B1961" s="1" t="s">
        <v>1960</v>
      </c>
      <c r="C1961" s="1" t="s">
        <v>6069</v>
      </c>
      <c r="D1961" s="3">
        <v>10000</v>
      </c>
      <c r="E1961" s="4">
        <v>437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4</v>
      </c>
      <c r="P1961">
        <f t="shared" si="121"/>
        <v>1.03</v>
      </c>
      <c r="Q1961" s="12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60" x14ac:dyDescent="0.25">
      <c r="A1962" s="10">
        <v>1960</v>
      </c>
      <c r="B1962" s="1" t="s">
        <v>1961</v>
      </c>
      <c r="C1962" s="1" t="s">
        <v>6070</v>
      </c>
      <c r="D1962" s="3">
        <v>70000</v>
      </c>
      <c r="E1962" s="4">
        <v>0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0</v>
      </c>
      <c r="P1962">
        <f t="shared" si="121"/>
        <v>0</v>
      </c>
      <c r="Q1962" s="12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5" x14ac:dyDescent="0.25">
      <c r="A1963" s="10">
        <v>1961</v>
      </c>
      <c r="B1963" s="1" t="s">
        <v>1962</v>
      </c>
      <c r="C1963" s="1" t="s">
        <v>6071</v>
      </c>
      <c r="D1963" s="3">
        <v>10000</v>
      </c>
      <c r="E1963" s="4">
        <v>440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4</v>
      </c>
      <c r="P1963">
        <f t="shared" si="121"/>
        <v>0.27</v>
      </c>
      <c r="Q1963" s="12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60" x14ac:dyDescent="0.25">
      <c r="A1964" s="10">
        <v>1962</v>
      </c>
      <c r="B1964" s="1" t="s">
        <v>1963</v>
      </c>
      <c r="C1964" s="1" t="s">
        <v>6072</v>
      </c>
      <c r="D1964" s="3">
        <v>10000</v>
      </c>
      <c r="E1964" s="4">
        <v>440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4</v>
      </c>
      <c r="P1964">
        <f t="shared" si="121"/>
        <v>1.44</v>
      </c>
      <c r="Q1964" s="12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60" x14ac:dyDescent="0.25">
      <c r="A1965" s="10">
        <v>1963</v>
      </c>
      <c r="B1965" s="1" t="s">
        <v>1964</v>
      </c>
      <c r="C1965" s="1" t="s">
        <v>6073</v>
      </c>
      <c r="D1965" s="3">
        <v>19000</v>
      </c>
      <c r="E1965" s="4">
        <v>86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0</v>
      </c>
      <c r="P1965">
        <f t="shared" si="121"/>
        <v>0.42</v>
      </c>
      <c r="Q1965" s="12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5" x14ac:dyDescent="0.25">
      <c r="A1966" s="10">
        <v>1964</v>
      </c>
      <c r="B1966" s="1" t="s">
        <v>1965</v>
      </c>
      <c r="C1966" s="1" t="s">
        <v>6074</v>
      </c>
      <c r="D1966" s="3">
        <v>89200</v>
      </c>
      <c r="E1966" s="4">
        <v>0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0</v>
      </c>
      <c r="P1966">
        <f t="shared" si="121"/>
        <v>0</v>
      </c>
      <c r="Q1966" s="12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5" x14ac:dyDescent="0.25">
      <c r="A1967" s="10">
        <v>1965</v>
      </c>
      <c r="B1967" s="1" t="s">
        <v>1966</v>
      </c>
      <c r="C1967" s="1" t="s">
        <v>6075</v>
      </c>
      <c r="D1967" s="3">
        <v>5000</v>
      </c>
      <c r="E1967" s="4">
        <v>1610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32</v>
      </c>
      <c r="P1967">
        <f t="shared" si="121"/>
        <v>15.63</v>
      </c>
      <c r="Q1967" s="12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60" x14ac:dyDescent="0.25">
      <c r="A1968" s="10">
        <v>1966</v>
      </c>
      <c r="B1968" s="1" t="s">
        <v>1967</v>
      </c>
      <c r="C1968" s="1" t="s">
        <v>6076</v>
      </c>
      <c r="D1968" s="3">
        <v>100000</v>
      </c>
      <c r="E1968" s="4">
        <v>0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0</v>
      </c>
      <c r="P1968">
        <f t="shared" si="121"/>
        <v>0</v>
      </c>
      <c r="Q1968" s="12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60" x14ac:dyDescent="0.25">
      <c r="A1969" s="10">
        <v>1967</v>
      </c>
      <c r="B1969" s="1" t="s">
        <v>1968</v>
      </c>
      <c r="C1969" s="1" t="s">
        <v>6077</v>
      </c>
      <c r="D1969" s="3">
        <v>20000</v>
      </c>
      <c r="E1969" s="4">
        <v>65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0</v>
      </c>
      <c r="P1969">
        <f t="shared" si="121"/>
        <v>0.16</v>
      </c>
      <c r="Q1969" s="12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0" x14ac:dyDescent="0.25">
      <c r="A1970" s="10">
        <v>1968</v>
      </c>
      <c r="B1970" s="1" t="s">
        <v>1969</v>
      </c>
      <c r="C1970" s="1" t="s">
        <v>6078</v>
      </c>
      <c r="D1970" s="3">
        <v>50000</v>
      </c>
      <c r="E1970" s="4">
        <v>0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0</v>
      </c>
      <c r="P1970">
        <f t="shared" si="121"/>
        <v>0</v>
      </c>
      <c r="Q1970" s="12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60" x14ac:dyDescent="0.25">
      <c r="A1971" s="10">
        <v>1969</v>
      </c>
      <c r="B1971" s="1" t="s">
        <v>1970</v>
      </c>
      <c r="C1971" s="1" t="s">
        <v>6079</v>
      </c>
      <c r="D1971" s="3">
        <v>20000</v>
      </c>
      <c r="E1971" s="4">
        <v>65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0</v>
      </c>
      <c r="P1971">
        <f t="shared" si="121"/>
        <v>0.03</v>
      </c>
      <c r="Q1971" s="12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5" x14ac:dyDescent="0.25">
      <c r="A1972" s="10">
        <v>1970</v>
      </c>
      <c r="B1972" s="1" t="s">
        <v>1971</v>
      </c>
      <c r="C1972" s="1" t="s">
        <v>6080</v>
      </c>
      <c r="D1972" s="3">
        <v>5000</v>
      </c>
      <c r="E1972" s="4">
        <v>1611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32</v>
      </c>
      <c r="P1972">
        <f t="shared" si="121"/>
        <v>2.2999999999999998</v>
      </c>
      <c r="Q1972" s="12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60" x14ac:dyDescent="0.25">
      <c r="A1973" s="10">
        <v>1971</v>
      </c>
      <c r="B1973" s="1" t="s">
        <v>1972</v>
      </c>
      <c r="C1973" s="1" t="s">
        <v>6081</v>
      </c>
      <c r="D1973" s="3">
        <v>400000</v>
      </c>
      <c r="E1973" s="4">
        <v>0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0</v>
      </c>
      <c r="P1973">
        <f t="shared" si="121"/>
        <v>0</v>
      </c>
      <c r="Q1973" s="12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60" x14ac:dyDescent="0.25">
      <c r="A1974" s="10">
        <v>1972</v>
      </c>
      <c r="B1974" s="1" t="s">
        <v>1973</v>
      </c>
      <c r="C1974" s="1" t="s">
        <v>6082</v>
      </c>
      <c r="D1974" s="3">
        <v>2500</v>
      </c>
      <c r="E1974" s="4">
        <v>4230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169</v>
      </c>
      <c r="P1974">
        <f t="shared" si="121"/>
        <v>17.77</v>
      </c>
      <c r="Q1974" s="12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60" x14ac:dyDescent="0.25">
      <c r="A1975" s="10">
        <v>1973</v>
      </c>
      <c r="B1975" s="1" t="s">
        <v>1974</v>
      </c>
      <c r="C1975" s="1" t="s">
        <v>6083</v>
      </c>
      <c r="D1975" s="3">
        <v>198000</v>
      </c>
      <c r="E1975" s="4">
        <v>0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0</v>
      </c>
      <c r="P1975">
        <f t="shared" si="121"/>
        <v>0</v>
      </c>
      <c r="Q1975" s="12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60" x14ac:dyDescent="0.25">
      <c r="A1976" s="10">
        <v>1974</v>
      </c>
      <c r="B1976" s="1" t="s">
        <v>1975</v>
      </c>
      <c r="C1976" s="1" t="s">
        <v>6084</v>
      </c>
      <c r="D1976" s="3">
        <v>20000</v>
      </c>
      <c r="E1976" s="4">
        <v>65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0</v>
      </c>
      <c r="P1976">
        <f t="shared" si="121"/>
        <v>0.16</v>
      </c>
      <c r="Q1976" s="12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0" x14ac:dyDescent="0.25">
      <c r="A1977" s="10">
        <v>1975</v>
      </c>
      <c r="B1977" s="1" t="s">
        <v>1976</v>
      </c>
      <c r="C1977" s="1" t="s">
        <v>6085</v>
      </c>
      <c r="D1977" s="3">
        <v>16000</v>
      </c>
      <c r="E1977" s="4">
        <v>108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1</v>
      </c>
      <c r="P1977">
        <f t="shared" si="121"/>
        <v>0.43</v>
      </c>
      <c r="Q1977" s="12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0" x14ac:dyDescent="0.25">
      <c r="A1978" s="10">
        <v>1976</v>
      </c>
      <c r="B1978" s="1" t="s">
        <v>1977</v>
      </c>
      <c r="C1978" s="1" t="s">
        <v>6086</v>
      </c>
      <c r="D1978" s="3">
        <v>4000</v>
      </c>
      <c r="E1978" s="4">
        <v>2215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55</v>
      </c>
      <c r="P1978">
        <f t="shared" si="121"/>
        <v>4.68</v>
      </c>
      <c r="Q1978" s="12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5" x14ac:dyDescent="0.25">
      <c r="A1979" s="10">
        <v>1977</v>
      </c>
      <c r="B1979" s="1" t="s">
        <v>1978</v>
      </c>
      <c r="C1979" s="1" t="s">
        <v>6087</v>
      </c>
      <c r="D1979" s="3">
        <v>50000</v>
      </c>
      <c r="E1979" s="4">
        <v>0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0</v>
      </c>
      <c r="P1979">
        <f t="shared" si="121"/>
        <v>0</v>
      </c>
      <c r="Q1979" s="12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60" x14ac:dyDescent="0.25">
      <c r="A1980" s="10">
        <v>1978</v>
      </c>
      <c r="B1980" s="1" t="s">
        <v>1979</v>
      </c>
      <c r="C1980" s="1" t="s">
        <v>6088</v>
      </c>
      <c r="D1980" s="3">
        <v>50000</v>
      </c>
      <c r="E1980" s="4">
        <v>0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0</v>
      </c>
      <c r="P1980">
        <f t="shared" si="121"/>
        <v>0</v>
      </c>
      <c r="Q1980" s="12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45" x14ac:dyDescent="0.25">
      <c r="A1981" s="10">
        <v>1979</v>
      </c>
      <c r="B1981" s="1" t="s">
        <v>1980</v>
      </c>
      <c r="C1981" s="1" t="s">
        <v>6089</v>
      </c>
      <c r="D1981" s="3">
        <v>200000</v>
      </c>
      <c r="E1981" s="4">
        <v>0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0</v>
      </c>
      <c r="P1981">
        <f t="shared" si="121"/>
        <v>0</v>
      </c>
      <c r="Q1981" s="12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0" x14ac:dyDescent="0.25">
      <c r="A1982" s="10">
        <v>1980</v>
      </c>
      <c r="B1982" s="1" t="s">
        <v>1981</v>
      </c>
      <c r="C1982" s="1" t="s">
        <v>6090</v>
      </c>
      <c r="D1982" s="3">
        <v>50000</v>
      </c>
      <c r="E1982" s="4">
        <v>0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0</v>
      </c>
      <c r="P1982">
        <f t="shared" si="121"/>
        <v>0</v>
      </c>
      <c r="Q1982" s="12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60" x14ac:dyDescent="0.25">
      <c r="A1983" s="10">
        <v>1981</v>
      </c>
      <c r="B1983" s="1" t="s">
        <v>1982</v>
      </c>
      <c r="C1983" s="1" t="s">
        <v>6091</v>
      </c>
      <c r="D1983" s="3">
        <v>7500</v>
      </c>
      <c r="E1983" s="4">
        <v>879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12</v>
      </c>
      <c r="P1983">
        <f t="shared" si="121"/>
        <v>73.25</v>
      </c>
      <c r="Q1983" s="12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5" x14ac:dyDescent="0.25">
      <c r="A1984" s="10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2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60" x14ac:dyDescent="0.25">
      <c r="A1985" s="10">
        <v>1983</v>
      </c>
      <c r="B1985" s="1" t="s">
        <v>1984</v>
      </c>
      <c r="C1985" s="1" t="s">
        <v>6093</v>
      </c>
      <c r="D1985" s="3">
        <v>33000</v>
      </c>
      <c r="E1985" s="4">
        <v>10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0</v>
      </c>
      <c r="P1985">
        <f t="shared" si="121"/>
        <v>0.63</v>
      </c>
      <c r="Q1985" s="12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0" x14ac:dyDescent="0.25">
      <c r="A1986" s="10">
        <v>1984</v>
      </c>
      <c r="B1986" s="1" t="s">
        <v>1985</v>
      </c>
      <c r="C1986" s="1" t="s">
        <v>6094</v>
      </c>
      <c r="D1986" s="3">
        <v>15000</v>
      </c>
      <c r="E1986" s="4">
        <v>150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1</v>
      </c>
      <c r="P1986">
        <f t="shared" si="121"/>
        <v>21.43</v>
      </c>
      <c r="Q1986" s="12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60" x14ac:dyDescent="0.25">
      <c r="A1987" s="10">
        <v>1985</v>
      </c>
      <c r="B1987" s="1" t="s">
        <v>1986</v>
      </c>
      <c r="C1987" s="1" t="s">
        <v>6095</v>
      </c>
      <c r="D1987" s="3">
        <v>1600</v>
      </c>
      <c r="E1987" s="4">
        <v>7505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469</v>
      </c>
      <c r="P1987">
        <f t="shared" ref="P1987:P2050" si="125">IFERROR(ROUND(E1987/L1987,2),0)</f>
        <v>1876.25</v>
      </c>
      <c r="Q1987" s="12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60" x14ac:dyDescent="0.25">
      <c r="A1988" s="10">
        <v>1986</v>
      </c>
      <c r="B1988" s="1" t="s">
        <v>1987</v>
      </c>
      <c r="C1988" s="1" t="s">
        <v>6096</v>
      </c>
      <c r="D1988" s="3">
        <v>2000</v>
      </c>
      <c r="E1988" s="4">
        <v>5574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279</v>
      </c>
      <c r="P1988">
        <f t="shared" si="125"/>
        <v>5574</v>
      </c>
      <c r="Q1988" s="12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0" x14ac:dyDescent="0.25">
      <c r="A1989" s="10">
        <v>1987</v>
      </c>
      <c r="B1989" s="1" t="s">
        <v>1988</v>
      </c>
      <c r="C1989" s="1" t="s">
        <v>6097</v>
      </c>
      <c r="D1989" s="3">
        <v>5500</v>
      </c>
      <c r="E1989" s="4">
        <v>1225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22</v>
      </c>
      <c r="P1989">
        <f t="shared" si="125"/>
        <v>43.75</v>
      </c>
      <c r="Q1989" s="12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x14ac:dyDescent="0.25">
      <c r="A1990" s="10">
        <v>1988</v>
      </c>
      <c r="B1990" s="1" t="s">
        <v>1989</v>
      </c>
      <c r="C1990" s="1" t="s">
        <v>6098</v>
      </c>
      <c r="D1990" s="3">
        <v>6000</v>
      </c>
      <c r="E1990" s="4">
        <v>1102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18</v>
      </c>
      <c r="P1990">
        <f t="shared" si="125"/>
        <v>1102</v>
      </c>
      <c r="Q1990" s="12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5" x14ac:dyDescent="0.25">
      <c r="A1991" s="10">
        <v>1989</v>
      </c>
      <c r="B1991" s="1" t="s">
        <v>1990</v>
      </c>
      <c r="C1991" s="1" t="s">
        <v>6099</v>
      </c>
      <c r="D1991" s="3">
        <v>5000</v>
      </c>
      <c r="E1991" s="4">
        <v>1614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32</v>
      </c>
      <c r="P1991">
        <f t="shared" si="125"/>
        <v>1614</v>
      </c>
      <c r="Q1991" s="12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60" x14ac:dyDescent="0.25">
      <c r="A1992" s="10">
        <v>1990</v>
      </c>
      <c r="B1992" s="1" t="s">
        <v>1991</v>
      </c>
      <c r="C1992" s="1" t="s">
        <v>6100</v>
      </c>
      <c r="D1992" s="3">
        <v>3000</v>
      </c>
      <c r="E1992" s="4">
        <v>3135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105</v>
      </c>
      <c r="P1992">
        <f t="shared" si="125"/>
        <v>627</v>
      </c>
      <c r="Q1992" s="12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0" x14ac:dyDescent="0.25">
      <c r="A1993" s="10">
        <v>1991</v>
      </c>
      <c r="B1993" s="1" t="s">
        <v>1992</v>
      </c>
      <c r="C1993" s="1" t="s">
        <v>6101</v>
      </c>
      <c r="D1993" s="3">
        <v>2000</v>
      </c>
      <c r="E1993" s="4">
        <v>5580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279</v>
      </c>
      <c r="P1993">
        <f t="shared" si="125"/>
        <v>1860</v>
      </c>
      <c r="Q1993" s="12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0" x14ac:dyDescent="0.25">
      <c r="A1994" s="10">
        <v>1992</v>
      </c>
      <c r="B1994" s="1" t="s">
        <v>1993</v>
      </c>
      <c r="C1994" s="1" t="s">
        <v>6102</v>
      </c>
      <c r="D1994" s="3">
        <v>1500</v>
      </c>
      <c r="E1994" s="4">
        <v>8114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541</v>
      </c>
      <c r="P1994">
        <f t="shared" si="125"/>
        <v>4057</v>
      </c>
      <c r="Q1994" s="12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60" x14ac:dyDescent="0.25">
      <c r="A1995" s="10">
        <v>1993</v>
      </c>
      <c r="B1995" s="1" t="s">
        <v>1994</v>
      </c>
      <c r="C1995" s="1" t="s">
        <v>6103</v>
      </c>
      <c r="D1995" s="3">
        <v>2000</v>
      </c>
      <c r="E1995" s="4">
        <v>5585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279</v>
      </c>
      <c r="P1995">
        <f t="shared" si="125"/>
        <v>0</v>
      </c>
      <c r="Q1995" s="12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60" x14ac:dyDescent="0.25">
      <c r="A1996" s="10">
        <v>1994</v>
      </c>
      <c r="B1996" s="1" t="s">
        <v>1995</v>
      </c>
      <c r="C1996" s="1" t="s">
        <v>6104</v>
      </c>
      <c r="D1996" s="3">
        <v>3200</v>
      </c>
      <c r="E1996" s="4">
        <v>2889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90</v>
      </c>
      <c r="P1996">
        <f t="shared" si="125"/>
        <v>0</v>
      </c>
      <c r="Q1996" s="12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60" x14ac:dyDescent="0.25">
      <c r="A1997" s="10">
        <v>1995</v>
      </c>
      <c r="B1997" s="1" t="s">
        <v>1996</v>
      </c>
      <c r="C1997" s="1" t="s">
        <v>6105</v>
      </c>
      <c r="D1997" s="3">
        <v>1000</v>
      </c>
      <c r="E1997" s="4">
        <v>12730.42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1273</v>
      </c>
      <c r="P1997">
        <f t="shared" si="125"/>
        <v>4243.47</v>
      </c>
      <c r="Q1997" s="12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60" x14ac:dyDescent="0.25">
      <c r="A1998" s="10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2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60" x14ac:dyDescent="0.25">
      <c r="A1999" s="10">
        <v>1997</v>
      </c>
      <c r="B1999" s="1" t="s">
        <v>1998</v>
      </c>
      <c r="C1999" s="1" t="s">
        <v>6107</v>
      </c>
      <c r="D1999" s="3">
        <v>6500</v>
      </c>
      <c r="E1999" s="4">
        <v>1030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16</v>
      </c>
      <c r="P1999">
        <f t="shared" si="125"/>
        <v>0</v>
      </c>
      <c r="Q1999" s="12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60" x14ac:dyDescent="0.25">
      <c r="A2000" s="10">
        <v>1998</v>
      </c>
      <c r="B2000" s="1" t="s">
        <v>1999</v>
      </c>
      <c r="C2000" s="1" t="s">
        <v>6108</v>
      </c>
      <c r="D2000" s="3">
        <v>2500</v>
      </c>
      <c r="E2000" s="4">
        <v>4243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170</v>
      </c>
      <c r="P2000">
        <f t="shared" si="125"/>
        <v>1414.33</v>
      </c>
      <c r="Q2000" s="12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5" x14ac:dyDescent="0.25">
      <c r="A2001" s="10">
        <v>1999</v>
      </c>
      <c r="B2001" s="1" t="s">
        <v>2000</v>
      </c>
      <c r="C2001" s="1" t="s">
        <v>6109</v>
      </c>
      <c r="D2001" s="3">
        <v>31000</v>
      </c>
      <c r="E2001" s="4">
        <v>10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0</v>
      </c>
      <c r="P2001">
        <f t="shared" si="125"/>
        <v>1.43</v>
      </c>
      <c r="Q2001" s="12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60" x14ac:dyDescent="0.25">
      <c r="A2002" s="10">
        <v>2000</v>
      </c>
      <c r="B2002" s="1" t="s">
        <v>2001</v>
      </c>
      <c r="C2002" s="1" t="s">
        <v>6110</v>
      </c>
      <c r="D2002" s="3">
        <v>5000</v>
      </c>
      <c r="E2002" s="4">
        <v>1614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32</v>
      </c>
      <c r="P2002">
        <f t="shared" si="125"/>
        <v>64.56</v>
      </c>
      <c r="Q2002" s="12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45" x14ac:dyDescent="0.25">
      <c r="A2003" s="10">
        <v>2001</v>
      </c>
      <c r="B2003" s="1" t="s">
        <v>2002</v>
      </c>
      <c r="C2003" s="1" t="s">
        <v>6111</v>
      </c>
      <c r="D2003" s="3">
        <v>55000</v>
      </c>
      <c r="E2003" s="4">
        <v>0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0</v>
      </c>
      <c r="P2003">
        <f t="shared" si="125"/>
        <v>0</v>
      </c>
      <c r="Q2003" s="12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5" x14ac:dyDescent="0.25">
      <c r="A2004" s="10">
        <v>2002</v>
      </c>
      <c r="B2004" s="1" t="s">
        <v>2003</v>
      </c>
      <c r="C2004" s="1" t="s">
        <v>6112</v>
      </c>
      <c r="D2004" s="3">
        <v>50000</v>
      </c>
      <c r="E2004" s="4">
        <v>0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0</v>
      </c>
      <c r="P2004">
        <f t="shared" si="125"/>
        <v>0</v>
      </c>
      <c r="Q2004" s="12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0" x14ac:dyDescent="0.25">
      <c r="A2005" s="10">
        <v>2003</v>
      </c>
      <c r="B2005" s="1" t="s">
        <v>2004</v>
      </c>
      <c r="C2005" s="1" t="s">
        <v>6113</v>
      </c>
      <c r="D2005" s="3">
        <v>500</v>
      </c>
      <c r="E2005" s="4">
        <v>32172.66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6435</v>
      </c>
      <c r="P2005">
        <f t="shared" si="125"/>
        <v>1892.51</v>
      </c>
      <c r="Q2005" s="12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60" x14ac:dyDescent="0.25">
      <c r="A2006" s="10">
        <v>2004</v>
      </c>
      <c r="B2006" s="1" t="s">
        <v>2005</v>
      </c>
      <c r="C2006" s="1" t="s">
        <v>6114</v>
      </c>
      <c r="D2006" s="3">
        <v>50000</v>
      </c>
      <c r="E2006" s="4">
        <v>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0</v>
      </c>
      <c r="P2006">
        <f t="shared" si="125"/>
        <v>0</v>
      </c>
      <c r="Q2006" s="12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60" x14ac:dyDescent="0.25">
      <c r="A2007" s="10">
        <v>2005</v>
      </c>
      <c r="B2007" s="1" t="s">
        <v>2006</v>
      </c>
      <c r="C2007" s="1" t="s">
        <v>6115</v>
      </c>
      <c r="D2007" s="3">
        <v>30000</v>
      </c>
      <c r="E2007" s="4">
        <v>11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0</v>
      </c>
      <c r="P2007">
        <f t="shared" si="125"/>
        <v>0.06</v>
      </c>
      <c r="Q2007" s="12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60" x14ac:dyDescent="0.25">
      <c r="A2008" s="10">
        <v>2006</v>
      </c>
      <c r="B2008" s="1" t="s">
        <v>2007</v>
      </c>
      <c r="C2008" s="1" t="s">
        <v>6116</v>
      </c>
      <c r="D2008" s="3">
        <v>50000</v>
      </c>
      <c r="E2008" s="4">
        <v>1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0</v>
      </c>
      <c r="P2008">
        <f t="shared" si="125"/>
        <v>0</v>
      </c>
      <c r="Q2008" s="12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60" x14ac:dyDescent="0.25">
      <c r="A2009" s="10">
        <v>2007</v>
      </c>
      <c r="B2009" s="1" t="s">
        <v>2008</v>
      </c>
      <c r="C2009" s="1" t="s">
        <v>6117</v>
      </c>
      <c r="D2009" s="3">
        <v>10000</v>
      </c>
      <c r="E2009" s="4">
        <v>445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4</v>
      </c>
      <c r="P2009">
        <f t="shared" si="125"/>
        <v>3.25</v>
      </c>
      <c r="Q2009" s="12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60" x14ac:dyDescent="0.25">
      <c r="A2010" s="10">
        <v>2008</v>
      </c>
      <c r="B2010" s="1" t="s">
        <v>2009</v>
      </c>
      <c r="C2010" s="1" t="s">
        <v>6118</v>
      </c>
      <c r="D2010" s="3">
        <v>1570.79</v>
      </c>
      <c r="E2010" s="4">
        <v>7540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480</v>
      </c>
      <c r="P2010">
        <f t="shared" si="125"/>
        <v>183.9</v>
      </c>
      <c r="Q2010" s="12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60" x14ac:dyDescent="0.25">
      <c r="A2011" s="10">
        <v>2009</v>
      </c>
      <c r="B2011" s="1" t="s">
        <v>2010</v>
      </c>
      <c r="C2011" s="1" t="s">
        <v>6119</v>
      </c>
      <c r="D2011" s="3">
        <v>50000</v>
      </c>
      <c r="E2011" s="4">
        <v>1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0</v>
      </c>
      <c r="P2011">
        <f t="shared" si="125"/>
        <v>0</v>
      </c>
      <c r="Q2011" s="12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0" x14ac:dyDescent="0.25">
      <c r="A2012" s="10">
        <v>2010</v>
      </c>
      <c r="B2012" s="1" t="s">
        <v>2011</v>
      </c>
      <c r="C2012" s="1" t="s">
        <v>6120</v>
      </c>
      <c r="D2012" s="3">
        <v>30000</v>
      </c>
      <c r="E2012" s="4">
        <v>11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0</v>
      </c>
      <c r="P2012">
        <f t="shared" si="125"/>
        <v>0.01</v>
      </c>
      <c r="Q2012" s="12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45" x14ac:dyDescent="0.25">
      <c r="A2013" s="10">
        <v>2011</v>
      </c>
      <c r="B2013" s="1" t="s">
        <v>2012</v>
      </c>
      <c r="C2013" s="1" t="s">
        <v>6121</v>
      </c>
      <c r="D2013" s="3">
        <v>50000</v>
      </c>
      <c r="E2013" s="4">
        <v>1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0</v>
      </c>
      <c r="P2013">
        <f t="shared" si="125"/>
        <v>0</v>
      </c>
      <c r="Q2013" s="12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5" x14ac:dyDescent="0.25">
      <c r="A2014" s="10">
        <v>2012</v>
      </c>
      <c r="B2014" s="1" t="s">
        <v>2013</v>
      </c>
      <c r="C2014" s="1" t="s">
        <v>6122</v>
      </c>
      <c r="D2014" s="3">
        <v>5000</v>
      </c>
      <c r="E2014" s="4">
        <v>1616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32</v>
      </c>
      <c r="P2014">
        <f t="shared" si="125"/>
        <v>8.83</v>
      </c>
      <c r="Q2014" s="12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60" x14ac:dyDescent="0.25">
      <c r="A2015" s="10">
        <v>2013</v>
      </c>
      <c r="B2015" s="1" t="s">
        <v>2014</v>
      </c>
      <c r="C2015" s="1" t="s">
        <v>6123</v>
      </c>
      <c r="D2015" s="3">
        <v>160000</v>
      </c>
      <c r="E2015" s="4">
        <v>0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0</v>
      </c>
      <c r="P2015">
        <f t="shared" si="125"/>
        <v>0</v>
      </c>
      <c r="Q2015" s="12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5" x14ac:dyDescent="0.25">
      <c r="A2016" s="10">
        <v>2014</v>
      </c>
      <c r="B2016" s="1" t="s">
        <v>2015</v>
      </c>
      <c r="C2016" s="1" t="s">
        <v>6124</v>
      </c>
      <c r="D2016" s="3">
        <v>30000</v>
      </c>
      <c r="E2016" s="4">
        <v>11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0</v>
      </c>
      <c r="P2016">
        <f t="shared" si="125"/>
        <v>0</v>
      </c>
      <c r="Q2016" s="12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45" x14ac:dyDescent="0.25">
      <c r="A2017" s="10">
        <v>2015</v>
      </c>
      <c r="B2017" s="1" t="s">
        <v>2016</v>
      </c>
      <c r="C2017" s="1" t="s">
        <v>6125</v>
      </c>
      <c r="D2017" s="3">
        <v>7200</v>
      </c>
      <c r="E2017" s="4">
        <v>909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13</v>
      </c>
      <c r="P2017">
        <f t="shared" si="125"/>
        <v>5.61</v>
      </c>
      <c r="Q2017" s="12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0" x14ac:dyDescent="0.25">
      <c r="A2018" s="10">
        <v>2016</v>
      </c>
      <c r="B2018" s="1" t="s">
        <v>2017</v>
      </c>
      <c r="C2018" s="1" t="s">
        <v>6126</v>
      </c>
      <c r="D2018" s="3">
        <v>10000</v>
      </c>
      <c r="E2018" s="4">
        <v>445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4</v>
      </c>
      <c r="P2018">
        <f t="shared" si="125"/>
        <v>0.93</v>
      </c>
      <c r="Q2018" s="12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60" x14ac:dyDescent="0.25">
      <c r="A2019" s="10">
        <v>2017</v>
      </c>
      <c r="B2019" s="1" t="s">
        <v>2018</v>
      </c>
      <c r="C2019" s="1" t="s">
        <v>6127</v>
      </c>
      <c r="D2019" s="3">
        <v>25000</v>
      </c>
      <c r="E2019" s="4">
        <v>31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0</v>
      </c>
      <c r="P2019">
        <f t="shared" si="125"/>
        <v>7.0000000000000007E-2</v>
      </c>
      <c r="Q2019" s="12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60" x14ac:dyDescent="0.25">
      <c r="A2020" s="10">
        <v>2018</v>
      </c>
      <c r="B2020" s="1" t="s">
        <v>2019</v>
      </c>
      <c r="C2020" s="1" t="s">
        <v>6128</v>
      </c>
      <c r="D2020" s="3">
        <v>65000</v>
      </c>
      <c r="E2020" s="4">
        <v>0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0</v>
      </c>
      <c r="P2020">
        <f t="shared" si="125"/>
        <v>0</v>
      </c>
      <c r="Q2020" s="12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60" x14ac:dyDescent="0.25">
      <c r="A2021" s="10">
        <v>2019</v>
      </c>
      <c r="B2021" s="1" t="s">
        <v>2020</v>
      </c>
      <c r="C2021" s="1" t="s">
        <v>6129</v>
      </c>
      <c r="D2021" s="3">
        <v>40000</v>
      </c>
      <c r="E2021" s="4">
        <v>2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0</v>
      </c>
      <c r="P2021">
        <f t="shared" si="125"/>
        <v>0</v>
      </c>
      <c r="Q2021" s="12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60" x14ac:dyDescent="0.25">
      <c r="A2022" s="10">
        <v>2020</v>
      </c>
      <c r="B2022" s="1" t="s">
        <v>2021</v>
      </c>
      <c r="C2022" s="1" t="s">
        <v>6130</v>
      </c>
      <c r="D2022" s="3">
        <v>1500</v>
      </c>
      <c r="E2022" s="4">
        <v>8120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541</v>
      </c>
      <c r="P2022">
        <f t="shared" si="125"/>
        <v>66.56</v>
      </c>
      <c r="Q2022" s="12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60" x14ac:dyDescent="0.25">
      <c r="A2023" s="10">
        <v>2021</v>
      </c>
      <c r="B2023" s="1" t="s">
        <v>2022</v>
      </c>
      <c r="C2023" s="1" t="s">
        <v>6131</v>
      </c>
      <c r="D2023" s="3">
        <v>5000</v>
      </c>
      <c r="E2023" s="4">
        <v>1616.14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32</v>
      </c>
      <c r="P2023">
        <f t="shared" si="125"/>
        <v>17.010000000000002</v>
      </c>
      <c r="Q2023" s="12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60" x14ac:dyDescent="0.25">
      <c r="A2024" s="10">
        <v>2022</v>
      </c>
      <c r="B2024" s="1" t="s">
        <v>2023</v>
      </c>
      <c r="C2024" s="1" t="s">
        <v>6132</v>
      </c>
      <c r="D2024" s="3">
        <v>100000</v>
      </c>
      <c r="E2024" s="4">
        <v>0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0</v>
      </c>
      <c r="P2024">
        <f t="shared" si="125"/>
        <v>0</v>
      </c>
      <c r="Q2024" s="12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60" x14ac:dyDescent="0.25">
      <c r="A2025" s="10">
        <v>2023</v>
      </c>
      <c r="B2025" s="1" t="s">
        <v>2024</v>
      </c>
      <c r="C2025" s="1" t="s">
        <v>6133</v>
      </c>
      <c r="D2025" s="3">
        <v>100000</v>
      </c>
      <c r="E2025" s="4">
        <v>0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0</v>
      </c>
      <c r="P2025">
        <f t="shared" si="125"/>
        <v>0</v>
      </c>
      <c r="Q2025" s="12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60" x14ac:dyDescent="0.25">
      <c r="A2026" s="10">
        <v>2024</v>
      </c>
      <c r="B2026" s="1" t="s">
        <v>2025</v>
      </c>
      <c r="C2026" s="1" t="s">
        <v>6134</v>
      </c>
      <c r="D2026" s="3">
        <v>4000</v>
      </c>
      <c r="E2026" s="4">
        <v>2222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56</v>
      </c>
      <c r="P2026">
        <f t="shared" si="125"/>
        <v>21.16</v>
      </c>
      <c r="Q2026" s="12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60" x14ac:dyDescent="0.25">
      <c r="A2027" s="10">
        <v>2025</v>
      </c>
      <c r="B2027" s="1" t="s">
        <v>2026</v>
      </c>
      <c r="C2027" s="1" t="s">
        <v>6135</v>
      </c>
      <c r="D2027" s="3">
        <v>80000</v>
      </c>
      <c r="E2027" s="4">
        <v>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0</v>
      </c>
      <c r="P2027">
        <f t="shared" si="125"/>
        <v>0</v>
      </c>
      <c r="Q2027" s="12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30" x14ac:dyDescent="0.25">
      <c r="A2028" s="10">
        <v>2026</v>
      </c>
      <c r="B2028" s="1" t="s">
        <v>2027</v>
      </c>
      <c r="C2028" s="1" t="s">
        <v>6136</v>
      </c>
      <c r="D2028" s="3">
        <v>25000</v>
      </c>
      <c r="E2028" s="4">
        <v>31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0</v>
      </c>
      <c r="P2028">
        <f t="shared" si="125"/>
        <v>7.0000000000000007E-2</v>
      </c>
      <c r="Q2028" s="12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45" x14ac:dyDescent="0.25">
      <c r="A2029" s="10">
        <v>2027</v>
      </c>
      <c r="B2029" s="1" t="s">
        <v>2028</v>
      </c>
      <c r="C2029" s="1" t="s">
        <v>6137</v>
      </c>
      <c r="D2029" s="3">
        <v>100000</v>
      </c>
      <c r="E2029" s="4">
        <v>0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0</v>
      </c>
      <c r="P2029">
        <f t="shared" si="125"/>
        <v>0</v>
      </c>
      <c r="Q2029" s="12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0" x14ac:dyDescent="0.25">
      <c r="A2030" s="10">
        <v>2028</v>
      </c>
      <c r="B2030" s="1" t="s">
        <v>2029</v>
      </c>
      <c r="C2030" s="1" t="s">
        <v>6138</v>
      </c>
      <c r="D2030" s="3">
        <v>3000</v>
      </c>
      <c r="E2030" s="4">
        <v>3145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105</v>
      </c>
      <c r="P2030">
        <f t="shared" si="125"/>
        <v>39.81</v>
      </c>
      <c r="Q2030" s="12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45" x14ac:dyDescent="0.25">
      <c r="A2031" s="10">
        <v>2029</v>
      </c>
      <c r="B2031" s="1" t="s">
        <v>2030</v>
      </c>
      <c r="C2031" s="1" t="s">
        <v>6139</v>
      </c>
      <c r="D2031" s="3">
        <v>2500</v>
      </c>
      <c r="E2031" s="4">
        <v>4247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170</v>
      </c>
      <c r="P2031">
        <f t="shared" si="125"/>
        <v>45.18</v>
      </c>
      <c r="Q2031" s="12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5" x14ac:dyDescent="0.25">
      <c r="A2032" s="10">
        <v>2030</v>
      </c>
      <c r="B2032" s="1" t="s">
        <v>2031</v>
      </c>
      <c r="C2032" s="1" t="s">
        <v>6140</v>
      </c>
      <c r="D2032" s="3">
        <v>32768</v>
      </c>
      <c r="E2032" s="4">
        <v>10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0</v>
      </c>
      <c r="P2032">
        <f t="shared" si="125"/>
        <v>0.02</v>
      </c>
      <c r="Q2032" s="12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45" x14ac:dyDescent="0.25">
      <c r="A2033" s="10">
        <v>2031</v>
      </c>
      <c r="B2033" s="1" t="s">
        <v>2032</v>
      </c>
      <c r="C2033" s="1" t="s">
        <v>6141</v>
      </c>
      <c r="D2033" s="3">
        <v>50000</v>
      </c>
      <c r="E2033" s="4">
        <v>1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0</v>
      </c>
      <c r="P2033">
        <f t="shared" si="125"/>
        <v>0</v>
      </c>
      <c r="Q2033" s="12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60" x14ac:dyDescent="0.25">
      <c r="A2034" s="10">
        <v>2032</v>
      </c>
      <c r="B2034" s="1" t="s">
        <v>2033</v>
      </c>
      <c r="C2034" s="1" t="s">
        <v>6142</v>
      </c>
      <c r="D2034" s="3">
        <v>25000</v>
      </c>
      <c r="E2034" s="4">
        <v>32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0</v>
      </c>
      <c r="P2034">
        <f t="shared" si="125"/>
        <v>0.06</v>
      </c>
      <c r="Q2034" s="12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60" x14ac:dyDescent="0.25">
      <c r="A2035" s="10">
        <v>2033</v>
      </c>
      <c r="B2035" s="1" t="s">
        <v>2034</v>
      </c>
      <c r="C2035" s="1" t="s">
        <v>6143</v>
      </c>
      <c r="D2035" s="3">
        <v>25000</v>
      </c>
      <c r="E2035" s="4">
        <v>32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0</v>
      </c>
      <c r="P2035">
        <f t="shared" si="125"/>
        <v>0.2</v>
      </c>
      <c r="Q2035" s="12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60" x14ac:dyDescent="0.25">
      <c r="A2036" s="10">
        <v>2034</v>
      </c>
      <c r="B2036" s="1" t="s">
        <v>2035</v>
      </c>
      <c r="C2036" s="1" t="s">
        <v>6144</v>
      </c>
      <c r="D2036" s="3">
        <v>78000</v>
      </c>
      <c r="E2036" s="4">
        <v>0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0</v>
      </c>
      <c r="P2036">
        <f t="shared" si="125"/>
        <v>0</v>
      </c>
      <c r="Q2036" s="12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60" x14ac:dyDescent="0.25">
      <c r="A2037" s="10">
        <v>2035</v>
      </c>
      <c r="B2037" s="1" t="s">
        <v>2036</v>
      </c>
      <c r="C2037" s="1" t="s">
        <v>6145</v>
      </c>
      <c r="D2037" s="3">
        <v>80000</v>
      </c>
      <c r="E2037" s="4">
        <v>0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0</v>
      </c>
      <c r="P2037">
        <f t="shared" si="125"/>
        <v>0</v>
      </c>
      <c r="Q2037" s="12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60" x14ac:dyDescent="0.25">
      <c r="A2038" s="10">
        <v>2036</v>
      </c>
      <c r="B2038" s="1" t="s">
        <v>2037</v>
      </c>
      <c r="C2038" s="1" t="s">
        <v>6146</v>
      </c>
      <c r="D2038" s="3">
        <v>30000</v>
      </c>
      <c r="E2038" s="4">
        <v>12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0</v>
      </c>
      <c r="P2038">
        <f t="shared" si="125"/>
        <v>0.01</v>
      </c>
      <c r="Q2038" s="12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45" x14ac:dyDescent="0.25">
      <c r="A2039" s="10">
        <v>2037</v>
      </c>
      <c r="B2039" s="1" t="s">
        <v>2038</v>
      </c>
      <c r="C2039" s="1" t="s">
        <v>6147</v>
      </c>
      <c r="D2039" s="3">
        <v>10000</v>
      </c>
      <c r="E2039" s="4">
        <v>450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5</v>
      </c>
      <c r="P2039">
        <f t="shared" si="125"/>
        <v>1.05</v>
      </c>
      <c r="Q2039" s="12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60" x14ac:dyDescent="0.25">
      <c r="A2040" s="10">
        <v>2038</v>
      </c>
      <c r="B2040" s="1" t="s">
        <v>2039</v>
      </c>
      <c r="C2040" s="1" t="s">
        <v>6148</v>
      </c>
      <c r="D2040" s="3">
        <v>8000</v>
      </c>
      <c r="E2040" s="4">
        <v>730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9</v>
      </c>
      <c r="P2040">
        <f t="shared" si="125"/>
        <v>3.58</v>
      </c>
      <c r="Q2040" s="12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45" x14ac:dyDescent="0.25">
      <c r="A2041" s="10">
        <v>2039</v>
      </c>
      <c r="B2041" s="1" t="s">
        <v>2040</v>
      </c>
      <c r="C2041" s="1" t="s">
        <v>6149</v>
      </c>
      <c r="D2041" s="3">
        <v>125000</v>
      </c>
      <c r="E2041" s="4">
        <v>0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0</v>
      </c>
      <c r="P2041">
        <f t="shared" si="125"/>
        <v>0</v>
      </c>
      <c r="Q2041" s="12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0" x14ac:dyDescent="0.25">
      <c r="A2042" s="10">
        <v>2040</v>
      </c>
      <c r="B2042" s="1" t="s">
        <v>2041</v>
      </c>
      <c r="C2042" s="1" t="s">
        <v>6150</v>
      </c>
      <c r="D2042" s="3">
        <v>3000</v>
      </c>
      <c r="E2042" s="4">
        <v>3148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105</v>
      </c>
      <c r="P2042">
        <f t="shared" si="125"/>
        <v>11.62</v>
      </c>
      <c r="Q2042" s="12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60" x14ac:dyDescent="0.25">
      <c r="A2043" s="10">
        <v>2041</v>
      </c>
      <c r="B2043" s="1" t="s">
        <v>2042</v>
      </c>
      <c r="C2043" s="1" t="s">
        <v>6151</v>
      </c>
      <c r="D2043" s="3">
        <v>9500</v>
      </c>
      <c r="E2043" s="4">
        <v>601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6</v>
      </c>
      <c r="P2043">
        <f t="shared" si="125"/>
        <v>5.01</v>
      </c>
      <c r="Q2043" s="12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45" x14ac:dyDescent="0.25">
      <c r="A2044" s="10">
        <v>2042</v>
      </c>
      <c r="B2044" s="1" t="s">
        <v>2043</v>
      </c>
      <c r="C2044" s="1" t="s">
        <v>6152</v>
      </c>
      <c r="D2044" s="3">
        <v>10000</v>
      </c>
      <c r="E2044" s="4">
        <v>450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5</v>
      </c>
      <c r="P2044">
        <f t="shared" si="125"/>
        <v>3.21</v>
      </c>
      <c r="Q2044" s="12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60" x14ac:dyDescent="0.25">
      <c r="A2045" s="10">
        <v>2043</v>
      </c>
      <c r="B2045" s="1" t="s">
        <v>2044</v>
      </c>
      <c r="C2045" s="1" t="s">
        <v>6153</v>
      </c>
      <c r="D2045" s="3">
        <v>1385</v>
      </c>
      <c r="E2045" s="4">
        <v>9875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713</v>
      </c>
      <c r="P2045">
        <f t="shared" si="125"/>
        <v>51.17</v>
      </c>
      <c r="Q2045" s="12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60" x14ac:dyDescent="0.25">
      <c r="A2046" s="10">
        <v>2044</v>
      </c>
      <c r="B2046" s="1" t="s">
        <v>2045</v>
      </c>
      <c r="C2046" s="1" t="s">
        <v>6154</v>
      </c>
      <c r="D2046" s="3">
        <v>15000</v>
      </c>
      <c r="E2046" s="4">
        <v>151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</v>
      </c>
      <c r="P2046">
        <f t="shared" si="125"/>
        <v>0.84</v>
      </c>
      <c r="Q2046" s="12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60" x14ac:dyDescent="0.25">
      <c r="A2047" s="10">
        <v>2045</v>
      </c>
      <c r="B2047" s="1" t="s">
        <v>2046</v>
      </c>
      <c r="C2047" s="1" t="s">
        <v>6155</v>
      </c>
      <c r="D2047" s="3">
        <v>4900</v>
      </c>
      <c r="E2047" s="4">
        <v>2020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41</v>
      </c>
      <c r="P2047">
        <f t="shared" si="125"/>
        <v>7.68</v>
      </c>
      <c r="Q2047" s="12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60" x14ac:dyDescent="0.25">
      <c r="A2048" s="10">
        <v>2046</v>
      </c>
      <c r="B2048" s="1" t="s">
        <v>2047</v>
      </c>
      <c r="C2048" s="1" t="s">
        <v>6156</v>
      </c>
      <c r="D2048" s="3">
        <v>10000</v>
      </c>
      <c r="E2048" s="4">
        <v>451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5</v>
      </c>
      <c r="P2048">
        <f t="shared" si="125"/>
        <v>2.08</v>
      </c>
      <c r="Q2048" s="12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60" x14ac:dyDescent="0.25">
      <c r="A2049" s="10">
        <v>2047</v>
      </c>
      <c r="B2049" s="1" t="s">
        <v>2048</v>
      </c>
      <c r="C2049" s="1" t="s">
        <v>6157</v>
      </c>
      <c r="D2049" s="3">
        <v>98000</v>
      </c>
      <c r="E2049" s="4">
        <v>0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0</v>
      </c>
      <c r="P2049">
        <f t="shared" si="125"/>
        <v>0</v>
      </c>
      <c r="Q2049" s="12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60" x14ac:dyDescent="0.25">
      <c r="A2050" s="10">
        <v>2048</v>
      </c>
      <c r="B2050" s="1" t="s">
        <v>2049</v>
      </c>
      <c r="C2050" s="1" t="s">
        <v>6158</v>
      </c>
      <c r="D2050" s="3">
        <v>85000</v>
      </c>
      <c r="E2050" s="4">
        <v>0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0</v>
      </c>
      <c r="P2050">
        <f t="shared" si="125"/>
        <v>0</v>
      </c>
      <c r="Q2050" s="12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x14ac:dyDescent="0.25">
      <c r="A2051" s="10">
        <v>2049</v>
      </c>
      <c r="B2051" s="1" t="s">
        <v>2050</v>
      </c>
      <c r="C2051" s="1" t="s">
        <v>6159</v>
      </c>
      <c r="D2051" s="3">
        <v>50000</v>
      </c>
      <c r="E2051" s="4">
        <v>1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0</v>
      </c>
      <c r="P2051">
        <f t="shared" ref="P2051:P2114" si="129">IFERROR(ROUND(E2051/L2051,2),0)</f>
        <v>0</v>
      </c>
      <c r="Q2051" s="12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60" x14ac:dyDescent="0.25">
      <c r="A2052" s="10">
        <v>2050</v>
      </c>
      <c r="B2052" s="1" t="s">
        <v>2051</v>
      </c>
      <c r="C2052" s="1" t="s">
        <v>6160</v>
      </c>
      <c r="D2052" s="3">
        <v>10000</v>
      </c>
      <c r="E2052" s="4">
        <v>452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5</v>
      </c>
      <c r="P2052">
        <f t="shared" si="129"/>
        <v>2.66</v>
      </c>
      <c r="Q2052" s="12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60" x14ac:dyDescent="0.25">
      <c r="A2053" s="10">
        <v>2051</v>
      </c>
      <c r="B2053" s="1" t="s">
        <v>2052</v>
      </c>
      <c r="C2053" s="1" t="s">
        <v>6161</v>
      </c>
      <c r="D2053" s="3">
        <v>8000</v>
      </c>
      <c r="E2053" s="4">
        <v>731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9</v>
      </c>
      <c r="P2053">
        <f t="shared" si="129"/>
        <v>3.02</v>
      </c>
      <c r="Q2053" s="12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60" x14ac:dyDescent="0.25">
      <c r="A2054" s="10">
        <v>2052</v>
      </c>
      <c r="B2054" s="1" t="s">
        <v>2053</v>
      </c>
      <c r="C2054" s="1" t="s">
        <v>6162</v>
      </c>
      <c r="D2054" s="3">
        <v>50000</v>
      </c>
      <c r="E2054" s="4">
        <v>1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0</v>
      </c>
      <c r="P2054">
        <f t="shared" si="129"/>
        <v>0</v>
      </c>
      <c r="Q2054" s="12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60" x14ac:dyDescent="0.25">
      <c r="A2055" s="10">
        <v>2053</v>
      </c>
      <c r="B2055" s="1" t="s">
        <v>2054</v>
      </c>
      <c r="C2055" s="1" t="s">
        <v>6163</v>
      </c>
      <c r="D2055" s="3">
        <v>5000</v>
      </c>
      <c r="E2055" s="4">
        <v>1623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32</v>
      </c>
      <c r="P2055">
        <f t="shared" si="129"/>
        <v>13.41</v>
      </c>
      <c r="Q2055" s="12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60" x14ac:dyDescent="0.25">
      <c r="A2056" s="10">
        <v>2054</v>
      </c>
      <c r="B2056" s="1" t="s">
        <v>2055</v>
      </c>
      <c r="C2056" s="1" t="s">
        <v>6164</v>
      </c>
      <c r="D2056" s="3">
        <v>35000</v>
      </c>
      <c r="E2056" s="4">
        <v>6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0</v>
      </c>
      <c r="P2056">
        <f t="shared" si="129"/>
        <v>0.01</v>
      </c>
      <c r="Q2056" s="12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60" x14ac:dyDescent="0.25">
      <c r="A2057" s="10">
        <v>2055</v>
      </c>
      <c r="B2057" s="1" t="s">
        <v>2056</v>
      </c>
      <c r="C2057" s="1" t="s">
        <v>6165</v>
      </c>
      <c r="D2057" s="3">
        <v>6000</v>
      </c>
      <c r="E2057" s="4">
        <v>1105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18</v>
      </c>
      <c r="P2057">
        <f t="shared" si="129"/>
        <v>10.94</v>
      </c>
      <c r="Q2057" s="12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5" x14ac:dyDescent="0.25">
      <c r="A2058" s="10">
        <v>2056</v>
      </c>
      <c r="B2058" s="1" t="s">
        <v>2057</v>
      </c>
      <c r="C2058" s="1" t="s">
        <v>6166</v>
      </c>
      <c r="D2058" s="3">
        <v>50000</v>
      </c>
      <c r="E2058" s="4">
        <v>1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0</v>
      </c>
      <c r="P2058">
        <f t="shared" si="129"/>
        <v>0</v>
      </c>
      <c r="Q2058" s="12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60" x14ac:dyDescent="0.25">
      <c r="A2059" s="10">
        <v>2057</v>
      </c>
      <c r="B2059" s="1" t="s">
        <v>2058</v>
      </c>
      <c r="C2059" s="1" t="s">
        <v>6167</v>
      </c>
      <c r="D2059" s="3">
        <v>15000</v>
      </c>
      <c r="E2059" s="4">
        <v>151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1</v>
      </c>
      <c r="P2059">
        <f t="shared" si="129"/>
        <v>0.23</v>
      </c>
      <c r="Q2059" s="12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0" x14ac:dyDescent="0.25">
      <c r="A2060" s="10">
        <v>2058</v>
      </c>
      <c r="B2060" s="1" t="s">
        <v>2059</v>
      </c>
      <c r="C2060" s="1" t="s">
        <v>6168</v>
      </c>
      <c r="D2060" s="3">
        <v>2560</v>
      </c>
      <c r="E2060" s="4">
        <v>3955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154</v>
      </c>
      <c r="P2060">
        <f t="shared" si="129"/>
        <v>9.65</v>
      </c>
      <c r="Q2060" s="12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60" x14ac:dyDescent="0.25">
      <c r="A2061" s="10">
        <v>2059</v>
      </c>
      <c r="B2061" s="1" t="s">
        <v>2060</v>
      </c>
      <c r="C2061" s="1" t="s">
        <v>6169</v>
      </c>
      <c r="D2061" s="3">
        <v>30000</v>
      </c>
      <c r="E2061" s="4">
        <v>12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0</v>
      </c>
      <c r="P2061">
        <f t="shared" si="129"/>
        <v>0.03</v>
      </c>
      <c r="Q2061" s="12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60" x14ac:dyDescent="0.25">
      <c r="A2062" s="10">
        <v>2060</v>
      </c>
      <c r="B2062" s="1" t="s">
        <v>2061</v>
      </c>
      <c r="C2062" s="1" t="s">
        <v>6170</v>
      </c>
      <c r="D2062" s="3">
        <v>25000</v>
      </c>
      <c r="E2062" s="4">
        <v>32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0</v>
      </c>
      <c r="P2062">
        <f t="shared" si="129"/>
        <v>0.02</v>
      </c>
      <c r="Q2062" s="12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60" x14ac:dyDescent="0.25">
      <c r="A2063" s="10">
        <v>2061</v>
      </c>
      <c r="B2063" s="1" t="s">
        <v>2062</v>
      </c>
      <c r="C2063" s="1" t="s">
        <v>6171</v>
      </c>
      <c r="D2063" s="3">
        <v>5000</v>
      </c>
      <c r="E2063" s="4">
        <v>1625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33</v>
      </c>
      <c r="P2063">
        <f t="shared" si="129"/>
        <v>46.43</v>
      </c>
      <c r="Q2063" s="12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60" x14ac:dyDescent="0.25">
      <c r="A2064" s="10">
        <v>2062</v>
      </c>
      <c r="B2064" s="1" t="s">
        <v>2063</v>
      </c>
      <c r="C2064" s="1" t="s">
        <v>6172</v>
      </c>
      <c r="D2064" s="3">
        <v>100000</v>
      </c>
      <c r="E2064" s="4">
        <v>0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0</v>
      </c>
      <c r="P2064">
        <f t="shared" si="129"/>
        <v>0</v>
      </c>
      <c r="Q2064" s="12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45" x14ac:dyDescent="0.25">
      <c r="A2065" s="10">
        <v>2063</v>
      </c>
      <c r="B2065" s="1" t="s">
        <v>2064</v>
      </c>
      <c r="C2065" s="1" t="s">
        <v>6173</v>
      </c>
      <c r="D2065" s="3">
        <v>4000</v>
      </c>
      <c r="E2065" s="4">
        <v>2222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56</v>
      </c>
      <c r="P2065">
        <f t="shared" si="129"/>
        <v>45.35</v>
      </c>
      <c r="Q2065" s="12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60" x14ac:dyDescent="0.25">
      <c r="A2066" s="10">
        <v>2064</v>
      </c>
      <c r="B2066" s="1" t="s">
        <v>2065</v>
      </c>
      <c r="C2066" s="1" t="s">
        <v>6174</v>
      </c>
      <c r="D2066" s="3">
        <v>261962</v>
      </c>
      <c r="E2066" s="4">
        <v>0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0</v>
      </c>
      <c r="P2066">
        <f t="shared" si="129"/>
        <v>0</v>
      </c>
      <c r="Q2066" s="12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60" x14ac:dyDescent="0.25">
      <c r="A2067" s="10">
        <v>2065</v>
      </c>
      <c r="B2067" s="1" t="s">
        <v>2066</v>
      </c>
      <c r="C2067" s="1" t="s">
        <v>6175</v>
      </c>
      <c r="D2067" s="3">
        <v>40000</v>
      </c>
      <c r="E2067" s="4">
        <v>3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0</v>
      </c>
      <c r="P2067">
        <f t="shared" si="129"/>
        <v>0</v>
      </c>
      <c r="Q2067" s="12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45" x14ac:dyDescent="0.25">
      <c r="A2068" s="10">
        <v>2066</v>
      </c>
      <c r="B2068" s="1" t="s">
        <v>2067</v>
      </c>
      <c r="C2068" s="1" t="s">
        <v>6176</v>
      </c>
      <c r="D2068" s="3">
        <v>2000</v>
      </c>
      <c r="E2068" s="4">
        <v>5599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280</v>
      </c>
      <c r="P2068">
        <f t="shared" si="129"/>
        <v>86.14</v>
      </c>
      <c r="Q2068" s="12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45" x14ac:dyDescent="0.25">
      <c r="A2069" s="10">
        <v>2067</v>
      </c>
      <c r="B2069" s="1" t="s">
        <v>2068</v>
      </c>
      <c r="C2069" s="1" t="s">
        <v>6177</v>
      </c>
      <c r="D2069" s="3">
        <v>495</v>
      </c>
      <c r="E2069" s="4">
        <v>47189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9533</v>
      </c>
      <c r="P2069">
        <f t="shared" si="129"/>
        <v>4718.8999999999996</v>
      </c>
      <c r="Q2069" s="12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60" x14ac:dyDescent="0.25">
      <c r="A2070" s="10">
        <v>2068</v>
      </c>
      <c r="B2070" s="1" t="s">
        <v>2069</v>
      </c>
      <c r="C2070" s="1" t="s">
        <v>6178</v>
      </c>
      <c r="D2070" s="3">
        <v>25000</v>
      </c>
      <c r="E2070" s="4">
        <v>34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0</v>
      </c>
      <c r="P2070">
        <f t="shared" si="129"/>
        <v>0.45</v>
      </c>
      <c r="Q2070" s="12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60" x14ac:dyDescent="0.25">
      <c r="A2071" s="10">
        <v>2069</v>
      </c>
      <c r="B2071" s="1" t="s">
        <v>2070</v>
      </c>
      <c r="C2071" s="1" t="s">
        <v>6179</v>
      </c>
      <c r="D2071" s="3">
        <v>50000</v>
      </c>
      <c r="E2071" s="4">
        <v>1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0</v>
      </c>
      <c r="P2071">
        <f t="shared" si="129"/>
        <v>0</v>
      </c>
      <c r="Q2071" s="12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60" x14ac:dyDescent="0.25">
      <c r="A2072" s="10">
        <v>2070</v>
      </c>
      <c r="B2072" s="1" t="s">
        <v>2071</v>
      </c>
      <c r="C2072" s="1" t="s">
        <v>6180</v>
      </c>
      <c r="D2072" s="3">
        <v>125000</v>
      </c>
      <c r="E2072" s="4">
        <v>0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0</v>
      </c>
      <c r="P2072">
        <f t="shared" si="129"/>
        <v>0</v>
      </c>
      <c r="Q2072" s="12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60" x14ac:dyDescent="0.25">
      <c r="A2073" s="10">
        <v>2071</v>
      </c>
      <c r="B2073" s="1" t="s">
        <v>2072</v>
      </c>
      <c r="C2073" s="1" t="s">
        <v>6181</v>
      </c>
      <c r="D2073" s="3">
        <v>20000</v>
      </c>
      <c r="E2073" s="4">
        <v>67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0</v>
      </c>
      <c r="P2073">
        <f t="shared" si="129"/>
        <v>0.24</v>
      </c>
      <c r="Q2073" s="12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60" x14ac:dyDescent="0.25">
      <c r="A2074" s="10">
        <v>2072</v>
      </c>
      <c r="B2074" s="1" t="s">
        <v>2073</v>
      </c>
      <c r="C2074" s="1" t="s">
        <v>6182</v>
      </c>
      <c r="D2074" s="3">
        <v>71500</v>
      </c>
      <c r="E2074" s="4">
        <v>0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0</v>
      </c>
      <c r="P2074">
        <f t="shared" si="129"/>
        <v>0</v>
      </c>
      <c r="Q2074" s="12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60" x14ac:dyDescent="0.25">
      <c r="A2075" s="10">
        <v>2073</v>
      </c>
      <c r="B2075" s="1" t="s">
        <v>2074</v>
      </c>
      <c r="C2075" s="1" t="s">
        <v>6183</v>
      </c>
      <c r="D2075" s="3">
        <v>100000</v>
      </c>
      <c r="E2075" s="4">
        <v>0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0</v>
      </c>
      <c r="P2075">
        <f t="shared" si="129"/>
        <v>0</v>
      </c>
      <c r="Q2075" s="12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0" x14ac:dyDescent="0.25">
      <c r="A2076" s="10">
        <v>2074</v>
      </c>
      <c r="B2076" s="1" t="s">
        <v>2075</v>
      </c>
      <c r="C2076" s="1" t="s">
        <v>6184</v>
      </c>
      <c r="D2076" s="3">
        <v>600</v>
      </c>
      <c r="E2076" s="4">
        <v>25800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4300</v>
      </c>
      <c r="P2076">
        <f t="shared" si="129"/>
        <v>8600</v>
      </c>
      <c r="Q2076" s="12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45" x14ac:dyDescent="0.25">
      <c r="A2077" s="10">
        <v>2075</v>
      </c>
      <c r="B2077" s="1" t="s">
        <v>2076</v>
      </c>
      <c r="C2077" s="1" t="s">
        <v>6185</v>
      </c>
      <c r="D2077" s="3">
        <v>9999</v>
      </c>
      <c r="E2077" s="4">
        <v>590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6</v>
      </c>
      <c r="P2077">
        <f t="shared" si="129"/>
        <v>7.0000000000000007E-2</v>
      </c>
      <c r="Q2077" s="12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0" x14ac:dyDescent="0.25">
      <c r="A2078" s="10">
        <v>2076</v>
      </c>
      <c r="B2078" s="1" t="s">
        <v>2077</v>
      </c>
      <c r="C2078" s="1" t="s">
        <v>6186</v>
      </c>
      <c r="D2078" s="3">
        <v>179000</v>
      </c>
      <c r="E2078" s="4">
        <v>0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0</v>
      </c>
      <c r="P2078">
        <f t="shared" si="129"/>
        <v>0</v>
      </c>
      <c r="Q2078" s="12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45" x14ac:dyDescent="0.25">
      <c r="A2079" s="10">
        <v>2077</v>
      </c>
      <c r="B2079" s="1" t="s">
        <v>2078</v>
      </c>
      <c r="C2079" s="1" t="s">
        <v>6187</v>
      </c>
      <c r="D2079" s="3">
        <v>50000</v>
      </c>
      <c r="E2079" s="4">
        <v>1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0</v>
      </c>
      <c r="P2079">
        <f t="shared" si="129"/>
        <v>0.01</v>
      </c>
      <c r="Q2079" s="12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5" x14ac:dyDescent="0.25">
      <c r="A2080" s="10">
        <v>2078</v>
      </c>
      <c r="B2080" s="1" t="s">
        <v>2079</v>
      </c>
      <c r="C2080" s="1" t="s">
        <v>6188</v>
      </c>
      <c r="D2080" s="3">
        <v>20000</v>
      </c>
      <c r="E2080" s="4">
        <v>68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0</v>
      </c>
      <c r="P2080">
        <f t="shared" si="129"/>
        <v>1.42</v>
      </c>
      <c r="Q2080" s="12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60" x14ac:dyDescent="0.25">
      <c r="A2081" s="10">
        <v>2079</v>
      </c>
      <c r="B2081" s="1" t="s">
        <v>2080</v>
      </c>
      <c r="C2081" s="1" t="s">
        <v>6189</v>
      </c>
      <c r="D2081" s="3">
        <v>10000</v>
      </c>
      <c r="E2081" s="4">
        <v>453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5</v>
      </c>
      <c r="P2081">
        <f t="shared" si="129"/>
        <v>0.75</v>
      </c>
      <c r="Q2081" s="12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60" x14ac:dyDescent="0.25">
      <c r="A2082" s="10">
        <v>2080</v>
      </c>
      <c r="B2082" s="1" t="s">
        <v>2081</v>
      </c>
      <c r="C2082" s="1" t="s">
        <v>6190</v>
      </c>
      <c r="D2082" s="3">
        <v>1000</v>
      </c>
      <c r="E2082" s="4">
        <v>12772.6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1277</v>
      </c>
      <c r="P2082">
        <f t="shared" si="129"/>
        <v>255.45</v>
      </c>
      <c r="Q2082" s="12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60" x14ac:dyDescent="0.25">
      <c r="A2083" s="10">
        <v>2081</v>
      </c>
      <c r="B2083" s="1" t="s">
        <v>2082</v>
      </c>
      <c r="C2083" s="1" t="s">
        <v>6191</v>
      </c>
      <c r="D2083" s="3">
        <v>3500</v>
      </c>
      <c r="E2083" s="4">
        <v>2600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74</v>
      </c>
      <c r="P2083">
        <f t="shared" si="129"/>
        <v>47.27</v>
      </c>
      <c r="Q2083" s="12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60" x14ac:dyDescent="0.25">
      <c r="A2084" s="10">
        <v>2082</v>
      </c>
      <c r="B2084" s="1" t="s">
        <v>2083</v>
      </c>
      <c r="C2084" s="1" t="s">
        <v>6192</v>
      </c>
      <c r="D2084" s="3">
        <v>1500</v>
      </c>
      <c r="E2084" s="4">
        <v>8136.01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542</v>
      </c>
      <c r="P2084">
        <f t="shared" si="129"/>
        <v>214.11</v>
      </c>
      <c r="Q2084" s="12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60" x14ac:dyDescent="0.25">
      <c r="A2085" s="10">
        <v>2083</v>
      </c>
      <c r="B2085" s="1" t="s">
        <v>2084</v>
      </c>
      <c r="C2085" s="1" t="s">
        <v>6193</v>
      </c>
      <c r="D2085" s="3">
        <v>750</v>
      </c>
      <c r="E2085" s="4">
        <v>21144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2819</v>
      </c>
      <c r="P2085">
        <f t="shared" si="129"/>
        <v>845.76</v>
      </c>
      <c r="Q2085" s="12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5" x14ac:dyDescent="0.25">
      <c r="A2086" s="10">
        <v>2084</v>
      </c>
      <c r="B2086" s="1" t="s">
        <v>2085</v>
      </c>
      <c r="C2086" s="1" t="s">
        <v>6194</v>
      </c>
      <c r="D2086" s="3">
        <v>3000</v>
      </c>
      <c r="E2086" s="4">
        <v>3150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105</v>
      </c>
      <c r="P2086">
        <f t="shared" si="129"/>
        <v>68.48</v>
      </c>
      <c r="Q2086" s="12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60" x14ac:dyDescent="0.25">
      <c r="A2087" s="10">
        <v>2085</v>
      </c>
      <c r="B2087" s="1" t="s">
        <v>2086</v>
      </c>
      <c r="C2087" s="1" t="s">
        <v>6195</v>
      </c>
      <c r="D2087" s="3">
        <v>6000</v>
      </c>
      <c r="E2087" s="4">
        <v>1106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18</v>
      </c>
      <c r="P2087">
        <f t="shared" si="129"/>
        <v>13.33</v>
      </c>
      <c r="Q2087" s="12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5" x14ac:dyDescent="0.25">
      <c r="A2088" s="10">
        <v>2086</v>
      </c>
      <c r="B2088" s="1" t="s">
        <v>2087</v>
      </c>
      <c r="C2088" s="1" t="s">
        <v>6196</v>
      </c>
      <c r="D2088" s="3">
        <v>4000</v>
      </c>
      <c r="E2088" s="4">
        <v>2230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56</v>
      </c>
      <c r="P2088">
        <f t="shared" si="129"/>
        <v>63.71</v>
      </c>
      <c r="Q2088" s="12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60" x14ac:dyDescent="0.25">
      <c r="A2089" s="10">
        <v>2087</v>
      </c>
      <c r="B2089" s="1" t="s">
        <v>2088</v>
      </c>
      <c r="C2089" s="1" t="s">
        <v>6197</v>
      </c>
      <c r="D2089" s="3">
        <v>1500</v>
      </c>
      <c r="E2089" s="4">
        <v>8152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543</v>
      </c>
      <c r="P2089">
        <f t="shared" si="129"/>
        <v>326.08</v>
      </c>
      <c r="Q2089" s="12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60" x14ac:dyDescent="0.25">
      <c r="A2090" s="10">
        <v>2088</v>
      </c>
      <c r="B2090" s="1" t="s">
        <v>2089</v>
      </c>
      <c r="C2090" s="1" t="s">
        <v>6198</v>
      </c>
      <c r="D2090" s="3">
        <v>3000</v>
      </c>
      <c r="E2090" s="4">
        <v>3155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105</v>
      </c>
      <c r="P2090">
        <f t="shared" si="129"/>
        <v>42.07</v>
      </c>
      <c r="Q2090" s="12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0" x14ac:dyDescent="0.25">
      <c r="A2091" s="10">
        <v>2089</v>
      </c>
      <c r="B2091" s="1" t="s">
        <v>2090</v>
      </c>
      <c r="C2091" s="1" t="s">
        <v>6199</v>
      </c>
      <c r="D2091" s="3">
        <v>2500</v>
      </c>
      <c r="E2091" s="4">
        <v>4250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170</v>
      </c>
      <c r="P2091">
        <f t="shared" si="129"/>
        <v>68.55</v>
      </c>
      <c r="Q2091" s="12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60" x14ac:dyDescent="0.25">
      <c r="A2092" s="10">
        <v>2090</v>
      </c>
      <c r="B2092" s="1" t="s">
        <v>2091</v>
      </c>
      <c r="C2092" s="1" t="s">
        <v>6200</v>
      </c>
      <c r="D2092" s="3">
        <v>8000</v>
      </c>
      <c r="E2092" s="4">
        <v>732.5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9</v>
      </c>
      <c r="P2092">
        <f t="shared" si="129"/>
        <v>4.58</v>
      </c>
      <c r="Q2092" s="12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60" x14ac:dyDescent="0.25">
      <c r="A2093" s="10">
        <v>2091</v>
      </c>
      <c r="B2093" s="1" t="s">
        <v>2092</v>
      </c>
      <c r="C2093" s="1" t="s">
        <v>6201</v>
      </c>
      <c r="D2093" s="3">
        <v>18000</v>
      </c>
      <c r="E2093" s="4">
        <v>100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</v>
      </c>
      <c r="P2093">
        <f t="shared" si="129"/>
        <v>0.41</v>
      </c>
      <c r="Q2093" s="12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5" x14ac:dyDescent="0.25">
      <c r="A2094" s="10">
        <v>2092</v>
      </c>
      <c r="B2094" s="1" t="s">
        <v>2093</v>
      </c>
      <c r="C2094" s="1" t="s">
        <v>6202</v>
      </c>
      <c r="D2094" s="3">
        <v>6000</v>
      </c>
      <c r="E2094" s="4">
        <v>1108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18</v>
      </c>
      <c r="P2094">
        <f t="shared" si="129"/>
        <v>20.149999999999999</v>
      </c>
      <c r="Q2094" s="12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5" x14ac:dyDescent="0.25">
      <c r="A2095" s="10">
        <v>2093</v>
      </c>
      <c r="B2095" s="1" t="s">
        <v>2094</v>
      </c>
      <c r="C2095" s="1" t="s">
        <v>6203</v>
      </c>
      <c r="D2095" s="3">
        <v>1500</v>
      </c>
      <c r="E2095" s="4">
        <v>8160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544</v>
      </c>
      <c r="P2095">
        <f t="shared" si="129"/>
        <v>354.78</v>
      </c>
      <c r="Q2095" s="12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60" x14ac:dyDescent="0.25">
      <c r="A2096" s="10">
        <v>2094</v>
      </c>
      <c r="B2096" s="1" t="s">
        <v>2095</v>
      </c>
      <c r="C2096" s="1" t="s">
        <v>6204</v>
      </c>
      <c r="D2096" s="3">
        <v>3500</v>
      </c>
      <c r="E2096" s="4">
        <v>2600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74</v>
      </c>
      <c r="P2096">
        <f t="shared" si="129"/>
        <v>36.11</v>
      </c>
      <c r="Q2096" s="12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5" x14ac:dyDescent="0.25">
      <c r="A2097" s="10">
        <v>2095</v>
      </c>
      <c r="B2097" s="1" t="s">
        <v>2096</v>
      </c>
      <c r="C2097" s="1" t="s">
        <v>6205</v>
      </c>
      <c r="D2097" s="3">
        <v>2500</v>
      </c>
      <c r="E2097" s="4">
        <v>4261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170</v>
      </c>
      <c r="P2097">
        <f t="shared" si="129"/>
        <v>193.68</v>
      </c>
      <c r="Q2097" s="12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5" x14ac:dyDescent="0.25">
      <c r="A2098" s="10">
        <v>2096</v>
      </c>
      <c r="B2098" s="1" t="s">
        <v>2097</v>
      </c>
      <c r="C2098" s="1" t="s">
        <v>6206</v>
      </c>
      <c r="D2098" s="3">
        <v>600</v>
      </c>
      <c r="E2098" s="4">
        <v>26024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4337</v>
      </c>
      <c r="P2098">
        <f t="shared" si="129"/>
        <v>1858.86</v>
      </c>
      <c r="Q2098" s="12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60" x14ac:dyDescent="0.25">
      <c r="A2099" s="10">
        <v>2097</v>
      </c>
      <c r="B2099" s="1" t="s">
        <v>2098</v>
      </c>
      <c r="C2099" s="1" t="s">
        <v>6207</v>
      </c>
      <c r="D2099" s="3">
        <v>3000</v>
      </c>
      <c r="E2099" s="4">
        <v>3158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105</v>
      </c>
      <c r="P2099">
        <f t="shared" si="129"/>
        <v>83.11</v>
      </c>
      <c r="Q2099" s="12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5" x14ac:dyDescent="0.25">
      <c r="A2100" s="10">
        <v>2098</v>
      </c>
      <c r="B2100" s="1" t="s">
        <v>2099</v>
      </c>
      <c r="C2100" s="1" t="s">
        <v>6208</v>
      </c>
      <c r="D2100" s="3">
        <v>6000</v>
      </c>
      <c r="E2100" s="4">
        <v>1110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19</v>
      </c>
      <c r="P2100">
        <f t="shared" si="129"/>
        <v>34.69</v>
      </c>
      <c r="Q2100" s="12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x14ac:dyDescent="0.25">
      <c r="A2101" s="10">
        <v>2099</v>
      </c>
      <c r="B2101" s="1" t="s">
        <v>2100</v>
      </c>
      <c r="C2101" s="1" t="s">
        <v>6209</v>
      </c>
      <c r="D2101" s="3">
        <v>3000</v>
      </c>
      <c r="E2101" s="4">
        <v>3160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105</v>
      </c>
      <c r="P2101">
        <f t="shared" si="129"/>
        <v>50.16</v>
      </c>
      <c r="Q2101" s="12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60" x14ac:dyDescent="0.25">
      <c r="A2102" s="10">
        <v>2100</v>
      </c>
      <c r="B2102" s="1" t="s">
        <v>2101</v>
      </c>
      <c r="C2102" s="1" t="s">
        <v>6210</v>
      </c>
      <c r="D2102" s="3">
        <v>600</v>
      </c>
      <c r="E2102" s="4">
        <v>26100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4350</v>
      </c>
      <c r="P2102">
        <f t="shared" si="129"/>
        <v>966.67</v>
      </c>
      <c r="Q2102" s="12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60" x14ac:dyDescent="0.25">
      <c r="A2103" s="10">
        <v>2101</v>
      </c>
      <c r="B2103" s="1" t="s">
        <v>2102</v>
      </c>
      <c r="C2103" s="1" t="s">
        <v>6211</v>
      </c>
      <c r="D2103" s="3">
        <v>2000</v>
      </c>
      <c r="E2103" s="4">
        <v>5600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280</v>
      </c>
      <c r="P2103">
        <f t="shared" si="129"/>
        <v>127.27</v>
      </c>
      <c r="Q2103" s="12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60" x14ac:dyDescent="0.25">
      <c r="A2104" s="10">
        <v>2102</v>
      </c>
      <c r="B2104" s="1" t="s">
        <v>2103</v>
      </c>
      <c r="C2104" s="1" t="s">
        <v>6212</v>
      </c>
      <c r="D2104" s="3">
        <v>1000</v>
      </c>
      <c r="E2104" s="4">
        <v>12792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1279</v>
      </c>
      <c r="P2104">
        <f t="shared" si="129"/>
        <v>336.63</v>
      </c>
      <c r="Q2104" s="12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0" x14ac:dyDescent="0.25">
      <c r="A2105" s="10">
        <v>2103</v>
      </c>
      <c r="B2105" s="1" t="s">
        <v>2104</v>
      </c>
      <c r="C2105" s="1" t="s">
        <v>6213</v>
      </c>
      <c r="D2105" s="3">
        <v>7777</v>
      </c>
      <c r="E2105" s="4">
        <v>814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10</v>
      </c>
      <c r="P2105">
        <f t="shared" si="129"/>
        <v>7.08</v>
      </c>
      <c r="Q2105" s="12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5" x14ac:dyDescent="0.25">
      <c r="A2106" s="10">
        <v>2104</v>
      </c>
      <c r="B2106" s="1" t="s">
        <v>2105</v>
      </c>
      <c r="C2106" s="1" t="s">
        <v>6214</v>
      </c>
      <c r="D2106" s="3">
        <v>800</v>
      </c>
      <c r="E2106" s="4">
        <v>19430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2429</v>
      </c>
      <c r="P2106">
        <f t="shared" si="129"/>
        <v>525.14</v>
      </c>
      <c r="Q2106" s="12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45" x14ac:dyDescent="0.25">
      <c r="A2107" s="10">
        <v>2105</v>
      </c>
      <c r="B2107" s="1" t="s">
        <v>2106</v>
      </c>
      <c r="C2107" s="1" t="s">
        <v>6215</v>
      </c>
      <c r="D2107" s="3">
        <v>2000</v>
      </c>
      <c r="E2107" s="4">
        <v>5604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280</v>
      </c>
      <c r="P2107">
        <f t="shared" si="129"/>
        <v>56.61</v>
      </c>
      <c r="Q2107" s="12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60" x14ac:dyDescent="0.25">
      <c r="A2108" s="10">
        <v>2106</v>
      </c>
      <c r="B2108" s="1" t="s">
        <v>2107</v>
      </c>
      <c r="C2108" s="1" t="s">
        <v>6216</v>
      </c>
      <c r="D2108" s="3">
        <v>2200</v>
      </c>
      <c r="E2108" s="4">
        <v>5078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231</v>
      </c>
      <c r="P2108">
        <f t="shared" si="129"/>
        <v>115.41</v>
      </c>
      <c r="Q2108" s="12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5" x14ac:dyDescent="0.25">
      <c r="A2109" s="10">
        <v>2107</v>
      </c>
      <c r="B2109" s="1" t="s">
        <v>2108</v>
      </c>
      <c r="C2109" s="1" t="s">
        <v>6217</v>
      </c>
      <c r="D2109" s="3">
        <v>2000</v>
      </c>
      <c r="E2109" s="4">
        <v>5617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281</v>
      </c>
      <c r="P2109">
        <f t="shared" si="129"/>
        <v>96.84</v>
      </c>
      <c r="Q2109" s="12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60" x14ac:dyDescent="0.25">
      <c r="A2110" s="10">
        <v>2108</v>
      </c>
      <c r="B2110" s="1" t="s">
        <v>2109</v>
      </c>
      <c r="C2110" s="1" t="s">
        <v>6218</v>
      </c>
      <c r="D2110" s="3">
        <v>16000</v>
      </c>
      <c r="E2110" s="4">
        <v>108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</v>
      </c>
      <c r="P2110">
        <f t="shared" si="129"/>
        <v>0.56999999999999995</v>
      </c>
      <c r="Q2110" s="12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45" x14ac:dyDescent="0.25">
      <c r="A2111" s="10">
        <v>2109</v>
      </c>
      <c r="B2111" s="1" t="s">
        <v>2110</v>
      </c>
      <c r="C2111" s="1" t="s">
        <v>6219</v>
      </c>
      <c r="D2111" s="3">
        <v>4000</v>
      </c>
      <c r="E2111" s="4">
        <v>2230.4299999999998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56</v>
      </c>
      <c r="P2111">
        <f t="shared" si="129"/>
        <v>55.76</v>
      </c>
      <c r="Q2111" s="12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0" x14ac:dyDescent="0.25">
      <c r="A2112" s="10">
        <v>2110</v>
      </c>
      <c r="B2112" s="1" t="s">
        <v>2111</v>
      </c>
      <c r="C2112" s="1" t="s">
        <v>6220</v>
      </c>
      <c r="D2112" s="3">
        <v>2000</v>
      </c>
      <c r="E2112" s="4">
        <v>5621.38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281</v>
      </c>
      <c r="P2112">
        <f t="shared" si="129"/>
        <v>147.93</v>
      </c>
      <c r="Q2112" s="12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60" x14ac:dyDescent="0.25">
      <c r="A2113" s="10">
        <v>2111</v>
      </c>
      <c r="B2113" s="1" t="s">
        <v>2112</v>
      </c>
      <c r="C2113" s="1" t="s">
        <v>6221</v>
      </c>
      <c r="D2113" s="3">
        <v>2000</v>
      </c>
      <c r="E2113" s="4">
        <v>5623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281</v>
      </c>
      <c r="P2113">
        <f t="shared" si="129"/>
        <v>144.18</v>
      </c>
      <c r="Q2113" s="12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5" x14ac:dyDescent="0.25">
      <c r="A2114" s="10">
        <v>2112</v>
      </c>
      <c r="B2114" s="1" t="s">
        <v>2113</v>
      </c>
      <c r="C2114" s="1" t="s">
        <v>6222</v>
      </c>
      <c r="D2114" s="3">
        <v>300</v>
      </c>
      <c r="E2114" s="4">
        <v>66554.559999999998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22185</v>
      </c>
      <c r="P2114">
        <f t="shared" si="129"/>
        <v>6050.41</v>
      </c>
      <c r="Q2114" s="12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30" x14ac:dyDescent="0.25">
      <c r="A2115" s="10">
        <v>2113</v>
      </c>
      <c r="B2115" s="1" t="s">
        <v>2114</v>
      </c>
      <c r="C2115" s="1" t="s">
        <v>6223</v>
      </c>
      <c r="D2115" s="3">
        <v>7000</v>
      </c>
      <c r="E2115" s="4">
        <v>1000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14</v>
      </c>
      <c r="P2115">
        <f t="shared" ref="P2115:P2178" si="133">IFERROR(ROUND(E2115/L2115,2),0)</f>
        <v>9.35</v>
      </c>
      <c r="Q2115" s="12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60" x14ac:dyDescent="0.25">
      <c r="A2116" s="10">
        <v>2114</v>
      </c>
      <c r="B2116" s="1" t="s">
        <v>2115</v>
      </c>
      <c r="C2116" s="1" t="s">
        <v>6224</v>
      </c>
      <c r="D2116" s="3">
        <v>5000</v>
      </c>
      <c r="E2116" s="4">
        <v>1625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33</v>
      </c>
      <c r="P2116">
        <f t="shared" si="133"/>
        <v>11.05</v>
      </c>
      <c r="Q2116" s="12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5" x14ac:dyDescent="0.25">
      <c r="A2117" s="10">
        <v>2115</v>
      </c>
      <c r="B2117" s="1" t="s">
        <v>2116</v>
      </c>
      <c r="C2117" s="1" t="s">
        <v>6225</v>
      </c>
      <c r="D2117" s="3">
        <v>1500</v>
      </c>
      <c r="E2117" s="4">
        <v>8165.55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544</v>
      </c>
      <c r="P2117">
        <f t="shared" si="133"/>
        <v>226.82</v>
      </c>
      <c r="Q2117" s="12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5" x14ac:dyDescent="0.25">
      <c r="A2118" s="10">
        <v>2116</v>
      </c>
      <c r="B2118" s="1" t="s">
        <v>2117</v>
      </c>
      <c r="C2118" s="1" t="s">
        <v>6226</v>
      </c>
      <c r="D2118" s="3">
        <v>48000</v>
      </c>
      <c r="E2118" s="4">
        <v>1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0</v>
      </c>
      <c r="P2118">
        <f t="shared" si="133"/>
        <v>0.01</v>
      </c>
      <c r="Q2118" s="12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60" x14ac:dyDescent="0.25">
      <c r="A2119" s="10">
        <v>2117</v>
      </c>
      <c r="B2119" s="1" t="s">
        <v>2118</v>
      </c>
      <c r="C2119" s="1" t="s">
        <v>6227</v>
      </c>
      <c r="D2119" s="3">
        <v>1200</v>
      </c>
      <c r="E2119" s="4">
        <v>10346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862</v>
      </c>
      <c r="P2119">
        <f t="shared" si="133"/>
        <v>295.60000000000002</v>
      </c>
      <c r="Q2119" s="12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0" x14ac:dyDescent="0.25">
      <c r="A2120" s="10">
        <v>2118</v>
      </c>
      <c r="B2120" s="1" t="s">
        <v>2119</v>
      </c>
      <c r="C2120" s="1" t="s">
        <v>6228</v>
      </c>
      <c r="D2120" s="3">
        <v>1000</v>
      </c>
      <c r="E2120" s="4">
        <v>12795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1280</v>
      </c>
      <c r="P2120">
        <f t="shared" si="133"/>
        <v>752.65</v>
      </c>
      <c r="Q2120" s="12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5" x14ac:dyDescent="0.25">
      <c r="A2121" s="10">
        <v>2119</v>
      </c>
      <c r="B2121" s="1" t="s">
        <v>2120</v>
      </c>
      <c r="C2121" s="1" t="s">
        <v>6229</v>
      </c>
      <c r="D2121" s="3">
        <v>2000</v>
      </c>
      <c r="E2121" s="4">
        <v>5634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282</v>
      </c>
      <c r="P2121">
        <f t="shared" si="133"/>
        <v>256.08999999999997</v>
      </c>
      <c r="Q2121" s="12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5" x14ac:dyDescent="0.25">
      <c r="A2122" s="10">
        <v>2120</v>
      </c>
      <c r="B2122" s="1" t="s">
        <v>2121</v>
      </c>
      <c r="C2122" s="1" t="s">
        <v>6230</v>
      </c>
      <c r="D2122" s="3">
        <v>8000</v>
      </c>
      <c r="E2122" s="4">
        <v>735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9</v>
      </c>
      <c r="P2122">
        <f t="shared" si="133"/>
        <v>10.65</v>
      </c>
      <c r="Q2122" s="12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45" x14ac:dyDescent="0.25">
      <c r="A2123" s="10">
        <v>2121</v>
      </c>
      <c r="B2123" s="1" t="s">
        <v>2122</v>
      </c>
      <c r="C2123" s="1" t="s">
        <v>6231</v>
      </c>
      <c r="D2123" s="3">
        <v>50000</v>
      </c>
      <c r="E2123" s="4">
        <v>1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0</v>
      </c>
      <c r="P2123">
        <f t="shared" si="133"/>
        <v>0.1</v>
      </c>
      <c r="Q2123" s="12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45" x14ac:dyDescent="0.25">
      <c r="A2124" s="10">
        <v>2122</v>
      </c>
      <c r="B2124" s="1" t="s">
        <v>2123</v>
      </c>
      <c r="C2124" s="1" t="s">
        <v>6232</v>
      </c>
      <c r="D2124" s="3">
        <v>80000</v>
      </c>
      <c r="E2124" s="4">
        <v>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0</v>
      </c>
      <c r="Q2124" s="12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60" x14ac:dyDescent="0.25">
      <c r="A2125" s="10">
        <v>2123</v>
      </c>
      <c r="B2125" s="1" t="s">
        <v>2124</v>
      </c>
      <c r="C2125" s="1" t="s">
        <v>6233</v>
      </c>
      <c r="D2125" s="3">
        <v>500</v>
      </c>
      <c r="E2125" s="4">
        <v>32616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6523</v>
      </c>
      <c r="P2125">
        <f t="shared" si="133"/>
        <v>6523.2</v>
      </c>
      <c r="Q2125" s="12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60" x14ac:dyDescent="0.25">
      <c r="A2126" s="10">
        <v>2124</v>
      </c>
      <c r="B2126" s="1" t="s">
        <v>2125</v>
      </c>
      <c r="C2126" s="1" t="s">
        <v>6234</v>
      </c>
      <c r="D2126" s="3">
        <v>1100</v>
      </c>
      <c r="E2126" s="4">
        <v>10843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986</v>
      </c>
      <c r="P2126">
        <f t="shared" si="133"/>
        <v>2168.6</v>
      </c>
      <c r="Q2126" s="12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45" x14ac:dyDescent="0.25">
      <c r="A2127" s="10">
        <v>2125</v>
      </c>
      <c r="B2127" s="1" t="s">
        <v>2126</v>
      </c>
      <c r="C2127" s="1" t="s">
        <v>6235</v>
      </c>
      <c r="D2127" s="3">
        <v>60000</v>
      </c>
      <c r="E2127" s="4">
        <v>0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0</v>
      </c>
      <c r="P2127">
        <f t="shared" si="133"/>
        <v>0</v>
      </c>
      <c r="Q2127" s="12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5" x14ac:dyDescent="0.25">
      <c r="A2128" s="10">
        <v>2126</v>
      </c>
      <c r="B2128" s="1" t="s">
        <v>2127</v>
      </c>
      <c r="C2128" s="1" t="s">
        <v>6236</v>
      </c>
      <c r="D2128" s="3">
        <v>20000</v>
      </c>
      <c r="E2128" s="4">
        <v>68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34</v>
      </c>
      <c r="Q2128" s="12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30" x14ac:dyDescent="0.25">
      <c r="A2129" s="10">
        <v>2127</v>
      </c>
      <c r="B2129" s="1" t="s">
        <v>2128</v>
      </c>
      <c r="C2129" s="1" t="s">
        <v>6237</v>
      </c>
      <c r="D2129" s="3">
        <v>28000</v>
      </c>
      <c r="E2129" s="4">
        <v>20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0</v>
      </c>
      <c r="P2129">
        <f t="shared" si="133"/>
        <v>0.08</v>
      </c>
      <c r="Q2129" s="12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60" x14ac:dyDescent="0.25">
      <c r="A2130" s="10">
        <v>2128</v>
      </c>
      <c r="B2130" s="1" t="s">
        <v>2129</v>
      </c>
      <c r="C2130" s="1" t="s">
        <v>6238</v>
      </c>
      <c r="D2130" s="3">
        <v>15000</v>
      </c>
      <c r="E2130" s="4">
        <v>151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1</v>
      </c>
      <c r="P2130">
        <f t="shared" si="133"/>
        <v>151</v>
      </c>
      <c r="Q2130" s="12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60" x14ac:dyDescent="0.25">
      <c r="A2131" s="10">
        <v>2129</v>
      </c>
      <c r="B2131" s="1" t="s">
        <v>2130</v>
      </c>
      <c r="C2131" s="1" t="s">
        <v>6239</v>
      </c>
      <c r="D2131" s="3">
        <v>2000</v>
      </c>
      <c r="E2131" s="4">
        <v>5635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282</v>
      </c>
      <c r="P2131">
        <f t="shared" si="133"/>
        <v>469.58</v>
      </c>
      <c r="Q2131" s="12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0" x14ac:dyDescent="0.25">
      <c r="A2132" s="10">
        <v>2130</v>
      </c>
      <c r="B2132" s="1" t="s">
        <v>2131</v>
      </c>
      <c r="C2132" s="1" t="s">
        <v>6240</v>
      </c>
      <c r="D2132" s="3">
        <v>42000</v>
      </c>
      <c r="E2132" s="4">
        <v>1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0.25</v>
      </c>
      <c r="Q2132" s="12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45" x14ac:dyDescent="0.25">
      <c r="A2133" s="10">
        <v>2131</v>
      </c>
      <c r="B2133" s="1" t="s">
        <v>2132</v>
      </c>
      <c r="C2133" s="1" t="s">
        <v>6241</v>
      </c>
      <c r="D2133" s="3">
        <v>500</v>
      </c>
      <c r="E2133" s="4">
        <v>32745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6549</v>
      </c>
      <c r="P2133">
        <f t="shared" si="133"/>
        <v>10915</v>
      </c>
      <c r="Q2133" s="12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60" x14ac:dyDescent="0.25">
      <c r="A2134" s="10">
        <v>2132</v>
      </c>
      <c r="B2134" s="1" t="s">
        <v>2133</v>
      </c>
      <c r="C2134" s="1" t="s">
        <v>6242</v>
      </c>
      <c r="D2134" s="3">
        <v>100000</v>
      </c>
      <c r="E2134" s="4">
        <v>0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0</v>
      </c>
      <c r="P2134">
        <f t="shared" si="133"/>
        <v>0</v>
      </c>
      <c r="Q2134" s="12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60" x14ac:dyDescent="0.25">
      <c r="A2135" s="10">
        <v>2133</v>
      </c>
      <c r="B2135" s="1" t="s">
        <v>2134</v>
      </c>
      <c r="C2135" s="1" t="s">
        <v>6243</v>
      </c>
      <c r="D2135" s="3">
        <v>1000</v>
      </c>
      <c r="E2135" s="4">
        <v>12800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1280</v>
      </c>
      <c r="P2135">
        <f t="shared" si="133"/>
        <v>4266.67</v>
      </c>
      <c r="Q2135" s="12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5" x14ac:dyDescent="0.25">
      <c r="A2136" s="10">
        <v>2134</v>
      </c>
      <c r="B2136" s="1" t="s">
        <v>2135</v>
      </c>
      <c r="C2136" s="1" t="s">
        <v>6244</v>
      </c>
      <c r="D2136" s="3">
        <v>6000</v>
      </c>
      <c r="E2136" s="4">
        <v>1111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19</v>
      </c>
      <c r="P2136">
        <f t="shared" si="133"/>
        <v>370.33</v>
      </c>
      <c r="Q2136" s="12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60" x14ac:dyDescent="0.25">
      <c r="A2137" s="10">
        <v>2135</v>
      </c>
      <c r="B2137" s="1" t="s">
        <v>2136</v>
      </c>
      <c r="C2137" s="1" t="s">
        <v>6245</v>
      </c>
      <c r="D2137" s="3">
        <v>5000</v>
      </c>
      <c r="E2137" s="4">
        <v>1626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33</v>
      </c>
      <c r="P2137">
        <f t="shared" si="133"/>
        <v>73.91</v>
      </c>
      <c r="Q2137" s="12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45" x14ac:dyDescent="0.25">
      <c r="A2138" s="10">
        <v>2136</v>
      </c>
      <c r="B2138" s="1" t="s">
        <v>2137</v>
      </c>
      <c r="C2138" s="1" t="s">
        <v>6246</v>
      </c>
      <c r="D2138" s="3">
        <v>80000</v>
      </c>
      <c r="E2138" s="4">
        <v>0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0</v>
      </c>
      <c r="Q2138" s="12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45" x14ac:dyDescent="0.25">
      <c r="A2139" s="10">
        <v>2137</v>
      </c>
      <c r="B2139" s="1" t="s">
        <v>2138</v>
      </c>
      <c r="C2139" s="1" t="s">
        <v>6247</v>
      </c>
      <c r="D2139" s="3">
        <v>50000</v>
      </c>
      <c r="E2139" s="4">
        <v>1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0</v>
      </c>
      <c r="P2139">
        <f t="shared" si="133"/>
        <v>0</v>
      </c>
      <c r="Q2139" s="12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45" x14ac:dyDescent="0.25">
      <c r="A2140" s="10">
        <v>2138</v>
      </c>
      <c r="B2140" s="1" t="s">
        <v>2139</v>
      </c>
      <c r="C2140" s="1" t="s">
        <v>6248</v>
      </c>
      <c r="D2140" s="3">
        <v>1000</v>
      </c>
      <c r="E2140" s="4">
        <v>12806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1281</v>
      </c>
      <c r="P2140">
        <f t="shared" si="133"/>
        <v>1067.17</v>
      </c>
      <c r="Q2140" s="12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60" x14ac:dyDescent="0.25">
      <c r="A2141" s="10">
        <v>2139</v>
      </c>
      <c r="B2141" s="1" t="s">
        <v>2140</v>
      </c>
      <c r="C2141" s="1" t="s">
        <v>6249</v>
      </c>
      <c r="D2141" s="3">
        <v>30000</v>
      </c>
      <c r="E2141" s="4">
        <v>12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0</v>
      </c>
      <c r="P2141">
        <f t="shared" si="133"/>
        <v>0.21</v>
      </c>
      <c r="Q2141" s="12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60" x14ac:dyDescent="0.25">
      <c r="A2142" s="10">
        <v>2140</v>
      </c>
      <c r="B2142" s="1" t="s">
        <v>2141</v>
      </c>
      <c r="C2142" s="1" t="s">
        <v>6250</v>
      </c>
      <c r="D2142" s="3">
        <v>500000</v>
      </c>
      <c r="E2142" s="4">
        <v>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0</v>
      </c>
      <c r="Q2142" s="12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60" x14ac:dyDescent="0.25">
      <c r="A2143" s="10">
        <v>2141</v>
      </c>
      <c r="B2143" s="1" t="s">
        <v>2142</v>
      </c>
      <c r="C2143" s="1" t="s">
        <v>6251</v>
      </c>
      <c r="D2143" s="3">
        <v>15000</v>
      </c>
      <c r="E2143" s="4">
        <v>151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1</v>
      </c>
      <c r="P2143">
        <f t="shared" si="133"/>
        <v>0</v>
      </c>
      <c r="Q2143" s="12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60" x14ac:dyDescent="0.25">
      <c r="A2144" s="10">
        <v>2142</v>
      </c>
      <c r="B2144" s="1" t="s">
        <v>2143</v>
      </c>
      <c r="C2144" s="1" t="s">
        <v>6252</v>
      </c>
      <c r="D2144" s="3">
        <v>10500</v>
      </c>
      <c r="E2144" s="4">
        <v>301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3</v>
      </c>
      <c r="P2144">
        <f t="shared" si="133"/>
        <v>25.08</v>
      </c>
      <c r="Q2144" s="12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60" x14ac:dyDescent="0.25">
      <c r="A2145" s="10">
        <v>2143</v>
      </c>
      <c r="B2145" s="1" t="s">
        <v>2144</v>
      </c>
      <c r="C2145" s="1" t="s">
        <v>6253</v>
      </c>
      <c r="D2145" s="3">
        <v>2000</v>
      </c>
      <c r="E2145" s="4">
        <v>5645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282</v>
      </c>
      <c r="P2145">
        <f t="shared" si="133"/>
        <v>1129</v>
      </c>
      <c r="Q2145" s="12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45" x14ac:dyDescent="0.25">
      <c r="A2146" s="10">
        <v>2144</v>
      </c>
      <c r="B2146" s="1" t="s">
        <v>2145</v>
      </c>
      <c r="C2146" s="1" t="s">
        <v>6254</v>
      </c>
      <c r="D2146" s="3">
        <v>35500</v>
      </c>
      <c r="E2146" s="4">
        <v>5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0</v>
      </c>
      <c r="P2146">
        <f t="shared" si="133"/>
        <v>0.21</v>
      </c>
      <c r="Q2146" s="12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60" x14ac:dyDescent="0.25">
      <c r="A2147" s="10">
        <v>2145</v>
      </c>
      <c r="B2147" s="1" t="s">
        <v>2146</v>
      </c>
      <c r="C2147" s="1" t="s">
        <v>6255</v>
      </c>
      <c r="D2147" s="3">
        <v>15000</v>
      </c>
      <c r="E2147" s="4">
        <v>151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1</v>
      </c>
      <c r="P2147">
        <f t="shared" si="133"/>
        <v>1.7</v>
      </c>
      <c r="Q2147" s="12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60" x14ac:dyDescent="0.25">
      <c r="A2148" s="10">
        <v>2146</v>
      </c>
      <c r="B2148" s="1" t="s">
        <v>2147</v>
      </c>
      <c r="C2148" s="1" t="s">
        <v>6256</v>
      </c>
      <c r="D2148" s="3">
        <v>5000</v>
      </c>
      <c r="E2148" s="4">
        <v>1635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33</v>
      </c>
      <c r="P2148">
        <f t="shared" si="133"/>
        <v>1635</v>
      </c>
      <c r="Q2148" s="12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x14ac:dyDescent="0.25">
      <c r="A2149" s="10">
        <v>2147</v>
      </c>
      <c r="B2149" s="1" t="s">
        <v>2148</v>
      </c>
      <c r="C2149" s="1" t="s">
        <v>6257</v>
      </c>
      <c r="D2149" s="3">
        <v>390000</v>
      </c>
      <c r="E2149" s="4">
        <v>0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0</v>
      </c>
      <c r="P2149">
        <f t="shared" si="133"/>
        <v>0</v>
      </c>
      <c r="Q2149" s="12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60" x14ac:dyDescent="0.25">
      <c r="A2150" s="10">
        <v>2148</v>
      </c>
      <c r="B2150" s="1" t="s">
        <v>2149</v>
      </c>
      <c r="C2150" s="1" t="s">
        <v>6258</v>
      </c>
      <c r="D2150" s="3">
        <v>100</v>
      </c>
      <c r="E2150" s="4">
        <v>198415.01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198415</v>
      </c>
      <c r="P2150">
        <f t="shared" si="133"/>
        <v>99207.51</v>
      </c>
      <c r="Q2150" s="12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60" x14ac:dyDescent="0.25">
      <c r="A2151" s="10">
        <v>2149</v>
      </c>
      <c r="B2151" s="1" t="s">
        <v>2150</v>
      </c>
      <c r="C2151" s="1" t="s">
        <v>6259</v>
      </c>
      <c r="D2151" s="3">
        <v>2000</v>
      </c>
      <c r="E2151" s="4">
        <v>5651.58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283</v>
      </c>
      <c r="P2151">
        <f t="shared" si="133"/>
        <v>0</v>
      </c>
      <c r="Q2151" s="12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x14ac:dyDescent="0.25">
      <c r="A2152" s="10">
        <v>2150</v>
      </c>
      <c r="B2152" s="1" t="s">
        <v>2151</v>
      </c>
      <c r="C2152" s="1" t="s">
        <v>6260</v>
      </c>
      <c r="D2152" s="3">
        <v>50000</v>
      </c>
      <c r="E2152" s="4">
        <v>1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0</v>
      </c>
      <c r="P2152">
        <f t="shared" si="133"/>
        <v>0.25</v>
      </c>
      <c r="Q2152" s="12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60" x14ac:dyDescent="0.25">
      <c r="A2153" s="10">
        <v>2151</v>
      </c>
      <c r="B2153" s="1" t="s">
        <v>2152</v>
      </c>
      <c r="C2153" s="1" t="s">
        <v>6261</v>
      </c>
      <c r="D2153" s="3">
        <v>45000</v>
      </c>
      <c r="E2153" s="4">
        <v>1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0.17</v>
      </c>
      <c r="Q2153" s="12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60" x14ac:dyDescent="0.25">
      <c r="A2154" s="10">
        <v>2152</v>
      </c>
      <c r="B2154" s="1" t="s">
        <v>2153</v>
      </c>
      <c r="C2154" s="1" t="s">
        <v>6262</v>
      </c>
      <c r="D2154" s="3">
        <v>30000</v>
      </c>
      <c r="E2154" s="4">
        <v>13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3.25</v>
      </c>
      <c r="Q2154" s="12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60" x14ac:dyDescent="0.25">
      <c r="A2155" s="10">
        <v>2153</v>
      </c>
      <c r="B2155" s="1" t="s">
        <v>2154</v>
      </c>
      <c r="C2155" s="1" t="s">
        <v>6263</v>
      </c>
      <c r="D2155" s="3">
        <v>372625</v>
      </c>
      <c r="E2155" s="4">
        <v>0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0</v>
      </c>
      <c r="Q2155" s="12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0" x14ac:dyDescent="0.25">
      <c r="A2156" s="10">
        <v>2154</v>
      </c>
      <c r="B2156" s="1" t="s">
        <v>2155</v>
      </c>
      <c r="C2156" s="1" t="s">
        <v>6264</v>
      </c>
      <c r="D2156" s="3">
        <v>250</v>
      </c>
      <c r="E2156" s="4">
        <v>96248.960000000006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38500</v>
      </c>
      <c r="P2156">
        <f t="shared" si="133"/>
        <v>48124.480000000003</v>
      </c>
      <c r="Q2156" s="12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45" x14ac:dyDescent="0.25">
      <c r="A2157" s="10">
        <v>2155</v>
      </c>
      <c r="B2157" s="1" t="s">
        <v>2156</v>
      </c>
      <c r="C2157" s="1" t="s">
        <v>6265</v>
      </c>
      <c r="D2157" s="3">
        <v>5000</v>
      </c>
      <c r="E2157" s="4">
        <v>1636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33</v>
      </c>
      <c r="P2157">
        <f t="shared" si="133"/>
        <v>327.2</v>
      </c>
      <c r="Q2157" s="12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45" x14ac:dyDescent="0.25">
      <c r="A2158" s="10">
        <v>2156</v>
      </c>
      <c r="B2158" s="1" t="s">
        <v>2157</v>
      </c>
      <c r="C2158" s="1" t="s">
        <v>6266</v>
      </c>
      <c r="D2158" s="3">
        <v>56000</v>
      </c>
      <c r="E2158" s="4">
        <v>0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0</v>
      </c>
      <c r="P2158">
        <f t="shared" si="133"/>
        <v>0</v>
      </c>
      <c r="Q2158" s="12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0" x14ac:dyDescent="0.25">
      <c r="A2159" s="10">
        <v>2157</v>
      </c>
      <c r="B2159" s="1" t="s">
        <v>2158</v>
      </c>
      <c r="C2159" s="1" t="s">
        <v>6267</v>
      </c>
      <c r="D2159" s="3">
        <v>75000</v>
      </c>
      <c r="E2159" s="4">
        <v>0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0</v>
      </c>
      <c r="P2159">
        <f t="shared" si="133"/>
        <v>0</v>
      </c>
      <c r="Q2159" s="12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60" x14ac:dyDescent="0.25">
      <c r="A2160" s="10">
        <v>2158</v>
      </c>
      <c r="B2160" s="1" t="s">
        <v>2159</v>
      </c>
      <c r="C2160" s="1" t="s">
        <v>6268</v>
      </c>
      <c r="D2160" s="3">
        <v>300000</v>
      </c>
      <c r="E2160" s="4">
        <v>0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0</v>
      </c>
      <c r="P2160">
        <f t="shared" si="133"/>
        <v>0</v>
      </c>
      <c r="Q2160" s="12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75" x14ac:dyDescent="0.25">
      <c r="A2161" s="10">
        <v>2159</v>
      </c>
      <c r="B2161" s="1" t="s">
        <v>2160</v>
      </c>
      <c r="C2161" s="1" t="s">
        <v>6269</v>
      </c>
      <c r="D2161" s="3">
        <v>3600</v>
      </c>
      <c r="E2161" s="4">
        <v>2505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70</v>
      </c>
      <c r="P2161">
        <f t="shared" si="133"/>
        <v>1252.5</v>
      </c>
      <c r="Q2161" s="12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45" x14ac:dyDescent="0.25">
      <c r="A2162" s="10">
        <v>2160</v>
      </c>
      <c r="B2162" s="1" t="s">
        <v>2161</v>
      </c>
      <c r="C2162" s="1" t="s">
        <v>6270</v>
      </c>
      <c r="D2162" s="3">
        <v>10000</v>
      </c>
      <c r="E2162" s="4">
        <v>453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5</v>
      </c>
      <c r="P2162">
        <f t="shared" si="133"/>
        <v>28.31</v>
      </c>
      <c r="Q2162" s="12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30" x14ac:dyDescent="0.25">
      <c r="A2163" s="10">
        <v>2161</v>
      </c>
      <c r="B2163" s="1" t="s">
        <v>2162</v>
      </c>
      <c r="C2163" s="1" t="s">
        <v>6271</v>
      </c>
      <c r="D2163" s="3">
        <v>400</v>
      </c>
      <c r="E2163" s="4">
        <v>51906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12977</v>
      </c>
      <c r="P2163">
        <f t="shared" si="133"/>
        <v>3992.77</v>
      </c>
      <c r="Q2163" s="12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60" x14ac:dyDescent="0.25">
      <c r="A2164" s="10">
        <v>2162</v>
      </c>
      <c r="B2164" s="1" t="s">
        <v>2163</v>
      </c>
      <c r="C2164" s="1" t="s">
        <v>6272</v>
      </c>
      <c r="D2164" s="3">
        <v>4500</v>
      </c>
      <c r="E2164" s="4">
        <v>2053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46</v>
      </c>
      <c r="P2164">
        <f t="shared" si="133"/>
        <v>35.4</v>
      </c>
      <c r="Q2164" s="12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45" x14ac:dyDescent="0.25">
      <c r="A2165" s="10">
        <v>2163</v>
      </c>
      <c r="B2165" s="1" t="s">
        <v>2164</v>
      </c>
      <c r="C2165" s="1" t="s">
        <v>6273</v>
      </c>
      <c r="D2165" s="3">
        <v>2500</v>
      </c>
      <c r="E2165" s="4">
        <v>4275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171</v>
      </c>
      <c r="P2165">
        <f t="shared" si="133"/>
        <v>97.16</v>
      </c>
      <c r="Q2165" s="12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0" x14ac:dyDescent="0.25">
      <c r="A2166" s="10">
        <v>2164</v>
      </c>
      <c r="B2166" s="1" t="s">
        <v>2165</v>
      </c>
      <c r="C2166" s="1" t="s">
        <v>6274</v>
      </c>
      <c r="D2166" s="3">
        <v>5500</v>
      </c>
      <c r="E2166" s="4">
        <v>1225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22</v>
      </c>
      <c r="P2166">
        <f t="shared" si="133"/>
        <v>14.76</v>
      </c>
      <c r="Q2166" s="12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60" x14ac:dyDescent="0.25">
      <c r="A2167" s="10">
        <v>2165</v>
      </c>
      <c r="B2167" s="1" t="s">
        <v>2166</v>
      </c>
      <c r="C2167" s="1" t="s">
        <v>6275</v>
      </c>
      <c r="D2167" s="3">
        <v>2500</v>
      </c>
      <c r="E2167" s="4">
        <v>4280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171</v>
      </c>
      <c r="P2167">
        <f t="shared" si="133"/>
        <v>36.58</v>
      </c>
      <c r="Q2167" s="12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60" x14ac:dyDescent="0.25">
      <c r="A2168" s="10">
        <v>2166</v>
      </c>
      <c r="B2168" s="1" t="s">
        <v>2167</v>
      </c>
      <c r="C2168" s="1" t="s">
        <v>6276</v>
      </c>
      <c r="D2168" s="3">
        <v>2000</v>
      </c>
      <c r="E2168" s="4">
        <v>5655.6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283</v>
      </c>
      <c r="P2168">
        <f t="shared" si="133"/>
        <v>176.74</v>
      </c>
      <c r="Q2168" s="12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0" x14ac:dyDescent="0.25">
      <c r="A2169" s="10">
        <v>2167</v>
      </c>
      <c r="B2169" s="1" t="s">
        <v>2168</v>
      </c>
      <c r="C2169" s="1" t="s">
        <v>6277</v>
      </c>
      <c r="D2169" s="3">
        <v>150</v>
      </c>
      <c r="E2169" s="4">
        <v>153362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102241</v>
      </c>
      <c r="P2169">
        <f t="shared" si="133"/>
        <v>19170.25</v>
      </c>
      <c r="Q2169" s="12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45" x14ac:dyDescent="0.25">
      <c r="A2170" s="10">
        <v>2168</v>
      </c>
      <c r="B2170" s="1" t="s">
        <v>2169</v>
      </c>
      <c r="C2170" s="1" t="s">
        <v>6278</v>
      </c>
      <c r="D2170" s="3">
        <v>18000</v>
      </c>
      <c r="E2170" s="4">
        <v>100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</v>
      </c>
      <c r="P2170">
        <f t="shared" si="133"/>
        <v>0.28999999999999998</v>
      </c>
      <c r="Q2170" s="12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60" x14ac:dyDescent="0.25">
      <c r="A2171" s="10">
        <v>2169</v>
      </c>
      <c r="B2171" s="1" t="s">
        <v>2170</v>
      </c>
      <c r="C2171" s="1" t="s">
        <v>6279</v>
      </c>
      <c r="D2171" s="3">
        <v>153</v>
      </c>
      <c r="E2171" s="4">
        <v>152604.29999999999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99741</v>
      </c>
      <c r="P2171">
        <f t="shared" si="133"/>
        <v>21800.61</v>
      </c>
      <c r="Q2171" s="12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45" x14ac:dyDescent="0.25">
      <c r="A2172" s="10">
        <v>2170</v>
      </c>
      <c r="B2172" s="1" t="s">
        <v>2171</v>
      </c>
      <c r="C2172" s="1" t="s">
        <v>6280</v>
      </c>
      <c r="D2172" s="3">
        <v>350</v>
      </c>
      <c r="E2172" s="4">
        <v>56590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16169</v>
      </c>
      <c r="P2172">
        <f t="shared" si="133"/>
        <v>2978.42</v>
      </c>
      <c r="Q2172" s="12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45" x14ac:dyDescent="0.25">
      <c r="A2173" s="10">
        <v>2171</v>
      </c>
      <c r="B2173" s="1" t="s">
        <v>2172</v>
      </c>
      <c r="C2173" s="1" t="s">
        <v>6281</v>
      </c>
      <c r="D2173" s="3">
        <v>4000</v>
      </c>
      <c r="E2173" s="4">
        <v>2231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56</v>
      </c>
      <c r="P2173">
        <f t="shared" si="133"/>
        <v>47.47</v>
      </c>
      <c r="Q2173" s="12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5" x14ac:dyDescent="0.25">
      <c r="A2174" s="10">
        <v>2172</v>
      </c>
      <c r="B2174" s="1" t="s">
        <v>2173</v>
      </c>
      <c r="C2174" s="1" t="s">
        <v>6282</v>
      </c>
      <c r="D2174" s="3">
        <v>1000</v>
      </c>
      <c r="E2174" s="4">
        <v>12818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1282</v>
      </c>
      <c r="P2174">
        <f t="shared" si="133"/>
        <v>986</v>
      </c>
      <c r="Q2174" s="12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60" x14ac:dyDescent="0.25">
      <c r="A2175" s="10">
        <v>2173</v>
      </c>
      <c r="B2175" s="1" t="s">
        <v>2174</v>
      </c>
      <c r="C2175" s="1" t="s">
        <v>6283</v>
      </c>
      <c r="D2175" s="3">
        <v>4200</v>
      </c>
      <c r="E2175" s="4">
        <v>2100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50</v>
      </c>
      <c r="P2175">
        <f t="shared" si="133"/>
        <v>23.33</v>
      </c>
      <c r="Q2175" s="12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60" x14ac:dyDescent="0.25">
      <c r="A2176" s="10">
        <v>2174</v>
      </c>
      <c r="B2176" s="1" t="s">
        <v>2175</v>
      </c>
      <c r="C2176" s="1" t="s">
        <v>6284</v>
      </c>
      <c r="D2176" s="3">
        <v>4000</v>
      </c>
      <c r="E2176" s="4">
        <v>2245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56</v>
      </c>
      <c r="P2176">
        <f t="shared" si="133"/>
        <v>35.630000000000003</v>
      </c>
      <c r="Q2176" s="12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60" x14ac:dyDescent="0.25">
      <c r="A2177" s="10">
        <v>2175</v>
      </c>
      <c r="B2177" s="1" t="s">
        <v>2176</v>
      </c>
      <c r="C2177" s="1" t="s">
        <v>6285</v>
      </c>
      <c r="D2177" s="3">
        <v>700</v>
      </c>
      <c r="E2177" s="4">
        <v>22318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3188</v>
      </c>
      <c r="P2177">
        <f t="shared" si="133"/>
        <v>858.38</v>
      </c>
      <c r="Q2177" s="12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45" x14ac:dyDescent="0.25">
      <c r="A2178" s="10">
        <v>2176</v>
      </c>
      <c r="B2178" s="1" t="s">
        <v>2177</v>
      </c>
      <c r="C2178" s="1" t="s">
        <v>6286</v>
      </c>
      <c r="D2178" s="3">
        <v>5000</v>
      </c>
      <c r="E2178" s="4">
        <v>1647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33</v>
      </c>
      <c r="P2178">
        <f t="shared" si="133"/>
        <v>23.2</v>
      </c>
      <c r="Q2178" s="12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75" x14ac:dyDescent="0.25">
      <c r="A2179" s="10">
        <v>2177</v>
      </c>
      <c r="B2179" s="1" t="s">
        <v>2178</v>
      </c>
      <c r="C2179" s="1" t="s">
        <v>6287</v>
      </c>
      <c r="D2179" s="3">
        <v>2500</v>
      </c>
      <c r="E2179" s="4">
        <v>4280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171</v>
      </c>
      <c r="P2179">
        <f t="shared" ref="P2179:P2242" si="137">IFERROR(ROUND(E2179/L2179,2),0)</f>
        <v>112.63</v>
      </c>
      <c r="Q2179" s="12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5" x14ac:dyDescent="0.25">
      <c r="A2180" s="10">
        <v>2178</v>
      </c>
      <c r="B2180" s="1" t="s">
        <v>2179</v>
      </c>
      <c r="C2180" s="1" t="s">
        <v>6288</v>
      </c>
      <c r="D2180" s="3">
        <v>25000</v>
      </c>
      <c r="E2180" s="4">
        <v>34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0</v>
      </c>
      <c r="P2180">
        <f t="shared" si="137"/>
        <v>0.04</v>
      </c>
      <c r="Q2180" s="12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45" x14ac:dyDescent="0.25">
      <c r="A2181" s="10">
        <v>2179</v>
      </c>
      <c r="B2181" s="1" t="s">
        <v>2180</v>
      </c>
      <c r="C2181" s="1" t="s">
        <v>6289</v>
      </c>
      <c r="D2181" s="3">
        <v>1000</v>
      </c>
      <c r="E2181" s="4">
        <v>12870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1287</v>
      </c>
      <c r="P2181">
        <f t="shared" si="137"/>
        <v>612.86</v>
      </c>
      <c r="Q2181" s="12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45" x14ac:dyDescent="0.25">
      <c r="A2182" s="10">
        <v>2180</v>
      </c>
      <c r="B2182" s="1" t="s">
        <v>2181</v>
      </c>
      <c r="C2182" s="1" t="s">
        <v>6290</v>
      </c>
      <c r="D2182" s="3">
        <v>5000</v>
      </c>
      <c r="E2182" s="4">
        <v>1650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33</v>
      </c>
      <c r="P2182">
        <f t="shared" si="137"/>
        <v>21.15</v>
      </c>
      <c r="Q2182" s="12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60" x14ac:dyDescent="0.25">
      <c r="A2183" s="10">
        <v>2181</v>
      </c>
      <c r="B2183" s="1" t="s">
        <v>2182</v>
      </c>
      <c r="C2183" s="1" t="s">
        <v>6291</v>
      </c>
      <c r="D2183" s="3">
        <v>2000</v>
      </c>
      <c r="E2183" s="4">
        <v>5660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283</v>
      </c>
      <c r="P2183">
        <f t="shared" si="137"/>
        <v>106.79</v>
      </c>
      <c r="Q2183" s="12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45" x14ac:dyDescent="0.25">
      <c r="A2184" s="10">
        <v>2182</v>
      </c>
      <c r="B2184" s="1" t="s">
        <v>2183</v>
      </c>
      <c r="C2184" s="1" t="s">
        <v>6292</v>
      </c>
      <c r="D2184" s="3">
        <v>3000</v>
      </c>
      <c r="E2184" s="4">
        <v>3170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106</v>
      </c>
      <c r="P2184">
        <f t="shared" si="137"/>
        <v>8.9</v>
      </c>
      <c r="Q2184" s="12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60" x14ac:dyDescent="0.25">
      <c r="A2185" s="10">
        <v>2183</v>
      </c>
      <c r="B2185" s="1" t="s">
        <v>2184</v>
      </c>
      <c r="C2185" s="1" t="s">
        <v>6293</v>
      </c>
      <c r="D2185" s="3">
        <v>1800</v>
      </c>
      <c r="E2185" s="4">
        <v>7019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390</v>
      </c>
      <c r="P2185">
        <f t="shared" si="137"/>
        <v>25.16</v>
      </c>
      <c r="Q2185" s="12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60" x14ac:dyDescent="0.25">
      <c r="A2186" s="10">
        <v>2184</v>
      </c>
      <c r="B2186" s="1" t="s">
        <v>2185</v>
      </c>
      <c r="C2186" s="1" t="s">
        <v>6294</v>
      </c>
      <c r="D2186" s="3">
        <v>10000</v>
      </c>
      <c r="E2186" s="4">
        <v>455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5</v>
      </c>
      <c r="P2186">
        <f t="shared" si="137"/>
        <v>1.71</v>
      </c>
      <c r="Q2186" s="12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60" x14ac:dyDescent="0.25">
      <c r="A2187" s="10">
        <v>2185</v>
      </c>
      <c r="B2187" s="1" t="s">
        <v>2186</v>
      </c>
      <c r="C2187" s="1" t="s">
        <v>6295</v>
      </c>
      <c r="D2187" s="3">
        <v>5000</v>
      </c>
      <c r="E2187" s="4">
        <v>1650.69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33</v>
      </c>
      <c r="P2187">
        <f t="shared" si="137"/>
        <v>2.65</v>
      </c>
      <c r="Q2187" s="12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45" x14ac:dyDescent="0.25">
      <c r="A2188" s="10">
        <v>2186</v>
      </c>
      <c r="B2188" s="1" t="s">
        <v>2187</v>
      </c>
      <c r="C2188" s="1" t="s">
        <v>6296</v>
      </c>
      <c r="D2188" s="3">
        <v>20000</v>
      </c>
      <c r="E2188" s="4">
        <v>69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0</v>
      </c>
      <c r="P2188">
        <f t="shared" si="137"/>
        <v>0.18</v>
      </c>
      <c r="Q2188" s="12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60" x14ac:dyDescent="0.25">
      <c r="A2189" s="10">
        <v>2187</v>
      </c>
      <c r="B2189" s="1" t="s">
        <v>2188</v>
      </c>
      <c r="C2189" s="1" t="s">
        <v>6297</v>
      </c>
      <c r="D2189" s="3">
        <v>20000</v>
      </c>
      <c r="E2189" s="4">
        <v>69.83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0</v>
      </c>
      <c r="P2189">
        <f t="shared" si="137"/>
        <v>0.02</v>
      </c>
      <c r="Q2189" s="12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45" x14ac:dyDescent="0.25">
      <c r="A2190" s="10">
        <v>2188</v>
      </c>
      <c r="B2190" s="1" t="s">
        <v>2189</v>
      </c>
      <c r="C2190" s="1" t="s">
        <v>6298</v>
      </c>
      <c r="D2190" s="3">
        <v>5494</v>
      </c>
      <c r="E2190" s="4">
        <v>1275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23</v>
      </c>
      <c r="P2190">
        <f t="shared" si="137"/>
        <v>2.48</v>
      </c>
      <c r="Q2190" s="12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60" x14ac:dyDescent="0.25">
      <c r="A2191" s="10">
        <v>2189</v>
      </c>
      <c r="B2191" s="1" t="s">
        <v>2190</v>
      </c>
      <c r="C2191" s="1" t="s">
        <v>6299</v>
      </c>
      <c r="D2191" s="3">
        <v>1200</v>
      </c>
      <c r="E2191" s="4">
        <v>10373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864</v>
      </c>
      <c r="P2191">
        <f t="shared" si="137"/>
        <v>117.88</v>
      </c>
      <c r="Q2191" s="12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45" x14ac:dyDescent="0.25">
      <c r="A2192" s="10">
        <v>2190</v>
      </c>
      <c r="B2192" s="1" t="s">
        <v>2191</v>
      </c>
      <c r="C2192" s="1" t="s">
        <v>6300</v>
      </c>
      <c r="D2192" s="3">
        <v>19000</v>
      </c>
      <c r="E2192" s="4">
        <v>90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0</v>
      </c>
      <c r="P2192">
        <f t="shared" si="137"/>
        <v>0.17</v>
      </c>
      <c r="Q2192" s="12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60" x14ac:dyDescent="0.25">
      <c r="A2193" s="10">
        <v>2191</v>
      </c>
      <c r="B2193" s="1" t="s">
        <v>2192</v>
      </c>
      <c r="C2193" s="1" t="s">
        <v>6301</v>
      </c>
      <c r="D2193" s="3">
        <v>750</v>
      </c>
      <c r="E2193" s="4">
        <v>21158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2821</v>
      </c>
      <c r="P2193">
        <f t="shared" si="137"/>
        <v>846.32</v>
      </c>
      <c r="Q2193" s="12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60" x14ac:dyDescent="0.25">
      <c r="A2194" s="10">
        <v>2192</v>
      </c>
      <c r="B2194" s="1" t="s">
        <v>2193</v>
      </c>
      <c r="C2194" s="1" t="s">
        <v>6302</v>
      </c>
      <c r="D2194" s="3">
        <v>12000</v>
      </c>
      <c r="E2194" s="4">
        <v>270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2</v>
      </c>
      <c r="P2194">
        <f t="shared" si="137"/>
        <v>0.08</v>
      </c>
      <c r="Q2194" s="12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60" x14ac:dyDescent="0.25">
      <c r="A2195" s="10">
        <v>2193</v>
      </c>
      <c r="B2195" s="1" t="s">
        <v>2194</v>
      </c>
      <c r="C2195" s="1" t="s">
        <v>6303</v>
      </c>
      <c r="D2195" s="3">
        <v>15000</v>
      </c>
      <c r="E2195" s="4">
        <v>151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1</v>
      </c>
      <c r="P2195">
        <f t="shared" si="137"/>
        <v>0.17</v>
      </c>
      <c r="Q2195" s="12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60" x14ac:dyDescent="0.25">
      <c r="A2196" s="10">
        <v>2194</v>
      </c>
      <c r="B2196" s="1" t="s">
        <v>2195</v>
      </c>
      <c r="C2196" s="1" t="s">
        <v>6304</v>
      </c>
      <c r="D2196" s="3">
        <v>10000</v>
      </c>
      <c r="E2196" s="4">
        <v>460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</v>
      </c>
      <c r="P2196">
        <f t="shared" si="137"/>
        <v>0.52</v>
      </c>
      <c r="Q2196" s="12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0" x14ac:dyDescent="0.25">
      <c r="A2197" s="10">
        <v>2195</v>
      </c>
      <c r="B2197" s="1" t="s">
        <v>2196</v>
      </c>
      <c r="C2197" s="1" t="s">
        <v>6305</v>
      </c>
      <c r="D2197" s="3">
        <v>4600</v>
      </c>
      <c r="E2197" s="4">
        <v>2028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44</v>
      </c>
      <c r="P2197">
        <f t="shared" si="137"/>
        <v>17.63</v>
      </c>
      <c r="Q2197" s="12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30" x14ac:dyDescent="0.25">
      <c r="A2198" s="10">
        <v>2196</v>
      </c>
      <c r="B2198" s="1" t="s">
        <v>2197</v>
      </c>
      <c r="C2198" s="1" t="s">
        <v>6306</v>
      </c>
      <c r="D2198" s="3">
        <v>14000</v>
      </c>
      <c r="E2198" s="4">
        <v>211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2</v>
      </c>
      <c r="P2198">
        <f t="shared" si="137"/>
        <v>0.9</v>
      </c>
      <c r="Q2198" s="12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45" x14ac:dyDescent="0.25">
      <c r="A2199" s="10">
        <v>2197</v>
      </c>
      <c r="B2199" s="1" t="s">
        <v>2198</v>
      </c>
      <c r="C2199" s="1" t="s">
        <v>6307</v>
      </c>
      <c r="D2199" s="3">
        <v>30000</v>
      </c>
      <c r="E2199" s="4">
        <v>13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0</v>
      </c>
      <c r="P2199">
        <f t="shared" si="137"/>
        <v>0</v>
      </c>
      <c r="Q2199" s="12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60" x14ac:dyDescent="0.25">
      <c r="A2200" s="10">
        <v>2198</v>
      </c>
      <c r="B2200" s="1" t="s">
        <v>2199</v>
      </c>
      <c r="C2200" s="1" t="s">
        <v>6308</v>
      </c>
      <c r="D2200" s="3">
        <v>40000</v>
      </c>
      <c r="E2200" s="4">
        <v>3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0</v>
      </c>
      <c r="P2200">
        <f t="shared" si="137"/>
        <v>0</v>
      </c>
      <c r="Q2200" s="12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0" x14ac:dyDescent="0.25">
      <c r="A2201" s="10">
        <v>2199</v>
      </c>
      <c r="B2201" s="1" t="s">
        <v>2200</v>
      </c>
      <c r="C2201" s="1" t="s">
        <v>6309</v>
      </c>
      <c r="D2201" s="3">
        <v>9000</v>
      </c>
      <c r="E2201" s="4">
        <v>629.99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7</v>
      </c>
      <c r="P2201">
        <f t="shared" si="137"/>
        <v>2.5099999999999998</v>
      </c>
      <c r="Q2201" s="12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60" x14ac:dyDescent="0.25">
      <c r="A2202" s="10">
        <v>2200</v>
      </c>
      <c r="B2202" s="1" t="s">
        <v>2201</v>
      </c>
      <c r="C2202" s="1" t="s">
        <v>6310</v>
      </c>
      <c r="D2202" s="3">
        <v>2000</v>
      </c>
      <c r="E2202" s="4">
        <v>5665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283</v>
      </c>
      <c r="P2202">
        <f t="shared" si="137"/>
        <v>21.54</v>
      </c>
      <c r="Q2202" s="12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60" x14ac:dyDescent="0.25">
      <c r="A2203" s="10">
        <v>2201</v>
      </c>
      <c r="B2203" s="1" t="s">
        <v>2202</v>
      </c>
      <c r="C2203" s="1" t="s">
        <v>6311</v>
      </c>
      <c r="D2203" s="3">
        <v>110</v>
      </c>
      <c r="E2203" s="4">
        <v>176420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160382</v>
      </c>
      <c r="P2203">
        <f t="shared" si="137"/>
        <v>6300.71</v>
      </c>
      <c r="Q2203" s="12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45" x14ac:dyDescent="0.25">
      <c r="A2204" s="10">
        <v>2202</v>
      </c>
      <c r="B2204" s="1" t="s">
        <v>2203</v>
      </c>
      <c r="C2204" s="1" t="s">
        <v>6312</v>
      </c>
      <c r="D2204" s="3">
        <v>4000</v>
      </c>
      <c r="E2204" s="4">
        <v>2249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56</v>
      </c>
      <c r="P2204">
        <f t="shared" si="137"/>
        <v>3.12</v>
      </c>
      <c r="Q2204" s="12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60" x14ac:dyDescent="0.25">
      <c r="A2205" s="10">
        <v>2203</v>
      </c>
      <c r="B2205" s="1" t="s">
        <v>2204</v>
      </c>
      <c r="C2205" s="1" t="s">
        <v>6313</v>
      </c>
      <c r="D2205" s="3">
        <v>2000</v>
      </c>
      <c r="E2205" s="4">
        <v>5666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283</v>
      </c>
      <c r="P2205">
        <f t="shared" si="137"/>
        <v>113.32</v>
      </c>
      <c r="Q2205" s="12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5" x14ac:dyDescent="0.25">
      <c r="A2206" s="10">
        <v>2204</v>
      </c>
      <c r="B2206" s="1" t="s">
        <v>2205</v>
      </c>
      <c r="C2206" s="1" t="s">
        <v>6314</v>
      </c>
      <c r="D2206" s="3">
        <v>1500</v>
      </c>
      <c r="E2206" s="4">
        <v>8173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545</v>
      </c>
      <c r="P2206">
        <f t="shared" si="137"/>
        <v>111.96</v>
      </c>
      <c r="Q2206" s="12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5" x14ac:dyDescent="0.25">
      <c r="A2207" s="10">
        <v>2205</v>
      </c>
      <c r="B2207" s="1" t="s">
        <v>2206</v>
      </c>
      <c r="C2207" s="1" t="s">
        <v>6315</v>
      </c>
      <c r="D2207" s="3">
        <v>750</v>
      </c>
      <c r="E2207" s="4">
        <v>21300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2840</v>
      </c>
      <c r="P2207">
        <f t="shared" si="137"/>
        <v>788.89</v>
      </c>
      <c r="Q2207" s="12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60" x14ac:dyDescent="0.25">
      <c r="A2208" s="10">
        <v>2206</v>
      </c>
      <c r="B2208" s="1" t="s">
        <v>2207</v>
      </c>
      <c r="C2208" s="1" t="s">
        <v>6316</v>
      </c>
      <c r="D2208" s="3">
        <v>1100</v>
      </c>
      <c r="E2208" s="4">
        <v>10846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986</v>
      </c>
      <c r="P2208">
        <f t="shared" si="137"/>
        <v>319</v>
      </c>
      <c r="Q2208" s="12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5" x14ac:dyDescent="0.25">
      <c r="A2209" s="10">
        <v>2207</v>
      </c>
      <c r="B2209" s="1" t="s">
        <v>2208</v>
      </c>
      <c r="C2209" s="1" t="s">
        <v>6317</v>
      </c>
      <c r="D2209" s="3">
        <v>2000</v>
      </c>
      <c r="E2209" s="4">
        <v>5671.11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284</v>
      </c>
      <c r="P2209">
        <f t="shared" si="137"/>
        <v>810.16</v>
      </c>
      <c r="Q2209" s="12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60" x14ac:dyDescent="0.25">
      <c r="A2210" s="10">
        <v>2208</v>
      </c>
      <c r="B2210" s="1" t="s">
        <v>2209</v>
      </c>
      <c r="C2210" s="1" t="s">
        <v>6318</v>
      </c>
      <c r="D2210" s="3">
        <v>1000</v>
      </c>
      <c r="E2210" s="4">
        <v>12879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1288</v>
      </c>
      <c r="P2210">
        <f t="shared" si="137"/>
        <v>536.63</v>
      </c>
      <c r="Q2210" s="12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45" x14ac:dyDescent="0.25">
      <c r="A2211" s="10">
        <v>2209</v>
      </c>
      <c r="B2211" s="1" t="s">
        <v>2210</v>
      </c>
      <c r="C2211" s="1" t="s">
        <v>6319</v>
      </c>
      <c r="D2211" s="3">
        <v>500</v>
      </c>
      <c r="E2211" s="4">
        <v>32865.300000000003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6573</v>
      </c>
      <c r="P2211">
        <f t="shared" si="137"/>
        <v>2191.02</v>
      </c>
      <c r="Q2211" s="12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60" x14ac:dyDescent="0.25">
      <c r="A2212" s="10">
        <v>2210</v>
      </c>
      <c r="B2212" s="1" t="s">
        <v>2211</v>
      </c>
      <c r="C2212" s="1" t="s">
        <v>6320</v>
      </c>
      <c r="D2212" s="3">
        <v>4000</v>
      </c>
      <c r="E2212" s="4">
        <v>2257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56</v>
      </c>
      <c r="P2212">
        <f t="shared" si="137"/>
        <v>31.35</v>
      </c>
      <c r="Q2212" s="12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60" x14ac:dyDescent="0.25">
      <c r="A2213" s="10">
        <v>2211</v>
      </c>
      <c r="B2213" s="1" t="s">
        <v>2212</v>
      </c>
      <c r="C2213" s="1" t="s">
        <v>6321</v>
      </c>
      <c r="D2213" s="3">
        <v>2500</v>
      </c>
      <c r="E2213" s="4">
        <v>4289.99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172</v>
      </c>
      <c r="P2213">
        <f t="shared" si="137"/>
        <v>35.75</v>
      </c>
      <c r="Q2213" s="12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60" x14ac:dyDescent="0.25">
      <c r="A2214" s="10">
        <v>2212</v>
      </c>
      <c r="B2214" s="1" t="s">
        <v>2213</v>
      </c>
      <c r="C2214" s="1" t="s">
        <v>6322</v>
      </c>
      <c r="D2214" s="3">
        <v>6000</v>
      </c>
      <c r="E2214" s="4">
        <v>1115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19</v>
      </c>
      <c r="P2214">
        <f t="shared" si="137"/>
        <v>9.07</v>
      </c>
      <c r="Q2214" s="12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75" x14ac:dyDescent="0.25">
      <c r="A2215" s="10">
        <v>2213</v>
      </c>
      <c r="B2215" s="1" t="s">
        <v>2214</v>
      </c>
      <c r="C2215" s="1" t="s">
        <v>6323</v>
      </c>
      <c r="D2215" s="3">
        <v>5</v>
      </c>
      <c r="E2215" s="4">
        <v>800211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16004220</v>
      </c>
      <c r="P2215">
        <f t="shared" si="137"/>
        <v>800211</v>
      </c>
      <c r="Q2215" s="12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5" x14ac:dyDescent="0.25">
      <c r="A2216" s="10">
        <v>2214</v>
      </c>
      <c r="B2216" s="1" t="s">
        <v>2215</v>
      </c>
      <c r="C2216" s="1" t="s">
        <v>6324</v>
      </c>
      <c r="D2216" s="3">
        <v>600</v>
      </c>
      <c r="E2216" s="4">
        <v>26182.5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4364</v>
      </c>
      <c r="P2216">
        <f t="shared" si="137"/>
        <v>1090.94</v>
      </c>
      <c r="Q2216" s="12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0" x14ac:dyDescent="0.25">
      <c r="A2217" s="10">
        <v>2215</v>
      </c>
      <c r="B2217" s="1" t="s">
        <v>2216</v>
      </c>
      <c r="C2217" s="1" t="s">
        <v>6325</v>
      </c>
      <c r="D2217" s="3">
        <v>550</v>
      </c>
      <c r="E2217" s="4">
        <v>28067.57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5103</v>
      </c>
      <c r="P2217">
        <f t="shared" si="137"/>
        <v>850.53</v>
      </c>
      <c r="Q2217" s="12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60" x14ac:dyDescent="0.25">
      <c r="A2218" s="10">
        <v>2216</v>
      </c>
      <c r="B2218" s="1" t="s">
        <v>2217</v>
      </c>
      <c r="C2218" s="1" t="s">
        <v>6326</v>
      </c>
      <c r="D2218" s="3">
        <v>300</v>
      </c>
      <c r="E2218" s="4">
        <v>67856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22619</v>
      </c>
      <c r="P2218">
        <f t="shared" si="137"/>
        <v>4846.8599999999997</v>
      </c>
      <c r="Q2218" s="12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60" x14ac:dyDescent="0.25">
      <c r="A2219" s="10">
        <v>2217</v>
      </c>
      <c r="B2219" s="1" t="s">
        <v>2218</v>
      </c>
      <c r="C2219" s="1" t="s">
        <v>6327</v>
      </c>
      <c r="D2219" s="3">
        <v>420</v>
      </c>
      <c r="E2219" s="4">
        <v>49811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11860</v>
      </c>
      <c r="P2219">
        <f t="shared" si="137"/>
        <v>5534.56</v>
      </c>
      <c r="Q2219" s="12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5" x14ac:dyDescent="0.25">
      <c r="A2220" s="10">
        <v>2218</v>
      </c>
      <c r="B2220" s="1" t="s">
        <v>2219</v>
      </c>
      <c r="C2220" s="1" t="s">
        <v>6328</v>
      </c>
      <c r="D2220" s="3">
        <v>2000</v>
      </c>
      <c r="E2220" s="4">
        <v>5673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284</v>
      </c>
      <c r="P2220">
        <f t="shared" si="137"/>
        <v>74.64</v>
      </c>
      <c r="Q2220" s="12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5" x14ac:dyDescent="0.25">
      <c r="A2221" s="10">
        <v>2219</v>
      </c>
      <c r="B2221" s="1" t="s">
        <v>2220</v>
      </c>
      <c r="C2221" s="1" t="s">
        <v>6329</v>
      </c>
      <c r="D2221" s="3">
        <v>1000</v>
      </c>
      <c r="E2221" s="4">
        <v>12929.35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1293</v>
      </c>
      <c r="P2221">
        <f t="shared" si="137"/>
        <v>680.49</v>
      </c>
      <c r="Q2221" s="12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5" x14ac:dyDescent="0.25">
      <c r="A2222" s="10">
        <v>2220</v>
      </c>
      <c r="B2222" s="1" t="s">
        <v>2221</v>
      </c>
      <c r="C2222" s="1" t="s">
        <v>6330</v>
      </c>
      <c r="D2222" s="3">
        <v>3500</v>
      </c>
      <c r="E2222" s="4">
        <v>2600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74</v>
      </c>
      <c r="P2222">
        <f t="shared" si="137"/>
        <v>37.68</v>
      </c>
      <c r="Q2222" s="12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5" x14ac:dyDescent="0.25">
      <c r="A2223" s="10">
        <v>2221</v>
      </c>
      <c r="B2223" s="1" t="s">
        <v>2222</v>
      </c>
      <c r="C2223" s="1" t="s">
        <v>6331</v>
      </c>
      <c r="D2223" s="3">
        <v>7500</v>
      </c>
      <c r="E2223" s="4">
        <v>880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12</v>
      </c>
      <c r="P2223">
        <f t="shared" si="137"/>
        <v>4.04</v>
      </c>
      <c r="Q2223" s="12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60" x14ac:dyDescent="0.25">
      <c r="A2224" s="10">
        <v>2222</v>
      </c>
      <c r="B2224" s="1" t="s">
        <v>2223</v>
      </c>
      <c r="C2224" s="1" t="s">
        <v>6332</v>
      </c>
      <c r="D2224" s="3">
        <v>500</v>
      </c>
      <c r="E2224" s="4">
        <v>32903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6581</v>
      </c>
      <c r="P2224">
        <f t="shared" si="137"/>
        <v>1096.77</v>
      </c>
      <c r="Q2224" s="12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60" x14ac:dyDescent="0.25">
      <c r="A2225" s="10">
        <v>2223</v>
      </c>
      <c r="B2225" s="1" t="s">
        <v>2224</v>
      </c>
      <c r="C2225" s="1" t="s">
        <v>6333</v>
      </c>
      <c r="D2225" s="3">
        <v>19500</v>
      </c>
      <c r="E2225" s="4">
        <v>85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0</v>
      </c>
      <c r="P2225">
        <f t="shared" si="137"/>
        <v>0.85</v>
      </c>
      <c r="Q2225" s="12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60" x14ac:dyDescent="0.25">
      <c r="A2226" s="10">
        <v>2224</v>
      </c>
      <c r="B2226" s="1" t="s">
        <v>2225</v>
      </c>
      <c r="C2226" s="1" t="s">
        <v>6334</v>
      </c>
      <c r="D2226" s="3">
        <v>10000</v>
      </c>
      <c r="E2226" s="4">
        <v>460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5</v>
      </c>
      <c r="P2226">
        <f t="shared" si="137"/>
        <v>1.55</v>
      </c>
      <c r="Q2226" s="12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60" x14ac:dyDescent="0.25">
      <c r="A2227" s="10">
        <v>2225</v>
      </c>
      <c r="B2227" s="1" t="s">
        <v>2226</v>
      </c>
      <c r="C2227" s="1" t="s">
        <v>6335</v>
      </c>
      <c r="D2227" s="3">
        <v>21000</v>
      </c>
      <c r="E2227" s="4">
        <v>50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0</v>
      </c>
      <c r="P2227">
        <f t="shared" si="137"/>
        <v>0.04</v>
      </c>
      <c r="Q2227" s="12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60" x14ac:dyDescent="0.25">
      <c r="A2228" s="10">
        <v>2226</v>
      </c>
      <c r="B2228" s="1" t="s">
        <v>2227</v>
      </c>
      <c r="C2228" s="1" t="s">
        <v>6336</v>
      </c>
      <c r="D2228" s="3">
        <v>18000</v>
      </c>
      <c r="E2228" s="4">
        <v>100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</v>
      </c>
      <c r="P2228">
        <f t="shared" si="137"/>
        <v>0.31</v>
      </c>
      <c r="Q2228" s="12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60" x14ac:dyDescent="0.25">
      <c r="A2229" s="10">
        <v>2227</v>
      </c>
      <c r="B2229" s="1" t="s">
        <v>2228</v>
      </c>
      <c r="C2229" s="1" t="s">
        <v>6337</v>
      </c>
      <c r="D2229" s="3">
        <v>13000</v>
      </c>
      <c r="E2229" s="4">
        <v>225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2</v>
      </c>
      <c r="P2229">
        <f t="shared" si="137"/>
        <v>0.75</v>
      </c>
      <c r="Q2229" s="12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60" x14ac:dyDescent="0.25">
      <c r="A2230" s="10">
        <v>2228</v>
      </c>
      <c r="B2230" s="1" t="s">
        <v>2229</v>
      </c>
      <c r="C2230" s="1" t="s">
        <v>6338</v>
      </c>
      <c r="D2230" s="3">
        <v>1000</v>
      </c>
      <c r="E2230" s="4">
        <v>12965.44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1297</v>
      </c>
      <c r="P2230">
        <f t="shared" si="137"/>
        <v>90.04</v>
      </c>
      <c r="Q2230" s="12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60" x14ac:dyDescent="0.25">
      <c r="A2231" s="10">
        <v>2229</v>
      </c>
      <c r="B2231" s="1" t="s">
        <v>2230</v>
      </c>
      <c r="C2231" s="1" t="s">
        <v>6339</v>
      </c>
      <c r="D2231" s="3">
        <v>8012</v>
      </c>
      <c r="E2231" s="4">
        <v>665.21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8</v>
      </c>
      <c r="P2231">
        <f t="shared" si="137"/>
        <v>1.23</v>
      </c>
      <c r="Q2231" s="12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60" x14ac:dyDescent="0.25">
      <c r="A2232" s="10">
        <v>2230</v>
      </c>
      <c r="B2232" s="1" t="s">
        <v>2231</v>
      </c>
      <c r="C2232" s="1" t="s">
        <v>6340</v>
      </c>
      <c r="D2232" s="3">
        <v>8500</v>
      </c>
      <c r="E2232" s="4">
        <v>645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8</v>
      </c>
      <c r="P2232">
        <f t="shared" si="137"/>
        <v>1.3</v>
      </c>
      <c r="Q2232" s="12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60" x14ac:dyDescent="0.25">
      <c r="A2233" s="10">
        <v>2231</v>
      </c>
      <c r="B2233" s="1" t="s">
        <v>2232</v>
      </c>
      <c r="C2233" s="1" t="s">
        <v>6341</v>
      </c>
      <c r="D2233" s="3">
        <v>2500</v>
      </c>
      <c r="E2233" s="4">
        <v>4296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172</v>
      </c>
      <c r="P2233">
        <f t="shared" si="137"/>
        <v>3.86</v>
      </c>
      <c r="Q2233" s="12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5" x14ac:dyDescent="0.25">
      <c r="A2234" s="10">
        <v>2232</v>
      </c>
      <c r="B2234" s="1" t="s">
        <v>2233</v>
      </c>
      <c r="C2234" s="1" t="s">
        <v>6342</v>
      </c>
      <c r="D2234" s="3">
        <v>5000</v>
      </c>
      <c r="E2234" s="4">
        <v>1651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33</v>
      </c>
      <c r="P2234">
        <f t="shared" si="137"/>
        <v>1.67</v>
      </c>
      <c r="Q2234" s="12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45" x14ac:dyDescent="0.25">
      <c r="A2235" s="10">
        <v>2233</v>
      </c>
      <c r="B2235" s="1" t="s">
        <v>2234</v>
      </c>
      <c r="C2235" s="1" t="s">
        <v>6343</v>
      </c>
      <c r="D2235" s="3">
        <v>2500</v>
      </c>
      <c r="E2235" s="4">
        <v>4303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172</v>
      </c>
      <c r="P2235">
        <f t="shared" si="137"/>
        <v>11.01</v>
      </c>
      <c r="Q2235" s="12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5" x14ac:dyDescent="0.25">
      <c r="A2236" s="10">
        <v>2234</v>
      </c>
      <c r="B2236" s="1" t="s">
        <v>2235</v>
      </c>
      <c r="C2236" s="1" t="s">
        <v>6344</v>
      </c>
      <c r="D2236" s="3">
        <v>100</v>
      </c>
      <c r="E2236" s="4">
        <v>201165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201165</v>
      </c>
      <c r="P2236">
        <f t="shared" si="137"/>
        <v>7184.46</v>
      </c>
      <c r="Q2236" s="12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45" x14ac:dyDescent="0.25">
      <c r="A2237" s="10">
        <v>2235</v>
      </c>
      <c r="B2237" s="1" t="s">
        <v>2236</v>
      </c>
      <c r="C2237" s="1" t="s">
        <v>6345</v>
      </c>
      <c r="D2237" s="3">
        <v>13000</v>
      </c>
      <c r="E2237" s="4">
        <v>225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2</v>
      </c>
      <c r="P2237">
        <f t="shared" si="137"/>
        <v>1.53</v>
      </c>
      <c r="Q2237" s="12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45" x14ac:dyDescent="0.25">
      <c r="A2238" s="10">
        <v>2236</v>
      </c>
      <c r="B2238" s="1" t="s">
        <v>2237</v>
      </c>
      <c r="C2238" s="1" t="s">
        <v>6346</v>
      </c>
      <c r="D2238" s="3">
        <v>2800</v>
      </c>
      <c r="E2238" s="4">
        <v>3760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134</v>
      </c>
      <c r="P2238">
        <f t="shared" si="137"/>
        <v>5.53</v>
      </c>
      <c r="Q2238" s="12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60" x14ac:dyDescent="0.25">
      <c r="A2239" s="10">
        <v>2237</v>
      </c>
      <c r="B2239" s="1" t="s">
        <v>2238</v>
      </c>
      <c r="C2239" s="1" t="s">
        <v>6347</v>
      </c>
      <c r="D2239" s="3">
        <v>18000</v>
      </c>
      <c r="E2239" s="4">
        <v>100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1</v>
      </c>
      <c r="P2239">
        <f t="shared" si="137"/>
        <v>0.1</v>
      </c>
      <c r="Q2239" s="12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0" x14ac:dyDescent="0.25">
      <c r="A2240" s="10">
        <v>2238</v>
      </c>
      <c r="B2240" s="1" t="s">
        <v>2239</v>
      </c>
      <c r="C2240" s="1" t="s">
        <v>6348</v>
      </c>
      <c r="D2240" s="3">
        <v>4000</v>
      </c>
      <c r="E2240" s="4">
        <v>2265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57</v>
      </c>
      <c r="P2240">
        <f t="shared" si="137"/>
        <v>28.67</v>
      </c>
      <c r="Q2240" s="12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0" x14ac:dyDescent="0.25">
      <c r="A2241" s="10">
        <v>2239</v>
      </c>
      <c r="B2241" s="1" t="s">
        <v>2240</v>
      </c>
      <c r="C2241" s="1" t="s">
        <v>6349</v>
      </c>
      <c r="D2241" s="3">
        <v>25000</v>
      </c>
      <c r="E2241" s="4">
        <v>34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0</v>
      </c>
      <c r="P2241">
        <f t="shared" si="137"/>
        <v>0.08</v>
      </c>
      <c r="Q2241" s="12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5" x14ac:dyDescent="0.25">
      <c r="A2242" s="10">
        <v>2240</v>
      </c>
      <c r="B2242" s="1" t="s">
        <v>2241</v>
      </c>
      <c r="C2242" s="1" t="s">
        <v>6350</v>
      </c>
      <c r="D2242" s="3">
        <v>5000</v>
      </c>
      <c r="E2242" s="4">
        <v>1655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33</v>
      </c>
      <c r="P2242">
        <f t="shared" si="137"/>
        <v>17.239999999999998</v>
      </c>
      <c r="Q2242" s="12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60" x14ac:dyDescent="0.25">
      <c r="A2243" s="10">
        <v>2241</v>
      </c>
      <c r="B2243" s="1" t="s">
        <v>2242</v>
      </c>
      <c r="C2243" s="1" t="s">
        <v>6351</v>
      </c>
      <c r="D2243" s="3">
        <v>1000</v>
      </c>
      <c r="E2243" s="4">
        <v>13014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1301</v>
      </c>
      <c r="P2243">
        <f t="shared" ref="P2243:P2306" si="141">IFERROR(ROUND(E2243/L2243,2),0)</f>
        <v>79.84</v>
      </c>
      <c r="Q2243" s="12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0" x14ac:dyDescent="0.25">
      <c r="A2244" s="10">
        <v>2242</v>
      </c>
      <c r="B2244" s="1" t="s">
        <v>2243</v>
      </c>
      <c r="C2244" s="1" t="s">
        <v>6352</v>
      </c>
      <c r="D2244" s="3">
        <v>10000</v>
      </c>
      <c r="E2244" s="4">
        <v>460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5</v>
      </c>
      <c r="P2244">
        <f t="shared" si="141"/>
        <v>0.18</v>
      </c>
      <c r="Q2244" s="12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60" x14ac:dyDescent="0.25">
      <c r="A2245" s="10">
        <v>2243</v>
      </c>
      <c r="B2245" s="1" t="s">
        <v>2244</v>
      </c>
      <c r="C2245" s="1" t="s">
        <v>6353</v>
      </c>
      <c r="D2245" s="3">
        <v>1</v>
      </c>
      <c r="E2245" s="4">
        <v>1052110.8700000001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105211087</v>
      </c>
      <c r="P2245">
        <f t="shared" si="141"/>
        <v>517.01</v>
      </c>
      <c r="Q2245" s="12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5" x14ac:dyDescent="0.25">
      <c r="A2246" s="10">
        <v>2244</v>
      </c>
      <c r="B2246" s="1" t="s">
        <v>2245</v>
      </c>
      <c r="C2246" s="1" t="s">
        <v>6354</v>
      </c>
      <c r="D2246" s="3">
        <v>5000</v>
      </c>
      <c r="E2246" s="4">
        <v>1655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33</v>
      </c>
      <c r="P2246">
        <f t="shared" si="141"/>
        <v>5.71</v>
      </c>
      <c r="Q2246" s="12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5" x14ac:dyDescent="0.25">
      <c r="A2247" s="10">
        <v>2245</v>
      </c>
      <c r="B2247" s="1" t="s">
        <v>2246</v>
      </c>
      <c r="C2247" s="1" t="s">
        <v>6355</v>
      </c>
      <c r="D2247" s="3">
        <v>4000</v>
      </c>
      <c r="E2247" s="4">
        <v>2270.37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57</v>
      </c>
      <c r="P2247">
        <f t="shared" si="141"/>
        <v>1.1499999999999999</v>
      </c>
      <c r="Q2247" s="12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60" x14ac:dyDescent="0.25">
      <c r="A2248" s="10">
        <v>2246</v>
      </c>
      <c r="B2248" s="1" t="s">
        <v>2247</v>
      </c>
      <c r="C2248" s="1" t="s">
        <v>6356</v>
      </c>
      <c r="D2248" s="3">
        <v>2500</v>
      </c>
      <c r="E2248" s="4">
        <v>4306.1099999999997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172</v>
      </c>
      <c r="P2248">
        <f t="shared" si="141"/>
        <v>75.55</v>
      </c>
      <c r="Q2248" s="12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45" x14ac:dyDescent="0.25">
      <c r="A2249" s="10">
        <v>2247</v>
      </c>
      <c r="B2249" s="1" t="s">
        <v>2248</v>
      </c>
      <c r="C2249" s="1" t="s">
        <v>6357</v>
      </c>
      <c r="D2249" s="3">
        <v>18500</v>
      </c>
      <c r="E2249" s="4">
        <v>94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</v>
      </c>
      <c r="P2249">
        <f t="shared" si="141"/>
        <v>0.25</v>
      </c>
      <c r="Q2249" s="12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60" x14ac:dyDescent="0.25">
      <c r="A2250" s="10">
        <v>2248</v>
      </c>
      <c r="B2250" s="1" t="s">
        <v>2249</v>
      </c>
      <c r="C2250" s="1" t="s">
        <v>6358</v>
      </c>
      <c r="D2250" s="3">
        <v>7000</v>
      </c>
      <c r="E2250" s="4">
        <v>1000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14</v>
      </c>
      <c r="P2250">
        <f t="shared" si="141"/>
        <v>7.81</v>
      </c>
      <c r="Q2250" s="12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45" x14ac:dyDescent="0.25">
      <c r="A2251" s="10">
        <v>2249</v>
      </c>
      <c r="B2251" s="1" t="s">
        <v>2250</v>
      </c>
      <c r="C2251" s="1" t="s">
        <v>6359</v>
      </c>
      <c r="D2251" s="3">
        <v>3500</v>
      </c>
      <c r="E2251" s="4">
        <v>2605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74</v>
      </c>
      <c r="P2251">
        <f t="shared" si="141"/>
        <v>14.47</v>
      </c>
      <c r="Q2251" s="12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5" x14ac:dyDescent="0.25">
      <c r="A2252" s="10">
        <v>2250</v>
      </c>
      <c r="B2252" s="1" t="s">
        <v>2251</v>
      </c>
      <c r="C2252" s="1" t="s">
        <v>6360</v>
      </c>
      <c r="D2252" s="3">
        <v>25000</v>
      </c>
      <c r="E2252" s="4">
        <v>34.950000000000003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0</v>
      </c>
      <c r="P2252">
        <f t="shared" si="141"/>
        <v>0.06</v>
      </c>
      <c r="Q2252" s="12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45" x14ac:dyDescent="0.25">
      <c r="A2253" s="10">
        <v>2251</v>
      </c>
      <c r="B2253" s="1" t="s">
        <v>2252</v>
      </c>
      <c r="C2253" s="1" t="s">
        <v>6361</v>
      </c>
      <c r="D2253" s="3">
        <v>8500</v>
      </c>
      <c r="E2253" s="4">
        <v>650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8</v>
      </c>
      <c r="P2253">
        <f t="shared" si="141"/>
        <v>1.35</v>
      </c>
      <c r="Q2253" s="12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60" x14ac:dyDescent="0.25">
      <c r="A2254" s="10">
        <v>2252</v>
      </c>
      <c r="B2254" s="1" t="s">
        <v>2253</v>
      </c>
      <c r="C2254" s="1" t="s">
        <v>6362</v>
      </c>
      <c r="D2254" s="3">
        <v>9000</v>
      </c>
      <c r="E2254" s="4">
        <v>631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7</v>
      </c>
      <c r="P2254">
        <f t="shared" si="141"/>
        <v>2.5299999999999998</v>
      </c>
      <c r="Q2254" s="12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60" x14ac:dyDescent="0.25">
      <c r="A2255" s="10">
        <v>2253</v>
      </c>
      <c r="B2255" s="1" t="s">
        <v>2254</v>
      </c>
      <c r="C2255" s="1" t="s">
        <v>6363</v>
      </c>
      <c r="D2255" s="3">
        <v>8000</v>
      </c>
      <c r="E2255" s="4">
        <v>745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9</v>
      </c>
      <c r="P2255">
        <f t="shared" si="141"/>
        <v>8.8699999999999992</v>
      </c>
      <c r="Q2255" s="12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45" x14ac:dyDescent="0.25">
      <c r="A2256" s="10">
        <v>2254</v>
      </c>
      <c r="B2256" s="1" t="s">
        <v>2255</v>
      </c>
      <c r="C2256" s="1" t="s">
        <v>6364</v>
      </c>
      <c r="D2256" s="3">
        <v>500</v>
      </c>
      <c r="E2256" s="4">
        <v>33006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6601</v>
      </c>
      <c r="P2256">
        <f t="shared" si="141"/>
        <v>167.54</v>
      </c>
      <c r="Q2256" s="12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0" x14ac:dyDescent="0.25">
      <c r="A2257" s="10">
        <v>2255</v>
      </c>
      <c r="B2257" s="1" t="s">
        <v>2256</v>
      </c>
      <c r="C2257" s="1" t="s">
        <v>6365</v>
      </c>
      <c r="D2257" s="3">
        <v>3950</v>
      </c>
      <c r="E2257" s="4">
        <v>2468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62</v>
      </c>
      <c r="P2257">
        <f t="shared" si="141"/>
        <v>9.11</v>
      </c>
      <c r="Q2257" s="12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5" x14ac:dyDescent="0.25">
      <c r="A2258" s="10">
        <v>2256</v>
      </c>
      <c r="B2258" s="1" t="s">
        <v>2257</v>
      </c>
      <c r="C2258" s="1" t="s">
        <v>6366</v>
      </c>
      <c r="D2258" s="3">
        <v>480</v>
      </c>
      <c r="E2258" s="4">
        <v>47327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9860</v>
      </c>
      <c r="P2258">
        <f t="shared" si="141"/>
        <v>946.54</v>
      </c>
      <c r="Q2258" s="12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60" x14ac:dyDescent="0.25">
      <c r="A2259" s="10">
        <v>2257</v>
      </c>
      <c r="B2259" s="1" t="s">
        <v>2258</v>
      </c>
      <c r="C2259" s="1" t="s">
        <v>6367</v>
      </c>
      <c r="D2259" s="3">
        <v>2500</v>
      </c>
      <c r="E2259" s="4">
        <v>4308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172</v>
      </c>
      <c r="P2259">
        <f t="shared" si="141"/>
        <v>25.49</v>
      </c>
      <c r="Q2259" s="12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0" x14ac:dyDescent="0.25">
      <c r="A2260" s="10">
        <v>2258</v>
      </c>
      <c r="B2260" s="1" t="s">
        <v>2259</v>
      </c>
      <c r="C2260" s="1" t="s">
        <v>6368</v>
      </c>
      <c r="D2260" s="3">
        <v>2200</v>
      </c>
      <c r="E2260" s="4">
        <v>5080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231</v>
      </c>
      <c r="P2260">
        <f t="shared" si="141"/>
        <v>24.78</v>
      </c>
      <c r="Q2260" s="12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60" x14ac:dyDescent="0.25">
      <c r="A2261" s="10">
        <v>2259</v>
      </c>
      <c r="B2261" s="1" t="s">
        <v>2260</v>
      </c>
      <c r="C2261" s="1" t="s">
        <v>6369</v>
      </c>
      <c r="D2261" s="3">
        <v>1000</v>
      </c>
      <c r="E2261" s="4">
        <v>13112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1311</v>
      </c>
      <c r="P2261">
        <f t="shared" si="141"/>
        <v>63.65</v>
      </c>
      <c r="Q2261" s="12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60" x14ac:dyDescent="0.25">
      <c r="A2262" s="10">
        <v>2260</v>
      </c>
      <c r="B2262" s="1" t="s">
        <v>2261</v>
      </c>
      <c r="C2262" s="1" t="s">
        <v>6370</v>
      </c>
      <c r="D2262" s="3">
        <v>2500</v>
      </c>
      <c r="E2262" s="4">
        <v>4310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172</v>
      </c>
      <c r="P2262">
        <f t="shared" si="141"/>
        <v>51.31</v>
      </c>
      <c r="Q2262" s="12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60" x14ac:dyDescent="0.25">
      <c r="A2263" s="10">
        <v>2261</v>
      </c>
      <c r="B2263" s="1" t="s">
        <v>2262</v>
      </c>
      <c r="C2263" s="1" t="s">
        <v>6371</v>
      </c>
      <c r="D2263" s="3">
        <v>1000</v>
      </c>
      <c r="E2263" s="4">
        <v>13114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1311</v>
      </c>
      <c r="P2263">
        <f t="shared" si="141"/>
        <v>62.45</v>
      </c>
      <c r="Q2263" s="12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45" x14ac:dyDescent="0.25">
      <c r="A2264" s="10">
        <v>2262</v>
      </c>
      <c r="B2264" s="1" t="s">
        <v>2263</v>
      </c>
      <c r="C2264" s="1" t="s">
        <v>6372</v>
      </c>
      <c r="D2264" s="3">
        <v>3300</v>
      </c>
      <c r="E2264" s="4">
        <v>2833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86</v>
      </c>
      <c r="P2264">
        <f t="shared" si="141"/>
        <v>15.65</v>
      </c>
      <c r="Q2264" s="12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45" x14ac:dyDescent="0.25">
      <c r="A2265" s="10">
        <v>2263</v>
      </c>
      <c r="B2265" s="1" t="s">
        <v>2264</v>
      </c>
      <c r="C2265" s="1" t="s">
        <v>6373</v>
      </c>
      <c r="D2265" s="3">
        <v>7500</v>
      </c>
      <c r="E2265" s="4">
        <v>881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12</v>
      </c>
      <c r="P2265">
        <f t="shared" si="141"/>
        <v>14.68</v>
      </c>
      <c r="Q2265" s="12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60" x14ac:dyDescent="0.25">
      <c r="A2266" s="10">
        <v>2264</v>
      </c>
      <c r="B2266" s="1" t="s">
        <v>2265</v>
      </c>
      <c r="C2266" s="1" t="s">
        <v>6374</v>
      </c>
      <c r="D2266" s="3">
        <v>6000</v>
      </c>
      <c r="E2266" s="4">
        <v>1115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19</v>
      </c>
      <c r="P2266">
        <f t="shared" si="141"/>
        <v>2.5099999999999998</v>
      </c>
      <c r="Q2266" s="12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60" x14ac:dyDescent="0.25">
      <c r="A2267" s="10">
        <v>2265</v>
      </c>
      <c r="B2267" s="1" t="s">
        <v>2266</v>
      </c>
      <c r="C2267" s="1" t="s">
        <v>6375</v>
      </c>
      <c r="D2267" s="3">
        <v>200</v>
      </c>
      <c r="E2267" s="4">
        <v>120249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60125</v>
      </c>
      <c r="P2267">
        <f t="shared" si="141"/>
        <v>7073.47</v>
      </c>
      <c r="Q2267" s="12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45" x14ac:dyDescent="0.25">
      <c r="A2268" s="10">
        <v>2266</v>
      </c>
      <c r="B2268" s="1" t="s">
        <v>2267</v>
      </c>
      <c r="C2268" s="1" t="s">
        <v>6376</v>
      </c>
      <c r="D2268" s="3">
        <v>1500</v>
      </c>
      <c r="E2268" s="4">
        <v>8190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546</v>
      </c>
      <c r="P2268">
        <f t="shared" si="141"/>
        <v>42.22</v>
      </c>
      <c r="Q2268" s="12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60" x14ac:dyDescent="0.25">
      <c r="A2269" s="10">
        <v>2267</v>
      </c>
      <c r="B2269" s="1" t="s">
        <v>2268</v>
      </c>
      <c r="C2269" s="1" t="s">
        <v>6377</v>
      </c>
      <c r="D2269" s="3">
        <v>20000</v>
      </c>
      <c r="E2269" s="4">
        <v>70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0</v>
      </c>
      <c r="P2269">
        <f t="shared" si="141"/>
        <v>0.17</v>
      </c>
      <c r="Q2269" s="12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60" x14ac:dyDescent="0.25">
      <c r="A2270" s="10">
        <v>2268</v>
      </c>
      <c r="B2270" s="1" t="s">
        <v>2269</v>
      </c>
      <c r="C2270" s="1" t="s">
        <v>6378</v>
      </c>
      <c r="D2270" s="3">
        <v>28000</v>
      </c>
      <c r="E2270" s="4">
        <v>20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0</v>
      </c>
      <c r="P2270">
        <f t="shared" si="141"/>
        <v>0.1</v>
      </c>
      <c r="Q2270" s="12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5" x14ac:dyDescent="0.25">
      <c r="A2271" s="10">
        <v>2269</v>
      </c>
      <c r="B2271" s="1" t="s">
        <v>2270</v>
      </c>
      <c r="C2271" s="1" t="s">
        <v>6379</v>
      </c>
      <c r="D2271" s="3">
        <v>2500</v>
      </c>
      <c r="E2271" s="4">
        <v>4313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173</v>
      </c>
      <c r="P2271">
        <f t="shared" si="141"/>
        <v>4.78</v>
      </c>
      <c r="Q2271" s="12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5" x14ac:dyDescent="0.25">
      <c r="A2272" s="10">
        <v>2270</v>
      </c>
      <c r="B2272" s="1" t="s">
        <v>2271</v>
      </c>
      <c r="C2272" s="1" t="s">
        <v>6380</v>
      </c>
      <c r="D2272" s="3">
        <v>25000</v>
      </c>
      <c r="E2272" s="4">
        <v>35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0</v>
      </c>
      <c r="P2272">
        <f t="shared" si="141"/>
        <v>0.02</v>
      </c>
      <c r="Q2272" s="12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60" x14ac:dyDescent="0.25">
      <c r="A2273" s="10">
        <v>2271</v>
      </c>
      <c r="B2273" s="1" t="s">
        <v>2272</v>
      </c>
      <c r="C2273" s="1" t="s">
        <v>6381</v>
      </c>
      <c r="D2273" s="3">
        <v>20000</v>
      </c>
      <c r="E2273" s="4">
        <v>70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0</v>
      </c>
      <c r="P2273">
        <f t="shared" si="141"/>
        <v>0.05</v>
      </c>
      <c r="Q2273" s="12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45" x14ac:dyDescent="0.25">
      <c r="A2274" s="10">
        <v>2272</v>
      </c>
      <c r="B2274" s="1" t="s">
        <v>2273</v>
      </c>
      <c r="C2274" s="1" t="s">
        <v>6382</v>
      </c>
      <c r="D2274" s="3">
        <v>1000</v>
      </c>
      <c r="E2274" s="4">
        <v>13121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1312</v>
      </c>
      <c r="P2274">
        <f t="shared" si="141"/>
        <v>13.9</v>
      </c>
      <c r="Q2274" s="12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60" x14ac:dyDescent="0.25">
      <c r="A2275" s="10">
        <v>2273</v>
      </c>
      <c r="B2275" s="1" t="s">
        <v>2274</v>
      </c>
      <c r="C2275" s="1" t="s">
        <v>6383</v>
      </c>
      <c r="D2275" s="3">
        <v>2500</v>
      </c>
      <c r="E2275" s="4">
        <v>4315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173</v>
      </c>
      <c r="P2275">
        <f t="shared" si="141"/>
        <v>29.35</v>
      </c>
      <c r="Q2275" s="12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60" x14ac:dyDescent="0.25">
      <c r="A2276" s="10">
        <v>2274</v>
      </c>
      <c r="B2276" s="1" t="s">
        <v>2275</v>
      </c>
      <c r="C2276" s="1" t="s">
        <v>6384</v>
      </c>
      <c r="D2276" s="3">
        <v>2500</v>
      </c>
      <c r="E2276" s="4">
        <v>4320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173</v>
      </c>
      <c r="P2276">
        <f t="shared" si="141"/>
        <v>43.64</v>
      </c>
      <c r="Q2276" s="12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5" x14ac:dyDescent="0.25">
      <c r="A2277" s="10">
        <v>2275</v>
      </c>
      <c r="B2277" s="1" t="s">
        <v>2276</v>
      </c>
      <c r="C2277" s="1" t="s">
        <v>6385</v>
      </c>
      <c r="D2277" s="3">
        <v>650</v>
      </c>
      <c r="E2277" s="4">
        <v>24505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3770</v>
      </c>
      <c r="P2277">
        <f t="shared" si="141"/>
        <v>310.19</v>
      </c>
      <c r="Q2277" s="12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60" x14ac:dyDescent="0.25">
      <c r="A2278" s="10">
        <v>2276</v>
      </c>
      <c r="B2278" s="1" t="s">
        <v>2277</v>
      </c>
      <c r="C2278" s="1" t="s">
        <v>6386</v>
      </c>
      <c r="D2278" s="3">
        <v>4589</v>
      </c>
      <c r="E2278" s="4">
        <v>2030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44</v>
      </c>
      <c r="P2278">
        <f t="shared" si="141"/>
        <v>27.07</v>
      </c>
      <c r="Q2278" s="12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60" x14ac:dyDescent="0.25">
      <c r="A2279" s="10">
        <v>2277</v>
      </c>
      <c r="B2279" s="1" t="s">
        <v>2278</v>
      </c>
      <c r="C2279" s="1" t="s">
        <v>6387</v>
      </c>
      <c r="D2279" s="3">
        <v>8500</v>
      </c>
      <c r="E2279" s="4">
        <v>650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8</v>
      </c>
      <c r="P2279">
        <f t="shared" si="141"/>
        <v>3.14</v>
      </c>
      <c r="Q2279" s="12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45" x14ac:dyDescent="0.25">
      <c r="A2280" s="10">
        <v>2278</v>
      </c>
      <c r="B2280" s="1" t="s">
        <v>2279</v>
      </c>
      <c r="C2280" s="1" t="s">
        <v>6388</v>
      </c>
      <c r="D2280" s="3">
        <v>2000</v>
      </c>
      <c r="E2280" s="4">
        <v>5680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284</v>
      </c>
      <c r="P2280">
        <f t="shared" si="141"/>
        <v>55.69</v>
      </c>
      <c r="Q2280" s="12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60" x14ac:dyDescent="0.25">
      <c r="A2281" s="10">
        <v>2279</v>
      </c>
      <c r="B2281" s="1" t="s">
        <v>2280</v>
      </c>
      <c r="C2281" s="1" t="s">
        <v>6389</v>
      </c>
      <c r="D2281" s="3">
        <v>1000</v>
      </c>
      <c r="E2281" s="4">
        <v>13163.5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1316</v>
      </c>
      <c r="P2281">
        <f t="shared" si="141"/>
        <v>411.36</v>
      </c>
      <c r="Q2281" s="12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60" x14ac:dyDescent="0.25">
      <c r="A2282" s="10">
        <v>2280</v>
      </c>
      <c r="B2282" s="1" t="s">
        <v>2281</v>
      </c>
      <c r="C2282" s="1" t="s">
        <v>6390</v>
      </c>
      <c r="D2282" s="3">
        <v>9800</v>
      </c>
      <c r="E2282" s="4">
        <v>592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6</v>
      </c>
      <c r="P2282">
        <f t="shared" si="141"/>
        <v>1.23</v>
      </c>
      <c r="Q2282" s="12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60" x14ac:dyDescent="0.25">
      <c r="A2283" s="10">
        <v>2281</v>
      </c>
      <c r="B2283" s="1" t="s">
        <v>2282</v>
      </c>
      <c r="C2283" s="1" t="s">
        <v>6391</v>
      </c>
      <c r="D2283" s="3">
        <v>300</v>
      </c>
      <c r="E2283" s="4">
        <v>69465.33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23155</v>
      </c>
      <c r="P2283">
        <f t="shared" si="141"/>
        <v>6315.03</v>
      </c>
      <c r="Q2283" s="12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45" x14ac:dyDescent="0.25">
      <c r="A2284" s="10">
        <v>2282</v>
      </c>
      <c r="B2284" s="1" t="s">
        <v>2283</v>
      </c>
      <c r="C2284" s="1" t="s">
        <v>6392</v>
      </c>
      <c r="D2284" s="3">
        <v>750</v>
      </c>
      <c r="E2284" s="4">
        <v>21316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2842</v>
      </c>
      <c r="P2284">
        <f t="shared" si="141"/>
        <v>1776.33</v>
      </c>
      <c r="Q2284" s="12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60" x14ac:dyDescent="0.25">
      <c r="A2285" s="10">
        <v>2283</v>
      </c>
      <c r="B2285" s="1" t="s">
        <v>2284</v>
      </c>
      <c r="C2285" s="1" t="s">
        <v>6393</v>
      </c>
      <c r="D2285" s="3">
        <v>3000</v>
      </c>
      <c r="E2285" s="4">
        <v>3171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106</v>
      </c>
      <c r="P2285">
        <f t="shared" si="141"/>
        <v>66.06</v>
      </c>
      <c r="Q2285" s="12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0" x14ac:dyDescent="0.25">
      <c r="A2286" s="10">
        <v>2284</v>
      </c>
      <c r="B2286" s="1" t="s">
        <v>2285</v>
      </c>
      <c r="C2286" s="1" t="s">
        <v>6394</v>
      </c>
      <c r="D2286" s="3">
        <v>6000</v>
      </c>
      <c r="E2286" s="4">
        <v>1119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19</v>
      </c>
      <c r="P2286">
        <f t="shared" si="141"/>
        <v>18.97</v>
      </c>
      <c r="Q2286" s="12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60" x14ac:dyDescent="0.25">
      <c r="A2287" s="10">
        <v>2285</v>
      </c>
      <c r="B2287" s="1" t="s">
        <v>2286</v>
      </c>
      <c r="C2287" s="1" t="s">
        <v>6395</v>
      </c>
      <c r="D2287" s="3">
        <v>3000</v>
      </c>
      <c r="E2287" s="4">
        <v>3172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106</v>
      </c>
      <c r="P2287">
        <f t="shared" si="141"/>
        <v>40.15</v>
      </c>
      <c r="Q2287" s="12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5" x14ac:dyDescent="0.25">
      <c r="A2288" s="10">
        <v>2286</v>
      </c>
      <c r="B2288" s="1" t="s">
        <v>2287</v>
      </c>
      <c r="C2288" s="1" t="s">
        <v>6396</v>
      </c>
      <c r="D2288" s="3">
        <v>1500</v>
      </c>
      <c r="E2288" s="4">
        <v>8191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546</v>
      </c>
      <c r="P2288">
        <f t="shared" si="141"/>
        <v>585.07000000000005</v>
      </c>
      <c r="Q2288" s="12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45" x14ac:dyDescent="0.25">
      <c r="A2289" s="10">
        <v>2287</v>
      </c>
      <c r="B2289" s="1" t="s">
        <v>2288</v>
      </c>
      <c r="C2289" s="1" t="s">
        <v>6397</v>
      </c>
      <c r="D2289" s="3">
        <v>4500</v>
      </c>
      <c r="E2289" s="4">
        <v>2053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46</v>
      </c>
      <c r="P2289">
        <f t="shared" si="141"/>
        <v>19.37</v>
      </c>
      <c r="Q2289" s="12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60" x14ac:dyDescent="0.25">
      <c r="A2290" s="10">
        <v>2288</v>
      </c>
      <c r="B2290" s="1" t="s">
        <v>2289</v>
      </c>
      <c r="C2290" s="1" t="s">
        <v>6398</v>
      </c>
      <c r="D2290" s="3">
        <v>1000</v>
      </c>
      <c r="E2290" s="4">
        <v>13180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1318</v>
      </c>
      <c r="P2290">
        <f t="shared" si="141"/>
        <v>527.20000000000005</v>
      </c>
      <c r="Q2290" s="12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60" x14ac:dyDescent="0.25">
      <c r="A2291" s="10">
        <v>2289</v>
      </c>
      <c r="B2291" s="1" t="s">
        <v>2290</v>
      </c>
      <c r="C2291" s="1" t="s">
        <v>6399</v>
      </c>
      <c r="D2291" s="3">
        <v>1500</v>
      </c>
      <c r="E2291" s="4">
        <v>8207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547</v>
      </c>
      <c r="P2291">
        <f t="shared" si="141"/>
        <v>328.28</v>
      </c>
      <c r="Q2291" s="12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45" x14ac:dyDescent="0.25">
      <c r="A2292" s="10">
        <v>2290</v>
      </c>
      <c r="B2292" s="1" t="s">
        <v>2291</v>
      </c>
      <c r="C2292" s="1" t="s">
        <v>6400</v>
      </c>
      <c r="D2292" s="3">
        <v>1500</v>
      </c>
      <c r="E2292" s="4">
        <v>8211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547</v>
      </c>
      <c r="P2292">
        <f t="shared" si="141"/>
        <v>283.14</v>
      </c>
      <c r="Q2292" s="12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60" x14ac:dyDescent="0.25">
      <c r="A2293" s="10">
        <v>2291</v>
      </c>
      <c r="B2293" s="1" t="s">
        <v>2292</v>
      </c>
      <c r="C2293" s="1" t="s">
        <v>6401</v>
      </c>
      <c r="D2293" s="3">
        <v>2500</v>
      </c>
      <c r="E2293" s="4">
        <v>4340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174</v>
      </c>
      <c r="P2293">
        <f t="shared" si="141"/>
        <v>100.93</v>
      </c>
      <c r="Q2293" s="12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60" x14ac:dyDescent="0.25">
      <c r="A2294" s="10">
        <v>2292</v>
      </c>
      <c r="B2294" s="1" t="s">
        <v>2293</v>
      </c>
      <c r="C2294" s="1" t="s">
        <v>6402</v>
      </c>
      <c r="D2294" s="3">
        <v>2000</v>
      </c>
      <c r="E2294" s="4">
        <v>5696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285</v>
      </c>
      <c r="P2294">
        <f t="shared" si="141"/>
        <v>123.83</v>
      </c>
      <c r="Q2294" s="12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0" x14ac:dyDescent="0.25">
      <c r="A2295" s="10">
        <v>2293</v>
      </c>
      <c r="B2295" s="1" t="s">
        <v>2294</v>
      </c>
      <c r="C2295" s="1" t="s">
        <v>6403</v>
      </c>
      <c r="D2295" s="3">
        <v>850</v>
      </c>
      <c r="E2295" s="4">
        <v>18221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2144</v>
      </c>
      <c r="P2295">
        <f t="shared" si="141"/>
        <v>674.85</v>
      </c>
      <c r="Q2295" s="12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60" x14ac:dyDescent="0.25">
      <c r="A2296" s="10">
        <v>2294</v>
      </c>
      <c r="B2296" s="1" t="s">
        <v>2295</v>
      </c>
      <c r="C2296" s="1" t="s">
        <v>6404</v>
      </c>
      <c r="D2296" s="3">
        <v>5000</v>
      </c>
      <c r="E2296" s="4">
        <v>1656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33</v>
      </c>
      <c r="P2296">
        <f t="shared" si="141"/>
        <v>14.79</v>
      </c>
      <c r="Q2296" s="12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60" x14ac:dyDescent="0.25">
      <c r="A2297" s="10">
        <v>2295</v>
      </c>
      <c r="B2297" s="1" t="s">
        <v>2296</v>
      </c>
      <c r="C2297" s="1" t="s">
        <v>6405</v>
      </c>
      <c r="D2297" s="3">
        <v>1200</v>
      </c>
      <c r="E2297" s="4">
        <v>10390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866</v>
      </c>
      <c r="P2297">
        <f t="shared" si="141"/>
        <v>305.58999999999997</v>
      </c>
      <c r="Q2297" s="12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45" x14ac:dyDescent="0.25">
      <c r="A2298" s="10">
        <v>2296</v>
      </c>
      <c r="B2298" s="1" t="s">
        <v>2297</v>
      </c>
      <c r="C2298" s="1" t="s">
        <v>6406</v>
      </c>
      <c r="D2298" s="3">
        <v>7000</v>
      </c>
      <c r="E2298" s="4">
        <v>1000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</v>
      </c>
      <c r="P2298">
        <f t="shared" si="141"/>
        <v>6.9</v>
      </c>
      <c r="Q2298" s="12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0" x14ac:dyDescent="0.25">
      <c r="A2299" s="10">
        <v>2297</v>
      </c>
      <c r="B2299" s="1" t="s">
        <v>2298</v>
      </c>
      <c r="C2299" s="1" t="s">
        <v>6407</v>
      </c>
      <c r="D2299" s="3">
        <v>1000</v>
      </c>
      <c r="E2299" s="4">
        <v>13228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1323</v>
      </c>
      <c r="P2299">
        <f t="shared" si="141"/>
        <v>696.21</v>
      </c>
      <c r="Q2299" s="12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45" x14ac:dyDescent="0.25">
      <c r="A2300" s="10">
        <v>2298</v>
      </c>
      <c r="B2300" s="1" t="s">
        <v>2299</v>
      </c>
      <c r="C2300" s="1" t="s">
        <v>6408</v>
      </c>
      <c r="D2300" s="3">
        <v>30000</v>
      </c>
      <c r="E2300" s="4">
        <v>14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0</v>
      </c>
      <c r="P2300">
        <f t="shared" si="141"/>
        <v>0.05</v>
      </c>
      <c r="Q2300" s="12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45" x14ac:dyDescent="0.25">
      <c r="A2301" s="10">
        <v>2299</v>
      </c>
      <c r="B2301" s="1" t="s">
        <v>2300</v>
      </c>
      <c r="C2301" s="1" t="s">
        <v>6409</v>
      </c>
      <c r="D2301" s="3">
        <v>300</v>
      </c>
      <c r="E2301" s="4">
        <v>71748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23916</v>
      </c>
      <c r="P2301">
        <f t="shared" si="141"/>
        <v>5124.8599999999997</v>
      </c>
      <c r="Q2301" s="12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5" x14ac:dyDescent="0.25">
      <c r="A2302" s="10">
        <v>2300</v>
      </c>
      <c r="B2302" s="1" t="s">
        <v>2301</v>
      </c>
      <c r="C2302" s="1" t="s">
        <v>6410</v>
      </c>
      <c r="D2302" s="3">
        <v>800</v>
      </c>
      <c r="E2302" s="4">
        <v>19434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2429</v>
      </c>
      <c r="P2302">
        <f t="shared" si="141"/>
        <v>2776.29</v>
      </c>
      <c r="Q2302" s="12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0" x14ac:dyDescent="0.25">
      <c r="A2303" s="10">
        <v>2301</v>
      </c>
      <c r="B2303" s="1" t="s">
        <v>2302</v>
      </c>
      <c r="C2303" s="1" t="s">
        <v>6411</v>
      </c>
      <c r="D2303" s="3">
        <v>5000</v>
      </c>
      <c r="E2303" s="4">
        <v>1660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33</v>
      </c>
      <c r="P2303">
        <f t="shared" si="141"/>
        <v>7.87</v>
      </c>
      <c r="Q2303" s="12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5" x14ac:dyDescent="0.25">
      <c r="A2304" s="10">
        <v>2302</v>
      </c>
      <c r="B2304" s="1" t="s">
        <v>2303</v>
      </c>
      <c r="C2304" s="1" t="s">
        <v>6412</v>
      </c>
      <c r="D2304" s="3">
        <v>2300</v>
      </c>
      <c r="E2304" s="4">
        <v>5045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219</v>
      </c>
      <c r="P2304">
        <f t="shared" si="141"/>
        <v>59.35</v>
      </c>
      <c r="Q2304" s="12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60" x14ac:dyDescent="0.25">
      <c r="A2305" s="10">
        <v>2303</v>
      </c>
      <c r="B2305" s="1" t="s">
        <v>2304</v>
      </c>
      <c r="C2305" s="1" t="s">
        <v>6413</v>
      </c>
      <c r="D2305" s="3">
        <v>6450</v>
      </c>
      <c r="E2305" s="4">
        <v>1035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16</v>
      </c>
      <c r="P2305">
        <f t="shared" si="141"/>
        <v>10.050000000000001</v>
      </c>
      <c r="Q2305" s="12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45" x14ac:dyDescent="0.25">
      <c r="A2306" s="10">
        <v>2304</v>
      </c>
      <c r="B2306" s="1" t="s">
        <v>2305</v>
      </c>
      <c r="C2306" s="1" t="s">
        <v>6414</v>
      </c>
      <c r="D2306" s="3">
        <v>6000</v>
      </c>
      <c r="E2306" s="4">
        <v>1120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19</v>
      </c>
      <c r="P2306">
        <f t="shared" si="141"/>
        <v>9.91</v>
      </c>
      <c r="Q2306" s="12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60" x14ac:dyDescent="0.25">
      <c r="A2307" s="10">
        <v>2305</v>
      </c>
      <c r="B2307" s="1" t="s">
        <v>2306</v>
      </c>
      <c r="C2307" s="1" t="s">
        <v>6415</v>
      </c>
      <c r="D2307" s="3">
        <v>18000</v>
      </c>
      <c r="E2307" s="4">
        <v>100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</v>
      </c>
      <c r="P2307">
        <f t="shared" ref="P2307:P2370" si="145">IFERROR(ROUND(E2307/L2307,2),0)</f>
        <v>0.6</v>
      </c>
      <c r="Q2307" s="12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5" x14ac:dyDescent="0.25">
      <c r="A2308" s="10">
        <v>2306</v>
      </c>
      <c r="B2308" s="1" t="s">
        <v>2307</v>
      </c>
      <c r="C2308" s="1" t="s">
        <v>6416</v>
      </c>
      <c r="D2308" s="3">
        <v>3500</v>
      </c>
      <c r="E2308" s="4">
        <v>2606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74</v>
      </c>
      <c r="P2308">
        <f t="shared" si="145"/>
        <v>35.700000000000003</v>
      </c>
      <c r="Q2308" s="12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5" x14ac:dyDescent="0.25">
      <c r="A2309" s="10">
        <v>2307</v>
      </c>
      <c r="B2309" s="1" t="s">
        <v>2308</v>
      </c>
      <c r="C2309" s="1" t="s">
        <v>6417</v>
      </c>
      <c r="D2309" s="3">
        <v>1964.47</v>
      </c>
      <c r="E2309" s="4">
        <v>6780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345</v>
      </c>
      <c r="P2309">
        <f t="shared" si="145"/>
        <v>90.4</v>
      </c>
      <c r="Q2309" s="12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60" x14ac:dyDescent="0.25">
      <c r="A2310" s="10">
        <v>2308</v>
      </c>
      <c r="B2310" s="1" t="s">
        <v>2309</v>
      </c>
      <c r="C2310" s="1" t="s">
        <v>6418</v>
      </c>
      <c r="D2310" s="3">
        <v>50000</v>
      </c>
      <c r="E2310" s="4">
        <v>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0</v>
      </c>
      <c r="P2310">
        <f t="shared" si="145"/>
        <v>0</v>
      </c>
      <c r="Q2310" s="12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5" x14ac:dyDescent="0.25">
      <c r="A2311" s="10">
        <v>2309</v>
      </c>
      <c r="B2311" s="1" t="s">
        <v>2310</v>
      </c>
      <c r="C2311" s="1" t="s">
        <v>6419</v>
      </c>
      <c r="D2311" s="3">
        <v>6000</v>
      </c>
      <c r="E2311" s="4">
        <v>1123.47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19</v>
      </c>
      <c r="P2311">
        <f t="shared" si="145"/>
        <v>10.5</v>
      </c>
      <c r="Q2311" s="12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60" x14ac:dyDescent="0.25">
      <c r="A2312" s="10">
        <v>2310</v>
      </c>
      <c r="B2312" s="1" t="s">
        <v>2311</v>
      </c>
      <c r="C2312" s="1" t="s">
        <v>6420</v>
      </c>
      <c r="D2312" s="3">
        <v>18500</v>
      </c>
      <c r="E2312" s="4">
        <v>94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1</v>
      </c>
      <c r="P2312">
        <f t="shared" si="145"/>
        <v>0.08</v>
      </c>
      <c r="Q2312" s="12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5" x14ac:dyDescent="0.25">
      <c r="A2313" s="10">
        <v>2311</v>
      </c>
      <c r="B2313" s="1" t="s">
        <v>2312</v>
      </c>
      <c r="C2313" s="1" t="s">
        <v>6421</v>
      </c>
      <c r="D2313" s="3">
        <v>9000</v>
      </c>
      <c r="E2313" s="4">
        <v>631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7</v>
      </c>
      <c r="P2313">
        <f t="shared" si="145"/>
        <v>6.07</v>
      </c>
      <c r="Q2313" s="12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5" x14ac:dyDescent="0.25">
      <c r="A2314" s="10">
        <v>2312</v>
      </c>
      <c r="B2314" s="1" t="s">
        <v>2313</v>
      </c>
      <c r="C2314" s="1" t="s">
        <v>6422</v>
      </c>
      <c r="D2314" s="3">
        <v>3000</v>
      </c>
      <c r="E2314" s="4">
        <v>3175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106</v>
      </c>
      <c r="P2314">
        <f t="shared" si="145"/>
        <v>40.19</v>
      </c>
      <c r="Q2314" s="12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0" x14ac:dyDescent="0.25">
      <c r="A2315" s="10">
        <v>2313</v>
      </c>
      <c r="B2315" s="1" t="s">
        <v>2314</v>
      </c>
      <c r="C2315" s="1" t="s">
        <v>6423</v>
      </c>
      <c r="D2315" s="3">
        <v>5000</v>
      </c>
      <c r="E2315" s="4">
        <v>1660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33</v>
      </c>
      <c r="P2315">
        <f t="shared" si="145"/>
        <v>10.57</v>
      </c>
      <c r="Q2315" s="12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60" x14ac:dyDescent="0.25">
      <c r="A2316" s="10">
        <v>2314</v>
      </c>
      <c r="B2316" s="1" t="s">
        <v>2315</v>
      </c>
      <c r="C2316" s="1" t="s">
        <v>6424</v>
      </c>
      <c r="D2316" s="3">
        <v>1200</v>
      </c>
      <c r="E2316" s="4">
        <v>10420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868</v>
      </c>
      <c r="P2316">
        <f t="shared" si="145"/>
        <v>208.4</v>
      </c>
      <c r="Q2316" s="12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45" x14ac:dyDescent="0.25">
      <c r="A2317" s="10">
        <v>2315</v>
      </c>
      <c r="B2317" s="1" t="s">
        <v>2316</v>
      </c>
      <c r="C2317" s="1" t="s">
        <v>6425</v>
      </c>
      <c r="D2317" s="3">
        <v>2500</v>
      </c>
      <c r="E2317" s="4">
        <v>4340.7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174</v>
      </c>
      <c r="P2317">
        <f t="shared" si="145"/>
        <v>67.819999999999993</v>
      </c>
      <c r="Q2317" s="12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60" x14ac:dyDescent="0.25">
      <c r="A2318" s="10">
        <v>2316</v>
      </c>
      <c r="B2318" s="1" t="s">
        <v>2317</v>
      </c>
      <c r="C2318" s="1" t="s">
        <v>6426</v>
      </c>
      <c r="D2318" s="3">
        <v>15000</v>
      </c>
      <c r="E2318" s="4">
        <v>153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</v>
      </c>
      <c r="P2318">
        <f t="shared" si="145"/>
        <v>0.77</v>
      </c>
      <c r="Q2318" s="12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5" x14ac:dyDescent="0.25">
      <c r="A2319" s="10">
        <v>2317</v>
      </c>
      <c r="B2319" s="1" t="s">
        <v>2318</v>
      </c>
      <c r="C2319" s="1" t="s">
        <v>6427</v>
      </c>
      <c r="D2319" s="3">
        <v>400</v>
      </c>
      <c r="E2319" s="4">
        <v>52198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13050</v>
      </c>
      <c r="P2319">
        <f t="shared" si="145"/>
        <v>2372.64</v>
      </c>
      <c r="Q2319" s="12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0" x14ac:dyDescent="0.25">
      <c r="A2320" s="10">
        <v>2318</v>
      </c>
      <c r="B2320" s="1" t="s">
        <v>2319</v>
      </c>
      <c r="C2320" s="1" t="s">
        <v>6428</v>
      </c>
      <c r="D2320" s="3">
        <v>5000</v>
      </c>
      <c r="E2320" s="4">
        <v>1661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33</v>
      </c>
      <c r="P2320">
        <f t="shared" si="145"/>
        <v>10.19</v>
      </c>
      <c r="Q2320" s="12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5" x14ac:dyDescent="0.25">
      <c r="A2321" s="10">
        <v>2319</v>
      </c>
      <c r="B2321" s="1" t="s">
        <v>2320</v>
      </c>
      <c r="C2321" s="1" t="s">
        <v>6429</v>
      </c>
      <c r="D2321" s="3">
        <v>3000</v>
      </c>
      <c r="E2321" s="4">
        <v>3178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106</v>
      </c>
      <c r="P2321">
        <f t="shared" si="145"/>
        <v>41.27</v>
      </c>
      <c r="Q2321" s="12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60" x14ac:dyDescent="0.25">
      <c r="A2322" s="10">
        <v>2320</v>
      </c>
      <c r="B2322" s="1" t="s">
        <v>2321</v>
      </c>
      <c r="C2322" s="1" t="s">
        <v>6430</v>
      </c>
      <c r="D2322" s="3">
        <v>5000</v>
      </c>
      <c r="E2322" s="4">
        <v>1661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33</v>
      </c>
      <c r="P2322">
        <f t="shared" si="145"/>
        <v>18.66</v>
      </c>
      <c r="Q2322" s="12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45" x14ac:dyDescent="0.25">
      <c r="A2323" s="10">
        <v>2321</v>
      </c>
      <c r="B2323" s="1" t="s">
        <v>2322</v>
      </c>
      <c r="C2323" s="1" t="s">
        <v>6431</v>
      </c>
      <c r="D2323" s="3">
        <v>10557</v>
      </c>
      <c r="E2323" s="4">
        <v>300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</v>
      </c>
      <c r="P2323">
        <f t="shared" si="145"/>
        <v>4.6900000000000004</v>
      </c>
      <c r="Q2323" s="12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45" x14ac:dyDescent="0.25">
      <c r="A2324" s="10">
        <v>2322</v>
      </c>
      <c r="B2324" s="1" t="s">
        <v>2323</v>
      </c>
      <c r="C2324" s="1" t="s">
        <v>6432</v>
      </c>
      <c r="D2324" s="3">
        <v>2700</v>
      </c>
      <c r="E2324" s="4">
        <v>3902.5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145</v>
      </c>
      <c r="P2324">
        <f t="shared" si="145"/>
        <v>975.63</v>
      </c>
      <c r="Q2324" s="12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45" x14ac:dyDescent="0.25">
      <c r="A2325" s="10">
        <v>2323</v>
      </c>
      <c r="B2325" s="1" t="s">
        <v>2324</v>
      </c>
      <c r="C2325" s="1" t="s">
        <v>6433</v>
      </c>
      <c r="D2325" s="3">
        <v>250</v>
      </c>
      <c r="E2325" s="4">
        <v>97273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38909</v>
      </c>
      <c r="P2325">
        <f t="shared" si="145"/>
        <v>24318.25</v>
      </c>
      <c r="Q2325" s="12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45" x14ac:dyDescent="0.25">
      <c r="A2326" s="10">
        <v>2324</v>
      </c>
      <c r="B2326" s="1" t="s">
        <v>2325</v>
      </c>
      <c r="C2326" s="1" t="s">
        <v>6434</v>
      </c>
      <c r="D2326" s="3">
        <v>7500</v>
      </c>
      <c r="E2326" s="4">
        <v>881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12</v>
      </c>
      <c r="P2326">
        <f t="shared" si="145"/>
        <v>14.44</v>
      </c>
      <c r="Q2326" s="12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60" x14ac:dyDescent="0.25">
      <c r="A2327" s="10">
        <v>2325</v>
      </c>
      <c r="B2327" s="1" t="s">
        <v>2326</v>
      </c>
      <c r="C2327" s="1" t="s">
        <v>6435</v>
      </c>
      <c r="D2327" s="3">
        <v>1000</v>
      </c>
      <c r="E2327" s="4">
        <v>13279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1328</v>
      </c>
      <c r="P2327">
        <f t="shared" si="145"/>
        <v>1897</v>
      </c>
      <c r="Q2327" s="12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60" x14ac:dyDescent="0.25">
      <c r="A2328" s="10">
        <v>2326</v>
      </c>
      <c r="B2328" s="1" t="s">
        <v>2327</v>
      </c>
      <c r="C2328" s="1" t="s">
        <v>6436</v>
      </c>
      <c r="D2328" s="3">
        <v>15000</v>
      </c>
      <c r="E2328" s="4">
        <v>153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153</v>
      </c>
      <c r="Q2328" s="12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45" x14ac:dyDescent="0.25">
      <c r="A2329" s="10">
        <v>2327</v>
      </c>
      <c r="B2329" s="1" t="s">
        <v>2328</v>
      </c>
      <c r="C2329" s="1" t="s">
        <v>6437</v>
      </c>
      <c r="D2329" s="3">
        <v>35000</v>
      </c>
      <c r="E2329" s="4">
        <v>6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0</v>
      </c>
      <c r="P2329">
        <f t="shared" si="145"/>
        <v>0</v>
      </c>
      <c r="Q2329" s="12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0" x14ac:dyDescent="0.25">
      <c r="A2330" s="10">
        <v>2328</v>
      </c>
      <c r="B2330" s="1" t="s">
        <v>2329</v>
      </c>
      <c r="C2330" s="1" t="s">
        <v>6438</v>
      </c>
      <c r="D2330" s="3">
        <v>10000</v>
      </c>
      <c r="E2330" s="4">
        <v>460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5</v>
      </c>
      <c r="P2330">
        <f t="shared" si="145"/>
        <v>0.86</v>
      </c>
      <c r="Q2330" s="12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5" x14ac:dyDescent="0.25">
      <c r="A2331" s="10">
        <v>2329</v>
      </c>
      <c r="B2331" s="1" t="s">
        <v>2330</v>
      </c>
      <c r="C2331" s="1" t="s">
        <v>6439</v>
      </c>
      <c r="D2331" s="3">
        <v>25000</v>
      </c>
      <c r="E2331" s="4">
        <v>35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0</v>
      </c>
      <c r="P2331">
        <f t="shared" si="145"/>
        <v>0.28000000000000003</v>
      </c>
      <c r="Q2331" s="12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60" x14ac:dyDescent="0.25">
      <c r="A2332" s="10">
        <v>2330</v>
      </c>
      <c r="B2332" s="1" t="s">
        <v>2331</v>
      </c>
      <c r="C2332" s="1" t="s">
        <v>6440</v>
      </c>
      <c r="D2332" s="3">
        <v>35000</v>
      </c>
      <c r="E2332" s="4">
        <v>6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0</v>
      </c>
      <c r="P2332">
        <f t="shared" si="145"/>
        <v>0.04</v>
      </c>
      <c r="Q2332" s="12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45" x14ac:dyDescent="0.25">
      <c r="A2333" s="10">
        <v>2331</v>
      </c>
      <c r="B2333" s="1" t="s">
        <v>2332</v>
      </c>
      <c r="C2333" s="1" t="s">
        <v>6441</v>
      </c>
      <c r="D2333" s="3">
        <v>8000</v>
      </c>
      <c r="E2333" s="4">
        <v>746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9</v>
      </c>
      <c r="P2333">
        <f t="shared" si="145"/>
        <v>2.64</v>
      </c>
      <c r="Q2333" s="12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60" x14ac:dyDescent="0.25">
      <c r="A2334" s="10">
        <v>2332</v>
      </c>
      <c r="B2334" s="1" t="s">
        <v>2333</v>
      </c>
      <c r="C2334" s="1" t="s">
        <v>6442</v>
      </c>
      <c r="D2334" s="3">
        <v>25000</v>
      </c>
      <c r="E2334" s="4">
        <v>35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0</v>
      </c>
      <c r="P2334">
        <f t="shared" si="145"/>
        <v>0.1</v>
      </c>
      <c r="Q2334" s="12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60" x14ac:dyDescent="0.25">
      <c r="A2335" s="10">
        <v>2333</v>
      </c>
      <c r="B2335" s="1" t="s">
        <v>2334</v>
      </c>
      <c r="C2335" s="1" t="s">
        <v>6443</v>
      </c>
      <c r="D2335" s="3">
        <v>600</v>
      </c>
      <c r="E2335" s="4">
        <v>26233.45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4372</v>
      </c>
      <c r="P2335">
        <f t="shared" si="145"/>
        <v>279.08</v>
      </c>
      <c r="Q2335" s="12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45" x14ac:dyDescent="0.25">
      <c r="A2336" s="10">
        <v>2334</v>
      </c>
      <c r="B2336" s="1" t="s">
        <v>2335</v>
      </c>
      <c r="C2336" s="1" t="s">
        <v>6444</v>
      </c>
      <c r="D2336" s="3">
        <v>4000</v>
      </c>
      <c r="E2336" s="4">
        <v>2280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57</v>
      </c>
      <c r="P2336">
        <f t="shared" si="145"/>
        <v>34.03</v>
      </c>
      <c r="Q2336" s="12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60" x14ac:dyDescent="0.25">
      <c r="A2337" s="10">
        <v>2335</v>
      </c>
      <c r="B2337" s="1" t="s">
        <v>2336</v>
      </c>
      <c r="C2337" s="1" t="s">
        <v>6445</v>
      </c>
      <c r="D2337" s="3">
        <v>25000</v>
      </c>
      <c r="E2337" s="4">
        <v>35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0</v>
      </c>
      <c r="P2337">
        <f t="shared" si="145"/>
        <v>0.16</v>
      </c>
      <c r="Q2337" s="12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45" x14ac:dyDescent="0.25">
      <c r="A2338" s="10">
        <v>2336</v>
      </c>
      <c r="B2338" s="1" t="s">
        <v>2337</v>
      </c>
      <c r="C2338" s="1" t="s">
        <v>6446</v>
      </c>
      <c r="D2338" s="3">
        <v>20000</v>
      </c>
      <c r="E2338" s="4">
        <v>70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0</v>
      </c>
      <c r="P2338">
        <f t="shared" si="145"/>
        <v>0.03</v>
      </c>
      <c r="Q2338" s="12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45" x14ac:dyDescent="0.25">
      <c r="A2339" s="10">
        <v>2337</v>
      </c>
      <c r="B2339" s="1" t="s">
        <v>2338</v>
      </c>
      <c r="C2339" s="1" t="s">
        <v>6447</v>
      </c>
      <c r="D2339" s="3">
        <v>12000</v>
      </c>
      <c r="E2339" s="4">
        <v>270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2</v>
      </c>
      <c r="P2339">
        <f t="shared" si="145"/>
        <v>1.51</v>
      </c>
      <c r="Q2339" s="12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5" x14ac:dyDescent="0.25">
      <c r="A2340" s="10">
        <v>2338</v>
      </c>
      <c r="B2340" s="1" t="s">
        <v>2339</v>
      </c>
      <c r="C2340" s="1" t="s">
        <v>6448</v>
      </c>
      <c r="D2340" s="3">
        <v>15000</v>
      </c>
      <c r="E2340" s="4">
        <v>153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</v>
      </c>
      <c r="P2340">
        <f t="shared" si="145"/>
        <v>1.24</v>
      </c>
      <c r="Q2340" s="12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60" x14ac:dyDescent="0.25">
      <c r="A2341" s="10">
        <v>2339</v>
      </c>
      <c r="B2341" s="1" t="s">
        <v>2340</v>
      </c>
      <c r="C2341" s="1" t="s">
        <v>6449</v>
      </c>
      <c r="D2341" s="3">
        <v>25000</v>
      </c>
      <c r="E2341" s="4">
        <v>35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0</v>
      </c>
      <c r="P2341">
        <f t="shared" si="145"/>
        <v>0.03</v>
      </c>
      <c r="Q2341" s="12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45" x14ac:dyDescent="0.25">
      <c r="A2342" s="10">
        <v>2340</v>
      </c>
      <c r="B2342" s="1" t="s">
        <v>2341</v>
      </c>
      <c r="C2342" s="1" t="s">
        <v>6450</v>
      </c>
      <c r="D2342" s="3">
        <v>40000</v>
      </c>
      <c r="E2342" s="4">
        <v>3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0</v>
      </c>
      <c r="P2342">
        <f t="shared" si="145"/>
        <v>0.01</v>
      </c>
      <c r="Q2342" s="12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45" x14ac:dyDescent="0.25">
      <c r="A2343" s="10">
        <v>2341</v>
      </c>
      <c r="B2343" s="1" t="s">
        <v>2342</v>
      </c>
      <c r="C2343" s="1" t="s">
        <v>6451</v>
      </c>
      <c r="D2343" s="3">
        <v>5000</v>
      </c>
      <c r="E2343" s="4">
        <v>1665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33</v>
      </c>
      <c r="P2343">
        <f t="shared" si="145"/>
        <v>0</v>
      </c>
      <c r="Q2343" s="12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60" x14ac:dyDescent="0.25">
      <c r="A2344" s="10">
        <v>2342</v>
      </c>
      <c r="B2344" s="1" t="s">
        <v>2343</v>
      </c>
      <c r="C2344" s="1" t="s">
        <v>6452</v>
      </c>
      <c r="D2344" s="3">
        <v>5500</v>
      </c>
      <c r="E2344" s="4">
        <v>1225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22</v>
      </c>
      <c r="P2344">
        <f t="shared" si="145"/>
        <v>0</v>
      </c>
      <c r="Q2344" s="12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60" x14ac:dyDescent="0.25">
      <c r="A2345" s="10">
        <v>2343</v>
      </c>
      <c r="B2345" s="1" t="s">
        <v>2344</v>
      </c>
      <c r="C2345" s="1" t="s">
        <v>6453</v>
      </c>
      <c r="D2345" s="3">
        <v>10000</v>
      </c>
      <c r="E2345" s="4">
        <v>460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5</v>
      </c>
      <c r="P2345">
        <f t="shared" si="145"/>
        <v>460</v>
      </c>
      <c r="Q2345" s="12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60" x14ac:dyDescent="0.25">
      <c r="A2346" s="10">
        <v>2344</v>
      </c>
      <c r="B2346" s="1" t="s">
        <v>2345</v>
      </c>
      <c r="C2346" s="1" t="s">
        <v>6454</v>
      </c>
      <c r="D2346" s="3">
        <v>1000</v>
      </c>
      <c r="E2346" s="4">
        <v>13293.8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1329</v>
      </c>
      <c r="P2346">
        <f t="shared" si="145"/>
        <v>13293.8</v>
      </c>
      <c r="Q2346" s="12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60" x14ac:dyDescent="0.25">
      <c r="A2347" s="10">
        <v>2345</v>
      </c>
      <c r="B2347" s="1" t="s">
        <v>2346</v>
      </c>
      <c r="C2347" s="1" t="s">
        <v>6455</v>
      </c>
      <c r="D2347" s="3">
        <v>3000</v>
      </c>
      <c r="E2347" s="4">
        <v>3185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106</v>
      </c>
      <c r="P2347">
        <f t="shared" si="145"/>
        <v>0</v>
      </c>
      <c r="Q2347" s="12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45" x14ac:dyDescent="0.25">
      <c r="A2348" s="10">
        <v>2346</v>
      </c>
      <c r="B2348" s="1" t="s">
        <v>2347</v>
      </c>
      <c r="C2348" s="1" t="s">
        <v>6456</v>
      </c>
      <c r="D2348" s="3">
        <v>60000</v>
      </c>
      <c r="E2348" s="4">
        <v>0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0</v>
      </c>
      <c r="Q2348" s="12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45" x14ac:dyDescent="0.25">
      <c r="A2349" s="10">
        <v>2347</v>
      </c>
      <c r="B2349" s="1" t="s">
        <v>2348</v>
      </c>
      <c r="C2349" s="1" t="s">
        <v>6457</v>
      </c>
      <c r="D2349" s="3">
        <v>1000</v>
      </c>
      <c r="E2349" s="4">
        <v>13296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1330</v>
      </c>
      <c r="P2349">
        <f t="shared" si="145"/>
        <v>13296</v>
      </c>
      <c r="Q2349" s="12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60" x14ac:dyDescent="0.25">
      <c r="A2350" s="10">
        <v>2348</v>
      </c>
      <c r="B2350" s="1" t="s">
        <v>2349</v>
      </c>
      <c r="C2350" s="1" t="s">
        <v>6458</v>
      </c>
      <c r="D2350" s="3">
        <v>70000</v>
      </c>
      <c r="E2350" s="4">
        <v>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0</v>
      </c>
      <c r="Q2350" s="12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5" x14ac:dyDescent="0.25">
      <c r="A2351" s="10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2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45" x14ac:dyDescent="0.25">
      <c r="A2352" s="10">
        <v>2350</v>
      </c>
      <c r="B2352" s="1" t="s">
        <v>2351</v>
      </c>
      <c r="C2352" s="1" t="s">
        <v>6460</v>
      </c>
      <c r="D2352" s="3">
        <v>50000</v>
      </c>
      <c r="E2352" s="4">
        <v>1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2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0" x14ac:dyDescent="0.25">
      <c r="A2353" s="10">
        <v>2351</v>
      </c>
      <c r="B2353" s="1" t="s">
        <v>2352</v>
      </c>
      <c r="C2353" s="1" t="s">
        <v>6461</v>
      </c>
      <c r="D2353" s="3">
        <v>18900</v>
      </c>
      <c r="E2353" s="4">
        <v>90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0</v>
      </c>
      <c r="P2353">
        <f t="shared" si="145"/>
        <v>12.86</v>
      </c>
      <c r="Q2353" s="12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45" x14ac:dyDescent="0.25">
      <c r="A2354" s="10">
        <v>2352</v>
      </c>
      <c r="B2354" s="1" t="s">
        <v>2353</v>
      </c>
      <c r="C2354" s="1" t="s">
        <v>6462</v>
      </c>
      <c r="D2354" s="3">
        <v>2000</v>
      </c>
      <c r="E2354" s="4">
        <v>5700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285</v>
      </c>
      <c r="P2354">
        <f t="shared" si="145"/>
        <v>0</v>
      </c>
      <c r="Q2354" s="12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60" x14ac:dyDescent="0.25">
      <c r="A2355" s="10">
        <v>2353</v>
      </c>
      <c r="B2355" s="1" t="s">
        <v>2354</v>
      </c>
      <c r="C2355" s="1" t="s">
        <v>6463</v>
      </c>
      <c r="D2355" s="3">
        <v>1000</v>
      </c>
      <c r="E2355" s="4">
        <v>13323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1332</v>
      </c>
      <c r="P2355">
        <f t="shared" si="145"/>
        <v>0</v>
      </c>
      <c r="Q2355" s="12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45" x14ac:dyDescent="0.25">
      <c r="A2356" s="10">
        <v>2354</v>
      </c>
      <c r="B2356" s="1" t="s">
        <v>2355</v>
      </c>
      <c r="C2356" s="1" t="s">
        <v>6464</v>
      </c>
      <c r="D2356" s="3">
        <v>35000</v>
      </c>
      <c r="E2356" s="4">
        <v>7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7</v>
      </c>
      <c r="Q2356" s="12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45" x14ac:dyDescent="0.25">
      <c r="A2357" s="10">
        <v>2355</v>
      </c>
      <c r="B2357" s="1" t="s">
        <v>2356</v>
      </c>
      <c r="C2357" s="1" t="s">
        <v>6465</v>
      </c>
      <c r="D2357" s="3">
        <v>8000</v>
      </c>
      <c r="E2357" s="4">
        <v>750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9</v>
      </c>
      <c r="P2357">
        <f t="shared" si="145"/>
        <v>375</v>
      </c>
      <c r="Q2357" s="12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0" x14ac:dyDescent="0.25">
      <c r="A2358" s="10">
        <v>2356</v>
      </c>
      <c r="B2358" s="1" t="s">
        <v>2357</v>
      </c>
      <c r="C2358" s="1" t="s">
        <v>6466</v>
      </c>
      <c r="D2358" s="3">
        <v>10000</v>
      </c>
      <c r="E2358" s="4">
        <v>460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5</v>
      </c>
      <c r="P2358">
        <f t="shared" si="145"/>
        <v>0</v>
      </c>
      <c r="Q2358" s="12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45" x14ac:dyDescent="0.25">
      <c r="A2359" s="10">
        <v>2357</v>
      </c>
      <c r="B2359" s="1" t="s">
        <v>2358</v>
      </c>
      <c r="C2359" s="1" t="s">
        <v>6467</v>
      </c>
      <c r="D2359" s="3">
        <v>27000</v>
      </c>
      <c r="E2359" s="4">
        <v>21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2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45" x14ac:dyDescent="0.25">
      <c r="A2360" s="10">
        <v>2358</v>
      </c>
      <c r="B2360" s="1" t="s">
        <v>2359</v>
      </c>
      <c r="C2360" s="1" t="s">
        <v>6468</v>
      </c>
      <c r="D2360" s="3">
        <v>1500</v>
      </c>
      <c r="E2360" s="4">
        <v>8211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547</v>
      </c>
      <c r="P2360">
        <f t="shared" si="145"/>
        <v>0</v>
      </c>
      <c r="Q2360" s="12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5" x14ac:dyDescent="0.25">
      <c r="A2361" s="10">
        <v>2359</v>
      </c>
      <c r="B2361" s="1" t="s">
        <v>2360</v>
      </c>
      <c r="C2361" s="1" t="s">
        <v>6469</v>
      </c>
      <c r="D2361" s="3">
        <v>7500</v>
      </c>
      <c r="E2361" s="4">
        <v>881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12</v>
      </c>
      <c r="P2361">
        <f t="shared" si="145"/>
        <v>293.67</v>
      </c>
      <c r="Q2361" s="12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45" x14ac:dyDescent="0.25">
      <c r="A2362" s="10">
        <v>2360</v>
      </c>
      <c r="B2362" s="1" t="s">
        <v>2361</v>
      </c>
      <c r="C2362" s="1" t="s">
        <v>6470</v>
      </c>
      <c r="D2362" s="3">
        <v>5000</v>
      </c>
      <c r="E2362" s="4">
        <v>1668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33</v>
      </c>
      <c r="P2362">
        <f t="shared" si="145"/>
        <v>1668</v>
      </c>
      <c r="Q2362" s="12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60" x14ac:dyDescent="0.25">
      <c r="A2363" s="10">
        <v>2361</v>
      </c>
      <c r="B2363" s="1" t="s">
        <v>2362</v>
      </c>
      <c r="C2363" s="1" t="s">
        <v>6471</v>
      </c>
      <c r="D2363" s="3">
        <v>200</v>
      </c>
      <c r="E2363" s="4">
        <v>123444.12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61722</v>
      </c>
      <c r="P2363">
        <f t="shared" si="145"/>
        <v>0</v>
      </c>
      <c r="Q2363" s="12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45" x14ac:dyDescent="0.25">
      <c r="A2364" s="10">
        <v>2362</v>
      </c>
      <c r="B2364" s="1" t="s">
        <v>2363</v>
      </c>
      <c r="C2364" s="1" t="s">
        <v>6472</v>
      </c>
      <c r="D2364" s="3">
        <v>420</v>
      </c>
      <c r="E2364" s="4">
        <v>49830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11864</v>
      </c>
      <c r="P2364">
        <f t="shared" si="145"/>
        <v>24915</v>
      </c>
      <c r="Q2364" s="12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60" x14ac:dyDescent="0.25">
      <c r="A2365" s="10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2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45" x14ac:dyDescent="0.25">
      <c r="A2366" s="10">
        <v>2364</v>
      </c>
      <c r="B2366" s="1" t="s">
        <v>2365</v>
      </c>
      <c r="C2366" s="1" t="s">
        <v>6474</v>
      </c>
      <c r="D2366" s="3">
        <v>128</v>
      </c>
      <c r="E2366" s="4">
        <v>170271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133024</v>
      </c>
      <c r="P2366">
        <f t="shared" si="145"/>
        <v>0</v>
      </c>
      <c r="Q2366" s="12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60" x14ac:dyDescent="0.25">
      <c r="A2367" s="10">
        <v>2365</v>
      </c>
      <c r="B2367" s="1" t="s">
        <v>2366</v>
      </c>
      <c r="C2367" s="1" t="s">
        <v>6475</v>
      </c>
      <c r="D2367" s="3">
        <v>1000</v>
      </c>
      <c r="E2367" s="4">
        <v>13383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1338</v>
      </c>
      <c r="P2367">
        <f t="shared" si="145"/>
        <v>0</v>
      </c>
      <c r="Q2367" s="12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45" x14ac:dyDescent="0.25">
      <c r="A2368" s="10">
        <v>2366</v>
      </c>
      <c r="B2368" s="1" t="s">
        <v>2367</v>
      </c>
      <c r="C2368" s="1" t="s">
        <v>6476</v>
      </c>
      <c r="D2368" s="3">
        <v>25000</v>
      </c>
      <c r="E2368" s="4">
        <v>35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0</v>
      </c>
      <c r="P2368">
        <f t="shared" si="145"/>
        <v>1.3</v>
      </c>
      <c r="Q2368" s="12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60" x14ac:dyDescent="0.25">
      <c r="A2369" s="10">
        <v>2367</v>
      </c>
      <c r="B2369" s="1" t="s">
        <v>2368</v>
      </c>
      <c r="C2369" s="1" t="s">
        <v>6477</v>
      </c>
      <c r="D2369" s="3">
        <v>50000</v>
      </c>
      <c r="E2369" s="4">
        <v>1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0</v>
      </c>
      <c r="P2369">
        <f t="shared" si="145"/>
        <v>7.0000000000000007E-2</v>
      </c>
      <c r="Q2369" s="12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60" x14ac:dyDescent="0.25">
      <c r="A2370" s="10">
        <v>2368</v>
      </c>
      <c r="B2370" s="1" t="s">
        <v>2369</v>
      </c>
      <c r="C2370" s="1" t="s">
        <v>6478</v>
      </c>
      <c r="D2370" s="3">
        <v>40000</v>
      </c>
      <c r="E2370" s="4">
        <v>3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1.5</v>
      </c>
      <c r="Q2370" s="12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60" x14ac:dyDescent="0.25">
      <c r="A2371" s="10">
        <v>2369</v>
      </c>
      <c r="B2371" s="1" t="s">
        <v>2370</v>
      </c>
      <c r="C2371" s="1" t="s">
        <v>6479</v>
      </c>
      <c r="D2371" s="3">
        <v>25000</v>
      </c>
      <c r="E2371" s="4">
        <v>35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2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60" x14ac:dyDescent="0.25">
      <c r="A2372" s="10">
        <v>2370</v>
      </c>
      <c r="B2372" s="1" t="s">
        <v>2371</v>
      </c>
      <c r="C2372" s="1" t="s">
        <v>6480</v>
      </c>
      <c r="D2372" s="3">
        <v>25000</v>
      </c>
      <c r="E2372" s="4">
        <v>35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8.75</v>
      </c>
      <c r="Q2372" s="12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60" x14ac:dyDescent="0.25">
      <c r="A2373" s="10">
        <v>2371</v>
      </c>
      <c r="B2373" s="1" t="s">
        <v>2372</v>
      </c>
      <c r="C2373" s="1" t="s">
        <v>6481</v>
      </c>
      <c r="D2373" s="3">
        <v>2000</v>
      </c>
      <c r="E2373" s="4">
        <v>5713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286</v>
      </c>
      <c r="P2373">
        <f t="shared" si="149"/>
        <v>0</v>
      </c>
      <c r="Q2373" s="12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60" x14ac:dyDescent="0.25">
      <c r="A2374" s="10">
        <v>2372</v>
      </c>
      <c r="B2374" s="1" t="s">
        <v>2373</v>
      </c>
      <c r="C2374" s="1" t="s">
        <v>6482</v>
      </c>
      <c r="D2374" s="3">
        <v>5500</v>
      </c>
      <c r="E2374" s="4">
        <v>1235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22</v>
      </c>
      <c r="P2374">
        <f t="shared" si="149"/>
        <v>205.83</v>
      </c>
      <c r="Q2374" s="12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0" x14ac:dyDescent="0.25">
      <c r="A2375" s="10">
        <v>2373</v>
      </c>
      <c r="B2375" s="1" t="s">
        <v>2374</v>
      </c>
      <c r="C2375" s="1" t="s">
        <v>6483</v>
      </c>
      <c r="D2375" s="3">
        <v>850000</v>
      </c>
      <c r="E2375" s="4">
        <v>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0</v>
      </c>
      <c r="Q2375" s="12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60" x14ac:dyDescent="0.25">
      <c r="A2376" s="10">
        <v>2374</v>
      </c>
      <c r="B2376" s="1" t="s">
        <v>2375</v>
      </c>
      <c r="C2376" s="1" t="s">
        <v>6484</v>
      </c>
      <c r="D2376" s="3">
        <v>22000</v>
      </c>
      <c r="E2376" s="4">
        <v>50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50</v>
      </c>
      <c r="Q2376" s="12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60" x14ac:dyDescent="0.25">
      <c r="A2377" s="10">
        <v>2375</v>
      </c>
      <c r="B2377" s="1" t="s">
        <v>2376</v>
      </c>
      <c r="C2377" s="1" t="s">
        <v>6485</v>
      </c>
      <c r="D2377" s="3">
        <v>10000</v>
      </c>
      <c r="E2377" s="4">
        <v>463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5</v>
      </c>
      <c r="P2377">
        <f t="shared" si="149"/>
        <v>0</v>
      </c>
      <c r="Q2377" s="12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5" x14ac:dyDescent="0.25">
      <c r="A2378" s="10">
        <v>2376</v>
      </c>
      <c r="B2378" s="1" t="s">
        <v>2377</v>
      </c>
      <c r="C2378" s="1" t="s">
        <v>6486</v>
      </c>
      <c r="D2378" s="3">
        <v>3000</v>
      </c>
      <c r="E2378" s="4">
        <v>3186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106</v>
      </c>
      <c r="P2378">
        <f t="shared" si="149"/>
        <v>796.5</v>
      </c>
      <c r="Q2378" s="12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45" x14ac:dyDescent="0.25">
      <c r="A2379" s="10">
        <v>2377</v>
      </c>
      <c r="B2379" s="1" t="s">
        <v>2378</v>
      </c>
      <c r="C2379" s="1" t="s">
        <v>6487</v>
      </c>
      <c r="D2379" s="3">
        <v>2500</v>
      </c>
      <c r="E2379" s="4">
        <v>4343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174</v>
      </c>
      <c r="P2379">
        <f t="shared" si="149"/>
        <v>0</v>
      </c>
      <c r="Q2379" s="12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45" x14ac:dyDescent="0.25">
      <c r="A2380" s="1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2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45" x14ac:dyDescent="0.25">
      <c r="A2381" s="10">
        <v>2379</v>
      </c>
      <c r="B2381" s="1" t="s">
        <v>2380</v>
      </c>
      <c r="C2381" s="1" t="s">
        <v>6489</v>
      </c>
      <c r="D2381" s="3">
        <v>30000</v>
      </c>
      <c r="E2381" s="4">
        <v>14.5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2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45" x14ac:dyDescent="0.25">
      <c r="A2382" s="10">
        <v>2380</v>
      </c>
      <c r="B2382" s="1" t="s">
        <v>2381</v>
      </c>
      <c r="C2382" s="1" t="s">
        <v>6490</v>
      </c>
      <c r="D2382" s="3">
        <v>15000</v>
      </c>
      <c r="E2382" s="4">
        <v>155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1</v>
      </c>
      <c r="P2382">
        <f t="shared" si="149"/>
        <v>51.67</v>
      </c>
      <c r="Q2382" s="12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45" x14ac:dyDescent="0.25">
      <c r="A2383" s="10">
        <v>2381</v>
      </c>
      <c r="B2383" s="1" t="s">
        <v>2382</v>
      </c>
      <c r="C2383" s="1" t="s">
        <v>6491</v>
      </c>
      <c r="D2383" s="3">
        <v>86350</v>
      </c>
      <c r="E2383" s="4">
        <v>0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0</v>
      </c>
      <c r="P2383">
        <f t="shared" si="149"/>
        <v>0</v>
      </c>
      <c r="Q2383" s="12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60" x14ac:dyDescent="0.25">
      <c r="A2384" s="10">
        <v>2382</v>
      </c>
      <c r="B2384" s="1" t="s">
        <v>2383</v>
      </c>
      <c r="C2384" s="1" t="s">
        <v>6492</v>
      </c>
      <c r="D2384" s="3">
        <v>3000</v>
      </c>
      <c r="E2384" s="4">
        <v>3190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106</v>
      </c>
      <c r="P2384">
        <f t="shared" si="149"/>
        <v>1595</v>
      </c>
      <c r="Q2384" s="12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60" x14ac:dyDescent="0.25">
      <c r="A2385" s="10">
        <v>2383</v>
      </c>
      <c r="B2385" s="1" t="s">
        <v>2384</v>
      </c>
      <c r="C2385" s="1" t="s">
        <v>6493</v>
      </c>
      <c r="D2385" s="3">
        <v>10000</v>
      </c>
      <c r="E2385" s="4">
        <v>463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5</v>
      </c>
      <c r="P2385">
        <f t="shared" si="149"/>
        <v>154.33000000000001</v>
      </c>
      <c r="Q2385" s="12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60" x14ac:dyDescent="0.25">
      <c r="A2386" s="10">
        <v>2384</v>
      </c>
      <c r="B2386" s="1" t="s">
        <v>2385</v>
      </c>
      <c r="C2386" s="1" t="s">
        <v>6494</v>
      </c>
      <c r="D2386" s="3">
        <v>1000</v>
      </c>
      <c r="E2386" s="4">
        <v>13451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1345</v>
      </c>
      <c r="P2386">
        <f t="shared" si="149"/>
        <v>1681.38</v>
      </c>
      <c r="Q2386" s="12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60" x14ac:dyDescent="0.25">
      <c r="A2387" s="10">
        <v>2385</v>
      </c>
      <c r="B2387" s="1" t="s">
        <v>2386</v>
      </c>
      <c r="C2387" s="1" t="s">
        <v>6495</v>
      </c>
      <c r="D2387" s="3">
        <v>65000</v>
      </c>
      <c r="E2387" s="4">
        <v>0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0</v>
      </c>
      <c r="P2387">
        <f t="shared" si="149"/>
        <v>0</v>
      </c>
      <c r="Q2387" s="12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45" x14ac:dyDescent="0.25">
      <c r="A2388" s="10">
        <v>2386</v>
      </c>
      <c r="B2388" s="1" t="s">
        <v>2387</v>
      </c>
      <c r="C2388" s="1" t="s">
        <v>6496</v>
      </c>
      <c r="D2388" s="3">
        <v>30000</v>
      </c>
      <c r="E2388" s="4">
        <v>15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2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60" x14ac:dyDescent="0.25">
      <c r="A2389" s="10">
        <v>2387</v>
      </c>
      <c r="B2389" s="1" t="s">
        <v>2388</v>
      </c>
      <c r="C2389" s="1" t="s">
        <v>6497</v>
      </c>
      <c r="D2389" s="3">
        <v>150000</v>
      </c>
      <c r="E2389" s="4">
        <v>0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0</v>
      </c>
      <c r="P2389">
        <f t="shared" si="149"/>
        <v>0</v>
      </c>
      <c r="Q2389" s="12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60" x14ac:dyDescent="0.25">
      <c r="A2390" s="10">
        <v>2388</v>
      </c>
      <c r="B2390" s="1" t="s">
        <v>2389</v>
      </c>
      <c r="C2390" s="1" t="s">
        <v>6498</v>
      </c>
      <c r="D2390" s="3">
        <v>37000</v>
      </c>
      <c r="E2390" s="4">
        <v>5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0</v>
      </c>
      <c r="P2390">
        <f t="shared" si="149"/>
        <v>0.63</v>
      </c>
      <c r="Q2390" s="12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60" x14ac:dyDescent="0.25">
      <c r="A2391" s="10">
        <v>2389</v>
      </c>
      <c r="B2391" s="1" t="s">
        <v>2390</v>
      </c>
      <c r="C2391" s="1" t="s">
        <v>6499</v>
      </c>
      <c r="D2391" s="3">
        <v>16000</v>
      </c>
      <c r="E2391" s="4">
        <v>109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1</v>
      </c>
      <c r="P2391">
        <f t="shared" si="149"/>
        <v>109</v>
      </c>
      <c r="Q2391" s="12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60" x14ac:dyDescent="0.25">
      <c r="A2392" s="10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2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0" x14ac:dyDescent="0.25">
      <c r="A2393" s="10">
        <v>2391</v>
      </c>
      <c r="B2393" s="1" t="s">
        <v>2392</v>
      </c>
      <c r="C2393" s="1" t="s">
        <v>6501</v>
      </c>
      <c r="D2393" s="3">
        <v>20000</v>
      </c>
      <c r="E2393" s="4">
        <v>70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70</v>
      </c>
      <c r="Q2393" s="12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60" x14ac:dyDescent="0.25">
      <c r="A2394" s="10">
        <v>2392</v>
      </c>
      <c r="B2394" s="1" t="s">
        <v>2393</v>
      </c>
      <c r="C2394" s="1" t="s">
        <v>6502</v>
      </c>
      <c r="D2394" s="3">
        <v>4200</v>
      </c>
      <c r="E2394" s="4">
        <v>2100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50</v>
      </c>
      <c r="P2394">
        <f t="shared" si="149"/>
        <v>0</v>
      </c>
      <c r="Q2394" s="12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60" x14ac:dyDescent="0.25">
      <c r="A2395" s="10">
        <v>2393</v>
      </c>
      <c r="B2395" s="1" t="s">
        <v>2394</v>
      </c>
      <c r="C2395" s="1" t="s">
        <v>6503</v>
      </c>
      <c r="D2395" s="3">
        <v>100000</v>
      </c>
      <c r="E2395" s="4">
        <v>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0</v>
      </c>
      <c r="Q2395" s="12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60" x14ac:dyDescent="0.25">
      <c r="A2396" s="10">
        <v>2394</v>
      </c>
      <c r="B2396" s="1" t="s">
        <v>2395</v>
      </c>
      <c r="C2396" s="1" t="s">
        <v>6504</v>
      </c>
      <c r="D2396" s="3">
        <v>5000</v>
      </c>
      <c r="E2396" s="4">
        <v>1669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33</v>
      </c>
      <c r="P2396">
        <f t="shared" si="149"/>
        <v>834.5</v>
      </c>
      <c r="Q2396" s="12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45" x14ac:dyDescent="0.25">
      <c r="A2397" s="10">
        <v>2395</v>
      </c>
      <c r="B2397" s="1" t="s">
        <v>2396</v>
      </c>
      <c r="C2397" s="1" t="s">
        <v>6505</v>
      </c>
      <c r="D2397" s="3">
        <v>33000</v>
      </c>
      <c r="E2397" s="4">
        <v>10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2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45" x14ac:dyDescent="0.25">
      <c r="A2398" s="10">
        <v>2396</v>
      </c>
      <c r="B2398" s="1" t="s">
        <v>2397</v>
      </c>
      <c r="C2398" s="1" t="s">
        <v>6506</v>
      </c>
      <c r="D2398" s="3">
        <v>5000</v>
      </c>
      <c r="E2398" s="4">
        <v>1671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33</v>
      </c>
      <c r="P2398">
        <f t="shared" si="149"/>
        <v>1671</v>
      </c>
      <c r="Q2398" s="12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60" x14ac:dyDescent="0.25">
      <c r="A2399" s="10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2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60" x14ac:dyDescent="0.25">
      <c r="A2400" s="10">
        <v>2398</v>
      </c>
      <c r="B2400" s="1" t="s">
        <v>2399</v>
      </c>
      <c r="C2400" s="1" t="s">
        <v>6508</v>
      </c>
      <c r="D2400" s="3">
        <v>4000</v>
      </c>
      <c r="E2400" s="4">
        <v>2282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57</v>
      </c>
      <c r="P2400">
        <f t="shared" si="149"/>
        <v>0</v>
      </c>
      <c r="Q2400" s="12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45" x14ac:dyDescent="0.25">
      <c r="A2401" s="10">
        <v>2399</v>
      </c>
      <c r="B2401" s="1" t="s">
        <v>2400</v>
      </c>
      <c r="C2401" s="1" t="s">
        <v>6509</v>
      </c>
      <c r="D2401" s="3">
        <v>13000</v>
      </c>
      <c r="E2401" s="4">
        <v>225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2</v>
      </c>
      <c r="P2401">
        <f t="shared" si="149"/>
        <v>0</v>
      </c>
      <c r="Q2401" s="12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60" x14ac:dyDescent="0.25">
      <c r="A2402" s="10">
        <v>2400</v>
      </c>
      <c r="B2402" s="1" t="s">
        <v>2401</v>
      </c>
      <c r="C2402" s="1" t="s">
        <v>6510</v>
      </c>
      <c r="D2402" s="3">
        <v>50000</v>
      </c>
      <c r="E2402" s="4">
        <v>1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2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60" x14ac:dyDescent="0.25">
      <c r="A2403" s="10">
        <v>2401</v>
      </c>
      <c r="B2403" s="1" t="s">
        <v>2402</v>
      </c>
      <c r="C2403" s="1" t="s">
        <v>6511</v>
      </c>
      <c r="D2403" s="3">
        <v>28000</v>
      </c>
      <c r="E2403" s="4">
        <v>20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0</v>
      </c>
      <c r="P2403">
        <f t="shared" si="149"/>
        <v>2.2200000000000002</v>
      </c>
      <c r="Q2403" s="12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30" x14ac:dyDescent="0.25">
      <c r="A2404" s="10">
        <v>2402</v>
      </c>
      <c r="B2404" s="1" t="s">
        <v>2403</v>
      </c>
      <c r="C2404" s="1" t="s">
        <v>6512</v>
      </c>
      <c r="D2404" s="3">
        <v>12000</v>
      </c>
      <c r="E2404" s="4">
        <v>271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2</v>
      </c>
      <c r="P2404">
        <f t="shared" si="149"/>
        <v>271</v>
      </c>
      <c r="Q2404" s="12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45" x14ac:dyDescent="0.25">
      <c r="A2405" s="10">
        <v>2403</v>
      </c>
      <c r="B2405" s="1" t="s">
        <v>2404</v>
      </c>
      <c r="C2405" s="1" t="s">
        <v>6513</v>
      </c>
      <c r="D2405" s="3">
        <v>1200</v>
      </c>
      <c r="E2405" s="4">
        <v>10429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869</v>
      </c>
      <c r="P2405">
        <f t="shared" si="149"/>
        <v>869.08</v>
      </c>
      <c r="Q2405" s="12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60" x14ac:dyDescent="0.25">
      <c r="A2406" s="10">
        <v>2404</v>
      </c>
      <c r="B2406" s="1" t="s">
        <v>2405</v>
      </c>
      <c r="C2406" s="1" t="s">
        <v>6514</v>
      </c>
      <c r="D2406" s="3">
        <v>15000</v>
      </c>
      <c r="E2406" s="4">
        <v>156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1</v>
      </c>
      <c r="P2406">
        <f t="shared" si="149"/>
        <v>0</v>
      </c>
      <c r="Q2406" s="12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45" x14ac:dyDescent="0.25">
      <c r="A2407" s="10">
        <v>2405</v>
      </c>
      <c r="B2407" s="1" t="s">
        <v>2406</v>
      </c>
      <c r="C2407" s="1" t="s">
        <v>6515</v>
      </c>
      <c r="D2407" s="3">
        <v>5000</v>
      </c>
      <c r="E2407" s="4">
        <v>1677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34</v>
      </c>
      <c r="P2407">
        <f t="shared" si="149"/>
        <v>83.85</v>
      </c>
      <c r="Q2407" s="12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45" x14ac:dyDescent="0.25">
      <c r="A2408" s="10">
        <v>2406</v>
      </c>
      <c r="B2408" s="1" t="s">
        <v>2407</v>
      </c>
      <c r="C2408" s="1" t="s">
        <v>6516</v>
      </c>
      <c r="D2408" s="3">
        <v>3250</v>
      </c>
      <c r="E2408" s="4">
        <v>2871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88</v>
      </c>
      <c r="P2408">
        <f t="shared" si="149"/>
        <v>179.44</v>
      </c>
      <c r="Q2408" s="12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60" x14ac:dyDescent="0.25">
      <c r="A2409" s="10">
        <v>2407</v>
      </c>
      <c r="B2409" s="1" t="s">
        <v>2408</v>
      </c>
      <c r="C2409" s="1" t="s">
        <v>6517</v>
      </c>
      <c r="D2409" s="3">
        <v>22000</v>
      </c>
      <c r="E2409" s="4">
        <v>50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0</v>
      </c>
      <c r="P2409">
        <f t="shared" si="149"/>
        <v>1.52</v>
      </c>
      <c r="Q2409" s="12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45" x14ac:dyDescent="0.25">
      <c r="A2410" s="10">
        <v>2408</v>
      </c>
      <c r="B2410" s="1" t="s">
        <v>2409</v>
      </c>
      <c r="C2410" s="1" t="s">
        <v>6518</v>
      </c>
      <c r="D2410" s="3">
        <v>15000</v>
      </c>
      <c r="E2410" s="4">
        <v>160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1</v>
      </c>
      <c r="P2410">
        <f t="shared" si="149"/>
        <v>80</v>
      </c>
      <c r="Q2410" s="12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45" x14ac:dyDescent="0.25">
      <c r="A2411" s="10">
        <v>2409</v>
      </c>
      <c r="B2411" s="1" t="s">
        <v>2410</v>
      </c>
      <c r="C2411" s="1" t="s">
        <v>6519</v>
      </c>
      <c r="D2411" s="3">
        <v>25000</v>
      </c>
      <c r="E2411" s="4">
        <v>35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0</v>
      </c>
      <c r="P2411">
        <f t="shared" si="149"/>
        <v>5.83</v>
      </c>
      <c r="Q2411" s="12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60" x14ac:dyDescent="0.25">
      <c r="A2412" s="10">
        <v>2410</v>
      </c>
      <c r="B2412" s="1" t="s">
        <v>2411</v>
      </c>
      <c r="C2412" s="1" t="s">
        <v>6520</v>
      </c>
      <c r="D2412" s="3">
        <v>15000</v>
      </c>
      <c r="E2412" s="4">
        <v>160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1</v>
      </c>
      <c r="P2412">
        <f t="shared" si="149"/>
        <v>0</v>
      </c>
      <c r="Q2412" s="12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60" x14ac:dyDescent="0.25">
      <c r="A2413" s="10">
        <v>2411</v>
      </c>
      <c r="B2413" s="1" t="s">
        <v>2412</v>
      </c>
      <c r="C2413" s="1" t="s">
        <v>6521</v>
      </c>
      <c r="D2413" s="3">
        <v>25000</v>
      </c>
      <c r="E2413" s="4">
        <v>35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0</v>
      </c>
      <c r="P2413">
        <f t="shared" si="149"/>
        <v>11.67</v>
      </c>
      <c r="Q2413" s="12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60" x14ac:dyDescent="0.25">
      <c r="A2414" s="10">
        <v>2412</v>
      </c>
      <c r="B2414" s="1" t="s">
        <v>2413</v>
      </c>
      <c r="C2414" s="1" t="s">
        <v>6522</v>
      </c>
      <c r="D2414" s="3">
        <v>8000</v>
      </c>
      <c r="E2414" s="4">
        <v>750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9</v>
      </c>
      <c r="P2414">
        <f t="shared" si="149"/>
        <v>0</v>
      </c>
      <c r="Q2414" s="12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45" x14ac:dyDescent="0.25">
      <c r="A2415" s="10">
        <v>2413</v>
      </c>
      <c r="B2415" s="1" t="s">
        <v>2414</v>
      </c>
      <c r="C2415" s="1" t="s">
        <v>6523</v>
      </c>
      <c r="D2415" s="3">
        <v>3000</v>
      </c>
      <c r="E2415" s="4">
        <v>3195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107</v>
      </c>
      <c r="P2415">
        <f t="shared" si="149"/>
        <v>1065</v>
      </c>
      <c r="Q2415" s="12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60" x14ac:dyDescent="0.25">
      <c r="A2416" s="10">
        <v>2414</v>
      </c>
      <c r="B2416" s="1" t="s">
        <v>2415</v>
      </c>
      <c r="C2416" s="1" t="s">
        <v>6524</v>
      </c>
      <c r="D2416" s="3">
        <v>15000</v>
      </c>
      <c r="E2416" s="4">
        <v>162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1</v>
      </c>
      <c r="P2416">
        <f t="shared" si="149"/>
        <v>12.46</v>
      </c>
      <c r="Q2416" s="12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45" x14ac:dyDescent="0.25">
      <c r="A2417" s="10">
        <v>2415</v>
      </c>
      <c r="B2417" s="1" t="s">
        <v>2416</v>
      </c>
      <c r="C2417" s="1" t="s">
        <v>6525</v>
      </c>
      <c r="D2417" s="3">
        <v>60000</v>
      </c>
      <c r="E2417" s="4">
        <v>0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0</v>
      </c>
      <c r="P2417">
        <f t="shared" si="149"/>
        <v>0</v>
      </c>
      <c r="Q2417" s="12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60" x14ac:dyDescent="0.25">
      <c r="A2418" s="10">
        <v>2416</v>
      </c>
      <c r="B2418" s="1" t="s">
        <v>2417</v>
      </c>
      <c r="C2418" s="1" t="s">
        <v>6526</v>
      </c>
      <c r="D2418" s="3">
        <v>20000</v>
      </c>
      <c r="E2418" s="4">
        <v>70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70</v>
      </c>
      <c r="Q2418" s="12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60" x14ac:dyDescent="0.25">
      <c r="A2419" s="10">
        <v>2417</v>
      </c>
      <c r="B2419" s="1" t="s">
        <v>2418</v>
      </c>
      <c r="C2419" s="1" t="s">
        <v>6527</v>
      </c>
      <c r="D2419" s="3">
        <v>1000</v>
      </c>
      <c r="E2419" s="4">
        <v>13480.16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1348</v>
      </c>
      <c r="P2419">
        <f t="shared" si="149"/>
        <v>0</v>
      </c>
      <c r="Q2419" s="12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x14ac:dyDescent="0.25">
      <c r="A2420" s="10">
        <v>2418</v>
      </c>
      <c r="B2420" s="1" t="s">
        <v>2419</v>
      </c>
      <c r="C2420" s="1" t="s">
        <v>6528</v>
      </c>
      <c r="D2420" s="3">
        <v>25000</v>
      </c>
      <c r="E2420" s="4">
        <v>35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7</v>
      </c>
      <c r="Q2420" s="12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60" x14ac:dyDescent="0.25">
      <c r="A2421" s="10">
        <v>2419</v>
      </c>
      <c r="B2421" s="1" t="s">
        <v>2420</v>
      </c>
      <c r="C2421" s="1" t="s">
        <v>6529</v>
      </c>
      <c r="D2421" s="3">
        <v>3000</v>
      </c>
      <c r="E2421" s="4">
        <v>3200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107</v>
      </c>
      <c r="P2421">
        <f t="shared" si="149"/>
        <v>0</v>
      </c>
      <c r="Q2421" s="12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45" x14ac:dyDescent="0.25">
      <c r="A2422" s="10">
        <v>2420</v>
      </c>
      <c r="B2422" s="1" t="s">
        <v>2421</v>
      </c>
      <c r="C2422" s="1" t="s">
        <v>6530</v>
      </c>
      <c r="D2422" s="3">
        <v>16870</v>
      </c>
      <c r="E2422" s="4">
        <v>105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</v>
      </c>
      <c r="P2422">
        <f t="shared" si="149"/>
        <v>2.92</v>
      </c>
      <c r="Q2422" s="12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30" x14ac:dyDescent="0.25">
      <c r="A2423" s="10">
        <v>2421</v>
      </c>
      <c r="B2423" s="1" t="s">
        <v>2422</v>
      </c>
      <c r="C2423" s="1" t="s">
        <v>6531</v>
      </c>
      <c r="D2423" s="3">
        <v>6000</v>
      </c>
      <c r="E2423" s="4">
        <v>1125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19</v>
      </c>
      <c r="P2423">
        <f t="shared" si="149"/>
        <v>1125</v>
      </c>
      <c r="Q2423" s="12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30" x14ac:dyDescent="0.25">
      <c r="A2424" s="10">
        <v>2422</v>
      </c>
      <c r="B2424" s="1" t="s">
        <v>2423</v>
      </c>
      <c r="C2424" s="1" t="s">
        <v>6532</v>
      </c>
      <c r="D2424" s="3">
        <v>500</v>
      </c>
      <c r="E2424" s="4">
        <v>33229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6646</v>
      </c>
      <c r="P2424">
        <f t="shared" si="149"/>
        <v>33229</v>
      </c>
      <c r="Q2424" s="12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45" x14ac:dyDescent="0.25">
      <c r="A2425" s="10">
        <v>2423</v>
      </c>
      <c r="B2425" s="1" t="s">
        <v>2424</v>
      </c>
      <c r="C2425" s="1" t="s">
        <v>6533</v>
      </c>
      <c r="D2425" s="3">
        <v>60000</v>
      </c>
      <c r="E2425" s="4">
        <v>0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0</v>
      </c>
      <c r="Q2425" s="12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0" x14ac:dyDescent="0.25">
      <c r="A2426" s="10">
        <v>2424</v>
      </c>
      <c r="B2426" s="1" t="s">
        <v>2425</v>
      </c>
      <c r="C2426" s="1" t="s">
        <v>6534</v>
      </c>
      <c r="D2426" s="3">
        <v>25000</v>
      </c>
      <c r="E2426" s="4">
        <v>36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0</v>
      </c>
      <c r="P2426">
        <f t="shared" si="149"/>
        <v>4</v>
      </c>
      <c r="Q2426" s="12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60" x14ac:dyDescent="0.25">
      <c r="A2427" s="10">
        <v>2425</v>
      </c>
      <c r="B2427" s="1" t="s">
        <v>2426</v>
      </c>
      <c r="C2427" s="1" t="s">
        <v>6535</v>
      </c>
      <c r="D2427" s="3">
        <v>3500</v>
      </c>
      <c r="E2427" s="4">
        <v>2607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74</v>
      </c>
      <c r="P2427">
        <f t="shared" si="149"/>
        <v>2607</v>
      </c>
      <c r="Q2427" s="12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5" x14ac:dyDescent="0.25">
      <c r="A2428" s="10">
        <v>2426</v>
      </c>
      <c r="B2428" s="1" t="s">
        <v>2427</v>
      </c>
      <c r="C2428" s="1" t="s">
        <v>6536</v>
      </c>
      <c r="D2428" s="3">
        <v>20000</v>
      </c>
      <c r="E2428" s="4">
        <v>70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2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0" x14ac:dyDescent="0.25">
      <c r="A2429" s="10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2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45" x14ac:dyDescent="0.25">
      <c r="A2430" s="10">
        <v>2428</v>
      </c>
      <c r="B2430" s="1" t="s">
        <v>2429</v>
      </c>
      <c r="C2430" s="1" t="s">
        <v>6538</v>
      </c>
      <c r="D2430" s="3">
        <v>35000</v>
      </c>
      <c r="E2430" s="4">
        <v>7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7</v>
      </c>
      <c r="Q2430" s="12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45" x14ac:dyDescent="0.25">
      <c r="A2431" s="10">
        <v>2429</v>
      </c>
      <c r="B2431" s="1" t="s">
        <v>2430</v>
      </c>
      <c r="C2431" s="1" t="s">
        <v>6539</v>
      </c>
      <c r="D2431" s="3">
        <v>140000</v>
      </c>
      <c r="E2431" s="4">
        <v>0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0</v>
      </c>
      <c r="P2431">
        <f t="shared" si="149"/>
        <v>0</v>
      </c>
      <c r="Q2431" s="12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60" x14ac:dyDescent="0.25">
      <c r="A2432" s="10">
        <v>2430</v>
      </c>
      <c r="B2432" s="1" t="s">
        <v>2431</v>
      </c>
      <c r="C2432" s="1" t="s">
        <v>6540</v>
      </c>
      <c r="D2432" s="3">
        <v>3000</v>
      </c>
      <c r="E2432" s="4">
        <v>3200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107</v>
      </c>
      <c r="P2432">
        <f t="shared" si="149"/>
        <v>1600</v>
      </c>
      <c r="Q2432" s="12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0" x14ac:dyDescent="0.25">
      <c r="A2433" s="10">
        <v>2431</v>
      </c>
      <c r="B2433" s="1" t="s">
        <v>2432</v>
      </c>
      <c r="C2433" s="1" t="s">
        <v>6541</v>
      </c>
      <c r="D2433" s="3">
        <v>100000</v>
      </c>
      <c r="E2433" s="4">
        <v>0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0</v>
      </c>
      <c r="Q2433" s="12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45" x14ac:dyDescent="0.25">
      <c r="A2434" s="10">
        <v>2432</v>
      </c>
      <c r="B2434" s="1" t="s">
        <v>2433</v>
      </c>
      <c r="C2434" s="1" t="s">
        <v>6542</v>
      </c>
      <c r="D2434" s="3">
        <v>14000</v>
      </c>
      <c r="E2434" s="4">
        <v>212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2</v>
      </c>
      <c r="P2434">
        <f t="shared" si="149"/>
        <v>106</v>
      </c>
      <c r="Q2434" s="12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60" x14ac:dyDescent="0.25">
      <c r="A2435" s="10">
        <v>2433</v>
      </c>
      <c r="B2435" s="1" t="s">
        <v>2434</v>
      </c>
      <c r="C2435" s="1" t="s">
        <v>6543</v>
      </c>
      <c r="D2435" s="3">
        <v>10000</v>
      </c>
      <c r="E2435" s="4">
        <v>467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5</v>
      </c>
      <c r="P2435">
        <f t="shared" ref="P2435:P2498" si="153">IFERROR(ROUND(E2435/L2435,2),0)</f>
        <v>0</v>
      </c>
      <c r="Q2435" s="12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60" x14ac:dyDescent="0.25">
      <c r="A2436" s="10">
        <v>2434</v>
      </c>
      <c r="B2436" s="1" t="s">
        <v>2435</v>
      </c>
      <c r="C2436" s="1" t="s">
        <v>6544</v>
      </c>
      <c r="D2436" s="3">
        <v>20000</v>
      </c>
      <c r="E2436" s="4">
        <v>70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35</v>
      </c>
      <c r="Q2436" s="12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5" x14ac:dyDescent="0.25">
      <c r="A2437" s="10">
        <v>2435</v>
      </c>
      <c r="B2437" s="1" t="s">
        <v>2436</v>
      </c>
      <c r="C2437" s="1" t="s">
        <v>6545</v>
      </c>
      <c r="D2437" s="3">
        <v>250000</v>
      </c>
      <c r="E2437" s="4">
        <v>0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0</v>
      </c>
      <c r="Q2437" s="12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60" x14ac:dyDescent="0.25">
      <c r="A2438" s="10">
        <v>2436</v>
      </c>
      <c r="B2438" s="1" t="s">
        <v>2437</v>
      </c>
      <c r="C2438" s="1" t="s">
        <v>6546</v>
      </c>
      <c r="D2438" s="3">
        <v>117000</v>
      </c>
      <c r="E2438" s="4">
        <v>0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0</v>
      </c>
      <c r="Q2438" s="12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5" x14ac:dyDescent="0.25">
      <c r="A2439" s="10">
        <v>2437</v>
      </c>
      <c r="B2439" s="1" t="s">
        <v>2438</v>
      </c>
      <c r="C2439" s="1" t="s">
        <v>6547</v>
      </c>
      <c r="D2439" s="3">
        <v>8000</v>
      </c>
      <c r="E2439" s="4">
        <v>750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9</v>
      </c>
      <c r="P2439">
        <f t="shared" si="153"/>
        <v>0</v>
      </c>
      <c r="Q2439" s="12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60" x14ac:dyDescent="0.25">
      <c r="A2440" s="10">
        <v>2438</v>
      </c>
      <c r="B2440" s="1" t="s">
        <v>2439</v>
      </c>
      <c r="C2440" s="1" t="s">
        <v>6548</v>
      </c>
      <c r="D2440" s="3">
        <v>15000</v>
      </c>
      <c r="E2440" s="4">
        <v>165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1</v>
      </c>
      <c r="P2440">
        <f t="shared" si="153"/>
        <v>165</v>
      </c>
      <c r="Q2440" s="12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60" x14ac:dyDescent="0.25">
      <c r="A2441" s="10">
        <v>2439</v>
      </c>
      <c r="B2441" s="1" t="s">
        <v>2440</v>
      </c>
      <c r="C2441" s="1" t="s">
        <v>6549</v>
      </c>
      <c r="D2441" s="3">
        <v>10000</v>
      </c>
      <c r="E2441" s="4">
        <v>467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5</v>
      </c>
      <c r="P2441">
        <f t="shared" si="153"/>
        <v>0</v>
      </c>
      <c r="Q2441" s="12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0" x14ac:dyDescent="0.25">
      <c r="A2442" s="10">
        <v>2440</v>
      </c>
      <c r="B2442" s="1" t="s">
        <v>2441</v>
      </c>
      <c r="C2442" s="1" t="s">
        <v>6550</v>
      </c>
      <c r="D2442" s="3">
        <v>5000</v>
      </c>
      <c r="E2442" s="4">
        <v>1686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34</v>
      </c>
      <c r="P2442">
        <f t="shared" si="153"/>
        <v>843</v>
      </c>
      <c r="Q2442" s="12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30" x14ac:dyDescent="0.25">
      <c r="A2443" s="10">
        <v>2441</v>
      </c>
      <c r="B2443" s="1" t="s">
        <v>2442</v>
      </c>
      <c r="C2443" s="1" t="s">
        <v>6551</v>
      </c>
      <c r="D2443" s="3">
        <v>7500</v>
      </c>
      <c r="E2443" s="4">
        <v>885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12</v>
      </c>
      <c r="P2443">
        <f t="shared" si="153"/>
        <v>8.1199999999999992</v>
      </c>
      <c r="Q2443" s="12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0" x14ac:dyDescent="0.25">
      <c r="A2444" s="10">
        <v>2442</v>
      </c>
      <c r="B2444" s="1" t="s">
        <v>2443</v>
      </c>
      <c r="C2444" s="1" t="s">
        <v>6552</v>
      </c>
      <c r="D2444" s="3">
        <v>24000</v>
      </c>
      <c r="E2444" s="4">
        <v>45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0</v>
      </c>
      <c r="P2444">
        <f t="shared" si="153"/>
        <v>0.12</v>
      </c>
      <c r="Q2444" s="12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60" x14ac:dyDescent="0.25">
      <c r="A2445" s="10">
        <v>2443</v>
      </c>
      <c r="B2445" s="1" t="s">
        <v>2444</v>
      </c>
      <c r="C2445" s="1" t="s">
        <v>6553</v>
      </c>
      <c r="D2445" s="3">
        <v>20000</v>
      </c>
      <c r="E2445" s="4">
        <v>70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0</v>
      </c>
      <c r="P2445">
        <f t="shared" si="153"/>
        <v>0.23</v>
      </c>
      <c r="Q2445" s="12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60" x14ac:dyDescent="0.25">
      <c r="A2446" s="10">
        <v>2444</v>
      </c>
      <c r="B2446" s="1" t="s">
        <v>2445</v>
      </c>
      <c r="C2446" s="1" t="s">
        <v>6554</v>
      </c>
      <c r="D2446" s="3">
        <v>3000</v>
      </c>
      <c r="E2446" s="4">
        <v>3201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107</v>
      </c>
      <c r="P2446">
        <f t="shared" si="153"/>
        <v>52.48</v>
      </c>
      <c r="Q2446" s="12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60" x14ac:dyDescent="0.25">
      <c r="A2447" s="10">
        <v>2445</v>
      </c>
      <c r="B2447" s="1" t="s">
        <v>2446</v>
      </c>
      <c r="C2447" s="1" t="s">
        <v>6555</v>
      </c>
      <c r="D2447" s="3">
        <v>5000</v>
      </c>
      <c r="E2447" s="4">
        <v>1686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34</v>
      </c>
      <c r="P2447">
        <f t="shared" si="153"/>
        <v>14.66</v>
      </c>
      <c r="Q2447" s="12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60" x14ac:dyDescent="0.25">
      <c r="A2448" s="10">
        <v>2446</v>
      </c>
      <c r="B2448" s="1" t="s">
        <v>2447</v>
      </c>
      <c r="C2448" s="1" t="s">
        <v>6556</v>
      </c>
      <c r="D2448" s="3">
        <v>5000</v>
      </c>
      <c r="E2448" s="4">
        <v>1686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34</v>
      </c>
      <c r="P2448">
        <f t="shared" si="153"/>
        <v>15.19</v>
      </c>
      <c r="Q2448" s="12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60" x14ac:dyDescent="0.25">
      <c r="A2449" s="10">
        <v>2447</v>
      </c>
      <c r="B2449" s="1" t="s">
        <v>2448</v>
      </c>
      <c r="C2449" s="1" t="s">
        <v>6557</v>
      </c>
      <c r="D2449" s="3">
        <v>2500</v>
      </c>
      <c r="E2449" s="4">
        <v>4345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174</v>
      </c>
      <c r="P2449">
        <f t="shared" si="153"/>
        <v>12.89</v>
      </c>
      <c r="Q2449" s="12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60" x14ac:dyDescent="0.25">
      <c r="A2450" s="10">
        <v>2448</v>
      </c>
      <c r="B2450" s="1" t="s">
        <v>2449</v>
      </c>
      <c r="C2450" s="1" t="s">
        <v>6558</v>
      </c>
      <c r="D2450" s="3">
        <v>400</v>
      </c>
      <c r="E2450" s="4">
        <v>52576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13144</v>
      </c>
      <c r="P2450">
        <f t="shared" si="153"/>
        <v>5841.78</v>
      </c>
      <c r="Q2450" s="12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5" x14ac:dyDescent="0.25">
      <c r="A2451" s="10">
        <v>2449</v>
      </c>
      <c r="B2451" s="1" t="s">
        <v>2450</v>
      </c>
      <c r="C2451" s="1" t="s">
        <v>6559</v>
      </c>
      <c r="D2451" s="3">
        <v>10000</v>
      </c>
      <c r="E2451" s="4">
        <v>469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5</v>
      </c>
      <c r="P2451">
        <f t="shared" si="153"/>
        <v>3.91</v>
      </c>
      <c r="Q2451" s="12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60" x14ac:dyDescent="0.25">
      <c r="A2452" s="10">
        <v>2450</v>
      </c>
      <c r="B2452" s="1" t="s">
        <v>2451</v>
      </c>
      <c r="C2452" s="1" t="s">
        <v>6560</v>
      </c>
      <c r="D2452" s="3">
        <v>15000</v>
      </c>
      <c r="E2452" s="4">
        <v>165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</v>
      </c>
      <c r="P2452">
        <f t="shared" si="153"/>
        <v>1.62</v>
      </c>
      <c r="Q2452" s="12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60" x14ac:dyDescent="0.25">
      <c r="A2453" s="10">
        <v>2451</v>
      </c>
      <c r="B2453" s="1" t="s">
        <v>2452</v>
      </c>
      <c r="C2453" s="1" t="s">
        <v>6561</v>
      </c>
      <c r="D2453" s="3">
        <v>10000</v>
      </c>
      <c r="E2453" s="4">
        <v>470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5</v>
      </c>
      <c r="P2453">
        <f t="shared" si="153"/>
        <v>2.5299999999999998</v>
      </c>
      <c r="Q2453" s="12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60" x14ac:dyDescent="0.25">
      <c r="A2454" s="10">
        <v>2452</v>
      </c>
      <c r="B2454" s="1" t="s">
        <v>2453</v>
      </c>
      <c r="C2454" s="1" t="s">
        <v>6562</v>
      </c>
      <c r="D2454" s="3">
        <v>600</v>
      </c>
      <c r="E2454" s="4">
        <v>26241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4374</v>
      </c>
      <c r="P2454">
        <f t="shared" si="153"/>
        <v>1749.4</v>
      </c>
      <c r="Q2454" s="12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60" x14ac:dyDescent="0.25">
      <c r="A2455" s="10">
        <v>2453</v>
      </c>
      <c r="B2455" s="1" t="s">
        <v>2454</v>
      </c>
      <c r="C2455" s="1" t="s">
        <v>6563</v>
      </c>
      <c r="D2455" s="3">
        <v>3000</v>
      </c>
      <c r="E2455" s="4">
        <v>3205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107</v>
      </c>
      <c r="P2455">
        <f t="shared" si="153"/>
        <v>47.84</v>
      </c>
      <c r="Q2455" s="12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5" x14ac:dyDescent="0.25">
      <c r="A2456" s="10">
        <v>2454</v>
      </c>
      <c r="B2456" s="1" t="s">
        <v>2455</v>
      </c>
      <c r="C2456" s="1" t="s">
        <v>6564</v>
      </c>
      <c r="D2456" s="3">
        <v>35000</v>
      </c>
      <c r="E2456" s="4">
        <v>7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0</v>
      </c>
      <c r="P2456">
        <f t="shared" si="153"/>
        <v>0.05</v>
      </c>
      <c r="Q2456" s="12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45" x14ac:dyDescent="0.25">
      <c r="A2457" s="10">
        <v>2455</v>
      </c>
      <c r="B2457" s="1" t="s">
        <v>2456</v>
      </c>
      <c r="C2457" s="1" t="s">
        <v>6565</v>
      </c>
      <c r="D2457" s="3">
        <v>300</v>
      </c>
      <c r="E2457" s="4">
        <v>71771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23924</v>
      </c>
      <c r="P2457">
        <f t="shared" si="153"/>
        <v>4485.6899999999996</v>
      </c>
      <c r="Q2457" s="12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45" x14ac:dyDescent="0.25">
      <c r="A2458" s="10">
        <v>2456</v>
      </c>
      <c r="B2458" s="1" t="s">
        <v>2457</v>
      </c>
      <c r="C2458" s="1" t="s">
        <v>6566</v>
      </c>
      <c r="D2458" s="3">
        <v>1500</v>
      </c>
      <c r="E2458" s="4">
        <v>8211.61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547</v>
      </c>
      <c r="P2458">
        <f t="shared" si="153"/>
        <v>122.56</v>
      </c>
      <c r="Q2458" s="12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45" x14ac:dyDescent="0.25">
      <c r="A2459" s="10">
        <v>2457</v>
      </c>
      <c r="B2459" s="1" t="s">
        <v>2458</v>
      </c>
      <c r="C2459" s="1" t="s">
        <v>6567</v>
      </c>
      <c r="D2459" s="3">
        <v>23000</v>
      </c>
      <c r="E2459" s="4">
        <v>45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0</v>
      </c>
      <c r="P2459">
        <f t="shared" si="153"/>
        <v>0.36</v>
      </c>
      <c r="Q2459" s="12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60" x14ac:dyDescent="0.25">
      <c r="A2460" s="10">
        <v>2458</v>
      </c>
      <c r="B2460" s="1" t="s">
        <v>2459</v>
      </c>
      <c r="C2460" s="1" t="s">
        <v>6568</v>
      </c>
      <c r="D2460" s="3">
        <v>5000</v>
      </c>
      <c r="E2460" s="4">
        <v>1690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34</v>
      </c>
      <c r="P2460">
        <f t="shared" si="153"/>
        <v>21.13</v>
      </c>
      <c r="Q2460" s="12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60" x14ac:dyDescent="0.25">
      <c r="A2461" s="10">
        <v>2459</v>
      </c>
      <c r="B2461" s="1" t="s">
        <v>2460</v>
      </c>
      <c r="C2461" s="1" t="s">
        <v>6569</v>
      </c>
      <c r="D2461" s="3">
        <v>30000</v>
      </c>
      <c r="E2461" s="4">
        <v>15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0</v>
      </c>
      <c r="P2461">
        <f t="shared" si="153"/>
        <v>0.05</v>
      </c>
      <c r="Q2461" s="12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60" x14ac:dyDescent="0.25">
      <c r="A2462" s="10">
        <v>2460</v>
      </c>
      <c r="B2462" s="1" t="s">
        <v>2461</v>
      </c>
      <c r="C2462" s="1" t="s">
        <v>6570</v>
      </c>
      <c r="D2462" s="3">
        <v>8500</v>
      </c>
      <c r="E2462" s="4">
        <v>650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8</v>
      </c>
      <c r="P2462">
        <f t="shared" si="153"/>
        <v>9.56</v>
      </c>
      <c r="Q2462" s="12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60" x14ac:dyDescent="0.25">
      <c r="A2463" s="10">
        <v>2461</v>
      </c>
      <c r="B2463" s="1" t="s">
        <v>2462</v>
      </c>
      <c r="C2463" s="1" t="s">
        <v>6571</v>
      </c>
      <c r="D2463" s="3">
        <v>7500</v>
      </c>
      <c r="E2463" s="4">
        <v>885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12</v>
      </c>
      <c r="P2463">
        <f t="shared" si="153"/>
        <v>10.29</v>
      </c>
      <c r="Q2463" s="12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60" x14ac:dyDescent="0.25">
      <c r="A2464" s="10">
        <v>2462</v>
      </c>
      <c r="B2464" s="1" t="s">
        <v>2463</v>
      </c>
      <c r="C2464" s="1" t="s">
        <v>6572</v>
      </c>
      <c r="D2464" s="3">
        <v>3000</v>
      </c>
      <c r="E2464" s="4">
        <v>3210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107</v>
      </c>
      <c r="P2464">
        <f t="shared" si="153"/>
        <v>27.91</v>
      </c>
      <c r="Q2464" s="12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30" x14ac:dyDescent="0.25">
      <c r="A2465" s="10">
        <v>2463</v>
      </c>
      <c r="B2465" s="1" t="s">
        <v>2464</v>
      </c>
      <c r="C2465" s="1" t="s">
        <v>6573</v>
      </c>
      <c r="D2465" s="3">
        <v>2000</v>
      </c>
      <c r="E2465" s="4">
        <v>5739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287</v>
      </c>
      <c r="P2465">
        <f t="shared" si="153"/>
        <v>76.52</v>
      </c>
      <c r="Q2465" s="12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5" x14ac:dyDescent="0.25">
      <c r="A2466" s="10">
        <v>2464</v>
      </c>
      <c r="B2466" s="1" t="s">
        <v>2465</v>
      </c>
      <c r="C2466" s="1" t="s">
        <v>6574</v>
      </c>
      <c r="D2466" s="3">
        <v>2000</v>
      </c>
      <c r="E2466" s="4">
        <v>5757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288</v>
      </c>
      <c r="P2466">
        <f t="shared" si="153"/>
        <v>133.88</v>
      </c>
      <c r="Q2466" s="12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45" x14ac:dyDescent="0.25">
      <c r="A2467" s="10">
        <v>2465</v>
      </c>
      <c r="B2467" s="1" t="s">
        <v>2466</v>
      </c>
      <c r="C2467" s="1" t="s">
        <v>6575</v>
      </c>
      <c r="D2467" s="3">
        <v>700</v>
      </c>
      <c r="E2467" s="4">
        <v>22345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3192</v>
      </c>
      <c r="P2467">
        <f t="shared" si="153"/>
        <v>465.52</v>
      </c>
      <c r="Q2467" s="12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5" x14ac:dyDescent="0.25">
      <c r="A2468" s="10">
        <v>2466</v>
      </c>
      <c r="B2468" s="1" t="s">
        <v>2467</v>
      </c>
      <c r="C2468" s="1" t="s">
        <v>6576</v>
      </c>
      <c r="D2468" s="3">
        <v>2500</v>
      </c>
      <c r="E2468" s="4">
        <v>4371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175</v>
      </c>
      <c r="P2468">
        <f t="shared" si="153"/>
        <v>84.06</v>
      </c>
      <c r="Q2468" s="12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5" x14ac:dyDescent="0.25">
      <c r="A2469" s="10">
        <v>2467</v>
      </c>
      <c r="B2469" s="1" t="s">
        <v>2468</v>
      </c>
      <c r="C2469" s="1" t="s">
        <v>6577</v>
      </c>
      <c r="D2469" s="3">
        <v>1000</v>
      </c>
      <c r="E2469" s="4">
        <v>13500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1350</v>
      </c>
      <c r="P2469">
        <f t="shared" si="153"/>
        <v>313.95</v>
      </c>
      <c r="Q2469" s="12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45" x14ac:dyDescent="0.25">
      <c r="A2470" s="10">
        <v>2468</v>
      </c>
      <c r="B2470" s="1" t="s">
        <v>2469</v>
      </c>
      <c r="C2470" s="1" t="s">
        <v>6578</v>
      </c>
      <c r="D2470" s="3">
        <v>2000</v>
      </c>
      <c r="E2470" s="4">
        <v>5771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289</v>
      </c>
      <c r="P2470">
        <f t="shared" si="153"/>
        <v>99.5</v>
      </c>
      <c r="Q2470" s="12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60" x14ac:dyDescent="0.25">
      <c r="A2471" s="10">
        <v>2469</v>
      </c>
      <c r="B2471" s="1" t="s">
        <v>2470</v>
      </c>
      <c r="C2471" s="1" t="s">
        <v>6579</v>
      </c>
      <c r="D2471" s="3">
        <v>1200</v>
      </c>
      <c r="E2471" s="4">
        <v>10435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870</v>
      </c>
      <c r="P2471">
        <f t="shared" si="153"/>
        <v>222.02</v>
      </c>
      <c r="Q2471" s="12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5" x14ac:dyDescent="0.25">
      <c r="A2472" s="10">
        <v>2470</v>
      </c>
      <c r="B2472" s="1" t="s">
        <v>2471</v>
      </c>
      <c r="C2472" s="1" t="s">
        <v>6580</v>
      </c>
      <c r="D2472" s="3">
        <v>1000</v>
      </c>
      <c r="E2472" s="4">
        <v>13534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1353</v>
      </c>
      <c r="P2472">
        <f t="shared" si="153"/>
        <v>375.94</v>
      </c>
      <c r="Q2472" s="12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60" x14ac:dyDescent="0.25">
      <c r="A2473" s="10">
        <v>2471</v>
      </c>
      <c r="B2473" s="1" t="s">
        <v>2472</v>
      </c>
      <c r="C2473" s="1" t="s">
        <v>6581</v>
      </c>
      <c r="D2473" s="3">
        <v>500</v>
      </c>
      <c r="E2473" s="4">
        <v>33370.769999999997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6674</v>
      </c>
      <c r="P2473">
        <f t="shared" si="153"/>
        <v>1962.99</v>
      </c>
      <c r="Q2473" s="12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60" x14ac:dyDescent="0.25">
      <c r="A2474" s="10">
        <v>2472</v>
      </c>
      <c r="B2474" s="1" t="s">
        <v>2473</v>
      </c>
      <c r="C2474" s="1" t="s">
        <v>6582</v>
      </c>
      <c r="D2474" s="3">
        <v>7500</v>
      </c>
      <c r="E2474" s="4">
        <v>886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12</v>
      </c>
      <c r="P2474">
        <f t="shared" si="153"/>
        <v>8.52</v>
      </c>
      <c r="Q2474" s="12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5" x14ac:dyDescent="0.25">
      <c r="A2475" s="10">
        <v>2473</v>
      </c>
      <c r="B2475" s="1" t="s">
        <v>2474</v>
      </c>
      <c r="C2475" s="1" t="s">
        <v>6583</v>
      </c>
      <c r="D2475" s="3">
        <v>2000</v>
      </c>
      <c r="E2475" s="4">
        <v>5800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290</v>
      </c>
      <c r="P2475">
        <f t="shared" si="153"/>
        <v>123.4</v>
      </c>
      <c r="Q2475" s="12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60" x14ac:dyDescent="0.25">
      <c r="A2476" s="10">
        <v>2474</v>
      </c>
      <c r="B2476" s="1" t="s">
        <v>2475</v>
      </c>
      <c r="C2476" s="1" t="s">
        <v>6584</v>
      </c>
      <c r="D2476" s="3">
        <v>5000</v>
      </c>
      <c r="E2476" s="4">
        <v>1691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34</v>
      </c>
      <c r="P2476">
        <f t="shared" si="153"/>
        <v>44.5</v>
      </c>
      <c r="Q2476" s="12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0" x14ac:dyDescent="0.25">
      <c r="A2477" s="10">
        <v>2475</v>
      </c>
      <c r="B2477" s="1" t="s">
        <v>2476</v>
      </c>
      <c r="C2477" s="1" t="s">
        <v>6585</v>
      </c>
      <c r="D2477" s="3">
        <v>2500</v>
      </c>
      <c r="E2477" s="4">
        <v>4372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175</v>
      </c>
      <c r="P2477">
        <f t="shared" si="153"/>
        <v>53.98</v>
      </c>
      <c r="Q2477" s="12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5" x14ac:dyDescent="0.25">
      <c r="A2478" s="10">
        <v>2476</v>
      </c>
      <c r="B2478" s="1" t="s">
        <v>2477</v>
      </c>
      <c r="C2478" s="1" t="s">
        <v>6586</v>
      </c>
      <c r="D2478" s="3">
        <v>3200</v>
      </c>
      <c r="E2478" s="4">
        <v>2908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91</v>
      </c>
      <c r="P2478">
        <f t="shared" si="153"/>
        <v>52.87</v>
      </c>
      <c r="Q2478" s="12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0" x14ac:dyDescent="0.25">
      <c r="A2479" s="10">
        <v>2477</v>
      </c>
      <c r="B2479" s="1" t="s">
        <v>824</v>
      </c>
      <c r="C2479" s="1" t="s">
        <v>6587</v>
      </c>
      <c r="D2479" s="3">
        <v>750</v>
      </c>
      <c r="E2479" s="4">
        <v>21360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2848</v>
      </c>
      <c r="P2479">
        <f t="shared" si="153"/>
        <v>520.98</v>
      </c>
      <c r="Q2479" s="12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60" x14ac:dyDescent="0.25">
      <c r="A2480" s="10">
        <v>2478</v>
      </c>
      <c r="B2480" s="1" t="s">
        <v>2478</v>
      </c>
      <c r="C2480" s="1" t="s">
        <v>6588</v>
      </c>
      <c r="D2480" s="3">
        <v>8000</v>
      </c>
      <c r="E2480" s="4">
        <v>752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9</v>
      </c>
      <c r="P2480">
        <f t="shared" si="153"/>
        <v>9.52</v>
      </c>
      <c r="Q2480" s="12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45" x14ac:dyDescent="0.25">
      <c r="A2481" s="10">
        <v>2479</v>
      </c>
      <c r="B2481" s="1" t="s">
        <v>2479</v>
      </c>
      <c r="C2481" s="1" t="s">
        <v>6589</v>
      </c>
      <c r="D2481" s="3">
        <v>300</v>
      </c>
      <c r="E2481" s="4">
        <v>73552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24517</v>
      </c>
      <c r="P2481">
        <f t="shared" si="153"/>
        <v>4597</v>
      </c>
      <c r="Q2481" s="12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60" x14ac:dyDescent="0.25">
      <c r="A2482" s="10">
        <v>2480</v>
      </c>
      <c r="B2482" s="1" t="s">
        <v>2480</v>
      </c>
      <c r="C2482" s="1" t="s">
        <v>6590</v>
      </c>
      <c r="D2482" s="3">
        <v>2000</v>
      </c>
      <c r="E2482" s="4">
        <v>5813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291</v>
      </c>
      <c r="P2482">
        <f t="shared" si="153"/>
        <v>726.63</v>
      </c>
      <c r="Q2482" s="12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60" x14ac:dyDescent="0.25">
      <c r="A2483" s="10">
        <v>2481</v>
      </c>
      <c r="B2483" s="1" t="s">
        <v>2481</v>
      </c>
      <c r="C2483" s="1" t="s">
        <v>6591</v>
      </c>
      <c r="D2483" s="3">
        <v>4000</v>
      </c>
      <c r="E2483" s="4">
        <v>2286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57</v>
      </c>
      <c r="P2483">
        <f t="shared" si="153"/>
        <v>24.06</v>
      </c>
      <c r="Q2483" s="12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60" x14ac:dyDescent="0.25">
      <c r="A2484" s="10">
        <v>2482</v>
      </c>
      <c r="B2484" s="1" t="s">
        <v>2482</v>
      </c>
      <c r="C2484" s="1" t="s">
        <v>6592</v>
      </c>
      <c r="D2484" s="3">
        <v>1000</v>
      </c>
      <c r="E2484" s="4">
        <v>13566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1357</v>
      </c>
      <c r="P2484">
        <f t="shared" si="153"/>
        <v>542.64</v>
      </c>
      <c r="Q2484" s="12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45" x14ac:dyDescent="0.25">
      <c r="A2485" s="10">
        <v>2483</v>
      </c>
      <c r="B2485" s="1" t="s">
        <v>2483</v>
      </c>
      <c r="C2485" s="1" t="s">
        <v>6593</v>
      </c>
      <c r="D2485" s="3">
        <v>1100</v>
      </c>
      <c r="E2485" s="4">
        <v>10950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995</v>
      </c>
      <c r="P2485">
        <f t="shared" si="153"/>
        <v>576.32000000000005</v>
      </c>
      <c r="Q2485" s="12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60" x14ac:dyDescent="0.25">
      <c r="A2486" s="10">
        <v>2484</v>
      </c>
      <c r="B2486" s="1" t="s">
        <v>2484</v>
      </c>
      <c r="C2486" s="1" t="s">
        <v>6594</v>
      </c>
      <c r="D2486" s="3">
        <v>3500</v>
      </c>
      <c r="E2486" s="4">
        <v>2608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75</v>
      </c>
      <c r="P2486">
        <f t="shared" si="153"/>
        <v>28.98</v>
      </c>
      <c r="Q2486" s="12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60" x14ac:dyDescent="0.25">
      <c r="A2487" s="10">
        <v>2485</v>
      </c>
      <c r="B2487" s="1" t="s">
        <v>2485</v>
      </c>
      <c r="C2487" s="1" t="s">
        <v>6595</v>
      </c>
      <c r="D2487" s="3">
        <v>2000</v>
      </c>
      <c r="E2487" s="4">
        <v>5824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291</v>
      </c>
      <c r="P2487">
        <f t="shared" si="153"/>
        <v>142.05000000000001</v>
      </c>
      <c r="Q2487" s="12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60" x14ac:dyDescent="0.25">
      <c r="A2488" s="10">
        <v>2486</v>
      </c>
      <c r="B2488" s="1" t="s">
        <v>2486</v>
      </c>
      <c r="C2488" s="1" t="s">
        <v>6596</v>
      </c>
      <c r="D2488" s="3">
        <v>300</v>
      </c>
      <c r="E2488" s="4">
        <v>73818.240000000005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24606</v>
      </c>
      <c r="P2488">
        <f t="shared" si="153"/>
        <v>2460.61</v>
      </c>
      <c r="Q2488" s="12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5" x14ac:dyDescent="0.25">
      <c r="A2489" s="10">
        <v>2487</v>
      </c>
      <c r="B2489" s="1" t="s">
        <v>2487</v>
      </c>
      <c r="C2489" s="1" t="s">
        <v>6597</v>
      </c>
      <c r="D2489" s="3">
        <v>1500</v>
      </c>
      <c r="E2489" s="4">
        <v>8227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548</v>
      </c>
      <c r="P2489">
        <f t="shared" si="153"/>
        <v>216.5</v>
      </c>
      <c r="Q2489" s="12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60" x14ac:dyDescent="0.25">
      <c r="A2490" s="10">
        <v>2488</v>
      </c>
      <c r="B2490" s="1" t="s">
        <v>2488</v>
      </c>
      <c r="C2490" s="1" t="s">
        <v>6598</v>
      </c>
      <c r="D2490" s="3">
        <v>3000</v>
      </c>
      <c r="E2490" s="4">
        <v>3211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49.4</v>
      </c>
      <c r="Q2490" s="12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60" x14ac:dyDescent="0.25">
      <c r="A2491" s="10">
        <v>2489</v>
      </c>
      <c r="B2491" s="1" t="s">
        <v>2489</v>
      </c>
      <c r="C2491" s="1" t="s">
        <v>6599</v>
      </c>
      <c r="D2491" s="3">
        <v>3500</v>
      </c>
      <c r="E2491" s="4">
        <v>2608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75</v>
      </c>
      <c r="P2491">
        <f t="shared" si="153"/>
        <v>34.770000000000003</v>
      </c>
      <c r="Q2491" s="12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5" x14ac:dyDescent="0.25">
      <c r="A2492" s="10">
        <v>2490</v>
      </c>
      <c r="B2492" s="1" t="s">
        <v>2490</v>
      </c>
      <c r="C2492" s="1" t="s">
        <v>6600</v>
      </c>
      <c r="D2492" s="3">
        <v>500</v>
      </c>
      <c r="E2492" s="4">
        <v>33393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6679</v>
      </c>
      <c r="P2492">
        <f t="shared" si="153"/>
        <v>2087.06</v>
      </c>
      <c r="Q2492" s="12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60" x14ac:dyDescent="0.25">
      <c r="A2493" s="10">
        <v>2491</v>
      </c>
      <c r="B2493" s="1" t="s">
        <v>2491</v>
      </c>
      <c r="C2493" s="1" t="s">
        <v>6601</v>
      </c>
      <c r="D2493" s="3">
        <v>500</v>
      </c>
      <c r="E2493" s="4">
        <v>33393.339999999997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6679</v>
      </c>
      <c r="P2493">
        <f t="shared" si="153"/>
        <v>3339.33</v>
      </c>
      <c r="Q2493" s="12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0" x14ac:dyDescent="0.25">
      <c r="A2494" s="10">
        <v>2492</v>
      </c>
      <c r="B2494" s="1" t="s">
        <v>2492</v>
      </c>
      <c r="C2494" s="1" t="s">
        <v>6602</v>
      </c>
      <c r="D2494" s="3">
        <v>600</v>
      </c>
      <c r="E2494" s="4">
        <v>26305.97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4384</v>
      </c>
      <c r="P2494">
        <f t="shared" si="153"/>
        <v>974.3</v>
      </c>
      <c r="Q2494" s="12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60" x14ac:dyDescent="0.25">
      <c r="A2495" s="10">
        <v>2493</v>
      </c>
      <c r="B2495" s="1" t="s">
        <v>2493</v>
      </c>
      <c r="C2495" s="1" t="s">
        <v>6603</v>
      </c>
      <c r="D2495" s="3">
        <v>20000</v>
      </c>
      <c r="E2495" s="4">
        <v>70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0</v>
      </c>
      <c r="P2495">
        <f t="shared" si="153"/>
        <v>0.27</v>
      </c>
      <c r="Q2495" s="12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5" x14ac:dyDescent="0.25">
      <c r="A2496" s="10">
        <v>2494</v>
      </c>
      <c r="B2496" s="1" t="s">
        <v>2494</v>
      </c>
      <c r="C2496" s="1" t="s">
        <v>6604</v>
      </c>
      <c r="D2496" s="3">
        <v>1500</v>
      </c>
      <c r="E2496" s="4">
        <v>8230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549</v>
      </c>
      <c r="P2496">
        <f t="shared" si="153"/>
        <v>211.03</v>
      </c>
      <c r="Q2496" s="12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5" x14ac:dyDescent="0.25">
      <c r="A2497" s="10">
        <v>2495</v>
      </c>
      <c r="B2497" s="1" t="s">
        <v>2495</v>
      </c>
      <c r="C2497" s="1" t="s">
        <v>6605</v>
      </c>
      <c r="D2497" s="3">
        <v>1500</v>
      </c>
      <c r="E2497" s="4">
        <v>8241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549</v>
      </c>
      <c r="P2497">
        <f t="shared" si="153"/>
        <v>196.21</v>
      </c>
      <c r="Q2497" s="12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0" x14ac:dyDescent="0.25">
      <c r="A2498" s="10">
        <v>2496</v>
      </c>
      <c r="B2498" s="1" t="s">
        <v>2496</v>
      </c>
      <c r="C2498" s="1" t="s">
        <v>6606</v>
      </c>
      <c r="D2498" s="3">
        <v>6000</v>
      </c>
      <c r="E2498" s="4">
        <v>1126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19</v>
      </c>
      <c r="P2498">
        <f t="shared" si="153"/>
        <v>112.6</v>
      </c>
      <c r="Q2498" s="12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5" x14ac:dyDescent="0.25">
      <c r="A2499" s="10">
        <v>2497</v>
      </c>
      <c r="B2499" s="1" t="s">
        <v>2497</v>
      </c>
      <c r="C2499" s="1" t="s">
        <v>6607</v>
      </c>
      <c r="D2499" s="3">
        <v>4000</v>
      </c>
      <c r="E2499" s="4">
        <v>2287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57</v>
      </c>
      <c r="P2499">
        <f t="shared" ref="P2499:P2562" si="157">IFERROR(ROUND(E2499/L2499,2),0)</f>
        <v>40.840000000000003</v>
      </c>
      <c r="Q2499" s="12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5" x14ac:dyDescent="0.25">
      <c r="A2500" s="10">
        <v>2498</v>
      </c>
      <c r="B2500" s="1" t="s">
        <v>2498</v>
      </c>
      <c r="C2500" s="1" t="s">
        <v>6608</v>
      </c>
      <c r="D2500" s="3">
        <v>1000</v>
      </c>
      <c r="E2500" s="4">
        <v>13614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1361</v>
      </c>
      <c r="P2500">
        <f t="shared" si="157"/>
        <v>680.7</v>
      </c>
      <c r="Q2500" s="12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60" x14ac:dyDescent="0.25">
      <c r="A2501" s="10">
        <v>2499</v>
      </c>
      <c r="B2501" s="1" t="s">
        <v>2499</v>
      </c>
      <c r="C2501" s="1" t="s">
        <v>6609</v>
      </c>
      <c r="D2501" s="3">
        <v>4000</v>
      </c>
      <c r="E2501" s="4">
        <v>2290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57</v>
      </c>
      <c r="P2501">
        <f t="shared" si="157"/>
        <v>13.47</v>
      </c>
      <c r="Q2501" s="12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5" x14ac:dyDescent="0.25">
      <c r="A2502" s="10">
        <v>2500</v>
      </c>
      <c r="B2502" s="1" t="s">
        <v>2500</v>
      </c>
      <c r="C2502" s="1" t="s">
        <v>6610</v>
      </c>
      <c r="D2502" s="3">
        <v>600</v>
      </c>
      <c r="E2502" s="4">
        <v>26349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4392</v>
      </c>
      <c r="P2502">
        <f t="shared" si="157"/>
        <v>908.59</v>
      </c>
      <c r="Q2502" s="12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60" x14ac:dyDescent="0.25">
      <c r="A2503" s="10">
        <v>2501</v>
      </c>
      <c r="B2503" s="1" t="s">
        <v>2501</v>
      </c>
      <c r="C2503" s="1" t="s">
        <v>6611</v>
      </c>
      <c r="D2503" s="3">
        <v>11000</v>
      </c>
      <c r="E2503" s="4">
        <v>300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42.86</v>
      </c>
      <c r="Q2503" s="12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60" x14ac:dyDescent="0.25">
      <c r="A2504" s="10">
        <v>2502</v>
      </c>
      <c r="B2504" s="1" t="s">
        <v>2502</v>
      </c>
      <c r="C2504" s="1" t="s">
        <v>6612</v>
      </c>
      <c r="D2504" s="3">
        <v>110000</v>
      </c>
      <c r="E2504" s="4">
        <v>0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0</v>
      </c>
      <c r="Q2504" s="12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60" x14ac:dyDescent="0.25">
      <c r="A2505" s="10">
        <v>2503</v>
      </c>
      <c r="B2505" s="1" t="s">
        <v>2503</v>
      </c>
      <c r="C2505" s="1" t="s">
        <v>6613</v>
      </c>
      <c r="D2505" s="3">
        <v>10000</v>
      </c>
      <c r="E2505" s="4">
        <v>478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5</v>
      </c>
      <c r="P2505">
        <f t="shared" si="157"/>
        <v>0</v>
      </c>
      <c r="Q2505" s="12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45" x14ac:dyDescent="0.25">
      <c r="A2506" s="10">
        <v>2504</v>
      </c>
      <c r="B2506" s="1" t="s">
        <v>2504</v>
      </c>
      <c r="C2506" s="1" t="s">
        <v>6614</v>
      </c>
      <c r="D2506" s="3">
        <v>35000</v>
      </c>
      <c r="E2506" s="4">
        <v>8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2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0" x14ac:dyDescent="0.25">
      <c r="A2507" s="10">
        <v>2505</v>
      </c>
      <c r="B2507" s="1" t="s">
        <v>2505</v>
      </c>
      <c r="C2507" s="1" t="s">
        <v>6615</v>
      </c>
      <c r="D2507" s="3">
        <v>7000</v>
      </c>
      <c r="E2507" s="4">
        <v>1000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14</v>
      </c>
      <c r="P2507">
        <f t="shared" si="157"/>
        <v>0</v>
      </c>
      <c r="Q2507" s="12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60" x14ac:dyDescent="0.25">
      <c r="A2508" s="10">
        <v>2506</v>
      </c>
      <c r="B2508" s="1" t="s">
        <v>2506</v>
      </c>
      <c r="C2508" s="1" t="s">
        <v>6616</v>
      </c>
      <c r="D2508" s="3">
        <v>5000</v>
      </c>
      <c r="E2508" s="4">
        <v>1697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34</v>
      </c>
      <c r="P2508">
        <f t="shared" si="157"/>
        <v>848.5</v>
      </c>
      <c r="Q2508" s="12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x14ac:dyDescent="0.25">
      <c r="A2509" s="10">
        <v>2507</v>
      </c>
      <c r="B2509" s="1" t="s">
        <v>2507</v>
      </c>
      <c r="C2509" s="1" t="s">
        <v>6617</v>
      </c>
      <c r="D2509" s="3">
        <v>42850</v>
      </c>
      <c r="E2509" s="4">
        <v>1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2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60" x14ac:dyDescent="0.25">
      <c r="A2510" s="10">
        <v>2508</v>
      </c>
      <c r="B2510" s="1" t="s">
        <v>2508</v>
      </c>
      <c r="C2510" s="1" t="s">
        <v>6618</v>
      </c>
      <c r="D2510" s="3">
        <v>20000</v>
      </c>
      <c r="E2510" s="4">
        <v>71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2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60" x14ac:dyDescent="0.25">
      <c r="A2511" s="10">
        <v>2509</v>
      </c>
      <c r="B2511" s="1" t="s">
        <v>2509</v>
      </c>
      <c r="C2511" s="1" t="s">
        <v>6619</v>
      </c>
      <c r="D2511" s="3">
        <v>95000</v>
      </c>
      <c r="E2511" s="4">
        <v>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0</v>
      </c>
      <c r="P2511">
        <f t="shared" si="157"/>
        <v>0</v>
      </c>
      <c r="Q2511" s="12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60" x14ac:dyDescent="0.25">
      <c r="A2512" s="10">
        <v>2510</v>
      </c>
      <c r="B2512" s="1" t="s">
        <v>2510</v>
      </c>
      <c r="C2512" s="1" t="s">
        <v>6620</v>
      </c>
      <c r="D2512" s="3">
        <v>50000</v>
      </c>
      <c r="E2512" s="4">
        <v>1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0.5</v>
      </c>
      <c r="Q2512" s="12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5" x14ac:dyDescent="0.25">
      <c r="A2513" s="10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2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45" x14ac:dyDescent="0.25">
      <c r="A2514" s="10">
        <v>2512</v>
      </c>
      <c r="B2514" s="1" t="s">
        <v>2512</v>
      </c>
      <c r="C2514" s="1" t="s">
        <v>6622</v>
      </c>
      <c r="D2514" s="3">
        <v>1150</v>
      </c>
      <c r="E2514" s="4">
        <v>10740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934</v>
      </c>
      <c r="P2514">
        <f t="shared" si="157"/>
        <v>0</v>
      </c>
      <c r="Q2514" s="12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60" x14ac:dyDescent="0.25">
      <c r="A2515" s="10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2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60" x14ac:dyDescent="0.25">
      <c r="A2516" s="10">
        <v>2514</v>
      </c>
      <c r="B2516" s="1" t="s">
        <v>2514</v>
      </c>
      <c r="C2516" s="1" t="s">
        <v>6624</v>
      </c>
      <c r="D2516" s="3">
        <v>12000</v>
      </c>
      <c r="E2516" s="4">
        <v>272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68</v>
      </c>
      <c r="Q2516" s="12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60" x14ac:dyDescent="0.25">
      <c r="A2517" s="10">
        <v>2515</v>
      </c>
      <c r="B2517" s="1" t="s">
        <v>2515</v>
      </c>
      <c r="C2517" s="1" t="s">
        <v>6625</v>
      </c>
      <c r="D2517" s="3">
        <v>5000</v>
      </c>
      <c r="E2517" s="4">
        <v>1697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34</v>
      </c>
      <c r="P2517">
        <f t="shared" si="157"/>
        <v>141.41999999999999</v>
      </c>
      <c r="Q2517" s="12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60" x14ac:dyDescent="0.25">
      <c r="A2518" s="10">
        <v>2516</v>
      </c>
      <c r="B2518" s="1" t="s">
        <v>2516</v>
      </c>
      <c r="C2518" s="1" t="s">
        <v>6626</v>
      </c>
      <c r="D2518" s="3">
        <v>22000</v>
      </c>
      <c r="E2518" s="4">
        <v>50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2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60" x14ac:dyDescent="0.25">
      <c r="A2519" s="10">
        <v>2517</v>
      </c>
      <c r="B2519" s="1" t="s">
        <v>2517</v>
      </c>
      <c r="C2519" s="1" t="s">
        <v>6627</v>
      </c>
      <c r="D2519" s="3">
        <v>18000</v>
      </c>
      <c r="E2519" s="4">
        <v>100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</v>
      </c>
      <c r="P2519">
        <f t="shared" si="157"/>
        <v>3.03</v>
      </c>
      <c r="Q2519" s="12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45" x14ac:dyDescent="0.25">
      <c r="A2520" s="10">
        <v>2518</v>
      </c>
      <c r="B2520" s="1" t="s">
        <v>2518</v>
      </c>
      <c r="C2520" s="1" t="s">
        <v>6628</v>
      </c>
      <c r="D2520" s="3">
        <v>5000</v>
      </c>
      <c r="E2520" s="4">
        <v>1698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34</v>
      </c>
      <c r="P2520">
        <f t="shared" si="157"/>
        <v>0</v>
      </c>
      <c r="Q2520" s="12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45" x14ac:dyDescent="0.25">
      <c r="A2521" s="10">
        <v>2519</v>
      </c>
      <c r="B2521" s="1" t="s">
        <v>2519</v>
      </c>
      <c r="C2521" s="1" t="s">
        <v>6629</v>
      </c>
      <c r="D2521" s="3">
        <v>150000</v>
      </c>
      <c r="E2521" s="4">
        <v>0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0</v>
      </c>
      <c r="Q2521" s="12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60" x14ac:dyDescent="0.25">
      <c r="A2522" s="10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2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60" x14ac:dyDescent="0.25">
      <c r="A2523" s="10">
        <v>2521</v>
      </c>
      <c r="B2523" s="1" t="s">
        <v>2521</v>
      </c>
      <c r="C2523" s="1" t="s">
        <v>6631</v>
      </c>
      <c r="D2523" s="3">
        <v>12500</v>
      </c>
      <c r="E2523" s="4">
        <v>241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2</v>
      </c>
      <c r="P2523">
        <f t="shared" si="157"/>
        <v>1.83</v>
      </c>
      <c r="Q2523" s="12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60" x14ac:dyDescent="0.25">
      <c r="A2524" s="10">
        <v>2522</v>
      </c>
      <c r="B2524" s="1" t="s">
        <v>2522</v>
      </c>
      <c r="C2524" s="1" t="s">
        <v>6632</v>
      </c>
      <c r="D2524" s="3">
        <v>5000</v>
      </c>
      <c r="E2524" s="4">
        <v>1700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34</v>
      </c>
      <c r="P2524">
        <f t="shared" si="157"/>
        <v>62.96</v>
      </c>
      <c r="Q2524" s="12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5" x14ac:dyDescent="0.25">
      <c r="A2525" s="10">
        <v>2523</v>
      </c>
      <c r="B2525" s="1" t="s">
        <v>2523</v>
      </c>
      <c r="C2525" s="1" t="s">
        <v>6633</v>
      </c>
      <c r="D2525" s="3">
        <v>900</v>
      </c>
      <c r="E2525" s="4">
        <v>17731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1970</v>
      </c>
      <c r="P2525">
        <f t="shared" si="157"/>
        <v>681.96</v>
      </c>
      <c r="Q2525" s="12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45" x14ac:dyDescent="0.25">
      <c r="A2526" s="10">
        <v>2524</v>
      </c>
      <c r="B2526" s="1" t="s">
        <v>2524</v>
      </c>
      <c r="C2526" s="1" t="s">
        <v>6634</v>
      </c>
      <c r="D2526" s="3">
        <v>7500</v>
      </c>
      <c r="E2526" s="4">
        <v>886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12</v>
      </c>
      <c r="P2526">
        <f t="shared" si="157"/>
        <v>20.6</v>
      </c>
      <c r="Q2526" s="12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45" x14ac:dyDescent="0.25">
      <c r="A2527" s="10">
        <v>2525</v>
      </c>
      <c r="B2527" s="1" t="s">
        <v>2525</v>
      </c>
      <c r="C2527" s="1" t="s">
        <v>6635</v>
      </c>
      <c r="D2527" s="3">
        <v>8000</v>
      </c>
      <c r="E2527" s="4">
        <v>754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9</v>
      </c>
      <c r="P2527">
        <f t="shared" si="157"/>
        <v>9.43</v>
      </c>
      <c r="Q2527" s="12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45" x14ac:dyDescent="0.25">
      <c r="A2528" s="10">
        <v>2526</v>
      </c>
      <c r="B2528" s="1" t="s">
        <v>2526</v>
      </c>
      <c r="C2528" s="1" t="s">
        <v>6636</v>
      </c>
      <c r="D2528" s="3">
        <v>4000</v>
      </c>
      <c r="E2528" s="4">
        <v>2291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57</v>
      </c>
      <c r="P2528">
        <f t="shared" si="157"/>
        <v>69.42</v>
      </c>
      <c r="Q2528" s="12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45" x14ac:dyDescent="0.25">
      <c r="A2529" s="10">
        <v>2527</v>
      </c>
      <c r="B2529" s="1" t="s">
        <v>2527</v>
      </c>
      <c r="C2529" s="1" t="s">
        <v>6637</v>
      </c>
      <c r="D2529" s="3">
        <v>4000</v>
      </c>
      <c r="E2529" s="4">
        <v>2296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57</v>
      </c>
      <c r="P2529">
        <f t="shared" si="157"/>
        <v>32.340000000000003</v>
      </c>
      <c r="Q2529" s="12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60" x14ac:dyDescent="0.25">
      <c r="A2530" s="10">
        <v>2528</v>
      </c>
      <c r="B2530" s="1" t="s">
        <v>2528</v>
      </c>
      <c r="C2530" s="1" t="s">
        <v>6638</v>
      </c>
      <c r="D2530" s="3">
        <v>4000</v>
      </c>
      <c r="E2530" s="4">
        <v>2298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57</v>
      </c>
      <c r="P2530">
        <f t="shared" si="157"/>
        <v>28.37</v>
      </c>
      <c r="Q2530" s="12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0" x14ac:dyDescent="0.25">
      <c r="A2531" s="10">
        <v>2529</v>
      </c>
      <c r="B2531" s="1" t="s">
        <v>2529</v>
      </c>
      <c r="C2531" s="1" t="s">
        <v>6639</v>
      </c>
      <c r="D2531" s="3">
        <v>6000</v>
      </c>
      <c r="E2531" s="4">
        <v>1126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19</v>
      </c>
      <c r="P2531">
        <f t="shared" si="157"/>
        <v>14.82</v>
      </c>
      <c r="Q2531" s="12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5" x14ac:dyDescent="0.25">
      <c r="A2532" s="10">
        <v>2530</v>
      </c>
      <c r="B2532" s="1" t="s">
        <v>2530</v>
      </c>
      <c r="C2532" s="1" t="s">
        <v>6640</v>
      </c>
      <c r="D2532" s="3">
        <v>6500</v>
      </c>
      <c r="E2532" s="4">
        <v>1030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16</v>
      </c>
      <c r="P2532">
        <f t="shared" si="157"/>
        <v>21.46</v>
      </c>
      <c r="Q2532" s="12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60" x14ac:dyDescent="0.25">
      <c r="A2533" s="10">
        <v>2531</v>
      </c>
      <c r="B2533" s="1" t="s">
        <v>2531</v>
      </c>
      <c r="C2533" s="1" t="s">
        <v>6641</v>
      </c>
      <c r="D2533" s="3">
        <v>4500</v>
      </c>
      <c r="E2533" s="4">
        <v>2055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46</v>
      </c>
      <c r="P2533">
        <f t="shared" si="157"/>
        <v>33.69</v>
      </c>
      <c r="Q2533" s="12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60" x14ac:dyDescent="0.25">
      <c r="A2534" s="10">
        <v>2532</v>
      </c>
      <c r="B2534" s="1" t="s">
        <v>2532</v>
      </c>
      <c r="C2534" s="1" t="s">
        <v>6642</v>
      </c>
      <c r="D2534" s="3">
        <v>4000</v>
      </c>
      <c r="E2534" s="4">
        <v>2299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57</v>
      </c>
      <c r="P2534">
        <f t="shared" si="157"/>
        <v>38.32</v>
      </c>
      <c r="Q2534" s="12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60" x14ac:dyDescent="0.25">
      <c r="A2535" s="10">
        <v>2533</v>
      </c>
      <c r="B2535" s="1" t="s">
        <v>2533</v>
      </c>
      <c r="C2535" s="1" t="s">
        <v>6643</v>
      </c>
      <c r="D2535" s="3">
        <v>7500</v>
      </c>
      <c r="E2535" s="4">
        <v>890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12</v>
      </c>
      <c r="P2535">
        <f t="shared" si="157"/>
        <v>6.54</v>
      </c>
      <c r="Q2535" s="12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75" x14ac:dyDescent="0.25">
      <c r="A2536" s="10">
        <v>2534</v>
      </c>
      <c r="B2536" s="1" t="s">
        <v>2534</v>
      </c>
      <c r="C2536" s="1" t="s">
        <v>6644</v>
      </c>
      <c r="D2536" s="3">
        <v>2000</v>
      </c>
      <c r="E2536" s="4">
        <v>5830.83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292</v>
      </c>
      <c r="P2536">
        <f t="shared" si="157"/>
        <v>416.49</v>
      </c>
      <c r="Q2536" s="12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x14ac:dyDescent="0.25">
      <c r="A2537" s="10">
        <v>2535</v>
      </c>
      <c r="B2537" s="1" t="s">
        <v>2535</v>
      </c>
      <c r="C2537" s="1" t="s">
        <v>6645</v>
      </c>
      <c r="D2537" s="3">
        <v>20000</v>
      </c>
      <c r="E2537" s="4">
        <v>71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0</v>
      </c>
      <c r="P2537">
        <f t="shared" si="157"/>
        <v>0.91</v>
      </c>
      <c r="Q2537" s="12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60" x14ac:dyDescent="0.25">
      <c r="A2538" s="10">
        <v>2536</v>
      </c>
      <c r="B2538" s="1" t="s">
        <v>2536</v>
      </c>
      <c r="C2538" s="1" t="s">
        <v>6646</v>
      </c>
      <c r="D2538" s="3">
        <v>25</v>
      </c>
      <c r="E2538" s="4">
        <v>471567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1886268</v>
      </c>
      <c r="P2538">
        <f t="shared" si="157"/>
        <v>117891.75</v>
      </c>
      <c r="Q2538" s="12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5" x14ac:dyDescent="0.25">
      <c r="A2539" s="10">
        <v>2537</v>
      </c>
      <c r="B2539" s="1" t="s">
        <v>2537</v>
      </c>
      <c r="C2539" s="1" t="s">
        <v>6647</v>
      </c>
      <c r="D2539" s="3">
        <v>1000</v>
      </c>
      <c r="E2539" s="4">
        <v>13685.99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1369</v>
      </c>
      <c r="P2539">
        <f t="shared" si="157"/>
        <v>1244.18</v>
      </c>
      <c r="Q2539" s="12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45" x14ac:dyDescent="0.25">
      <c r="A2540" s="10">
        <v>2538</v>
      </c>
      <c r="B2540" s="1" t="s">
        <v>2538</v>
      </c>
      <c r="C2540" s="1" t="s">
        <v>6648</v>
      </c>
      <c r="D2540" s="3">
        <v>18000</v>
      </c>
      <c r="E2540" s="4">
        <v>100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</v>
      </c>
      <c r="P2540">
        <f t="shared" si="157"/>
        <v>0.54</v>
      </c>
      <c r="Q2540" s="12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60" x14ac:dyDescent="0.25">
      <c r="A2541" s="10">
        <v>2539</v>
      </c>
      <c r="B2541" s="1" t="s">
        <v>2539</v>
      </c>
      <c r="C2541" s="1" t="s">
        <v>6649</v>
      </c>
      <c r="D2541" s="3">
        <v>10000</v>
      </c>
      <c r="E2541" s="4">
        <v>480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5</v>
      </c>
      <c r="P2541">
        <f t="shared" si="157"/>
        <v>8.14</v>
      </c>
      <c r="Q2541" s="12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60" x14ac:dyDescent="0.25">
      <c r="A2542" s="10">
        <v>2540</v>
      </c>
      <c r="B2542" s="1" t="s">
        <v>2540</v>
      </c>
      <c r="C2542" s="1" t="s">
        <v>6650</v>
      </c>
      <c r="D2542" s="3">
        <v>2500</v>
      </c>
      <c r="E2542" s="4">
        <v>4388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176</v>
      </c>
      <c r="P2542">
        <f t="shared" si="157"/>
        <v>162.52000000000001</v>
      </c>
      <c r="Q2542" s="12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60" x14ac:dyDescent="0.25">
      <c r="A2543" s="10">
        <v>2541</v>
      </c>
      <c r="B2543" s="1" t="s">
        <v>2541</v>
      </c>
      <c r="C2543" s="1" t="s">
        <v>6651</v>
      </c>
      <c r="D2543" s="3">
        <v>3500</v>
      </c>
      <c r="E2543" s="4">
        <v>2609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75</v>
      </c>
      <c r="P2543">
        <f t="shared" si="157"/>
        <v>41.41</v>
      </c>
      <c r="Q2543" s="12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45" x14ac:dyDescent="0.25">
      <c r="A2544" s="10">
        <v>2542</v>
      </c>
      <c r="B2544" s="1" t="s">
        <v>2542</v>
      </c>
      <c r="C2544" s="1" t="s">
        <v>6652</v>
      </c>
      <c r="D2544" s="3">
        <v>700</v>
      </c>
      <c r="E2544" s="4">
        <v>22396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3199</v>
      </c>
      <c r="P2544">
        <f t="shared" si="157"/>
        <v>1722.77</v>
      </c>
      <c r="Q2544" s="12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60" x14ac:dyDescent="0.25">
      <c r="A2545" s="10">
        <v>2543</v>
      </c>
      <c r="B2545" s="1" t="s">
        <v>2543</v>
      </c>
      <c r="C2545" s="1" t="s">
        <v>6653</v>
      </c>
      <c r="D2545" s="3">
        <v>250</v>
      </c>
      <c r="E2545" s="4">
        <v>98953.42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39581</v>
      </c>
      <c r="P2545">
        <f t="shared" si="157"/>
        <v>7611.8</v>
      </c>
      <c r="Q2545" s="12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45" x14ac:dyDescent="0.25">
      <c r="A2546" s="10">
        <v>2544</v>
      </c>
      <c r="B2546" s="1" t="s">
        <v>2544</v>
      </c>
      <c r="C2546" s="1" t="s">
        <v>6654</v>
      </c>
      <c r="D2546" s="3">
        <v>5000</v>
      </c>
      <c r="E2546" s="4">
        <v>1700.01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34</v>
      </c>
      <c r="P2546">
        <f t="shared" si="157"/>
        <v>29.82</v>
      </c>
      <c r="Q2546" s="12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45" x14ac:dyDescent="0.25">
      <c r="A2547" s="10">
        <v>2545</v>
      </c>
      <c r="B2547" s="1" t="s">
        <v>2545</v>
      </c>
      <c r="C2547" s="1" t="s">
        <v>6655</v>
      </c>
      <c r="D2547" s="3">
        <v>2000</v>
      </c>
      <c r="E2547" s="4">
        <v>5831.74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292</v>
      </c>
      <c r="P2547">
        <f t="shared" si="157"/>
        <v>95.6</v>
      </c>
      <c r="Q2547" s="12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45" x14ac:dyDescent="0.25">
      <c r="A2548" s="10">
        <v>2546</v>
      </c>
      <c r="B2548" s="1" t="s">
        <v>2546</v>
      </c>
      <c r="C2548" s="1" t="s">
        <v>6656</v>
      </c>
      <c r="D2548" s="3">
        <v>3500</v>
      </c>
      <c r="E2548" s="4">
        <v>2615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75</v>
      </c>
      <c r="P2548">
        <f t="shared" si="157"/>
        <v>40.229999999999997</v>
      </c>
      <c r="Q2548" s="12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60" x14ac:dyDescent="0.25">
      <c r="A2549" s="10">
        <v>2547</v>
      </c>
      <c r="B2549" s="1" t="s">
        <v>2547</v>
      </c>
      <c r="C2549" s="1" t="s">
        <v>6657</v>
      </c>
      <c r="D2549" s="3">
        <v>5500</v>
      </c>
      <c r="E2549" s="4">
        <v>1241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23</v>
      </c>
      <c r="P2549">
        <f t="shared" si="157"/>
        <v>9.26</v>
      </c>
      <c r="Q2549" s="12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60" x14ac:dyDescent="0.25">
      <c r="A2550" s="10">
        <v>2548</v>
      </c>
      <c r="B2550" s="1" t="s">
        <v>2548</v>
      </c>
      <c r="C2550" s="1" t="s">
        <v>6658</v>
      </c>
      <c r="D2550" s="3">
        <v>6000</v>
      </c>
      <c r="E2550" s="4">
        <v>1130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19</v>
      </c>
      <c r="P2550">
        <f t="shared" si="157"/>
        <v>30.54</v>
      </c>
      <c r="Q2550" s="12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45" x14ac:dyDescent="0.25">
      <c r="A2551" s="10">
        <v>2549</v>
      </c>
      <c r="B2551" s="1" t="s">
        <v>2549</v>
      </c>
      <c r="C2551" s="1" t="s">
        <v>6659</v>
      </c>
      <c r="D2551" s="3">
        <v>1570</v>
      </c>
      <c r="E2551" s="4">
        <v>7555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481</v>
      </c>
      <c r="P2551">
        <f t="shared" si="157"/>
        <v>204.19</v>
      </c>
      <c r="Q2551" s="12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60" x14ac:dyDescent="0.25">
      <c r="A2552" s="10">
        <v>2550</v>
      </c>
      <c r="B2552" s="1" t="s">
        <v>2550</v>
      </c>
      <c r="C2552" s="1" t="s">
        <v>6660</v>
      </c>
      <c r="D2552" s="3">
        <v>6500</v>
      </c>
      <c r="E2552" s="4">
        <v>1031.6400000000001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16</v>
      </c>
      <c r="P2552">
        <f t="shared" si="157"/>
        <v>6.88</v>
      </c>
      <c r="Q2552" s="12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45" x14ac:dyDescent="0.25">
      <c r="A2553" s="10">
        <v>2551</v>
      </c>
      <c r="B2553" s="1" t="s">
        <v>2551</v>
      </c>
      <c r="C2553" s="1" t="s">
        <v>6661</v>
      </c>
      <c r="D2553" s="3">
        <v>3675</v>
      </c>
      <c r="E2553" s="4">
        <v>2503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68</v>
      </c>
      <c r="P2553">
        <f t="shared" si="157"/>
        <v>44.7</v>
      </c>
      <c r="Q2553" s="12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60" x14ac:dyDescent="0.25">
      <c r="A2554" s="10">
        <v>2552</v>
      </c>
      <c r="B2554" s="1" t="s">
        <v>2552</v>
      </c>
      <c r="C2554" s="1" t="s">
        <v>6662</v>
      </c>
      <c r="D2554" s="3">
        <v>3000</v>
      </c>
      <c r="E2554" s="4">
        <v>3211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178.39</v>
      </c>
      <c r="Q2554" s="12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5" x14ac:dyDescent="0.25">
      <c r="A2555" s="10">
        <v>2553</v>
      </c>
      <c r="B2555" s="1" t="s">
        <v>2553</v>
      </c>
      <c r="C2555" s="1" t="s">
        <v>6663</v>
      </c>
      <c r="D2555" s="3">
        <v>1500</v>
      </c>
      <c r="E2555" s="4">
        <v>8256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550</v>
      </c>
      <c r="P2555">
        <f t="shared" si="157"/>
        <v>137.6</v>
      </c>
      <c r="Q2555" s="12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60" x14ac:dyDescent="0.25">
      <c r="A2556" s="10">
        <v>2554</v>
      </c>
      <c r="B2556" s="1" t="s">
        <v>2554</v>
      </c>
      <c r="C2556" s="1" t="s">
        <v>6664</v>
      </c>
      <c r="D2556" s="3">
        <v>3000</v>
      </c>
      <c r="E2556" s="4">
        <v>3221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107</v>
      </c>
      <c r="P2556">
        <f t="shared" si="157"/>
        <v>48.07</v>
      </c>
      <c r="Q2556" s="12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60" x14ac:dyDescent="0.25">
      <c r="A2557" s="10">
        <v>2555</v>
      </c>
      <c r="B2557" s="1" t="s">
        <v>2555</v>
      </c>
      <c r="C2557" s="1" t="s">
        <v>6665</v>
      </c>
      <c r="D2557" s="3">
        <v>2000</v>
      </c>
      <c r="E2557" s="4">
        <v>5845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292</v>
      </c>
      <c r="P2557">
        <f t="shared" si="157"/>
        <v>167</v>
      </c>
      <c r="Q2557" s="12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60" x14ac:dyDescent="0.25">
      <c r="A2558" s="10">
        <v>2556</v>
      </c>
      <c r="B2558" s="1" t="s">
        <v>2556</v>
      </c>
      <c r="C2558" s="1" t="s">
        <v>6666</v>
      </c>
      <c r="D2558" s="3">
        <v>745</v>
      </c>
      <c r="E2558" s="4">
        <v>21904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2940</v>
      </c>
      <c r="P2558">
        <f t="shared" si="157"/>
        <v>644.24</v>
      </c>
      <c r="Q2558" s="12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0" x14ac:dyDescent="0.25">
      <c r="A2559" s="10">
        <v>2557</v>
      </c>
      <c r="B2559" s="1" t="s">
        <v>2557</v>
      </c>
      <c r="C2559" s="1" t="s">
        <v>6667</v>
      </c>
      <c r="D2559" s="3">
        <v>900</v>
      </c>
      <c r="E2559" s="4">
        <v>17805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1978</v>
      </c>
      <c r="P2559">
        <f t="shared" si="157"/>
        <v>494.58</v>
      </c>
      <c r="Q2559" s="12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45" x14ac:dyDescent="0.25">
      <c r="A2560" s="10">
        <v>2558</v>
      </c>
      <c r="B2560" s="1" t="s">
        <v>2558</v>
      </c>
      <c r="C2560" s="1" t="s">
        <v>6668</v>
      </c>
      <c r="D2560" s="3">
        <v>1250</v>
      </c>
      <c r="E2560" s="4">
        <v>10065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805</v>
      </c>
      <c r="P2560">
        <f t="shared" si="157"/>
        <v>559.16999999999996</v>
      </c>
      <c r="Q2560" s="12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60" x14ac:dyDescent="0.25">
      <c r="A2561" s="10">
        <v>2559</v>
      </c>
      <c r="B2561" s="1" t="s">
        <v>2559</v>
      </c>
      <c r="C2561" s="1" t="s">
        <v>6669</v>
      </c>
      <c r="D2561" s="3">
        <v>800</v>
      </c>
      <c r="E2561" s="4">
        <v>19523.310000000001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2440</v>
      </c>
      <c r="P2561">
        <f t="shared" si="157"/>
        <v>780.93</v>
      </c>
      <c r="Q2561" s="12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60" x14ac:dyDescent="0.25">
      <c r="A2562" s="10">
        <v>2560</v>
      </c>
      <c r="B2562" s="1" t="s">
        <v>2560</v>
      </c>
      <c r="C2562" s="1" t="s">
        <v>6670</v>
      </c>
      <c r="D2562" s="3">
        <v>3000</v>
      </c>
      <c r="E2562" s="4">
        <v>3222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107</v>
      </c>
      <c r="P2562">
        <f t="shared" si="157"/>
        <v>153.43</v>
      </c>
      <c r="Q2562" s="12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60" x14ac:dyDescent="0.25">
      <c r="A2563" s="10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2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60" x14ac:dyDescent="0.25">
      <c r="A2564" s="10">
        <v>2562</v>
      </c>
      <c r="B2564" s="1" t="s">
        <v>2562</v>
      </c>
      <c r="C2564" s="1" t="s">
        <v>6672</v>
      </c>
      <c r="D2564" s="3">
        <v>10000</v>
      </c>
      <c r="E2564" s="4">
        <v>480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5</v>
      </c>
      <c r="P2564">
        <f t="shared" si="161"/>
        <v>160</v>
      </c>
      <c r="Q2564" s="12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0" x14ac:dyDescent="0.25">
      <c r="A2565" s="10">
        <v>2563</v>
      </c>
      <c r="B2565" s="1" t="s">
        <v>2563</v>
      </c>
      <c r="C2565" s="1" t="s">
        <v>6673</v>
      </c>
      <c r="D2565" s="3">
        <v>20000</v>
      </c>
      <c r="E2565" s="4">
        <v>72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2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5" x14ac:dyDescent="0.25">
      <c r="A2566" s="10">
        <v>2564</v>
      </c>
      <c r="B2566" s="1" t="s">
        <v>2564</v>
      </c>
      <c r="C2566" s="1" t="s">
        <v>6674</v>
      </c>
      <c r="D2566" s="3">
        <v>40000</v>
      </c>
      <c r="E2566" s="4">
        <v>3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2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5" x14ac:dyDescent="0.25">
      <c r="A2567" s="10">
        <v>2565</v>
      </c>
      <c r="B2567" s="1" t="s">
        <v>2565</v>
      </c>
      <c r="C2567" s="1" t="s">
        <v>6675</v>
      </c>
      <c r="D2567" s="3">
        <v>10000</v>
      </c>
      <c r="E2567" s="4">
        <v>481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5</v>
      </c>
      <c r="P2567">
        <f t="shared" si="161"/>
        <v>481</v>
      </c>
      <c r="Q2567" s="12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5" x14ac:dyDescent="0.25">
      <c r="A2568" s="10">
        <v>2566</v>
      </c>
      <c r="B2568" s="1" t="s">
        <v>2566</v>
      </c>
      <c r="C2568" s="1" t="s">
        <v>6676</v>
      </c>
      <c r="D2568" s="3">
        <v>35000</v>
      </c>
      <c r="E2568" s="4">
        <v>8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2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5" x14ac:dyDescent="0.25">
      <c r="A2569" s="10">
        <v>2567</v>
      </c>
      <c r="B2569" s="1" t="s">
        <v>2567</v>
      </c>
      <c r="C2569" s="1" t="s">
        <v>6677</v>
      </c>
      <c r="D2569" s="3">
        <v>45000</v>
      </c>
      <c r="E2569" s="4">
        <v>1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0.5</v>
      </c>
      <c r="Q2569" s="12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60" x14ac:dyDescent="0.25">
      <c r="A2570" s="10">
        <v>2568</v>
      </c>
      <c r="B2570" s="1" t="s">
        <v>2568</v>
      </c>
      <c r="C2570" s="1" t="s">
        <v>6678</v>
      </c>
      <c r="D2570" s="3">
        <v>10000</v>
      </c>
      <c r="E2570" s="4">
        <v>481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5</v>
      </c>
      <c r="P2570">
        <f t="shared" si="161"/>
        <v>481</v>
      </c>
      <c r="Q2570" s="12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45" x14ac:dyDescent="0.25">
      <c r="A2571" s="10">
        <v>2569</v>
      </c>
      <c r="B2571" s="1" t="s">
        <v>2569</v>
      </c>
      <c r="C2571" s="1" t="s">
        <v>6679</v>
      </c>
      <c r="D2571" s="3">
        <v>6500</v>
      </c>
      <c r="E2571" s="4">
        <v>1035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16</v>
      </c>
      <c r="P2571">
        <f t="shared" si="161"/>
        <v>517.5</v>
      </c>
      <c r="Q2571" s="12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5" x14ac:dyDescent="0.25">
      <c r="A2572" s="10">
        <v>2570</v>
      </c>
      <c r="B2572" s="1" t="s">
        <v>2570</v>
      </c>
      <c r="C2572" s="1" t="s">
        <v>6680</v>
      </c>
      <c r="D2572" s="3">
        <v>7000</v>
      </c>
      <c r="E2572" s="4">
        <v>1000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14</v>
      </c>
      <c r="P2572">
        <f t="shared" si="161"/>
        <v>500</v>
      </c>
      <c r="Q2572" s="12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5" x14ac:dyDescent="0.25">
      <c r="A2573" s="10">
        <v>2571</v>
      </c>
      <c r="B2573" s="1" t="s">
        <v>2571</v>
      </c>
      <c r="C2573" s="1" t="s">
        <v>6681</v>
      </c>
      <c r="D2573" s="3">
        <v>100000</v>
      </c>
      <c r="E2573" s="4">
        <v>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0</v>
      </c>
      <c r="Q2573" s="12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45" x14ac:dyDescent="0.25">
      <c r="A2574" s="10">
        <v>2572</v>
      </c>
      <c r="B2574" s="1" t="s">
        <v>2572</v>
      </c>
      <c r="C2574" s="1" t="s">
        <v>6682</v>
      </c>
      <c r="D2574" s="3">
        <v>30000</v>
      </c>
      <c r="E2574" s="4">
        <v>15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2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60" x14ac:dyDescent="0.25">
      <c r="A2575" s="10">
        <v>2573</v>
      </c>
      <c r="B2575" s="1" t="s">
        <v>2573</v>
      </c>
      <c r="C2575" s="1" t="s">
        <v>6683</v>
      </c>
      <c r="D2575" s="3">
        <v>8000</v>
      </c>
      <c r="E2575" s="4">
        <v>758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9</v>
      </c>
      <c r="P2575">
        <f t="shared" si="161"/>
        <v>0</v>
      </c>
      <c r="Q2575" s="12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60" x14ac:dyDescent="0.25">
      <c r="A2576" s="10">
        <v>2574</v>
      </c>
      <c r="B2576" s="1" t="s">
        <v>2574</v>
      </c>
      <c r="C2576" s="1" t="s">
        <v>6684</v>
      </c>
      <c r="D2576" s="3">
        <v>10000</v>
      </c>
      <c r="E2576" s="4">
        <v>481.5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5</v>
      </c>
      <c r="P2576">
        <f t="shared" si="161"/>
        <v>0</v>
      </c>
      <c r="Q2576" s="12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60" x14ac:dyDescent="0.25">
      <c r="A2577" s="10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2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0" x14ac:dyDescent="0.25">
      <c r="A2578" s="10">
        <v>2576</v>
      </c>
      <c r="B2578" s="1" t="s">
        <v>2576</v>
      </c>
      <c r="C2578" s="1" t="s">
        <v>6686</v>
      </c>
      <c r="D2578" s="3">
        <v>10000</v>
      </c>
      <c r="E2578" s="4">
        <v>485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5</v>
      </c>
      <c r="P2578">
        <f t="shared" si="161"/>
        <v>0</v>
      </c>
      <c r="Q2578" s="12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60" x14ac:dyDescent="0.25">
      <c r="A2579" s="10">
        <v>2577</v>
      </c>
      <c r="B2579" s="1" t="s">
        <v>2577</v>
      </c>
      <c r="C2579" s="1" t="s">
        <v>6687</v>
      </c>
      <c r="D2579" s="3">
        <v>15000</v>
      </c>
      <c r="E2579" s="4">
        <v>170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1</v>
      </c>
      <c r="P2579">
        <f t="shared" si="161"/>
        <v>0</v>
      </c>
      <c r="Q2579" s="12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60" x14ac:dyDescent="0.25">
      <c r="A2580" s="10">
        <v>2578</v>
      </c>
      <c r="B2580" s="1" t="s">
        <v>2578</v>
      </c>
      <c r="C2580" s="1" t="s">
        <v>6688</v>
      </c>
      <c r="D2580" s="3">
        <v>6000</v>
      </c>
      <c r="E2580" s="4">
        <v>1130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19</v>
      </c>
      <c r="P2580">
        <f t="shared" si="161"/>
        <v>0</v>
      </c>
      <c r="Q2580" s="12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5" x14ac:dyDescent="0.25">
      <c r="A2581" s="10">
        <v>2579</v>
      </c>
      <c r="B2581" s="1" t="s">
        <v>2579</v>
      </c>
      <c r="C2581" s="1" t="s">
        <v>6689</v>
      </c>
      <c r="D2581" s="3">
        <v>200000</v>
      </c>
      <c r="E2581" s="4">
        <v>0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0</v>
      </c>
      <c r="Q2581" s="12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45" x14ac:dyDescent="0.25">
      <c r="A2582" s="10">
        <v>2580</v>
      </c>
      <c r="B2582" s="1" t="s">
        <v>2580</v>
      </c>
      <c r="C2582" s="1" t="s">
        <v>6690</v>
      </c>
      <c r="D2582" s="3">
        <v>8500</v>
      </c>
      <c r="E2582" s="4">
        <v>650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8</v>
      </c>
      <c r="P2582">
        <f t="shared" si="161"/>
        <v>325</v>
      </c>
      <c r="Q2582" s="12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45" x14ac:dyDescent="0.25">
      <c r="A2583" s="10">
        <v>2581</v>
      </c>
      <c r="B2583" s="1" t="s">
        <v>2581</v>
      </c>
      <c r="C2583" s="1" t="s">
        <v>6691</v>
      </c>
      <c r="D2583" s="3">
        <v>5000</v>
      </c>
      <c r="E2583" s="4">
        <v>1705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34</v>
      </c>
      <c r="P2583">
        <f t="shared" si="161"/>
        <v>155</v>
      </c>
      <c r="Q2583" s="12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30" x14ac:dyDescent="0.25">
      <c r="A2584" s="10">
        <v>2582</v>
      </c>
      <c r="B2584" s="1" t="s">
        <v>2582</v>
      </c>
      <c r="C2584" s="1" t="s">
        <v>6692</v>
      </c>
      <c r="D2584" s="3">
        <v>90000</v>
      </c>
      <c r="E2584" s="4">
        <v>0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0</v>
      </c>
      <c r="Q2584" s="12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45" x14ac:dyDescent="0.25">
      <c r="A2585" s="10">
        <v>2583</v>
      </c>
      <c r="B2585" s="1" t="s">
        <v>2583</v>
      </c>
      <c r="C2585" s="1" t="s">
        <v>6693</v>
      </c>
      <c r="D2585" s="3">
        <v>1000</v>
      </c>
      <c r="E2585" s="4">
        <v>13692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1369</v>
      </c>
      <c r="P2585">
        <f t="shared" si="161"/>
        <v>2738.4</v>
      </c>
      <c r="Q2585" s="12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45" x14ac:dyDescent="0.25">
      <c r="A2586" s="10">
        <v>2584</v>
      </c>
      <c r="B2586" s="1" t="s">
        <v>2584</v>
      </c>
      <c r="C2586" s="1" t="s">
        <v>6694</v>
      </c>
      <c r="D2586" s="3">
        <v>10000</v>
      </c>
      <c r="E2586" s="4">
        <v>486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5</v>
      </c>
      <c r="P2586">
        <f t="shared" si="161"/>
        <v>0</v>
      </c>
      <c r="Q2586" s="12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5" x14ac:dyDescent="0.25">
      <c r="A2587" s="10">
        <v>2585</v>
      </c>
      <c r="B2587" s="1" t="s">
        <v>2585</v>
      </c>
      <c r="C2587" s="1" t="s">
        <v>6695</v>
      </c>
      <c r="D2587" s="3">
        <v>30000</v>
      </c>
      <c r="E2587" s="4">
        <v>15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15</v>
      </c>
      <c r="Q2587" s="12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0" x14ac:dyDescent="0.25">
      <c r="A2588" s="10">
        <v>2586</v>
      </c>
      <c r="B2588" s="1" t="s">
        <v>2586</v>
      </c>
      <c r="C2588" s="1" t="s">
        <v>6696</v>
      </c>
      <c r="D2588" s="3">
        <v>3000</v>
      </c>
      <c r="E2588" s="4">
        <v>3223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107</v>
      </c>
      <c r="P2588">
        <f t="shared" si="161"/>
        <v>3223</v>
      </c>
      <c r="Q2588" s="12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5" x14ac:dyDescent="0.25">
      <c r="A2589" s="10">
        <v>2587</v>
      </c>
      <c r="B2589" s="1" t="s">
        <v>2587</v>
      </c>
      <c r="C2589" s="1" t="s">
        <v>6697</v>
      </c>
      <c r="D2589" s="3">
        <v>50000</v>
      </c>
      <c r="E2589" s="4">
        <v>1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0</v>
      </c>
      <c r="P2589">
        <f t="shared" si="161"/>
        <v>0.17</v>
      </c>
      <c r="Q2589" s="12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60" x14ac:dyDescent="0.25">
      <c r="A2590" s="10">
        <v>2588</v>
      </c>
      <c r="B2590" s="1" t="s">
        <v>2588</v>
      </c>
      <c r="C2590" s="1" t="s">
        <v>6698</v>
      </c>
      <c r="D2590" s="3">
        <v>6000</v>
      </c>
      <c r="E2590" s="4">
        <v>1130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19</v>
      </c>
      <c r="P2590">
        <f t="shared" si="161"/>
        <v>141.25</v>
      </c>
      <c r="Q2590" s="12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60" x14ac:dyDescent="0.25">
      <c r="A2591" s="10">
        <v>2589</v>
      </c>
      <c r="B2591" s="1" t="s">
        <v>2589</v>
      </c>
      <c r="C2591" s="1" t="s">
        <v>6699</v>
      </c>
      <c r="D2591" s="3">
        <v>50000</v>
      </c>
      <c r="E2591" s="4">
        <v>1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1</v>
      </c>
      <c r="Q2591" s="12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60" x14ac:dyDescent="0.25">
      <c r="A2592" s="10">
        <v>2590</v>
      </c>
      <c r="B2592" s="1" t="s">
        <v>2590</v>
      </c>
      <c r="C2592" s="1" t="s">
        <v>6700</v>
      </c>
      <c r="D2592" s="3">
        <v>3000</v>
      </c>
      <c r="E2592" s="4">
        <v>3225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108</v>
      </c>
      <c r="P2592">
        <f t="shared" si="161"/>
        <v>0</v>
      </c>
      <c r="Q2592" s="12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60" x14ac:dyDescent="0.25">
      <c r="A2593" s="10">
        <v>2591</v>
      </c>
      <c r="B2593" s="1" t="s">
        <v>2591</v>
      </c>
      <c r="C2593" s="1" t="s">
        <v>6701</v>
      </c>
      <c r="D2593" s="3">
        <v>1500</v>
      </c>
      <c r="E2593" s="4">
        <v>8272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551</v>
      </c>
      <c r="P2593">
        <f t="shared" si="161"/>
        <v>4136</v>
      </c>
      <c r="Q2593" s="12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60" x14ac:dyDescent="0.25">
      <c r="A2594" s="10">
        <v>2592</v>
      </c>
      <c r="B2594" s="1" t="s">
        <v>2592</v>
      </c>
      <c r="C2594" s="1" t="s">
        <v>6702</v>
      </c>
      <c r="D2594" s="3">
        <v>30000</v>
      </c>
      <c r="E2594" s="4">
        <v>15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15</v>
      </c>
      <c r="Q2594" s="12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5" x14ac:dyDescent="0.25">
      <c r="A2595" s="10">
        <v>2593</v>
      </c>
      <c r="B2595" s="1" t="s">
        <v>2593</v>
      </c>
      <c r="C2595" s="1" t="s">
        <v>6703</v>
      </c>
      <c r="D2595" s="3">
        <v>10000</v>
      </c>
      <c r="E2595" s="4">
        <v>487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5</v>
      </c>
      <c r="P2595">
        <f t="shared" si="161"/>
        <v>0</v>
      </c>
      <c r="Q2595" s="12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45" x14ac:dyDescent="0.25">
      <c r="A2596" s="10">
        <v>2594</v>
      </c>
      <c r="B2596" s="1" t="s">
        <v>2594</v>
      </c>
      <c r="C2596" s="1" t="s">
        <v>6704</v>
      </c>
      <c r="D2596" s="3">
        <v>80000</v>
      </c>
      <c r="E2596" s="4">
        <v>0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0</v>
      </c>
      <c r="Q2596" s="12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0" x14ac:dyDescent="0.25">
      <c r="A2597" s="10">
        <v>2595</v>
      </c>
      <c r="B2597" s="1" t="s">
        <v>2595</v>
      </c>
      <c r="C2597" s="1" t="s">
        <v>6705</v>
      </c>
      <c r="D2597" s="3">
        <v>15000</v>
      </c>
      <c r="E2597" s="4">
        <v>170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</v>
      </c>
      <c r="P2597">
        <f t="shared" si="161"/>
        <v>8.9499999999999993</v>
      </c>
      <c r="Q2597" s="12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60" x14ac:dyDescent="0.25">
      <c r="A2598" s="10">
        <v>2596</v>
      </c>
      <c r="B2598" s="1" t="s">
        <v>2596</v>
      </c>
      <c r="C2598" s="1" t="s">
        <v>6706</v>
      </c>
      <c r="D2598" s="3">
        <v>35000</v>
      </c>
      <c r="E2598" s="4">
        <v>8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0</v>
      </c>
      <c r="P2598">
        <f t="shared" si="161"/>
        <v>0.3</v>
      </c>
      <c r="Q2598" s="12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5" x14ac:dyDescent="0.25">
      <c r="A2599" s="10">
        <v>2597</v>
      </c>
      <c r="B2599" s="1" t="s">
        <v>2597</v>
      </c>
      <c r="C2599" s="1" t="s">
        <v>6707</v>
      </c>
      <c r="D2599" s="3">
        <v>1500</v>
      </c>
      <c r="E2599" s="4">
        <v>8300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553</v>
      </c>
      <c r="P2599">
        <f t="shared" si="161"/>
        <v>1185.71</v>
      </c>
      <c r="Q2599" s="12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45" x14ac:dyDescent="0.25">
      <c r="A2600" s="10">
        <v>2598</v>
      </c>
      <c r="B2600" s="1" t="s">
        <v>2598</v>
      </c>
      <c r="C2600" s="1" t="s">
        <v>6708</v>
      </c>
      <c r="D2600" s="3">
        <v>3000</v>
      </c>
      <c r="E2600" s="4">
        <v>3226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108</v>
      </c>
      <c r="P2600">
        <f t="shared" si="161"/>
        <v>230.43</v>
      </c>
      <c r="Q2600" s="12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45" x14ac:dyDescent="0.25">
      <c r="A2601" s="10">
        <v>2599</v>
      </c>
      <c r="B2601" s="1" t="s">
        <v>2599</v>
      </c>
      <c r="C2601" s="1" t="s">
        <v>6709</v>
      </c>
      <c r="D2601" s="3">
        <v>9041</v>
      </c>
      <c r="E2601" s="4">
        <v>610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7</v>
      </c>
      <c r="P2601">
        <f t="shared" si="161"/>
        <v>122</v>
      </c>
      <c r="Q2601" s="12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45" x14ac:dyDescent="0.25">
      <c r="A2602" s="10">
        <v>2600</v>
      </c>
      <c r="B2602" s="1" t="s">
        <v>2600</v>
      </c>
      <c r="C2602" s="1" t="s">
        <v>6710</v>
      </c>
      <c r="D2602" s="3">
        <v>50000</v>
      </c>
      <c r="E2602" s="4">
        <v>1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0</v>
      </c>
      <c r="P2602">
        <f t="shared" si="161"/>
        <v>0.03</v>
      </c>
      <c r="Q2602" s="12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60" x14ac:dyDescent="0.25">
      <c r="A2603" s="10">
        <v>2601</v>
      </c>
      <c r="B2603" s="1" t="s">
        <v>2601</v>
      </c>
      <c r="C2603" s="1" t="s">
        <v>6711</v>
      </c>
      <c r="D2603" s="3">
        <v>500</v>
      </c>
      <c r="E2603" s="4">
        <v>33486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6697</v>
      </c>
      <c r="P2603">
        <f t="shared" si="161"/>
        <v>221.76</v>
      </c>
      <c r="Q2603" s="12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45" x14ac:dyDescent="0.25">
      <c r="A2604" s="10">
        <v>2602</v>
      </c>
      <c r="B2604" s="1" t="s">
        <v>2602</v>
      </c>
      <c r="C2604" s="1" t="s">
        <v>6712</v>
      </c>
      <c r="D2604" s="3">
        <v>12000</v>
      </c>
      <c r="E2604" s="4">
        <v>273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2</v>
      </c>
      <c r="P2604">
        <f t="shared" si="161"/>
        <v>0.56000000000000005</v>
      </c>
      <c r="Q2604" s="12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0" x14ac:dyDescent="0.25">
      <c r="A2605" s="10">
        <v>2603</v>
      </c>
      <c r="B2605" s="1" t="s">
        <v>2603</v>
      </c>
      <c r="C2605" s="1" t="s">
        <v>6713</v>
      </c>
      <c r="D2605" s="3">
        <v>1750</v>
      </c>
      <c r="E2605" s="4">
        <v>7219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413</v>
      </c>
      <c r="P2605">
        <f t="shared" si="161"/>
        <v>144.38</v>
      </c>
      <c r="Q2605" s="12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5" x14ac:dyDescent="0.25">
      <c r="A2606" s="10">
        <v>2604</v>
      </c>
      <c r="B2606" s="1" t="s">
        <v>2604</v>
      </c>
      <c r="C2606" s="1" t="s">
        <v>6714</v>
      </c>
      <c r="D2606" s="3">
        <v>20000</v>
      </c>
      <c r="E2606" s="4">
        <v>72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0</v>
      </c>
      <c r="P2606">
        <f t="shared" si="161"/>
        <v>0.22</v>
      </c>
      <c r="Q2606" s="12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60" x14ac:dyDescent="0.25">
      <c r="A2607" s="10">
        <v>2605</v>
      </c>
      <c r="B2607" s="1" t="s">
        <v>2605</v>
      </c>
      <c r="C2607" s="1" t="s">
        <v>6715</v>
      </c>
      <c r="D2607" s="3">
        <v>100000</v>
      </c>
      <c r="E2607" s="4">
        <v>0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0</v>
      </c>
      <c r="P2607">
        <f t="shared" si="161"/>
        <v>0</v>
      </c>
      <c r="Q2607" s="12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75" x14ac:dyDescent="0.25">
      <c r="A2608" s="10">
        <v>2606</v>
      </c>
      <c r="B2608" s="1" t="s">
        <v>2606</v>
      </c>
      <c r="C2608" s="1" t="s">
        <v>6716</v>
      </c>
      <c r="D2608" s="3">
        <v>11000</v>
      </c>
      <c r="E2608" s="4">
        <v>300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3</v>
      </c>
      <c r="P2608">
        <f t="shared" si="161"/>
        <v>0.78</v>
      </c>
      <c r="Q2608" s="12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60" x14ac:dyDescent="0.25">
      <c r="A2609" s="10">
        <v>2607</v>
      </c>
      <c r="B2609" s="1" t="s">
        <v>2607</v>
      </c>
      <c r="C2609" s="1" t="s">
        <v>6717</v>
      </c>
      <c r="D2609" s="3">
        <v>8000</v>
      </c>
      <c r="E2609" s="4">
        <v>759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9</v>
      </c>
      <c r="P2609">
        <f t="shared" si="161"/>
        <v>1.91</v>
      </c>
      <c r="Q2609" s="12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5" x14ac:dyDescent="0.25">
      <c r="A2610" s="10">
        <v>2608</v>
      </c>
      <c r="B2610" s="1" t="s">
        <v>2608</v>
      </c>
      <c r="C2610" s="1" t="s">
        <v>6718</v>
      </c>
      <c r="D2610" s="3">
        <v>8000</v>
      </c>
      <c r="E2610" s="4">
        <v>760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10</v>
      </c>
      <c r="P2610">
        <f t="shared" si="161"/>
        <v>2.5</v>
      </c>
      <c r="Q2610" s="12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60" x14ac:dyDescent="0.25">
      <c r="A2611" s="10">
        <v>2609</v>
      </c>
      <c r="B2611" s="1" t="s">
        <v>2609</v>
      </c>
      <c r="C2611" s="1" t="s">
        <v>6719</v>
      </c>
      <c r="D2611" s="3">
        <v>35000</v>
      </c>
      <c r="E2611" s="4">
        <v>8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0</v>
      </c>
      <c r="P2611">
        <f t="shared" si="161"/>
        <v>0.01</v>
      </c>
      <c r="Q2611" s="12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45" x14ac:dyDescent="0.25">
      <c r="A2612" s="10">
        <v>2610</v>
      </c>
      <c r="B2612" s="1" t="s">
        <v>2610</v>
      </c>
      <c r="C2612" s="1" t="s">
        <v>6720</v>
      </c>
      <c r="D2612" s="3">
        <v>22765</v>
      </c>
      <c r="E2612" s="4">
        <v>47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0</v>
      </c>
      <c r="P2612">
        <f t="shared" si="161"/>
        <v>0.08</v>
      </c>
      <c r="Q2612" s="12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60" x14ac:dyDescent="0.25">
      <c r="A2613" s="10">
        <v>2611</v>
      </c>
      <c r="B2613" s="1" t="s">
        <v>2611</v>
      </c>
      <c r="C2613" s="1" t="s">
        <v>6721</v>
      </c>
      <c r="D2613" s="3">
        <v>11000</v>
      </c>
      <c r="E2613" s="4">
        <v>300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3</v>
      </c>
      <c r="P2613">
        <f t="shared" si="161"/>
        <v>0.08</v>
      </c>
      <c r="Q2613" s="12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5" x14ac:dyDescent="0.25">
      <c r="A2614" s="10">
        <v>2612</v>
      </c>
      <c r="B2614" s="1" t="s">
        <v>2612</v>
      </c>
      <c r="C2614" s="1" t="s">
        <v>6722</v>
      </c>
      <c r="D2614" s="3">
        <v>10000</v>
      </c>
      <c r="E2614" s="4">
        <v>488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5</v>
      </c>
      <c r="P2614">
        <f t="shared" si="161"/>
        <v>1.66</v>
      </c>
      <c r="Q2614" s="12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60" x14ac:dyDescent="0.25">
      <c r="A2615" s="10">
        <v>2613</v>
      </c>
      <c r="B2615" s="1" t="s">
        <v>2613</v>
      </c>
      <c r="C2615" s="1" t="s">
        <v>6723</v>
      </c>
      <c r="D2615" s="3">
        <v>7500</v>
      </c>
      <c r="E2615" s="4">
        <v>890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12</v>
      </c>
      <c r="P2615">
        <f t="shared" si="161"/>
        <v>31.79</v>
      </c>
      <c r="Q2615" s="12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60" x14ac:dyDescent="0.25">
      <c r="A2616" s="10">
        <v>2614</v>
      </c>
      <c r="B2616" s="1" t="s">
        <v>2614</v>
      </c>
      <c r="C2616" s="1" t="s">
        <v>6724</v>
      </c>
      <c r="D2616" s="3">
        <v>10500</v>
      </c>
      <c r="E2616" s="4">
        <v>301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3</v>
      </c>
      <c r="P2616">
        <f t="shared" si="161"/>
        <v>3.01</v>
      </c>
      <c r="Q2616" s="12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60" x14ac:dyDescent="0.25">
      <c r="A2617" s="10">
        <v>2615</v>
      </c>
      <c r="B2617" s="1" t="s">
        <v>2615</v>
      </c>
      <c r="C2617" s="1" t="s">
        <v>6725</v>
      </c>
      <c r="D2617" s="3">
        <v>2001</v>
      </c>
      <c r="E2617" s="4">
        <v>5145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257</v>
      </c>
      <c r="P2617">
        <f t="shared" si="161"/>
        <v>71.459999999999994</v>
      </c>
      <c r="Q2617" s="12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45" x14ac:dyDescent="0.25">
      <c r="A2618" s="10">
        <v>2616</v>
      </c>
      <c r="B2618" s="1" t="s">
        <v>2616</v>
      </c>
      <c r="C2618" s="1" t="s">
        <v>6726</v>
      </c>
      <c r="D2618" s="3">
        <v>25000</v>
      </c>
      <c r="E2618" s="4">
        <v>36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0</v>
      </c>
      <c r="P2618">
        <f t="shared" si="161"/>
        <v>0.15</v>
      </c>
      <c r="Q2618" s="12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60" x14ac:dyDescent="0.25">
      <c r="A2619" s="10">
        <v>2617</v>
      </c>
      <c r="B2619" s="1" t="s">
        <v>2617</v>
      </c>
      <c r="C2619" s="1" t="s">
        <v>6727</v>
      </c>
      <c r="D2619" s="3">
        <v>500</v>
      </c>
      <c r="E2619" s="4">
        <v>33641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6728</v>
      </c>
      <c r="P2619">
        <f t="shared" si="161"/>
        <v>211.58</v>
      </c>
      <c r="Q2619" s="12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0" x14ac:dyDescent="0.25">
      <c r="A2620" s="10">
        <v>2618</v>
      </c>
      <c r="B2620" s="1" t="s">
        <v>2618</v>
      </c>
      <c r="C2620" s="1" t="s">
        <v>6728</v>
      </c>
      <c r="D2620" s="3">
        <v>15000</v>
      </c>
      <c r="E2620" s="4">
        <v>170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</v>
      </c>
      <c r="P2620">
        <f t="shared" si="161"/>
        <v>2.21</v>
      </c>
      <c r="Q2620" s="12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60" x14ac:dyDescent="0.25">
      <c r="A2621" s="10">
        <v>2619</v>
      </c>
      <c r="B2621" s="1" t="s">
        <v>2619</v>
      </c>
      <c r="C2621" s="1" t="s">
        <v>6729</v>
      </c>
      <c r="D2621" s="3">
        <v>1000</v>
      </c>
      <c r="E2621" s="4">
        <v>13704.33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1370</v>
      </c>
      <c r="P2621">
        <f t="shared" si="161"/>
        <v>258.57</v>
      </c>
      <c r="Q2621" s="12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60" x14ac:dyDescent="0.25">
      <c r="A2622" s="10">
        <v>2620</v>
      </c>
      <c r="B2622" s="1" t="s">
        <v>2620</v>
      </c>
      <c r="C2622" s="1" t="s">
        <v>6730</v>
      </c>
      <c r="D2622" s="3">
        <v>65000</v>
      </c>
      <c r="E2622" s="4">
        <v>0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0</v>
      </c>
      <c r="P2622">
        <f t="shared" si="161"/>
        <v>0</v>
      </c>
      <c r="Q2622" s="12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60" x14ac:dyDescent="0.25">
      <c r="A2623" s="10">
        <v>2621</v>
      </c>
      <c r="B2623" s="1" t="s">
        <v>2621</v>
      </c>
      <c r="C2623" s="1" t="s">
        <v>6731</v>
      </c>
      <c r="D2623" s="3">
        <v>15000</v>
      </c>
      <c r="E2623" s="4">
        <v>170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</v>
      </c>
      <c r="P2623">
        <f t="shared" si="161"/>
        <v>0.37</v>
      </c>
      <c r="Q2623" s="12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60" x14ac:dyDescent="0.25">
      <c r="A2624" s="10">
        <v>2622</v>
      </c>
      <c r="B2624" s="1" t="s">
        <v>2622</v>
      </c>
      <c r="C2624" s="1" t="s">
        <v>6732</v>
      </c>
      <c r="D2624" s="3">
        <v>1500</v>
      </c>
      <c r="E2624" s="4">
        <v>8301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553</v>
      </c>
      <c r="P2624">
        <f t="shared" si="161"/>
        <v>112.18</v>
      </c>
      <c r="Q2624" s="12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60" x14ac:dyDescent="0.25">
      <c r="A2625" s="10">
        <v>2623</v>
      </c>
      <c r="B2625" s="1" t="s">
        <v>2623</v>
      </c>
      <c r="C2625" s="1" t="s">
        <v>6733</v>
      </c>
      <c r="D2625" s="3">
        <v>2000</v>
      </c>
      <c r="E2625" s="4">
        <v>5854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293</v>
      </c>
      <c r="P2625">
        <f t="shared" si="161"/>
        <v>94.42</v>
      </c>
      <c r="Q2625" s="12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60" x14ac:dyDescent="0.25">
      <c r="A2626" s="10">
        <v>2624</v>
      </c>
      <c r="B2626" s="1" t="s">
        <v>2624</v>
      </c>
      <c r="C2626" s="1" t="s">
        <v>6734</v>
      </c>
      <c r="D2626" s="3">
        <v>8000</v>
      </c>
      <c r="E2626" s="4">
        <v>760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10</v>
      </c>
      <c r="P2626">
        <f t="shared" si="161"/>
        <v>0.22</v>
      </c>
      <c r="Q2626" s="12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60" x14ac:dyDescent="0.25">
      <c r="A2627" s="10">
        <v>2625</v>
      </c>
      <c r="B2627" s="1" t="s">
        <v>2625</v>
      </c>
      <c r="C2627" s="1" t="s">
        <v>6735</v>
      </c>
      <c r="D2627" s="3">
        <v>150</v>
      </c>
      <c r="E2627" s="4">
        <v>160920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107280</v>
      </c>
      <c r="P2627">
        <f t="shared" ref="P2627:P2690" si="165">IFERROR(ROUND(E2627/L2627,2),0)</f>
        <v>3094.62</v>
      </c>
      <c r="Q2627" s="12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5" x14ac:dyDescent="0.25">
      <c r="A2628" s="10">
        <v>2626</v>
      </c>
      <c r="B2628" s="1" t="s">
        <v>2626</v>
      </c>
      <c r="C2628" s="1" t="s">
        <v>6736</v>
      </c>
      <c r="D2628" s="3">
        <v>2500</v>
      </c>
      <c r="E2628" s="4">
        <v>4390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176</v>
      </c>
      <c r="P2628">
        <f t="shared" si="165"/>
        <v>87.8</v>
      </c>
      <c r="Q2628" s="12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60" x14ac:dyDescent="0.25">
      <c r="A2629" s="10">
        <v>2627</v>
      </c>
      <c r="B2629" s="1" t="s">
        <v>2627</v>
      </c>
      <c r="C2629" s="1" t="s">
        <v>6737</v>
      </c>
      <c r="D2629" s="3">
        <v>150</v>
      </c>
      <c r="E2629" s="4">
        <v>161459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107639</v>
      </c>
      <c r="P2629">
        <f t="shared" si="165"/>
        <v>3587.98</v>
      </c>
      <c r="Q2629" s="12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45" x14ac:dyDescent="0.25">
      <c r="A2630" s="10">
        <v>2628</v>
      </c>
      <c r="B2630" s="1" t="s">
        <v>2628</v>
      </c>
      <c r="C2630" s="1" t="s">
        <v>6738</v>
      </c>
      <c r="D2630" s="3">
        <v>839</v>
      </c>
      <c r="E2630" s="4">
        <v>18667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2225</v>
      </c>
      <c r="P2630">
        <f t="shared" si="165"/>
        <v>888.9</v>
      </c>
      <c r="Q2630" s="12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45" x14ac:dyDescent="0.25">
      <c r="A2631" s="10">
        <v>2629</v>
      </c>
      <c r="B2631" s="1" t="s">
        <v>2629</v>
      </c>
      <c r="C2631" s="1" t="s">
        <v>6739</v>
      </c>
      <c r="D2631" s="3">
        <v>5000</v>
      </c>
      <c r="E2631" s="4">
        <v>1707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34</v>
      </c>
      <c r="P2631">
        <f t="shared" si="165"/>
        <v>17.07</v>
      </c>
      <c r="Q2631" s="12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60" x14ac:dyDescent="0.25">
      <c r="A2632" s="10">
        <v>2630</v>
      </c>
      <c r="B2632" s="1" t="s">
        <v>2630</v>
      </c>
      <c r="C2632" s="1" t="s">
        <v>6740</v>
      </c>
      <c r="D2632" s="3">
        <v>2000</v>
      </c>
      <c r="E2632" s="4">
        <v>5858.84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293</v>
      </c>
      <c r="P2632">
        <f t="shared" si="165"/>
        <v>72.33</v>
      </c>
      <c r="Q2632" s="12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5" x14ac:dyDescent="0.25">
      <c r="A2633" s="10">
        <v>2631</v>
      </c>
      <c r="B2633" s="1" t="s">
        <v>2631</v>
      </c>
      <c r="C2633" s="1" t="s">
        <v>6741</v>
      </c>
      <c r="D2633" s="3">
        <v>20000</v>
      </c>
      <c r="E2633" s="4">
        <v>73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0</v>
      </c>
      <c r="P2633">
        <f t="shared" si="165"/>
        <v>0.26</v>
      </c>
      <c r="Q2633" s="12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5" x14ac:dyDescent="0.25">
      <c r="A2634" s="10">
        <v>2632</v>
      </c>
      <c r="B2634" s="1" t="s">
        <v>2632</v>
      </c>
      <c r="C2634" s="1" t="s">
        <v>6742</v>
      </c>
      <c r="D2634" s="3">
        <v>1070</v>
      </c>
      <c r="E2634" s="4">
        <v>11070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1035</v>
      </c>
      <c r="P2634">
        <f t="shared" si="165"/>
        <v>263.57</v>
      </c>
      <c r="Q2634" s="12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60" x14ac:dyDescent="0.25">
      <c r="A2635" s="10">
        <v>2633</v>
      </c>
      <c r="B2635" s="1" t="s">
        <v>2633</v>
      </c>
      <c r="C2635" s="1" t="s">
        <v>6743</v>
      </c>
      <c r="D2635" s="3">
        <v>5000</v>
      </c>
      <c r="E2635" s="4">
        <v>1707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34</v>
      </c>
      <c r="P2635">
        <f t="shared" si="165"/>
        <v>8.58</v>
      </c>
      <c r="Q2635" s="12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5" x14ac:dyDescent="0.25">
      <c r="A2636" s="10">
        <v>2634</v>
      </c>
      <c r="B2636" s="1" t="s">
        <v>2634</v>
      </c>
      <c r="C2636" s="1" t="s">
        <v>6744</v>
      </c>
      <c r="D2636" s="3">
        <v>930</v>
      </c>
      <c r="E2636" s="4">
        <v>17396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1871</v>
      </c>
      <c r="P2636">
        <f t="shared" si="165"/>
        <v>695.84</v>
      </c>
      <c r="Q2636" s="12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60" x14ac:dyDescent="0.25">
      <c r="A2637" s="10">
        <v>2635</v>
      </c>
      <c r="B2637" s="1" t="s">
        <v>2635</v>
      </c>
      <c r="C2637" s="1" t="s">
        <v>6745</v>
      </c>
      <c r="D2637" s="3">
        <v>11500</v>
      </c>
      <c r="E2637" s="4">
        <v>289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3</v>
      </c>
      <c r="P2637">
        <f t="shared" si="165"/>
        <v>3.44</v>
      </c>
      <c r="Q2637" s="12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60" x14ac:dyDescent="0.25">
      <c r="A2638" s="10">
        <v>2636</v>
      </c>
      <c r="B2638" s="1" t="s">
        <v>2636</v>
      </c>
      <c r="C2638" s="1" t="s">
        <v>6746</v>
      </c>
      <c r="D2638" s="3">
        <v>1000</v>
      </c>
      <c r="E2638" s="4">
        <v>13728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1373</v>
      </c>
      <c r="P2638">
        <f t="shared" si="165"/>
        <v>274.56</v>
      </c>
      <c r="Q2638" s="12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45" x14ac:dyDescent="0.25">
      <c r="A2639" s="10">
        <v>2637</v>
      </c>
      <c r="B2639" s="1" t="s">
        <v>2637</v>
      </c>
      <c r="C2639" s="1" t="s">
        <v>6747</v>
      </c>
      <c r="D2639" s="3">
        <v>500</v>
      </c>
      <c r="E2639" s="4">
        <v>33791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6758</v>
      </c>
      <c r="P2639">
        <f t="shared" si="165"/>
        <v>1299.6500000000001</v>
      </c>
      <c r="Q2639" s="12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5" x14ac:dyDescent="0.25">
      <c r="A2640" s="10">
        <v>2638</v>
      </c>
      <c r="B2640" s="1" t="s">
        <v>2638</v>
      </c>
      <c r="C2640" s="1" t="s">
        <v>6748</v>
      </c>
      <c r="D2640" s="3">
        <v>347</v>
      </c>
      <c r="E2640" s="4">
        <v>60046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17304</v>
      </c>
      <c r="P2640">
        <f t="shared" si="165"/>
        <v>4289</v>
      </c>
      <c r="Q2640" s="12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60" x14ac:dyDescent="0.25">
      <c r="A2641" s="10">
        <v>2639</v>
      </c>
      <c r="B2641" s="1" t="s">
        <v>2639</v>
      </c>
      <c r="C2641" s="1" t="s">
        <v>6749</v>
      </c>
      <c r="D2641" s="3">
        <v>300</v>
      </c>
      <c r="E2641" s="4">
        <v>74026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24675</v>
      </c>
      <c r="P2641">
        <f t="shared" si="165"/>
        <v>1510.73</v>
      </c>
      <c r="Q2641" s="12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75" x14ac:dyDescent="0.25">
      <c r="A2642" s="10">
        <v>2640</v>
      </c>
      <c r="B2642" s="1" t="s">
        <v>2640</v>
      </c>
      <c r="C2642" s="1" t="s">
        <v>6750</v>
      </c>
      <c r="D2642" s="3">
        <v>3000</v>
      </c>
      <c r="E2642" s="4">
        <v>3226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108</v>
      </c>
      <c r="P2642">
        <f t="shared" si="165"/>
        <v>46.75</v>
      </c>
      <c r="Q2642" s="12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0" x14ac:dyDescent="0.25">
      <c r="A2643" s="10">
        <v>2641</v>
      </c>
      <c r="B2643" s="1" t="s">
        <v>2641</v>
      </c>
      <c r="C2643" s="1" t="s">
        <v>6751</v>
      </c>
      <c r="D2643" s="3">
        <v>1500</v>
      </c>
      <c r="E2643" s="4">
        <v>8306.42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554</v>
      </c>
      <c r="P2643">
        <f t="shared" si="165"/>
        <v>8306.42</v>
      </c>
      <c r="Q2643" s="12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60" x14ac:dyDescent="0.25">
      <c r="A2644" s="10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2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60" x14ac:dyDescent="0.25">
      <c r="A2645" s="10">
        <v>2643</v>
      </c>
      <c r="B2645" s="1" t="s">
        <v>2643</v>
      </c>
      <c r="C2645" s="1" t="s">
        <v>6753</v>
      </c>
      <c r="D2645" s="3">
        <v>1000000</v>
      </c>
      <c r="E2645" s="4">
        <v>0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0</v>
      </c>
      <c r="P2645">
        <f t="shared" si="165"/>
        <v>0</v>
      </c>
      <c r="Q2645" s="12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45" x14ac:dyDescent="0.25">
      <c r="A2646" s="10">
        <v>2644</v>
      </c>
      <c r="B2646" s="1" t="s">
        <v>2644</v>
      </c>
      <c r="C2646" s="1" t="s">
        <v>6754</v>
      </c>
      <c r="D2646" s="3">
        <v>100000</v>
      </c>
      <c r="E2646" s="4">
        <v>0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0</v>
      </c>
      <c r="P2646">
        <f t="shared" si="165"/>
        <v>0</v>
      </c>
      <c r="Q2646" s="12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60" x14ac:dyDescent="0.25">
      <c r="A2647" s="10">
        <v>2645</v>
      </c>
      <c r="B2647" s="1" t="s">
        <v>2645</v>
      </c>
      <c r="C2647" s="1" t="s">
        <v>6755</v>
      </c>
      <c r="D2647" s="3">
        <v>20000</v>
      </c>
      <c r="E2647" s="4">
        <v>74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0</v>
      </c>
      <c r="P2647">
        <f t="shared" si="165"/>
        <v>3.22</v>
      </c>
      <c r="Q2647" s="12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45" x14ac:dyDescent="0.25">
      <c r="A2648" s="10">
        <v>2646</v>
      </c>
      <c r="B2648" s="1" t="s">
        <v>2646</v>
      </c>
      <c r="C2648" s="1" t="s">
        <v>6756</v>
      </c>
      <c r="D2648" s="3">
        <v>500000</v>
      </c>
      <c r="E2648" s="4">
        <v>0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0</v>
      </c>
      <c r="P2648">
        <f t="shared" si="165"/>
        <v>0</v>
      </c>
      <c r="Q2648" s="12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60" x14ac:dyDescent="0.25">
      <c r="A2649" s="10">
        <v>2647</v>
      </c>
      <c r="B2649" s="1" t="s">
        <v>2647</v>
      </c>
      <c r="C2649" s="1" t="s">
        <v>6757</v>
      </c>
      <c r="D2649" s="3">
        <v>2500</v>
      </c>
      <c r="E2649" s="4">
        <v>4395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176</v>
      </c>
      <c r="P2649">
        <f t="shared" si="165"/>
        <v>1465</v>
      </c>
      <c r="Q2649" s="12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60" x14ac:dyDescent="0.25">
      <c r="A2650" s="10">
        <v>2648</v>
      </c>
      <c r="B2650" s="1" t="s">
        <v>2648</v>
      </c>
      <c r="C2650" s="1" t="s">
        <v>6758</v>
      </c>
      <c r="D2650" s="3">
        <v>12000</v>
      </c>
      <c r="E2650" s="4">
        <v>273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2</v>
      </c>
      <c r="P2650">
        <f t="shared" si="165"/>
        <v>45.5</v>
      </c>
      <c r="Q2650" s="12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30" x14ac:dyDescent="0.25">
      <c r="A2651" s="10">
        <v>2649</v>
      </c>
      <c r="B2651" s="1" t="s">
        <v>2649</v>
      </c>
      <c r="C2651" s="1" t="s">
        <v>6759</v>
      </c>
      <c r="D2651" s="3">
        <v>125000</v>
      </c>
      <c r="E2651" s="4">
        <v>0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0</v>
      </c>
      <c r="Q2651" s="12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60" x14ac:dyDescent="0.25">
      <c r="A2652" s="10">
        <v>2650</v>
      </c>
      <c r="B2652" s="1" t="s">
        <v>2650</v>
      </c>
      <c r="C2652" s="1" t="s">
        <v>6760</v>
      </c>
      <c r="D2652" s="3">
        <v>60000</v>
      </c>
      <c r="E2652" s="4">
        <v>0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0</v>
      </c>
      <c r="P2652">
        <f t="shared" si="165"/>
        <v>0</v>
      </c>
      <c r="Q2652" s="12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60" x14ac:dyDescent="0.25">
      <c r="A2653" s="10">
        <v>2651</v>
      </c>
      <c r="B2653" s="1" t="s">
        <v>2651</v>
      </c>
      <c r="C2653" s="1" t="s">
        <v>6761</v>
      </c>
      <c r="D2653" s="3">
        <v>280000</v>
      </c>
      <c r="E2653" s="4">
        <v>0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0</v>
      </c>
      <c r="P2653">
        <f t="shared" si="165"/>
        <v>0</v>
      </c>
      <c r="Q2653" s="12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60" x14ac:dyDescent="0.25">
      <c r="A2654" s="10">
        <v>2652</v>
      </c>
      <c r="B2654" s="1" t="s">
        <v>2652</v>
      </c>
      <c r="C2654" s="1" t="s">
        <v>6762</v>
      </c>
      <c r="D2654" s="3">
        <v>100000</v>
      </c>
      <c r="E2654" s="4">
        <v>0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0</v>
      </c>
      <c r="P2654">
        <f t="shared" si="165"/>
        <v>0</v>
      </c>
      <c r="Q2654" s="12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45" x14ac:dyDescent="0.25">
      <c r="A2655" s="10">
        <v>2653</v>
      </c>
      <c r="B2655" s="1" t="s">
        <v>2653</v>
      </c>
      <c r="C2655" s="1" t="s">
        <v>6763</v>
      </c>
      <c r="D2655" s="3">
        <v>51000</v>
      </c>
      <c r="E2655" s="4">
        <v>0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0</v>
      </c>
      <c r="P2655">
        <f t="shared" si="165"/>
        <v>0</v>
      </c>
      <c r="Q2655" s="12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60" x14ac:dyDescent="0.25">
      <c r="A2656" s="10">
        <v>2654</v>
      </c>
      <c r="B2656" s="1" t="s">
        <v>2654</v>
      </c>
      <c r="C2656" s="1" t="s">
        <v>6764</v>
      </c>
      <c r="D2656" s="3">
        <v>100000</v>
      </c>
      <c r="E2656" s="4">
        <v>0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0</v>
      </c>
      <c r="Q2656" s="12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x14ac:dyDescent="0.25">
      <c r="A2657" s="10">
        <v>2655</v>
      </c>
      <c r="B2657" s="1" t="s">
        <v>2655</v>
      </c>
      <c r="C2657" s="1" t="s">
        <v>6765</v>
      </c>
      <c r="D2657" s="3">
        <v>15000</v>
      </c>
      <c r="E2657" s="4">
        <v>170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1</v>
      </c>
      <c r="P2657">
        <f t="shared" si="165"/>
        <v>3.95</v>
      </c>
      <c r="Q2657" s="12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0" x14ac:dyDescent="0.25">
      <c r="A2658" s="10">
        <v>2656</v>
      </c>
      <c r="B2658" s="1" t="s">
        <v>2656</v>
      </c>
      <c r="C2658" s="1" t="s">
        <v>6766</v>
      </c>
      <c r="D2658" s="3">
        <v>150000</v>
      </c>
      <c r="E2658" s="4">
        <v>0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0</v>
      </c>
      <c r="P2658">
        <f t="shared" si="165"/>
        <v>0</v>
      </c>
      <c r="Q2658" s="12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60" x14ac:dyDescent="0.25">
      <c r="A2659" s="10">
        <v>2657</v>
      </c>
      <c r="B2659" s="1" t="s">
        <v>2657</v>
      </c>
      <c r="C2659" s="1" t="s">
        <v>6767</v>
      </c>
      <c r="D2659" s="3">
        <v>30000</v>
      </c>
      <c r="E2659" s="4">
        <v>15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0</v>
      </c>
      <c r="P2659">
        <f t="shared" si="165"/>
        <v>0.25</v>
      </c>
      <c r="Q2659" s="12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45" x14ac:dyDescent="0.25">
      <c r="A2660" s="10">
        <v>2658</v>
      </c>
      <c r="B2660" s="1" t="s">
        <v>2658</v>
      </c>
      <c r="C2660" s="1" t="s">
        <v>6768</v>
      </c>
      <c r="D2660" s="3">
        <v>98000</v>
      </c>
      <c r="E2660" s="4">
        <v>0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0</v>
      </c>
      <c r="Q2660" s="12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x14ac:dyDescent="0.25">
      <c r="A2661" s="10">
        <v>2659</v>
      </c>
      <c r="B2661" s="1" t="s">
        <v>2659</v>
      </c>
      <c r="C2661" s="1" t="s">
        <v>6769</v>
      </c>
      <c r="D2661" s="3">
        <v>49000</v>
      </c>
      <c r="E2661" s="4">
        <v>1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0</v>
      </c>
      <c r="P2661">
        <f t="shared" si="165"/>
        <v>0.1</v>
      </c>
      <c r="Q2661" s="12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60" x14ac:dyDescent="0.25">
      <c r="A2662" s="10">
        <v>2660</v>
      </c>
      <c r="B2662" s="1" t="s">
        <v>2660</v>
      </c>
      <c r="C2662" s="1" t="s">
        <v>6770</v>
      </c>
      <c r="D2662" s="3">
        <v>20000</v>
      </c>
      <c r="E2662" s="4">
        <v>75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15</v>
      </c>
      <c r="Q2662" s="12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45" x14ac:dyDescent="0.25">
      <c r="A2663" s="10">
        <v>2661</v>
      </c>
      <c r="B2663" s="1" t="s">
        <v>2661</v>
      </c>
      <c r="C2663" s="1" t="s">
        <v>6771</v>
      </c>
      <c r="D2663" s="3">
        <v>5000</v>
      </c>
      <c r="E2663" s="4">
        <v>1710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34</v>
      </c>
      <c r="P2663">
        <f t="shared" si="165"/>
        <v>28.5</v>
      </c>
      <c r="Q2663" s="12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5" x14ac:dyDescent="0.25">
      <c r="A2664" s="10">
        <v>2662</v>
      </c>
      <c r="B2664" s="1" t="s">
        <v>2662</v>
      </c>
      <c r="C2664" s="1" t="s">
        <v>6772</v>
      </c>
      <c r="D2664" s="3">
        <v>20000</v>
      </c>
      <c r="E2664" s="4">
        <v>75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0</v>
      </c>
      <c r="P2664">
        <f t="shared" si="165"/>
        <v>0.94</v>
      </c>
      <c r="Q2664" s="12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60" x14ac:dyDescent="0.25">
      <c r="A2665" s="10">
        <v>2663</v>
      </c>
      <c r="B2665" s="1" t="s">
        <v>2663</v>
      </c>
      <c r="C2665" s="1" t="s">
        <v>6773</v>
      </c>
      <c r="D2665" s="3">
        <v>20000</v>
      </c>
      <c r="E2665" s="4">
        <v>75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0</v>
      </c>
      <c r="P2665">
        <f t="shared" si="165"/>
        <v>1.34</v>
      </c>
      <c r="Q2665" s="12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60" x14ac:dyDescent="0.25">
      <c r="A2666" s="10">
        <v>2664</v>
      </c>
      <c r="B2666" s="1" t="s">
        <v>2664</v>
      </c>
      <c r="C2666" s="1" t="s">
        <v>6774</v>
      </c>
      <c r="D2666" s="3">
        <v>17500</v>
      </c>
      <c r="E2666" s="4">
        <v>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</v>
      </c>
      <c r="P2666">
        <f t="shared" si="165"/>
        <v>0.96</v>
      </c>
      <c r="Q2666" s="12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60" x14ac:dyDescent="0.25">
      <c r="A2667" s="10">
        <v>2665</v>
      </c>
      <c r="B2667" s="1" t="s">
        <v>2665</v>
      </c>
      <c r="C2667" s="1" t="s">
        <v>6775</v>
      </c>
      <c r="D2667" s="3">
        <v>3500</v>
      </c>
      <c r="E2667" s="4">
        <v>2616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75</v>
      </c>
      <c r="P2667">
        <f t="shared" si="165"/>
        <v>56.87</v>
      </c>
      <c r="Q2667" s="12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60" x14ac:dyDescent="0.25">
      <c r="A2668" s="10">
        <v>2666</v>
      </c>
      <c r="B2668" s="1" t="s">
        <v>2666</v>
      </c>
      <c r="C2668" s="1" t="s">
        <v>6776</v>
      </c>
      <c r="D2668" s="3">
        <v>10000</v>
      </c>
      <c r="E2668" s="4">
        <v>490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5</v>
      </c>
      <c r="P2668">
        <f t="shared" si="165"/>
        <v>2.38</v>
      </c>
      <c r="Q2668" s="12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60" x14ac:dyDescent="0.25">
      <c r="A2669" s="10">
        <v>2667</v>
      </c>
      <c r="B2669" s="1" t="s">
        <v>2667</v>
      </c>
      <c r="C2669" s="1" t="s">
        <v>6777</v>
      </c>
      <c r="D2669" s="3">
        <v>1500</v>
      </c>
      <c r="E2669" s="4">
        <v>8315.01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554</v>
      </c>
      <c r="P2669">
        <f t="shared" si="165"/>
        <v>461.95</v>
      </c>
      <c r="Q2669" s="12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0" x14ac:dyDescent="0.25">
      <c r="A2670" s="10">
        <v>2668</v>
      </c>
      <c r="B2670" s="1" t="s">
        <v>2668</v>
      </c>
      <c r="C2670" s="1" t="s">
        <v>6778</v>
      </c>
      <c r="D2670" s="3">
        <v>1000</v>
      </c>
      <c r="E2670" s="4">
        <v>13846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1385</v>
      </c>
      <c r="P2670">
        <f t="shared" si="165"/>
        <v>494.5</v>
      </c>
      <c r="Q2670" s="12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60" x14ac:dyDescent="0.25">
      <c r="A2671" s="10">
        <v>2669</v>
      </c>
      <c r="B2671" s="1" t="s">
        <v>2669</v>
      </c>
      <c r="C2671" s="1" t="s">
        <v>6779</v>
      </c>
      <c r="D2671" s="3">
        <v>800</v>
      </c>
      <c r="E2671" s="4">
        <v>19557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2445</v>
      </c>
      <c r="P2671">
        <f t="shared" si="165"/>
        <v>1777.91</v>
      </c>
      <c r="Q2671" s="12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60" x14ac:dyDescent="0.25">
      <c r="A2672" s="10">
        <v>2670</v>
      </c>
      <c r="B2672" s="1" t="s">
        <v>2670</v>
      </c>
      <c r="C2672" s="1" t="s">
        <v>6780</v>
      </c>
      <c r="D2672" s="3">
        <v>38888</v>
      </c>
      <c r="E2672" s="4">
        <v>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0</v>
      </c>
      <c r="P2672">
        <f t="shared" si="165"/>
        <v>0.08</v>
      </c>
      <c r="Q2672" s="12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5" x14ac:dyDescent="0.25">
      <c r="A2673" s="10">
        <v>2671</v>
      </c>
      <c r="B2673" s="1" t="s">
        <v>2671</v>
      </c>
      <c r="C2673" s="1" t="s">
        <v>6781</v>
      </c>
      <c r="D2673" s="3">
        <v>25000</v>
      </c>
      <c r="E2673" s="4">
        <v>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0</v>
      </c>
      <c r="P2673">
        <f t="shared" si="165"/>
        <v>0.43</v>
      </c>
      <c r="Q2673" s="12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60" x14ac:dyDescent="0.25">
      <c r="A2674" s="10">
        <v>2672</v>
      </c>
      <c r="B2674" s="1" t="s">
        <v>2672</v>
      </c>
      <c r="C2674" s="1" t="s">
        <v>6782</v>
      </c>
      <c r="D2674" s="3">
        <v>10000</v>
      </c>
      <c r="E2674" s="4">
        <v>492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5</v>
      </c>
      <c r="P2674">
        <f t="shared" si="165"/>
        <v>10.47</v>
      </c>
      <c r="Q2674" s="12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60" x14ac:dyDescent="0.25">
      <c r="A2675" s="10">
        <v>2673</v>
      </c>
      <c r="B2675" s="1" t="s">
        <v>2673</v>
      </c>
      <c r="C2675" s="1" t="s">
        <v>6783</v>
      </c>
      <c r="D2675" s="3">
        <v>40000</v>
      </c>
      <c r="E2675" s="4">
        <v>3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0</v>
      </c>
      <c r="P2675">
        <f t="shared" si="165"/>
        <v>0.05</v>
      </c>
      <c r="Q2675" s="12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60" x14ac:dyDescent="0.25">
      <c r="A2676" s="10">
        <v>2674</v>
      </c>
      <c r="B2676" s="1" t="s">
        <v>2674</v>
      </c>
      <c r="C2676" s="1" t="s">
        <v>6784</v>
      </c>
      <c r="D2676" s="3">
        <v>35000</v>
      </c>
      <c r="E2676" s="4">
        <v>8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0</v>
      </c>
      <c r="P2676">
        <f t="shared" si="165"/>
        <v>0.05</v>
      </c>
      <c r="Q2676" s="12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60" x14ac:dyDescent="0.25">
      <c r="A2677" s="10">
        <v>2675</v>
      </c>
      <c r="B2677" s="1" t="s">
        <v>2675</v>
      </c>
      <c r="C2677" s="1" t="s">
        <v>6785</v>
      </c>
      <c r="D2677" s="3">
        <v>25000</v>
      </c>
      <c r="E2677" s="4">
        <v>36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0</v>
      </c>
      <c r="P2677">
        <f t="shared" si="165"/>
        <v>1.24</v>
      </c>
      <c r="Q2677" s="12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60" x14ac:dyDescent="0.25">
      <c r="A2678" s="10">
        <v>2676</v>
      </c>
      <c r="B2678" s="1" t="s">
        <v>2676</v>
      </c>
      <c r="C2678" s="1" t="s">
        <v>6786</v>
      </c>
      <c r="D2678" s="3">
        <v>2100</v>
      </c>
      <c r="E2678" s="4">
        <v>5105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243</v>
      </c>
      <c r="P2678">
        <f t="shared" si="165"/>
        <v>567.22</v>
      </c>
      <c r="Q2678" s="12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45" x14ac:dyDescent="0.25">
      <c r="A2679" s="10">
        <v>2677</v>
      </c>
      <c r="B2679" s="1" t="s">
        <v>2677</v>
      </c>
      <c r="C2679" s="1" t="s">
        <v>6787</v>
      </c>
      <c r="D2679" s="3">
        <v>19500</v>
      </c>
      <c r="E2679" s="4">
        <v>85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0</v>
      </c>
      <c r="P2679">
        <f t="shared" si="165"/>
        <v>3.15</v>
      </c>
      <c r="Q2679" s="12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60" x14ac:dyDescent="0.25">
      <c r="A2680" s="10">
        <v>2678</v>
      </c>
      <c r="B2680" s="1" t="s">
        <v>2678</v>
      </c>
      <c r="C2680" s="1" t="s">
        <v>6788</v>
      </c>
      <c r="D2680" s="3">
        <v>8000000</v>
      </c>
      <c r="E2680" s="4">
        <v>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0</v>
      </c>
      <c r="Q2680" s="12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60" x14ac:dyDescent="0.25">
      <c r="A2681" s="10">
        <v>2679</v>
      </c>
      <c r="B2681" s="1" t="s">
        <v>2679</v>
      </c>
      <c r="C2681" s="1" t="s">
        <v>6789</v>
      </c>
      <c r="D2681" s="3">
        <v>40000</v>
      </c>
      <c r="E2681" s="4">
        <v>3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1</v>
      </c>
      <c r="Q2681" s="12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x14ac:dyDescent="0.25">
      <c r="A2682" s="10">
        <v>2680</v>
      </c>
      <c r="B2682" s="1" t="s">
        <v>2680</v>
      </c>
      <c r="C2682" s="1" t="s">
        <v>6790</v>
      </c>
      <c r="D2682" s="3">
        <v>32000</v>
      </c>
      <c r="E2682" s="4">
        <v>10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0</v>
      </c>
      <c r="P2682">
        <f t="shared" si="165"/>
        <v>2.5</v>
      </c>
      <c r="Q2682" s="12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45" x14ac:dyDescent="0.25">
      <c r="A2683" s="10">
        <v>2681</v>
      </c>
      <c r="B2683" s="1" t="s">
        <v>2681</v>
      </c>
      <c r="C2683" s="1" t="s">
        <v>6791</v>
      </c>
      <c r="D2683" s="3">
        <v>8000</v>
      </c>
      <c r="E2683" s="4">
        <v>760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10</v>
      </c>
      <c r="P2683">
        <f t="shared" si="165"/>
        <v>380</v>
      </c>
      <c r="Q2683" s="12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45" x14ac:dyDescent="0.25">
      <c r="A2684" s="10">
        <v>2682</v>
      </c>
      <c r="B2684" s="1" t="s">
        <v>2682</v>
      </c>
      <c r="C2684" s="1" t="s">
        <v>6792</v>
      </c>
      <c r="D2684" s="3">
        <v>6000</v>
      </c>
      <c r="E2684" s="4">
        <v>1130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19</v>
      </c>
      <c r="P2684">
        <f t="shared" si="165"/>
        <v>56.5</v>
      </c>
      <c r="Q2684" s="12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60" x14ac:dyDescent="0.25">
      <c r="A2685" s="10">
        <v>2683</v>
      </c>
      <c r="B2685" s="1" t="s">
        <v>2683</v>
      </c>
      <c r="C2685" s="1" t="s">
        <v>6793</v>
      </c>
      <c r="D2685" s="3">
        <v>15000</v>
      </c>
      <c r="E2685" s="4">
        <v>173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1</v>
      </c>
      <c r="P2685">
        <f t="shared" si="165"/>
        <v>57.67</v>
      </c>
      <c r="Q2685" s="12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60" x14ac:dyDescent="0.25">
      <c r="A2686" s="10">
        <v>2684</v>
      </c>
      <c r="B2686" s="1" t="s">
        <v>2684</v>
      </c>
      <c r="C2686" s="1" t="s">
        <v>6794</v>
      </c>
      <c r="D2686" s="3">
        <v>70000</v>
      </c>
      <c r="E2686" s="4">
        <v>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0</v>
      </c>
      <c r="P2686">
        <f t="shared" si="165"/>
        <v>0</v>
      </c>
      <c r="Q2686" s="12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60" x14ac:dyDescent="0.25">
      <c r="A2687" s="10">
        <v>2685</v>
      </c>
      <c r="B2687" s="1" t="s">
        <v>2685</v>
      </c>
      <c r="C2687" s="1" t="s">
        <v>6795</v>
      </c>
      <c r="D2687" s="3">
        <v>50000</v>
      </c>
      <c r="E2687" s="4">
        <v>1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</v>
      </c>
      <c r="Q2687" s="12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60" x14ac:dyDescent="0.25">
      <c r="A2688" s="10">
        <v>2686</v>
      </c>
      <c r="B2688" s="1" t="s">
        <v>2686</v>
      </c>
      <c r="C2688" s="1" t="s">
        <v>6796</v>
      </c>
      <c r="D2688" s="3">
        <v>30000</v>
      </c>
      <c r="E2688" s="4">
        <v>15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2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45" x14ac:dyDescent="0.25">
      <c r="A2689" s="10">
        <v>2687</v>
      </c>
      <c r="B2689" s="1" t="s">
        <v>2687</v>
      </c>
      <c r="C2689" s="1" t="s">
        <v>6797</v>
      </c>
      <c r="D2689" s="3">
        <v>15000</v>
      </c>
      <c r="E2689" s="4">
        <v>175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1</v>
      </c>
      <c r="P2689">
        <f t="shared" si="165"/>
        <v>0</v>
      </c>
      <c r="Q2689" s="12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30" x14ac:dyDescent="0.25">
      <c r="A2690" s="10">
        <v>2688</v>
      </c>
      <c r="B2690" s="1" t="s">
        <v>2688</v>
      </c>
      <c r="C2690" s="1" t="s">
        <v>6798</v>
      </c>
      <c r="D2690" s="3">
        <v>50000</v>
      </c>
      <c r="E2690" s="4">
        <v>1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7.0000000000000007E-2</v>
      </c>
      <c r="Q2690" s="12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60" x14ac:dyDescent="0.25">
      <c r="A2691" s="10">
        <v>2689</v>
      </c>
      <c r="B2691" s="1" t="s">
        <v>2689</v>
      </c>
      <c r="C2691" s="1" t="s">
        <v>6799</v>
      </c>
      <c r="D2691" s="3">
        <v>35000</v>
      </c>
      <c r="E2691" s="4">
        <v>9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9</v>
      </c>
      <c r="Q2691" s="12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60" x14ac:dyDescent="0.25">
      <c r="A2692" s="10">
        <v>2690</v>
      </c>
      <c r="B2692" s="1" t="s">
        <v>2690</v>
      </c>
      <c r="C2692" s="1" t="s">
        <v>6800</v>
      </c>
      <c r="D2692" s="3">
        <v>80000</v>
      </c>
      <c r="E2692" s="4">
        <v>0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0</v>
      </c>
      <c r="P2692">
        <f t="shared" si="169"/>
        <v>0</v>
      </c>
      <c r="Q2692" s="12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0" x14ac:dyDescent="0.25">
      <c r="A2693" s="10">
        <v>2691</v>
      </c>
      <c r="B2693" s="1" t="s">
        <v>2691</v>
      </c>
      <c r="C2693" s="1" t="s">
        <v>6801</v>
      </c>
      <c r="D2693" s="3">
        <v>65000</v>
      </c>
      <c r="E2693" s="4">
        <v>0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0</v>
      </c>
      <c r="Q2693" s="12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5" x14ac:dyDescent="0.25">
      <c r="A2694" s="10">
        <v>2692</v>
      </c>
      <c r="B2694" s="1" t="s">
        <v>2692</v>
      </c>
      <c r="C2694" s="1" t="s">
        <v>6802</v>
      </c>
      <c r="D2694" s="3">
        <v>3500</v>
      </c>
      <c r="E2694" s="4">
        <v>2618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75</v>
      </c>
      <c r="P2694">
        <f t="shared" si="169"/>
        <v>2618</v>
      </c>
      <c r="Q2694" s="12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60" x14ac:dyDescent="0.25">
      <c r="A2695" s="10">
        <v>2693</v>
      </c>
      <c r="B2695" s="1" t="s">
        <v>2693</v>
      </c>
      <c r="C2695" s="1" t="s">
        <v>6803</v>
      </c>
      <c r="D2695" s="3">
        <v>5000</v>
      </c>
      <c r="E2695" s="4">
        <v>1715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34</v>
      </c>
      <c r="P2695">
        <f t="shared" si="169"/>
        <v>571.66999999999996</v>
      </c>
      <c r="Q2695" s="12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60" x14ac:dyDescent="0.25">
      <c r="A2696" s="10">
        <v>2694</v>
      </c>
      <c r="B2696" s="1" t="s">
        <v>2694</v>
      </c>
      <c r="C2696" s="1" t="s">
        <v>6804</v>
      </c>
      <c r="D2696" s="3">
        <v>30000</v>
      </c>
      <c r="E2696" s="4">
        <v>15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15</v>
      </c>
      <c r="Q2696" s="12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45" x14ac:dyDescent="0.25">
      <c r="A2697" s="10">
        <v>2695</v>
      </c>
      <c r="B2697" s="1" t="s">
        <v>2695</v>
      </c>
      <c r="C2697" s="1" t="s">
        <v>6805</v>
      </c>
      <c r="D2697" s="3">
        <v>15000</v>
      </c>
      <c r="E2697" s="4">
        <v>175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1</v>
      </c>
      <c r="P2697">
        <f t="shared" si="169"/>
        <v>58.33</v>
      </c>
      <c r="Q2697" s="12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60" x14ac:dyDescent="0.25">
      <c r="A2698" s="10">
        <v>2696</v>
      </c>
      <c r="B2698" s="1" t="s">
        <v>2696</v>
      </c>
      <c r="C2698" s="1" t="s">
        <v>6806</v>
      </c>
      <c r="D2698" s="3">
        <v>60000</v>
      </c>
      <c r="E2698" s="4">
        <v>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0</v>
      </c>
      <c r="P2698">
        <f t="shared" si="169"/>
        <v>0</v>
      </c>
      <c r="Q2698" s="12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45" x14ac:dyDescent="0.25">
      <c r="A2699" s="10">
        <v>2697</v>
      </c>
      <c r="B2699" s="1" t="s">
        <v>2697</v>
      </c>
      <c r="C2699" s="1" t="s">
        <v>6807</v>
      </c>
      <c r="D2699" s="3">
        <v>23000</v>
      </c>
      <c r="E2699" s="4">
        <v>45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0</v>
      </c>
      <c r="P2699">
        <f t="shared" si="169"/>
        <v>0.87</v>
      </c>
      <c r="Q2699" s="12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5" x14ac:dyDescent="0.25">
      <c r="A2700" s="10">
        <v>2698</v>
      </c>
      <c r="B2700" s="1" t="s">
        <v>2698</v>
      </c>
      <c r="C2700" s="1" t="s">
        <v>6808</v>
      </c>
      <c r="D2700" s="3">
        <v>8000</v>
      </c>
      <c r="E2700" s="4">
        <v>763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10</v>
      </c>
      <c r="P2700">
        <f t="shared" si="169"/>
        <v>381.5</v>
      </c>
      <c r="Q2700" s="12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45" x14ac:dyDescent="0.25">
      <c r="A2701" s="10">
        <v>2699</v>
      </c>
      <c r="B2701" s="1" t="s">
        <v>2699</v>
      </c>
      <c r="C2701" s="1" t="s">
        <v>6809</v>
      </c>
      <c r="D2701" s="3">
        <v>2</v>
      </c>
      <c r="E2701" s="4">
        <v>972594.99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48629750</v>
      </c>
      <c r="P2701">
        <f t="shared" si="169"/>
        <v>0</v>
      </c>
      <c r="Q2701" s="12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45" x14ac:dyDescent="0.25">
      <c r="A2702" s="10">
        <v>2700</v>
      </c>
      <c r="B2702" s="1" t="s">
        <v>2700</v>
      </c>
      <c r="C2702" s="1" t="s">
        <v>6810</v>
      </c>
      <c r="D2702" s="3">
        <v>9999</v>
      </c>
      <c r="E2702" s="4">
        <v>590.02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6</v>
      </c>
      <c r="P2702">
        <f t="shared" si="169"/>
        <v>147.51</v>
      </c>
      <c r="Q2702" s="12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60" x14ac:dyDescent="0.25">
      <c r="A2703" s="10">
        <v>2701</v>
      </c>
      <c r="B2703" s="1" t="s">
        <v>2701</v>
      </c>
      <c r="C2703" s="1" t="s">
        <v>6811</v>
      </c>
      <c r="D2703" s="3">
        <v>3400</v>
      </c>
      <c r="E2703" s="4">
        <v>2750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81</v>
      </c>
      <c r="P2703">
        <f t="shared" si="169"/>
        <v>59.78</v>
      </c>
      <c r="Q2703" s="12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60" x14ac:dyDescent="0.25">
      <c r="A2704" s="10">
        <v>2702</v>
      </c>
      <c r="B2704" s="1" t="s">
        <v>2702</v>
      </c>
      <c r="C2704" s="1" t="s">
        <v>6812</v>
      </c>
      <c r="D2704" s="3">
        <v>10000</v>
      </c>
      <c r="E2704" s="4">
        <v>497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5</v>
      </c>
      <c r="P2704">
        <f t="shared" si="169"/>
        <v>19.12</v>
      </c>
      <c r="Q2704" s="12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45" x14ac:dyDescent="0.25">
      <c r="A2705" s="10">
        <v>2703</v>
      </c>
      <c r="B2705" s="1" t="s">
        <v>2703</v>
      </c>
      <c r="C2705" s="1" t="s">
        <v>6813</v>
      </c>
      <c r="D2705" s="3">
        <v>40000</v>
      </c>
      <c r="E2705" s="4">
        <v>3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0</v>
      </c>
      <c r="P2705">
        <f t="shared" si="169"/>
        <v>7.0000000000000007E-2</v>
      </c>
      <c r="Q2705" s="12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60" x14ac:dyDescent="0.25">
      <c r="A2706" s="10">
        <v>2704</v>
      </c>
      <c r="B2706" s="1" t="s">
        <v>2704</v>
      </c>
      <c r="C2706" s="1" t="s">
        <v>6814</v>
      </c>
      <c r="D2706" s="3">
        <v>19000</v>
      </c>
      <c r="E2706" s="4">
        <v>90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0</v>
      </c>
      <c r="P2706">
        <f t="shared" si="169"/>
        <v>12.86</v>
      </c>
      <c r="Q2706" s="12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0" x14ac:dyDescent="0.25">
      <c r="A2707" s="10">
        <v>2705</v>
      </c>
      <c r="B2707" s="1" t="s">
        <v>2705</v>
      </c>
      <c r="C2707" s="1" t="s">
        <v>6815</v>
      </c>
      <c r="D2707" s="3">
        <v>16500</v>
      </c>
      <c r="E2707" s="4">
        <v>105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</v>
      </c>
      <c r="P2707">
        <f t="shared" si="169"/>
        <v>13.13</v>
      </c>
      <c r="Q2707" s="12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45" x14ac:dyDescent="0.25">
      <c r="A2708" s="10">
        <v>2706</v>
      </c>
      <c r="B2708" s="1" t="s">
        <v>2706</v>
      </c>
      <c r="C2708" s="1" t="s">
        <v>6816</v>
      </c>
      <c r="D2708" s="3">
        <v>35000</v>
      </c>
      <c r="E2708" s="4">
        <v>10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0</v>
      </c>
      <c r="P2708">
        <f t="shared" si="169"/>
        <v>0.04</v>
      </c>
      <c r="Q2708" s="12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45" x14ac:dyDescent="0.25">
      <c r="A2709" s="10">
        <v>2707</v>
      </c>
      <c r="B2709" s="1" t="s">
        <v>2707</v>
      </c>
      <c r="C2709" s="1" t="s">
        <v>6817</v>
      </c>
      <c r="D2709" s="3">
        <v>8000</v>
      </c>
      <c r="E2709" s="4">
        <v>764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10</v>
      </c>
      <c r="P2709">
        <f t="shared" si="169"/>
        <v>1.94</v>
      </c>
      <c r="Q2709" s="12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45" x14ac:dyDescent="0.25">
      <c r="A2710" s="10">
        <v>2708</v>
      </c>
      <c r="B2710" s="1" t="s">
        <v>2708</v>
      </c>
      <c r="C2710" s="1" t="s">
        <v>6818</v>
      </c>
      <c r="D2710" s="3">
        <v>20000</v>
      </c>
      <c r="E2710" s="4">
        <v>75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0</v>
      </c>
      <c r="P2710">
        <f t="shared" si="169"/>
        <v>7.0000000000000007E-2</v>
      </c>
      <c r="Q2710" s="12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45" x14ac:dyDescent="0.25">
      <c r="A2711" s="10">
        <v>2709</v>
      </c>
      <c r="B2711" s="1" t="s">
        <v>2709</v>
      </c>
      <c r="C2711" s="1" t="s">
        <v>6819</v>
      </c>
      <c r="D2711" s="3">
        <v>50000</v>
      </c>
      <c r="E2711" s="4">
        <v>1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0</v>
      </c>
      <c r="P2711">
        <f t="shared" si="169"/>
        <v>0</v>
      </c>
      <c r="Q2711" s="12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0" x14ac:dyDescent="0.25">
      <c r="A2712" s="10">
        <v>2710</v>
      </c>
      <c r="B2712" s="1" t="s">
        <v>2710</v>
      </c>
      <c r="C2712" s="1" t="s">
        <v>6820</v>
      </c>
      <c r="D2712" s="3">
        <v>60000</v>
      </c>
      <c r="E2712" s="4">
        <v>0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0</v>
      </c>
      <c r="P2712">
        <f t="shared" si="169"/>
        <v>0</v>
      </c>
      <c r="Q2712" s="12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60" x14ac:dyDescent="0.25">
      <c r="A2713" s="10">
        <v>2711</v>
      </c>
      <c r="B2713" s="1" t="s">
        <v>2711</v>
      </c>
      <c r="C2713" s="1" t="s">
        <v>6821</v>
      </c>
      <c r="D2713" s="3">
        <v>3910</v>
      </c>
      <c r="E2713" s="4">
        <v>2476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63</v>
      </c>
      <c r="P2713">
        <f t="shared" si="169"/>
        <v>33.92</v>
      </c>
      <c r="Q2713" s="12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60" x14ac:dyDescent="0.25">
      <c r="A2714" s="10">
        <v>2712</v>
      </c>
      <c r="B2714" s="1" t="s">
        <v>2712</v>
      </c>
      <c r="C2714" s="1" t="s">
        <v>6822</v>
      </c>
      <c r="D2714" s="3">
        <v>5500</v>
      </c>
      <c r="E2714" s="4">
        <v>1245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23</v>
      </c>
      <c r="P2714">
        <f t="shared" si="169"/>
        <v>8.7100000000000009</v>
      </c>
      <c r="Q2714" s="12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60" x14ac:dyDescent="0.25">
      <c r="A2715" s="10">
        <v>2713</v>
      </c>
      <c r="B2715" s="1" t="s">
        <v>2713</v>
      </c>
      <c r="C2715" s="1" t="s">
        <v>6823</v>
      </c>
      <c r="D2715" s="3">
        <v>150000</v>
      </c>
      <c r="E2715" s="4">
        <v>0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0</v>
      </c>
      <c r="P2715">
        <f t="shared" si="169"/>
        <v>0</v>
      </c>
      <c r="Q2715" s="12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45" x14ac:dyDescent="0.25">
      <c r="A2716" s="10">
        <v>2714</v>
      </c>
      <c r="B2716" s="1" t="s">
        <v>2714</v>
      </c>
      <c r="C2716" s="1" t="s">
        <v>6824</v>
      </c>
      <c r="D2716" s="3">
        <v>25000</v>
      </c>
      <c r="E2716" s="4">
        <v>37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0</v>
      </c>
      <c r="P2716">
        <f t="shared" si="169"/>
        <v>0.12</v>
      </c>
      <c r="Q2716" s="12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60" x14ac:dyDescent="0.25">
      <c r="A2717" s="10">
        <v>2715</v>
      </c>
      <c r="B2717" s="1" t="s">
        <v>2715</v>
      </c>
      <c r="C2717" s="1" t="s">
        <v>6825</v>
      </c>
      <c r="D2717" s="3">
        <v>12000</v>
      </c>
      <c r="E2717" s="4">
        <v>273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</v>
      </c>
      <c r="P2717">
        <f t="shared" si="169"/>
        <v>0.5</v>
      </c>
      <c r="Q2717" s="12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75" x14ac:dyDescent="0.25">
      <c r="A2718" s="10">
        <v>2716</v>
      </c>
      <c r="B2718" s="1" t="s">
        <v>2716</v>
      </c>
      <c r="C2718" s="1" t="s">
        <v>6826</v>
      </c>
      <c r="D2718" s="3">
        <v>10000</v>
      </c>
      <c r="E2718" s="4">
        <v>500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5</v>
      </c>
      <c r="P2718">
        <f t="shared" si="169"/>
        <v>2.67</v>
      </c>
      <c r="Q2718" s="12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5" x14ac:dyDescent="0.25">
      <c r="A2719" s="10">
        <v>2717</v>
      </c>
      <c r="B2719" s="1" t="s">
        <v>2717</v>
      </c>
      <c r="C2719" s="1" t="s">
        <v>6827</v>
      </c>
      <c r="D2719" s="3">
        <v>25000</v>
      </c>
      <c r="E2719" s="4">
        <v>38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0</v>
      </c>
      <c r="P2719">
        <f t="shared" si="169"/>
        <v>0.12</v>
      </c>
      <c r="Q2719" s="12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60" x14ac:dyDescent="0.25">
      <c r="A2720" s="10">
        <v>2718</v>
      </c>
      <c r="B2720" s="1" t="s">
        <v>2718</v>
      </c>
      <c r="C2720" s="1" t="s">
        <v>6828</v>
      </c>
      <c r="D2720" s="3">
        <v>18000</v>
      </c>
      <c r="E2720" s="4">
        <v>100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</v>
      </c>
      <c r="P2720">
        <f t="shared" si="169"/>
        <v>0.68</v>
      </c>
      <c r="Q2720" s="12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60" x14ac:dyDescent="0.25">
      <c r="A2721" s="10">
        <v>2719</v>
      </c>
      <c r="B2721" s="1" t="s">
        <v>2719</v>
      </c>
      <c r="C2721" s="1" t="s">
        <v>6829</v>
      </c>
      <c r="D2721" s="3">
        <v>6000</v>
      </c>
      <c r="E2721" s="4">
        <v>1136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19</v>
      </c>
      <c r="P2721">
        <f t="shared" si="169"/>
        <v>16.46</v>
      </c>
      <c r="Q2721" s="12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45" x14ac:dyDescent="0.25">
      <c r="A2722" s="10">
        <v>2720</v>
      </c>
      <c r="B2722" s="1" t="s">
        <v>2720</v>
      </c>
      <c r="C2722" s="1" t="s">
        <v>6830</v>
      </c>
      <c r="D2722" s="3">
        <v>25000</v>
      </c>
      <c r="E2722" s="4">
        <v>39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0</v>
      </c>
      <c r="P2722">
        <f t="shared" si="169"/>
        <v>0.23</v>
      </c>
      <c r="Q2722" s="12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60" x14ac:dyDescent="0.25">
      <c r="A2723" s="10">
        <v>2721</v>
      </c>
      <c r="B2723" s="1" t="s">
        <v>2721</v>
      </c>
      <c r="C2723" s="1" t="s">
        <v>6831</v>
      </c>
      <c r="D2723" s="3">
        <v>750</v>
      </c>
      <c r="E2723" s="4">
        <v>21361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2848</v>
      </c>
      <c r="P2723">
        <f t="shared" si="169"/>
        <v>79.41</v>
      </c>
      <c r="Q2723" s="12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60" x14ac:dyDescent="0.25">
      <c r="A2724" s="10">
        <v>2722</v>
      </c>
      <c r="B2724" s="1" t="s">
        <v>2722</v>
      </c>
      <c r="C2724" s="1" t="s">
        <v>6832</v>
      </c>
      <c r="D2724" s="3">
        <v>5000</v>
      </c>
      <c r="E2724" s="4">
        <v>1720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34</v>
      </c>
      <c r="P2724">
        <f t="shared" si="169"/>
        <v>9.3000000000000007</v>
      </c>
      <c r="Q2724" s="12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60" x14ac:dyDescent="0.25">
      <c r="A2725" s="10">
        <v>2723</v>
      </c>
      <c r="B2725" s="1" t="s">
        <v>2723</v>
      </c>
      <c r="C2725" s="1" t="s">
        <v>6833</v>
      </c>
      <c r="D2725" s="3">
        <v>12000</v>
      </c>
      <c r="E2725" s="4">
        <v>276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2</v>
      </c>
      <c r="P2725">
        <f t="shared" si="169"/>
        <v>1.57</v>
      </c>
      <c r="Q2725" s="12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60" x14ac:dyDescent="0.25">
      <c r="A2726" s="10">
        <v>2724</v>
      </c>
      <c r="B2726" s="1" t="s">
        <v>2724</v>
      </c>
      <c r="C2726" s="1" t="s">
        <v>6834</v>
      </c>
      <c r="D2726" s="3">
        <v>2468</v>
      </c>
      <c r="E2726" s="4">
        <v>5000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203</v>
      </c>
      <c r="P2726">
        <f t="shared" si="169"/>
        <v>4.91</v>
      </c>
      <c r="Q2726" s="12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45" x14ac:dyDescent="0.25">
      <c r="A2727" s="10">
        <v>2725</v>
      </c>
      <c r="B2727" s="1" t="s">
        <v>2725</v>
      </c>
      <c r="C2727" s="1" t="s">
        <v>6835</v>
      </c>
      <c r="D2727" s="3">
        <v>40000</v>
      </c>
      <c r="E2727" s="4">
        <v>3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0</v>
      </c>
      <c r="P2727">
        <f t="shared" si="169"/>
        <v>0.03</v>
      </c>
      <c r="Q2727" s="12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x14ac:dyDescent="0.25">
      <c r="A2728" s="10">
        <v>2726</v>
      </c>
      <c r="B2728" s="1" t="s">
        <v>2726</v>
      </c>
      <c r="C2728" s="1" t="s">
        <v>6836</v>
      </c>
      <c r="D2728" s="3">
        <v>100000</v>
      </c>
      <c r="E2728" s="4">
        <v>0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0</v>
      </c>
      <c r="P2728">
        <f t="shared" si="169"/>
        <v>0</v>
      </c>
      <c r="Q2728" s="12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45" x14ac:dyDescent="0.25">
      <c r="A2729" s="10">
        <v>2727</v>
      </c>
      <c r="B2729" s="1" t="s">
        <v>2727</v>
      </c>
      <c r="C2729" s="1" t="s">
        <v>6837</v>
      </c>
      <c r="D2729" s="3">
        <v>10000</v>
      </c>
      <c r="E2729" s="4">
        <v>500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5</v>
      </c>
      <c r="P2729">
        <f t="shared" si="169"/>
        <v>0.71</v>
      </c>
      <c r="Q2729" s="12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0" x14ac:dyDescent="0.25">
      <c r="A2730" s="10">
        <v>2728</v>
      </c>
      <c r="B2730" s="1" t="s">
        <v>2728</v>
      </c>
      <c r="C2730" s="1" t="s">
        <v>6838</v>
      </c>
      <c r="D2730" s="3">
        <v>15000</v>
      </c>
      <c r="E2730" s="4">
        <v>177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1</v>
      </c>
      <c r="P2730">
        <f t="shared" si="169"/>
        <v>0.45</v>
      </c>
      <c r="Q2730" s="12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0" x14ac:dyDescent="0.25">
      <c r="A2731" s="10">
        <v>2729</v>
      </c>
      <c r="B2731" s="1" t="s">
        <v>2729</v>
      </c>
      <c r="C2731" s="1" t="s">
        <v>6839</v>
      </c>
      <c r="D2731" s="3">
        <v>7500</v>
      </c>
      <c r="E2731" s="4">
        <v>891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12</v>
      </c>
      <c r="P2731">
        <f t="shared" si="169"/>
        <v>38.74</v>
      </c>
      <c r="Q2731" s="12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45" x14ac:dyDescent="0.25">
      <c r="A2732" s="10">
        <v>2730</v>
      </c>
      <c r="B2732" s="1" t="s">
        <v>2730</v>
      </c>
      <c r="C2732" s="1" t="s">
        <v>6840</v>
      </c>
      <c r="D2732" s="3">
        <v>27000</v>
      </c>
      <c r="E2732" s="4">
        <v>21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0</v>
      </c>
      <c r="P2732">
        <f t="shared" si="169"/>
        <v>0.03</v>
      </c>
      <c r="Q2732" s="12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60" x14ac:dyDescent="0.25">
      <c r="A2733" s="10">
        <v>2731</v>
      </c>
      <c r="B2733" s="1" t="s">
        <v>2731</v>
      </c>
      <c r="C2733" s="1" t="s">
        <v>6841</v>
      </c>
      <c r="D2733" s="3">
        <v>30000</v>
      </c>
      <c r="E2733" s="4">
        <v>15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0</v>
      </c>
      <c r="P2733">
        <f t="shared" si="169"/>
        <v>0.41</v>
      </c>
      <c r="Q2733" s="12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60" x14ac:dyDescent="0.25">
      <c r="A2734" s="10">
        <v>2732</v>
      </c>
      <c r="B2734" s="1" t="s">
        <v>2732</v>
      </c>
      <c r="C2734" s="1" t="s">
        <v>6842</v>
      </c>
      <c r="D2734" s="3">
        <v>12000</v>
      </c>
      <c r="E2734" s="4">
        <v>277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2</v>
      </c>
      <c r="P2734">
        <f t="shared" si="169"/>
        <v>1.9</v>
      </c>
      <c r="Q2734" s="12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60" x14ac:dyDescent="0.25">
      <c r="A2735" s="10">
        <v>2733</v>
      </c>
      <c r="B2735" s="1" t="s">
        <v>2733</v>
      </c>
      <c r="C2735" s="1" t="s">
        <v>6843</v>
      </c>
      <c r="D2735" s="3">
        <v>50000</v>
      </c>
      <c r="E2735" s="4">
        <v>1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0</v>
      </c>
      <c r="P2735">
        <f t="shared" si="169"/>
        <v>0.01</v>
      </c>
      <c r="Q2735" s="12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60" x14ac:dyDescent="0.25">
      <c r="A2736" s="10">
        <v>2734</v>
      </c>
      <c r="B2736" s="1" t="s">
        <v>2734</v>
      </c>
      <c r="C2736" s="1" t="s">
        <v>6844</v>
      </c>
      <c r="D2736" s="3">
        <v>1</v>
      </c>
      <c r="E2736" s="4">
        <v>1076751.05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107675105</v>
      </c>
      <c r="P2736">
        <f t="shared" si="169"/>
        <v>6605.83</v>
      </c>
      <c r="Q2736" s="12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60" x14ac:dyDescent="0.25">
      <c r="A2737" s="10">
        <v>2735</v>
      </c>
      <c r="B2737" s="1" t="s">
        <v>2735</v>
      </c>
      <c r="C2737" s="1" t="s">
        <v>6845</v>
      </c>
      <c r="D2737" s="3">
        <v>750</v>
      </c>
      <c r="E2737" s="4">
        <v>21380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2851</v>
      </c>
      <c r="P2737">
        <f t="shared" si="169"/>
        <v>63.07</v>
      </c>
      <c r="Q2737" s="12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75" x14ac:dyDescent="0.25">
      <c r="A2738" s="10">
        <v>2736</v>
      </c>
      <c r="B2738" s="1" t="s">
        <v>2736</v>
      </c>
      <c r="C2738" s="1" t="s">
        <v>6846</v>
      </c>
      <c r="D2738" s="3">
        <v>8000</v>
      </c>
      <c r="E2738" s="4">
        <v>766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10</v>
      </c>
      <c r="P2738">
        <f t="shared" si="169"/>
        <v>13.21</v>
      </c>
      <c r="Q2738" s="12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60" x14ac:dyDescent="0.25">
      <c r="A2739" s="10">
        <v>2737</v>
      </c>
      <c r="B2739" s="1" t="s">
        <v>2737</v>
      </c>
      <c r="C2739" s="1" t="s">
        <v>6847</v>
      </c>
      <c r="D2739" s="3">
        <v>30000</v>
      </c>
      <c r="E2739" s="4">
        <v>15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0</v>
      </c>
      <c r="P2739">
        <f t="shared" si="169"/>
        <v>0.03</v>
      </c>
      <c r="Q2739" s="12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5" x14ac:dyDescent="0.25">
      <c r="A2740" s="10">
        <v>2738</v>
      </c>
      <c r="B2740" s="1" t="s">
        <v>2738</v>
      </c>
      <c r="C2740" s="1" t="s">
        <v>6848</v>
      </c>
      <c r="D2740" s="3">
        <v>5000</v>
      </c>
      <c r="E2740" s="4">
        <v>1728.07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35</v>
      </c>
      <c r="P2740">
        <f t="shared" si="169"/>
        <v>115.2</v>
      </c>
      <c r="Q2740" s="12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60" x14ac:dyDescent="0.25">
      <c r="A2741" s="10">
        <v>2739</v>
      </c>
      <c r="B2741" s="1" t="s">
        <v>2739</v>
      </c>
      <c r="C2741" s="1" t="s">
        <v>6849</v>
      </c>
      <c r="D2741" s="3">
        <v>1100</v>
      </c>
      <c r="E2741" s="4">
        <v>10965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997</v>
      </c>
      <c r="P2741">
        <f t="shared" si="169"/>
        <v>57.41</v>
      </c>
      <c r="Q2741" s="12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45" x14ac:dyDescent="0.25">
      <c r="A2742" s="10">
        <v>2740</v>
      </c>
      <c r="B2742" s="1" t="s">
        <v>2740</v>
      </c>
      <c r="C2742" s="1" t="s">
        <v>6850</v>
      </c>
      <c r="D2742" s="3">
        <v>300</v>
      </c>
      <c r="E2742" s="4">
        <v>74134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24711</v>
      </c>
      <c r="P2742">
        <f t="shared" si="169"/>
        <v>4360.82</v>
      </c>
      <c r="Q2742" s="12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30" x14ac:dyDescent="0.25">
      <c r="A2743" s="10">
        <v>2741</v>
      </c>
      <c r="B2743" s="1" t="s">
        <v>2741</v>
      </c>
      <c r="C2743" s="1" t="s">
        <v>6851</v>
      </c>
      <c r="D2743" s="3">
        <v>8000</v>
      </c>
      <c r="E2743" s="4">
        <v>773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10</v>
      </c>
      <c r="P2743">
        <f t="shared" si="169"/>
        <v>193.25</v>
      </c>
      <c r="Q2743" s="12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45" x14ac:dyDescent="0.25">
      <c r="A2744" s="10">
        <v>2742</v>
      </c>
      <c r="B2744" s="1" t="s">
        <v>2742</v>
      </c>
      <c r="C2744" s="1" t="s">
        <v>6852</v>
      </c>
      <c r="D2744" s="3">
        <v>2500</v>
      </c>
      <c r="E2744" s="4">
        <v>4396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176</v>
      </c>
      <c r="P2744">
        <f t="shared" si="169"/>
        <v>244.22</v>
      </c>
      <c r="Q2744" s="12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60" x14ac:dyDescent="0.25">
      <c r="A2745" s="10">
        <v>2743</v>
      </c>
      <c r="B2745" s="1" t="s">
        <v>2743</v>
      </c>
      <c r="C2745" s="1" t="s">
        <v>6853</v>
      </c>
      <c r="D2745" s="3">
        <v>5999</v>
      </c>
      <c r="E2745" s="4">
        <v>1183.19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20</v>
      </c>
      <c r="P2745">
        <f t="shared" si="169"/>
        <v>0</v>
      </c>
      <c r="Q2745" s="12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60" x14ac:dyDescent="0.25">
      <c r="A2746" s="10">
        <v>2744</v>
      </c>
      <c r="B2746" s="1" t="s">
        <v>2744</v>
      </c>
      <c r="C2746" s="1" t="s">
        <v>6854</v>
      </c>
      <c r="D2746" s="3">
        <v>16000</v>
      </c>
      <c r="E2746" s="4">
        <v>110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1</v>
      </c>
      <c r="P2746">
        <f t="shared" si="169"/>
        <v>5</v>
      </c>
      <c r="Q2746" s="12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60" x14ac:dyDescent="0.25">
      <c r="A2747" s="10">
        <v>2745</v>
      </c>
      <c r="B2747" s="1" t="s">
        <v>2745</v>
      </c>
      <c r="C2747" s="1" t="s">
        <v>6855</v>
      </c>
      <c r="D2747" s="3">
        <v>8000</v>
      </c>
      <c r="E2747" s="4">
        <v>775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10</v>
      </c>
      <c r="P2747">
        <f t="shared" si="169"/>
        <v>15.82</v>
      </c>
      <c r="Q2747" s="12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60" x14ac:dyDescent="0.25">
      <c r="A2748" s="10">
        <v>2746</v>
      </c>
      <c r="B2748" s="1" t="s">
        <v>2746</v>
      </c>
      <c r="C2748" s="1" t="s">
        <v>6856</v>
      </c>
      <c r="D2748" s="3">
        <v>3000</v>
      </c>
      <c r="E2748" s="4">
        <v>3231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108</v>
      </c>
      <c r="P2748">
        <f t="shared" si="169"/>
        <v>170.05</v>
      </c>
      <c r="Q2748" s="12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5" x14ac:dyDescent="0.25">
      <c r="A2749" s="10">
        <v>2747</v>
      </c>
      <c r="B2749" s="1" t="s">
        <v>2747</v>
      </c>
      <c r="C2749" s="1" t="s">
        <v>6857</v>
      </c>
      <c r="D2749" s="3">
        <v>500</v>
      </c>
      <c r="E2749" s="4">
        <v>33892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6778</v>
      </c>
      <c r="P2749">
        <f t="shared" si="169"/>
        <v>8473</v>
      </c>
      <c r="Q2749" s="12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45" x14ac:dyDescent="0.25">
      <c r="A2750" s="10">
        <v>2748</v>
      </c>
      <c r="B2750" s="1" t="s">
        <v>2748</v>
      </c>
      <c r="C2750" s="1" t="s">
        <v>6858</v>
      </c>
      <c r="D2750" s="3">
        <v>5000</v>
      </c>
      <c r="E2750" s="4">
        <v>1739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35</v>
      </c>
      <c r="P2750">
        <f t="shared" si="169"/>
        <v>434.75</v>
      </c>
      <c r="Q2750" s="12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0" x14ac:dyDescent="0.25">
      <c r="A2751" s="10">
        <v>2749</v>
      </c>
      <c r="B2751" s="1" t="s">
        <v>2749</v>
      </c>
      <c r="C2751" s="1" t="s">
        <v>6859</v>
      </c>
      <c r="D2751" s="3">
        <v>10000</v>
      </c>
      <c r="E2751" s="4">
        <v>500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5</v>
      </c>
      <c r="P2751">
        <f t="shared" si="169"/>
        <v>250</v>
      </c>
      <c r="Q2751" s="12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45" x14ac:dyDescent="0.25">
      <c r="A2752" s="10">
        <v>2750</v>
      </c>
      <c r="B2752" s="1" t="s">
        <v>2750</v>
      </c>
      <c r="C2752" s="1" t="s">
        <v>6860</v>
      </c>
      <c r="D2752" s="3">
        <v>1999</v>
      </c>
      <c r="E2752" s="4">
        <v>6755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338</v>
      </c>
      <c r="P2752">
        <f t="shared" si="169"/>
        <v>0</v>
      </c>
      <c r="Q2752" s="12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60" x14ac:dyDescent="0.25">
      <c r="A2753" s="10">
        <v>2751</v>
      </c>
      <c r="B2753" s="1" t="s">
        <v>2751</v>
      </c>
      <c r="C2753" s="1" t="s">
        <v>6861</v>
      </c>
      <c r="D2753" s="3">
        <v>3274</v>
      </c>
      <c r="E2753" s="4">
        <v>2856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87</v>
      </c>
      <c r="P2753">
        <f t="shared" si="169"/>
        <v>0</v>
      </c>
      <c r="Q2753" s="12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60" x14ac:dyDescent="0.25">
      <c r="A2754" s="10">
        <v>2752</v>
      </c>
      <c r="B2754" s="1" t="s">
        <v>2752</v>
      </c>
      <c r="C2754" s="1" t="s">
        <v>6862</v>
      </c>
      <c r="D2754" s="3">
        <v>4800</v>
      </c>
      <c r="E2754" s="4">
        <v>2025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42</v>
      </c>
      <c r="P2754">
        <f t="shared" si="169"/>
        <v>144.63999999999999</v>
      </c>
      <c r="Q2754" s="12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45" x14ac:dyDescent="0.25">
      <c r="A2755" s="10">
        <v>2753</v>
      </c>
      <c r="B2755" s="1" t="s">
        <v>2753</v>
      </c>
      <c r="C2755" s="1" t="s">
        <v>6863</v>
      </c>
      <c r="D2755" s="3">
        <v>2000</v>
      </c>
      <c r="E2755" s="4">
        <v>5875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294</v>
      </c>
      <c r="P2755">
        <f t="shared" ref="P2755:P2818" si="173">IFERROR(ROUND(E2755/L2755,2),0)</f>
        <v>734.38</v>
      </c>
      <c r="Q2755" s="12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5" x14ac:dyDescent="0.25">
      <c r="A2756" s="10">
        <v>2754</v>
      </c>
      <c r="B2756" s="1" t="s">
        <v>2754</v>
      </c>
      <c r="C2756" s="1" t="s">
        <v>6864</v>
      </c>
      <c r="D2756" s="3">
        <v>10000</v>
      </c>
      <c r="E2756" s="4">
        <v>500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5</v>
      </c>
      <c r="P2756">
        <f t="shared" si="173"/>
        <v>0</v>
      </c>
      <c r="Q2756" s="12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45" x14ac:dyDescent="0.25">
      <c r="A2757" s="10">
        <v>2755</v>
      </c>
      <c r="B2757" s="1" t="s">
        <v>2755</v>
      </c>
      <c r="C2757" s="1" t="s">
        <v>6865</v>
      </c>
      <c r="D2757" s="3">
        <v>500</v>
      </c>
      <c r="E2757" s="4">
        <v>34090.629999999997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6818</v>
      </c>
      <c r="P2757">
        <f t="shared" si="173"/>
        <v>2272.71</v>
      </c>
      <c r="Q2757" s="12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5" x14ac:dyDescent="0.25">
      <c r="A2758" s="10">
        <v>2756</v>
      </c>
      <c r="B2758" s="1" t="s">
        <v>2756</v>
      </c>
      <c r="C2758" s="1" t="s">
        <v>6866</v>
      </c>
      <c r="D2758" s="3">
        <v>10000</v>
      </c>
      <c r="E2758" s="4">
        <v>500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5</v>
      </c>
      <c r="P2758">
        <f t="shared" si="173"/>
        <v>15.15</v>
      </c>
      <c r="Q2758" s="12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0" x14ac:dyDescent="0.25">
      <c r="A2759" s="10">
        <v>2757</v>
      </c>
      <c r="B2759" s="1" t="s">
        <v>2757</v>
      </c>
      <c r="C2759" s="1" t="s">
        <v>6867</v>
      </c>
      <c r="D2759" s="3">
        <v>1500</v>
      </c>
      <c r="E2759" s="4">
        <v>8320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555</v>
      </c>
      <c r="P2759">
        <f t="shared" si="173"/>
        <v>4160</v>
      </c>
      <c r="Q2759" s="12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60" x14ac:dyDescent="0.25">
      <c r="A2760" s="10">
        <v>2758</v>
      </c>
      <c r="B2760" s="1" t="s">
        <v>2758</v>
      </c>
      <c r="C2760" s="1" t="s">
        <v>6868</v>
      </c>
      <c r="D2760" s="3">
        <v>2000</v>
      </c>
      <c r="E2760" s="4">
        <v>5876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294</v>
      </c>
      <c r="P2760">
        <f t="shared" si="173"/>
        <v>979.33</v>
      </c>
      <c r="Q2760" s="12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60" x14ac:dyDescent="0.25">
      <c r="A2761" s="10">
        <v>2759</v>
      </c>
      <c r="B2761" s="1" t="s">
        <v>2759</v>
      </c>
      <c r="C2761" s="1" t="s">
        <v>6869</v>
      </c>
      <c r="D2761" s="3">
        <v>1000</v>
      </c>
      <c r="E2761" s="4">
        <v>13864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1386</v>
      </c>
      <c r="P2761">
        <f t="shared" si="173"/>
        <v>6932</v>
      </c>
      <c r="Q2761" s="12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60" x14ac:dyDescent="0.25">
      <c r="A2762" s="10">
        <v>2760</v>
      </c>
      <c r="B2762" s="1" t="s">
        <v>2760</v>
      </c>
      <c r="C2762" s="1" t="s">
        <v>6870</v>
      </c>
      <c r="D2762" s="3">
        <v>5000</v>
      </c>
      <c r="E2762" s="4">
        <v>1742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35</v>
      </c>
      <c r="P2762">
        <f t="shared" si="173"/>
        <v>0</v>
      </c>
      <c r="Q2762" s="12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0" x14ac:dyDescent="0.25">
      <c r="A2763" s="10">
        <v>2761</v>
      </c>
      <c r="B2763" s="1" t="s">
        <v>2761</v>
      </c>
      <c r="C2763" s="1" t="s">
        <v>6871</v>
      </c>
      <c r="D2763" s="3">
        <v>5000</v>
      </c>
      <c r="E2763" s="4">
        <v>1748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35</v>
      </c>
      <c r="P2763">
        <f t="shared" si="173"/>
        <v>437</v>
      </c>
      <c r="Q2763" s="12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45" x14ac:dyDescent="0.25">
      <c r="A2764" s="10">
        <v>2762</v>
      </c>
      <c r="B2764" s="1" t="s">
        <v>2762</v>
      </c>
      <c r="C2764" s="1" t="s">
        <v>6872</v>
      </c>
      <c r="D2764" s="3">
        <v>3250</v>
      </c>
      <c r="E2764" s="4">
        <v>2876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88</v>
      </c>
      <c r="P2764">
        <f t="shared" si="173"/>
        <v>2876</v>
      </c>
      <c r="Q2764" s="12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0" x14ac:dyDescent="0.25">
      <c r="A2765" s="10">
        <v>2763</v>
      </c>
      <c r="B2765" s="1" t="s">
        <v>2763</v>
      </c>
      <c r="C2765" s="1" t="s">
        <v>6873</v>
      </c>
      <c r="D2765" s="3">
        <v>39400</v>
      </c>
      <c r="E2765" s="4">
        <v>4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1.33</v>
      </c>
      <c r="Q2765" s="12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60" x14ac:dyDescent="0.25">
      <c r="A2766" s="10">
        <v>2764</v>
      </c>
      <c r="B2766" s="1" t="s">
        <v>2764</v>
      </c>
      <c r="C2766" s="1" t="s">
        <v>6874</v>
      </c>
      <c r="D2766" s="3">
        <v>4000</v>
      </c>
      <c r="E2766" s="4">
        <v>2300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58</v>
      </c>
      <c r="P2766">
        <f t="shared" si="173"/>
        <v>575</v>
      </c>
      <c r="Q2766" s="12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45" x14ac:dyDescent="0.25">
      <c r="A2767" s="10">
        <v>2765</v>
      </c>
      <c r="B2767" s="1" t="s">
        <v>2765</v>
      </c>
      <c r="C2767" s="1" t="s">
        <v>6875</v>
      </c>
      <c r="D2767" s="3">
        <v>4000</v>
      </c>
      <c r="E2767" s="4">
        <v>2300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58</v>
      </c>
      <c r="P2767">
        <f t="shared" si="173"/>
        <v>0</v>
      </c>
      <c r="Q2767" s="12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60" x14ac:dyDescent="0.25">
      <c r="A2768" s="10">
        <v>2766</v>
      </c>
      <c r="B2768" s="1" t="s">
        <v>2766</v>
      </c>
      <c r="C2768" s="1" t="s">
        <v>6876</v>
      </c>
      <c r="D2768" s="3">
        <v>5000</v>
      </c>
      <c r="E2768" s="4">
        <v>1750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35</v>
      </c>
      <c r="P2768">
        <f t="shared" si="173"/>
        <v>437.5</v>
      </c>
      <c r="Q2768" s="12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45" x14ac:dyDescent="0.25">
      <c r="A2769" s="10">
        <v>2767</v>
      </c>
      <c r="B2769" s="1" t="s">
        <v>2767</v>
      </c>
      <c r="C2769" s="1" t="s">
        <v>6877</v>
      </c>
      <c r="D2769" s="3">
        <v>4000</v>
      </c>
      <c r="E2769" s="4">
        <v>2305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58</v>
      </c>
      <c r="P2769">
        <f t="shared" si="173"/>
        <v>768.33</v>
      </c>
      <c r="Q2769" s="12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45" x14ac:dyDescent="0.25">
      <c r="A2770" s="10">
        <v>2768</v>
      </c>
      <c r="B2770" s="1" t="s">
        <v>2768</v>
      </c>
      <c r="C2770" s="1" t="s">
        <v>6878</v>
      </c>
      <c r="D2770" s="3">
        <v>7000</v>
      </c>
      <c r="E2770" s="4">
        <v>1000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29.41</v>
      </c>
      <c r="Q2770" s="12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45" x14ac:dyDescent="0.25">
      <c r="A2771" s="10">
        <v>2769</v>
      </c>
      <c r="B2771" s="1" t="s">
        <v>2769</v>
      </c>
      <c r="C2771" s="1" t="s">
        <v>6879</v>
      </c>
      <c r="D2771" s="3">
        <v>800</v>
      </c>
      <c r="E2771" s="4">
        <v>19572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2447</v>
      </c>
      <c r="P2771">
        <f t="shared" si="173"/>
        <v>9786</v>
      </c>
      <c r="Q2771" s="12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60" x14ac:dyDescent="0.25">
      <c r="A2772" s="10">
        <v>2770</v>
      </c>
      <c r="B2772" s="1" t="s">
        <v>2770</v>
      </c>
      <c r="C2772" s="1" t="s">
        <v>6880</v>
      </c>
      <c r="D2772" s="3">
        <v>20000</v>
      </c>
      <c r="E2772" s="4">
        <v>75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0</v>
      </c>
      <c r="P2772">
        <f t="shared" si="173"/>
        <v>2.27</v>
      </c>
      <c r="Q2772" s="12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60" x14ac:dyDescent="0.25">
      <c r="A2773" s="10">
        <v>2771</v>
      </c>
      <c r="B2773" s="1" t="s">
        <v>2771</v>
      </c>
      <c r="C2773" s="1" t="s">
        <v>6881</v>
      </c>
      <c r="D2773" s="3">
        <v>19980</v>
      </c>
      <c r="E2773" s="4">
        <v>85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2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45" x14ac:dyDescent="0.25">
      <c r="A2774" s="10">
        <v>2772</v>
      </c>
      <c r="B2774" s="1" t="s">
        <v>2772</v>
      </c>
      <c r="C2774" s="1" t="s">
        <v>6882</v>
      </c>
      <c r="D2774" s="3">
        <v>8000</v>
      </c>
      <c r="E2774" s="4">
        <v>780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10</v>
      </c>
      <c r="P2774">
        <f t="shared" si="173"/>
        <v>0</v>
      </c>
      <c r="Q2774" s="12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45" x14ac:dyDescent="0.25">
      <c r="A2775" s="10">
        <v>2773</v>
      </c>
      <c r="B2775" s="1" t="s">
        <v>2773</v>
      </c>
      <c r="C2775" s="1" t="s">
        <v>6883</v>
      </c>
      <c r="D2775" s="3">
        <v>530</v>
      </c>
      <c r="E2775" s="4">
        <v>28633.5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5403</v>
      </c>
      <c r="P2775">
        <f t="shared" si="173"/>
        <v>28633.5</v>
      </c>
      <c r="Q2775" s="12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60" x14ac:dyDescent="0.25">
      <c r="A2776" s="10">
        <v>2774</v>
      </c>
      <c r="B2776" s="1" t="s">
        <v>2774</v>
      </c>
      <c r="C2776" s="1" t="s">
        <v>6884</v>
      </c>
      <c r="D2776" s="3">
        <v>4000</v>
      </c>
      <c r="E2776" s="4">
        <v>2311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58</v>
      </c>
      <c r="P2776">
        <f t="shared" si="173"/>
        <v>177.77</v>
      </c>
      <c r="Q2776" s="12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5" x14ac:dyDescent="0.25">
      <c r="A2777" s="10">
        <v>2775</v>
      </c>
      <c r="B2777" s="1" t="s">
        <v>2775</v>
      </c>
      <c r="C2777" s="1" t="s">
        <v>6885</v>
      </c>
      <c r="D2777" s="3">
        <v>5000</v>
      </c>
      <c r="E2777" s="4">
        <v>1751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35</v>
      </c>
      <c r="P2777">
        <f t="shared" si="173"/>
        <v>875.5</v>
      </c>
      <c r="Q2777" s="12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60" x14ac:dyDescent="0.25">
      <c r="A2778" s="10">
        <v>2776</v>
      </c>
      <c r="B2778" s="1" t="s">
        <v>2776</v>
      </c>
      <c r="C2778" s="1" t="s">
        <v>6886</v>
      </c>
      <c r="D2778" s="3">
        <v>21000</v>
      </c>
      <c r="E2778" s="4">
        <v>50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0</v>
      </c>
      <c r="P2778">
        <f t="shared" si="173"/>
        <v>1.39</v>
      </c>
      <c r="Q2778" s="12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60" x14ac:dyDescent="0.25">
      <c r="A2779" s="10">
        <v>2777</v>
      </c>
      <c r="B2779" s="1" t="s">
        <v>2777</v>
      </c>
      <c r="C2779" s="1" t="s">
        <v>6887</v>
      </c>
      <c r="D2779" s="3">
        <v>3000</v>
      </c>
      <c r="E2779" s="4">
        <v>3236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108</v>
      </c>
      <c r="P2779">
        <f t="shared" si="173"/>
        <v>3236</v>
      </c>
      <c r="Q2779" s="12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60" x14ac:dyDescent="0.25">
      <c r="A2780" s="10">
        <v>2778</v>
      </c>
      <c r="B2780" s="1" t="s">
        <v>2778</v>
      </c>
      <c r="C2780" s="1" t="s">
        <v>6888</v>
      </c>
      <c r="D2780" s="3">
        <v>5500</v>
      </c>
      <c r="E2780" s="4">
        <v>1245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23</v>
      </c>
      <c r="P2780">
        <f t="shared" si="173"/>
        <v>83</v>
      </c>
      <c r="Q2780" s="12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45" x14ac:dyDescent="0.25">
      <c r="A2781" s="10">
        <v>2779</v>
      </c>
      <c r="B2781" s="1" t="s">
        <v>2779</v>
      </c>
      <c r="C2781" s="1" t="s">
        <v>6889</v>
      </c>
      <c r="D2781" s="3">
        <v>2500</v>
      </c>
      <c r="E2781" s="4">
        <v>4400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176</v>
      </c>
      <c r="P2781">
        <f t="shared" si="173"/>
        <v>4400</v>
      </c>
      <c r="Q2781" s="12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45" x14ac:dyDescent="0.25">
      <c r="A2782" s="10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2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45" x14ac:dyDescent="0.25">
      <c r="A2783" s="10">
        <v>2781</v>
      </c>
      <c r="B2783" s="1" t="s">
        <v>2781</v>
      </c>
      <c r="C2783" s="1" t="s">
        <v>6891</v>
      </c>
      <c r="D2783" s="3">
        <v>1250</v>
      </c>
      <c r="E2783" s="4">
        <v>10067.5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805</v>
      </c>
      <c r="P2783">
        <f t="shared" si="173"/>
        <v>359.55</v>
      </c>
      <c r="Q2783" s="12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45" x14ac:dyDescent="0.25">
      <c r="A2784" s="10">
        <v>2782</v>
      </c>
      <c r="B2784" s="1" t="s">
        <v>2782</v>
      </c>
      <c r="C2784" s="1" t="s">
        <v>6892</v>
      </c>
      <c r="D2784" s="3">
        <v>1000</v>
      </c>
      <c r="E2784" s="4">
        <v>13864.17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1386</v>
      </c>
      <c r="P2784">
        <f t="shared" si="173"/>
        <v>770.23</v>
      </c>
      <c r="Q2784" s="12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60" x14ac:dyDescent="0.25">
      <c r="A2785" s="10">
        <v>2783</v>
      </c>
      <c r="B2785" s="1" t="s">
        <v>2783</v>
      </c>
      <c r="C2785" s="1" t="s">
        <v>6893</v>
      </c>
      <c r="D2785" s="3">
        <v>1000</v>
      </c>
      <c r="E2785" s="4">
        <v>14000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1400</v>
      </c>
      <c r="P2785">
        <f t="shared" si="173"/>
        <v>229.51</v>
      </c>
      <c r="Q2785" s="12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45" x14ac:dyDescent="0.25">
      <c r="A2786" s="10">
        <v>2784</v>
      </c>
      <c r="B2786" s="1" t="s">
        <v>2784</v>
      </c>
      <c r="C2786" s="1" t="s">
        <v>6894</v>
      </c>
      <c r="D2786" s="3">
        <v>6000</v>
      </c>
      <c r="E2786" s="4">
        <v>1140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19</v>
      </c>
      <c r="P2786">
        <f t="shared" si="173"/>
        <v>10.56</v>
      </c>
      <c r="Q2786" s="12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45" x14ac:dyDescent="0.25">
      <c r="A2787" s="10">
        <v>2785</v>
      </c>
      <c r="B2787" s="1" t="s">
        <v>2785</v>
      </c>
      <c r="C2787" s="1" t="s">
        <v>6895</v>
      </c>
      <c r="D2787" s="3">
        <v>5000</v>
      </c>
      <c r="E2787" s="4">
        <v>1755.01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35</v>
      </c>
      <c r="P2787">
        <f t="shared" si="173"/>
        <v>12.36</v>
      </c>
      <c r="Q2787" s="12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0" x14ac:dyDescent="0.25">
      <c r="A2788" s="10">
        <v>2786</v>
      </c>
      <c r="B2788" s="1" t="s">
        <v>2786</v>
      </c>
      <c r="C2788" s="1" t="s">
        <v>6896</v>
      </c>
      <c r="D2788" s="3">
        <v>2500</v>
      </c>
      <c r="E2788" s="4">
        <v>4409.55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176</v>
      </c>
      <c r="P2788">
        <f t="shared" si="173"/>
        <v>59.59</v>
      </c>
      <c r="Q2788" s="12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60" x14ac:dyDescent="0.25">
      <c r="A2789" s="10">
        <v>2787</v>
      </c>
      <c r="B2789" s="1" t="s">
        <v>2787</v>
      </c>
      <c r="C2789" s="1" t="s">
        <v>6897</v>
      </c>
      <c r="D2789" s="3">
        <v>1000</v>
      </c>
      <c r="E2789" s="4">
        <v>14000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1400</v>
      </c>
      <c r="P2789">
        <f t="shared" si="173"/>
        <v>368.42</v>
      </c>
      <c r="Q2789" s="12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45" x14ac:dyDescent="0.25">
      <c r="A2790" s="10">
        <v>2788</v>
      </c>
      <c r="B2790" s="1" t="s">
        <v>2788</v>
      </c>
      <c r="C2790" s="1" t="s">
        <v>6898</v>
      </c>
      <c r="D2790" s="3">
        <v>2000</v>
      </c>
      <c r="E2790" s="4">
        <v>5902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295</v>
      </c>
      <c r="P2790">
        <f t="shared" si="173"/>
        <v>295.10000000000002</v>
      </c>
      <c r="Q2790" s="12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0" x14ac:dyDescent="0.25">
      <c r="A2791" s="10">
        <v>2789</v>
      </c>
      <c r="B2791" s="1" t="s">
        <v>2789</v>
      </c>
      <c r="C2791" s="1" t="s">
        <v>6899</v>
      </c>
      <c r="D2791" s="3">
        <v>3000</v>
      </c>
      <c r="E2791" s="4">
        <v>3250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108</v>
      </c>
      <c r="P2791">
        <f t="shared" si="173"/>
        <v>135.41999999999999</v>
      </c>
      <c r="Q2791" s="12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60" x14ac:dyDescent="0.25">
      <c r="A2792" s="10">
        <v>2790</v>
      </c>
      <c r="B2792" s="1" t="s">
        <v>2790</v>
      </c>
      <c r="C2792" s="1" t="s">
        <v>6900</v>
      </c>
      <c r="D2792" s="3">
        <v>3000</v>
      </c>
      <c r="E2792" s="4">
        <v>3255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109</v>
      </c>
      <c r="P2792">
        <f t="shared" si="173"/>
        <v>49.32</v>
      </c>
      <c r="Q2792" s="12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60" x14ac:dyDescent="0.25">
      <c r="A2793" s="10">
        <v>2791</v>
      </c>
      <c r="B2793" s="1" t="s">
        <v>2791</v>
      </c>
      <c r="C2793" s="1" t="s">
        <v>6901</v>
      </c>
      <c r="D2793" s="3">
        <v>2000</v>
      </c>
      <c r="E2793" s="4">
        <v>5904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295</v>
      </c>
      <c r="P2793">
        <f t="shared" si="173"/>
        <v>210.86</v>
      </c>
      <c r="Q2793" s="12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5" x14ac:dyDescent="0.25">
      <c r="A2794" s="10">
        <v>2792</v>
      </c>
      <c r="B2794" s="1" t="s">
        <v>2792</v>
      </c>
      <c r="C2794" s="1" t="s">
        <v>6902</v>
      </c>
      <c r="D2794" s="3">
        <v>2000</v>
      </c>
      <c r="E2794" s="4">
        <v>5907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295</v>
      </c>
      <c r="P2794">
        <f t="shared" si="173"/>
        <v>246.13</v>
      </c>
      <c r="Q2794" s="12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60" x14ac:dyDescent="0.25">
      <c r="A2795" s="10">
        <v>2793</v>
      </c>
      <c r="B2795" s="1" t="s">
        <v>2793</v>
      </c>
      <c r="C2795" s="1" t="s">
        <v>6903</v>
      </c>
      <c r="D2795" s="3">
        <v>10000</v>
      </c>
      <c r="E2795" s="4">
        <v>500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5</v>
      </c>
      <c r="P2795">
        <f t="shared" si="173"/>
        <v>6.85</v>
      </c>
      <c r="Q2795" s="12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60" x14ac:dyDescent="0.25">
      <c r="A2796" s="10">
        <v>2794</v>
      </c>
      <c r="B2796" s="1" t="s">
        <v>2794</v>
      </c>
      <c r="C2796" s="1" t="s">
        <v>6904</v>
      </c>
      <c r="D2796" s="3">
        <v>50</v>
      </c>
      <c r="E2796" s="4">
        <v>315295.89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630592</v>
      </c>
      <c r="P2796">
        <f t="shared" si="173"/>
        <v>105098.63</v>
      </c>
      <c r="Q2796" s="12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45" x14ac:dyDescent="0.25">
      <c r="A2797" s="10">
        <v>2795</v>
      </c>
      <c r="B2797" s="1" t="s">
        <v>2795</v>
      </c>
      <c r="C2797" s="1" t="s">
        <v>6905</v>
      </c>
      <c r="D2797" s="3">
        <v>700</v>
      </c>
      <c r="E2797" s="4">
        <v>22421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3203</v>
      </c>
      <c r="P2797">
        <f t="shared" si="173"/>
        <v>1121.05</v>
      </c>
      <c r="Q2797" s="12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45" x14ac:dyDescent="0.25">
      <c r="A2798" s="10">
        <v>2796</v>
      </c>
      <c r="B2798" s="1" t="s">
        <v>2796</v>
      </c>
      <c r="C2798" s="1" t="s">
        <v>6906</v>
      </c>
      <c r="D2798" s="3">
        <v>800</v>
      </c>
      <c r="E2798" s="4">
        <v>19770.11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2471</v>
      </c>
      <c r="P2798">
        <f t="shared" si="173"/>
        <v>941.43</v>
      </c>
      <c r="Q2798" s="12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5" x14ac:dyDescent="0.25">
      <c r="A2799" s="10">
        <v>2797</v>
      </c>
      <c r="B2799" s="1" t="s">
        <v>2797</v>
      </c>
      <c r="C2799" s="1" t="s">
        <v>6907</v>
      </c>
      <c r="D2799" s="3">
        <v>8000</v>
      </c>
      <c r="E2799" s="4">
        <v>780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</v>
      </c>
      <c r="P2799">
        <f t="shared" si="173"/>
        <v>8.3000000000000007</v>
      </c>
      <c r="Q2799" s="12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60" x14ac:dyDescent="0.25">
      <c r="A2800" s="10">
        <v>2798</v>
      </c>
      <c r="B2800" s="1" t="s">
        <v>2798</v>
      </c>
      <c r="C2800" s="1" t="s">
        <v>6908</v>
      </c>
      <c r="D2800" s="3">
        <v>5000</v>
      </c>
      <c r="E2800" s="4">
        <v>1758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35</v>
      </c>
      <c r="P2800">
        <f t="shared" si="173"/>
        <v>12.65</v>
      </c>
      <c r="Q2800" s="12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60" x14ac:dyDescent="0.25">
      <c r="A2801" s="10">
        <v>2799</v>
      </c>
      <c r="B2801" s="1" t="s">
        <v>2799</v>
      </c>
      <c r="C2801" s="1" t="s">
        <v>6909</v>
      </c>
      <c r="D2801" s="3">
        <v>5000</v>
      </c>
      <c r="E2801" s="4">
        <v>1762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35</v>
      </c>
      <c r="P2801">
        <f t="shared" si="173"/>
        <v>13.55</v>
      </c>
      <c r="Q2801" s="12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5" x14ac:dyDescent="0.25">
      <c r="A2802" s="10">
        <v>2800</v>
      </c>
      <c r="B2802" s="1" t="s">
        <v>2800</v>
      </c>
      <c r="C2802" s="1" t="s">
        <v>6910</v>
      </c>
      <c r="D2802" s="3">
        <v>1000</v>
      </c>
      <c r="E2802" s="4">
        <v>14055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1406</v>
      </c>
      <c r="P2802">
        <f t="shared" si="173"/>
        <v>453.39</v>
      </c>
      <c r="Q2802" s="12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45" x14ac:dyDescent="0.25">
      <c r="A2803" s="10">
        <v>2801</v>
      </c>
      <c r="B2803" s="1" t="s">
        <v>2801</v>
      </c>
      <c r="C2803" s="1" t="s">
        <v>6911</v>
      </c>
      <c r="D2803" s="3">
        <v>500</v>
      </c>
      <c r="E2803" s="4">
        <v>34198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6840</v>
      </c>
      <c r="P2803">
        <f t="shared" si="173"/>
        <v>2630.62</v>
      </c>
      <c r="Q2803" s="12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60" x14ac:dyDescent="0.25">
      <c r="A2804" s="10">
        <v>2802</v>
      </c>
      <c r="B2804" s="1" t="s">
        <v>2802</v>
      </c>
      <c r="C2804" s="1" t="s">
        <v>6912</v>
      </c>
      <c r="D2804" s="3">
        <v>3000</v>
      </c>
      <c r="E2804" s="4">
        <v>3255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109</v>
      </c>
      <c r="P2804">
        <f t="shared" si="173"/>
        <v>36.17</v>
      </c>
      <c r="Q2804" s="12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60" x14ac:dyDescent="0.25">
      <c r="A2805" s="10">
        <v>2803</v>
      </c>
      <c r="B2805" s="1" t="s">
        <v>2803</v>
      </c>
      <c r="C2805" s="1" t="s">
        <v>6913</v>
      </c>
      <c r="D2805" s="3">
        <v>10000</v>
      </c>
      <c r="E2805" s="4">
        <v>500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5</v>
      </c>
      <c r="P2805">
        <f t="shared" si="173"/>
        <v>3.55</v>
      </c>
      <c r="Q2805" s="12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60" x14ac:dyDescent="0.25">
      <c r="A2806" s="10">
        <v>2804</v>
      </c>
      <c r="B2806" s="1" t="s">
        <v>2804</v>
      </c>
      <c r="C2806" s="1" t="s">
        <v>6914</v>
      </c>
      <c r="D2806" s="3">
        <v>1000</v>
      </c>
      <c r="E2806" s="4">
        <v>14082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1408</v>
      </c>
      <c r="P2806">
        <f t="shared" si="173"/>
        <v>612.26</v>
      </c>
      <c r="Q2806" s="12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0" x14ac:dyDescent="0.25">
      <c r="A2807" s="10">
        <v>2805</v>
      </c>
      <c r="B2807" s="1" t="s">
        <v>2805</v>
      </c>
      <c r="C2807" s="1" t="s">
        <v>6915</v>
      </c>
      <c r="D2807" s="3">
        <v>400</v>
      </c>
      <c r="E2807" s="4">
        <v>53001.3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13250</v>
      </c>
      <c r="P2807">
        <f t="shared" si="173"/>
        <v>2944.52</v>
      </c>
      <c r="Q2807" s="12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45" x14ac:dyDescent="0.25">
      <c r="A2808" s="10">
        <v>2806</v>
      </c>
      <c r="B2808" s="1" t="s">
        <v>2806</v>
      </c>
      <c r="C2808" s="1" t="s">
        <v>6916</v>
      </c>
      <c r="D2808" s="3">
        <v>3000</v>
      </c>
      <c r="E2808" s="4">
        <v>3258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109</v>
      </c>
      <c r="P2808">
        <f t="shared" si="173"/>
        <v>42.87</v>
      </c>
      <c r="Q2808" s="12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30" x14ac:dyDescent="0.25">
      <c r="A2809" s="10">
        <v>2807</v>
      </c>
      <c r="B2809" s="1" t="s">
        <v>2807</v>
      </c>
      <c r="C2809" s="1" t="s">
        <v>6917</v>
      </c>
      <c r="D2809" s="3">
        <v>5000</v>
      </c>
      <c r="E2809" s="4">
        <v>1766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35</v>
      </c>
      <c r="P2809">
        <f t="shared" si="173"/>
        <v>18.989999999999998</v>
      </c>
      <c r="Q2809" s="12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60" x14ac:dyDescent="0.25">
      <c r="A2810" s="10">
        <v>2808</v>
      </c>
      <c r="B2810" s="1" t="s">
        <v>2808</v>
      </c>
      <c r="C2810" s="1" t="s">
        <v>6918</v>
      </c>
      <c r="D2810" s="3">
        <v>4500</v>
      </c>
      <c r="E2810" s="4">
        <v>2055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46</v>
      </c>
      <c r="P2810">
        <f t="shared" si="173"/>
        <v>29.78</v>
      </c>
      <c r="Q2810" s="12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60" x14ac:dyDescent="0.25">
      <c r="A2811" s="10">
        <v>2809</v>
      </c>
      <c r="B2811" s="1" t="s">
        <v>2809</v>
      </c>
      <c r="C2811" s="1" t="s">
        <v>6919</v>
      </c>
      <c r="D2811" s="3">
        <v>2500</v>
      </c>
      <c r="E2811" s="4">
        <v>4409.7700000000004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176</v>
      </c>
      <c r="P2811">
        <f t="shared" si="173"/>
        <v>209.99</v>
      </c>
      <c r="Q2811" s="12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5" x14ac:dyDescent="0.25">
      <c r="A2812" s="10">
        <v>2810</v>
      </c>
      <c r="B2812" s="1" t="s">
        <v>2810</v>
      </c>
      <c r="C2812" s="1" t="s">
        <v>6920</v>
      </c>
      <c r="D2812" s="3">
        <v>2500</v>
      </c>
      <c r="E2812" s="4">
        <v>4428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177</v>
      </c>
      <c r="P2812">
        <f t="shared" si="173"/>
        <v>77.680000000000007</v>
      </c>
      <c r="Q2812" s="12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45" x14ac:dyDescent="0.25">
      <c r="A2813" s="10">
        <v>2811</v>
      </c>
      <c r="B2813" s="1" t="s">
        <v>2811</v>
      </c>
      <c r="C2813" s="1" t="s">
        <v>6921</v>
      </c>
      <c r="D2813" s="3">
        <v>10000</v>
      </c>
      <c r="E2813" s="4">
        <v>500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5</v>
      </c>
      <c r="P2813">
        <f t="shared" si="173"/>
        <v>4.63</v>
      </c>
      <c r="Q2813" s="12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45" x14ac:dyDescent="0.25">
      <c r="A2814" s="10">
        <v>2812</v>
      </c>
      <c r="B2814" s="1" t="s">
        <v>2812</v>
      </c>
      <c r="C2814" s="1" t="s">
        <v>6922</v>
      </c>
      <c r="D2814" s="3">
        <v>5000</v>
      </c>
      <c r="E2814" s="4">
        <v>1767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35</v>
      </c>
      <c r="P2814">
        <f t="shared" si="173"/>
        <v>21.29</v>
      </c>
      <c r="Q2814" s="12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45" x14ac:dyDescent="0.25">
      <c r="A2815" s="10">
        <v>2813</v>
      </c>
      <c r="B2815" s="1" t="s">
        <v>2813</v>
      </c>
      <c r="C2815" s="1" t="s">
        <v>6923</v>
      </c>
      <c r="D2815" s="3">
        <v>2800</v>
      </c>
      <c r="E2815" s="4">
        <v>3773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135</v>
      </c>
      <c r="P2815">
        <f t="shared" si="173"/>
        <v>39.299999999999997</v>
      </c>
      <c r="Q2815" s="12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5" x14ac:dyDescent="0.25">
      <c r="A2816" s="10">
        <v>2814</v>
      </c>
      <c r="B2816" s="1" t="s">
        <v>2814</v>
      </c>
      <c r="C2816" s="1" t="s">
        <v>6924</v>
      </c>
      <c r="D2816" s="3">
        <v>1500</v>
      </c>
      <c r="E2816" s="4">
        <v>8348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557</v>
      </c>
      <c r="P2816">
        <f t="shared" si="173"/>
        <v>130.44</v>
      </c>
      <c r="Q2816" s="12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45" x14ac:dyDescent="0.25">
      <c r="A2817" s="10">
        <v>2815</v>
      </c>
      <c r="B2817" s="1" t="s">
        <v>2815</v>
      </c>
      <c r="C2817" s="1" t="s">
        <v>6925</v>
      </c>
      <c r="D2817" s="3">
        <v>250</v>
      </c>
      <c r="E2817" s="4">
        <v>100036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40014</v>
      </c>
      <c r="P2817">
        <f t="shared" si="173"/>
        <v>7145.43</v>
      </c>
      <c r="Q2817" s="12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5" x14ac:dyDescent="0.25">
      <c r="A2818" s="10">
        <v>2816</v>
      </c>
      <c r="B2818" s="1" t="s">
        <v>2816</v>
      </c>
      <c r="C2818" s="1" t="s">
        <v>6926</v>
      </c>
      <c r="D2818" s="3">
        <v>3000</v>
      </c>
      <c r="E2818" s="4">
        <v>3258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109</v>
      </c>
      <c r="P2818">
        <f t="shared" si="173"/>
        <v>19.28</v>
      </c>
      <c r="Q2818" s="12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60" x14ac:dyDescent="0.25">
      <c r="A2819" s="10">
        <v>2817</v>
      </c>
      <c r="B2819" s="1" t="s">
        <v>2817</v>
      </c>
      <c r="C2819" s="1" t="s">
        <v>6927</v>
      </c>
      <c r="D2819" s="3">
        <v>600</v>
      </c>
      <c r="E2819" s="4">
        <v>26360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4393</v>
      </c>
      <c r="P2819">
        <f t="shared" ref="P2819:P2882" si="177">IFERROR(ROUND(E2819/L2819,2),0)</f>
        <v>798.79</v>
      </c>
      <c r="Q2819" s="12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5" x14ac:dyDescent="0.25">
      <c r="A2820" s="10">
        <v>2818</v>
      </c>
      <c r="B2820" s="1" t="s">
        <v>2818</v>
      </c>
      <c r="C2820" s="1" t="s">
        <v>6928</v>
      </c>
      <c r="D2820" s="3">
        <v>10000</v>
      </c>
      <c r="E2820" s="4">
        <v>500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5</v>
      </c>
      <c r="P2820">
        <f t="shared" si="177"/>
        <v>4.9000000000000004</v>
      </c>
      <c r="Q2820" s="12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60" x14ac:dyDescent="0.25">
      <c r="A2821" s="10">
        <v>2819</v>
      </c>
      <c r="B2821" s="1" t="s">
        <v>2819</v>
      </c>
      <c r="C2821" s="1" t="s">
        <v>6929</v>
      </c>
      <c r="D2821" s="3">
        <v>5000</v>
      </c>
      <c r="E2821" s="4">
        <v>1772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35</v>
      </c>
      <c r="P2821">
        <f t="shared" si="177"/>
        <v>17.04</v>
      </c>
      <c r="Q2821" s="12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60" x14ac:dyDescent="0.25">
      <c r="A2822" s="10">
        <v>2820</v>
      </c>
      <c r="B2822" s="1" t="s">
        <v>2820</v>
      </c>
      <c r="C2822" s="1" t="s">
        <v>6930</v>
      </c>
      <c r="D2822" s="3">
        <v>200</v>
      </c>
      <c r="E2822" s="4">
        <v>123920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61960</v>
      </c>
      <c r="P2822">
        <f t="shared" si="177"/>
        <v>6196</v>
      </c>
      <c r="Q2822" s="12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60" x14ac:dyDescent="0.25">
      <c r="A2823" s="10">
        <v>2821</v>
      </c>
      <c r="B2823" s="1" t="s">
        <v>2821</v>
      </c>
      <c r="C2823" s="1" t="s">
        <v>6931</v>
      </c>
      <c r="D2823" s="3">
        <v>1000</v>
      </c>
      <c r="E2823" s="4">
        <v>14166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1417</v>
      </c>
      <c r="P2823">
        <f t="shared" si="177"/>
        <v>404.74</v>
      </c>
      <c r="Q2823" s="12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60" x14ac:dyDescent="0.25">
      <c r="A2824" s="10">
        <v>2822</v>
      </c>
      <c r="B2824" s="1" t="s">
        <v>2822</v>
      </c>
      <c r="C2824" s="1" t="s">
        <v>6932</v>
      </c>
      <c r="D2824" s="3">
        <v>6000</v>
      </c>
      <c r="E2824" s="4">
        <v>1142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19</v>
      </c>
      <c r="P2824">
        <f t="shared" si="177"/>
        <v>12.15</v>
      </c>
      <c r="Q2824" s="12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60" x14ac:dyDescent="0.25">
      <c r="A2825" s="10">
        <v>2823</v>
      </c>
      <c r="B2825" s="1" t="s">
        <v>2823</v>
      </c>
      <c r="C2825" s="1" t="s">
        <v>6933</v>
      </c>
      <c r="D2825" s="3">
        <v>100</v>
      </c>
      <c r="E2825" s="4">
        <v>202928.5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202929</v>
      </c>
      <c r="P2825">
        <f t="shared" si="177"/>
        <v>14494.89</v>
      </c>
      <c r="Q2825" s="12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45" x14ac:dyDescent="0.25">
      <c r="A2826" s="10">
        <v>2824</v>
      </c>
      <c r="B2826" s="1" t="s">
        <v>2824</v>
      </c>
      <c r="C2826" s="1" t="s">
        <v>6934</v>
      </c>
      <c r="D2826" s="3">
        <v>650</v>
      </c>
      <c r="E2826" s="4">
        <v>24651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3792</v>
      </c>
      <c r="P2826">
        <f t="shared" si="177"/>
        <v>1643.4</v>
      </c>
      <c r="Q2826" s="12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60" x14ac:dyDescent="0.25">
      <c r="A2827" s="10">
        <v>2825</v>
      </c>
      <c r="B2827" s="1" t="s">
        <v>2825</v>
      </c>
      <c r="C2827" s="1" t="s">
        <v>6935</v>
      </c>
      <c r="D2827" s="3">
        <v>3000</v>
      </c>
      <c r="E2827" s="4">
        <v>3270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109</v>
      </c>
      <c r="P2827">
        <f t="shared" si="177"/>
        <v>64.12</v>
      </c>
      <c r="Q2827" s="12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60" x14ac:dyDescent="0.25">
      <c r="A2828" s="10">
        <v>2826</v>
      </c>
      <c r="B2828" s="1" t="s">
        <v>2826</v>
      </c>
      <c r="C2828" s="1" t="s">
        <v>6936</v>
      </c>
      <c r="D2828" s="3">
        <v>2000</v>
      </c>
      <c r="E2828" s="4">
        <v>5910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296</v>
      </c>
      <c r="P2828">
        <f t="shared" si="177"/>
        <v>311.05</v>
      </c>
      <c r="Q2828" s="12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60" x14ac:dyDescent="0.25">
      <c r="A2829" s="10">
        <v>2827</v>
      </c>
      <c r="B2829" s="1" t="s">
        <v>2827</v>
      </c>
      <c r="C2829" s="1" t="s">
        <v>6937</v>
      </c>
      <c r="D2829" s="3">
        <v>2000</v>
      </c>
      <c r="E2829" s="4">
        <v>5922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296</v>
      </c>
      <c r="P2829">
        <f t="shared" si="177"/>
        <v>257.48</v>
      </c>
      <c r="Q2829" s="12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60" x14ac:dyDescent="0.25">
      <c r="A2830" s="10">
        <v>2828</v>
      </c>
      <c r="B2830" s="1" t="s">
        <v>2828</v>
      </c>
      <c r="C2830" s="1" t="s">
        <v>6938</v>
      </c>
      <c r="D2830" s="3">
        <v>9500</v>
      </c>
      <c r="E2830" s="4">
        <v>601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6</v>
      </c>
      <c r="P2830">
        <f t="shared" si="177"/>
        <v>6.2</v>
      </c>
      <c r="Q2830" s="12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60" x14ac:dyDescent="0.25">
      <c r="A2831" s="10">
        <v>2829</v>
      </c>
      <c r="B2831" s="1" t="s">
        <v>2829</v>
      </c>
      <c r="C2831" s="1" t="s">
        <v>6939</v>
      </c>
      <c r="D2831" s="3">
        <v>2500</v>
      </c>
      <c r="E2831" s="4">
        <v>4443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178</v>
      </c>
      <c r="P2831">
        <f t="shared" si="177"/>
        <v>58.46</v>
      </c>
      <c r="Q2831" s="12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45" x14ac:dyDescent="0.25">
      <c r="A2832" s="10">
        <v>2830</v>
      </c>
      <c r="B2832" s="1" t="s">
        <v>2830</v>
      </c>
      <c r="C2832" s="1" t="s">
        <v>6940</v>
      </c>
      <c r="D2832" s="3">
        <v>3000</v>
      </c>
      <c r="E2832" s="4">
        <v>3271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109</v>
      </c>
      <c r="P2832">
        <f t="shared" si="177"/>
        <v>297.36</v>
      </c>
      <c r="Q2832" s="12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45" x14ac:dyDescent="0.25">
      <c r="A2833" s="10">
        <v>2831</v>
      </c>
      <c r="B2833" s="1" t="s">
        <v>2831</v>
      </c>
      <c r="C2833" s="1" t="s">
        <v>6941</v>
      </c>
      <c r="D2833" s="3">
        <v>3000</v>
      </c>
      <c r="E2833" s="4">
        <v>3273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109</v>
      </c>
      <c r="P2833">
        <f t="shared" si="177"/>
        <v>62.94</v>
      </c>
      <c r="Q2833" s="12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60" x14ac:dyDescent="0.25">
      <c r="A2834" s="10">
        <v>2832</v>
      </c>
      <c r="B2834" s="1" t="s">
        <v>2832</v>
      </c>
      <c r="C2834" s="1" t="s">
        <v>6942</v>
      </c>
      <c r="D2834" s="3">
        <v>2500</v>
      </c>
      <c r="E2834" s="4">
        <v>4450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178</v>
      </c>
      <c r="P2834">
        <f t="shared" si="177"/>
        <v>46.84</v>
      </c>
      <c r="Q2834" s="12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x14ac:dyDescent="0.25">
      <c r="A2835" s="10">
        <v>2833</v>
      </c>
      <c r="B2835" s="1" t="s">
        <v>2833</v>
      </c>
      <c r="C2835" s="1" t="s">
        <v>6943</v>
      </c>
      <c r="D2835" s="3">
        <v>2700</v>
      </c>
      <c r="E2835" s="4">
        <v>3905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145</v>
      </c>
      <c r="P2835">
        <f t="shared" si="177"/>
        <v>111.57</v>
      </c>
      <c r="Q2835" s="12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5" x14ac:dyDescent="0.25">
      <c r="A2836" s="10">
        <v>2834</v>
      </c>
      <c r="B2836" s="1" t="s">
        <v>2834</v>
      </c>
      <c r="C2836" s="1" t="s">
        <v>6944</v>
      </c>
      <c r="D2836" s="3">
        <v>800</v>
      </c>
      <c r="E2836" s="4">
        <v>19824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2478</v>
      </c>
      <c r="P2836">
        <f t="shared" si="177"/>
        <v>944</v>
      </c>
      <c r="Q2836" s="12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5" x14ac:dyDescent="0.25">
      <c r="A2837" s="10">
        <v>2835</v>
      </c>
      <c r="B2837" s="1" t="s">
        <v>2835</v>
      </c>
      <c r="C2837" s="1" t="s">
        <v>6945</v>
      </c>
      <c r="D2837" s="3">
        <v>1000</v>
      </c>
      <c r="E2837" s="4">
        <v>14190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1419</v>
      </c>
      <c r="P2837">
        <f t="shared" si="177"/>
        <v>152.58000000000001</v>
      </c>
      <c r="Q2837" s="12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60" x14ac:dyDescent="0.25">
      <c r="A2838" s="10">
        <v>2836</v>
      </c>
      <c r="B2838" s="1" t="s">
        <v>2836</v>
      </c>
      <c r="C2838" s="1" t="s">
        <v>6946</v>
      </c>
      <c r="D2838" s="3">
        <v>450</v>
      </c>
      <c r="E2838" s="4">
        <v>49588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11020</v>
      </c>
      <c r="P2838">
        <f t="shared" si="177"/>
        <v>4508</v>
      </c>
      <c r="Q2838" s="12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60" x14ac:dyDescent="0.25">
      <c r="A2839" s="10">
        <v>2837</v>
      </c>
      <c r="B2839" s="1" t="s">
        <v>2837</v>
      </c>
      <c r="C2839" s="1" t="s">
        <v>6947</v>
      </c>
      <c r="D2839" s="3">
        <v>850</v>
      </c>
      <c r="E2839" s="4">
        <v>18472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2173</v>
      </c>
      <c r="P2839">
        <f t="shared" si="177"/>
        <v>879.62</v>
      </c>
      <c r="Q2839" s="12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45" x14ac:dyDescent="0.25">
      <c r="A2840" s="10">
        <v>2838</v>
      </c>
      <c r="B2840" s="1" t="s">
        <v>2838</v>
      </c>
      <c r="C2840" s="1" t="s">
        <v>6948</v>
      </c>
      <c r="D2840" s="3">
        <v>2000</v>
      </c>
      <c r="E2840" s="4">
        <v>5940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297</v>
      </c>
      <c r="P2840">
        <f t="shared" si="177"/>
        <v>110</v>
      </c>
      <c r="Q2840" s="12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60" x14ac:dyDescent="0.25">
      <c r="A2841" s="10">
        <v>2839</v>
      </c>
      <c r="B2841" s="1" t="s">
        <v>2839</v>
      </c>
      <c r="C2841" s="1" t="s">
        <v>6949</v>
      </c>
      <c r="D2841" s="3">
        <v>3500</v>
      </c>
      <c r="E2841" s="4">
        <v>2620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75</v>
      </c>
      <c r="P2841">
        <f t="shared" si="177"/>
        <v>84.52</v>
      </c>
      <c r="Q2841" s="12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60" x14ac:dyDescent="0.25">
      <c r="A2842" s="10">
        <v>2840</v>
      </c>
      <c r="B2842" s="1" t="s">
        <v>2840</v>
      </c>
      <c r="C2842" s="1" t="s">
        <v>6950</v>
      </c>
      <c r="D2842" s="3">
        <v>2500</v>
      </c>
      <c r="E2842" s="4">
        <v>4457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178</v>
      </c>
      <c r="P2842">
        <f t="shared" si="177"/>
        <v>33.770000000000003</v>
      </c>
      <c r="Q2842" s="12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60" x14ac:dyDescent="0.25">
      <c r="A2843" s="10">
        <v>2841</v>
      </c>
      <c r="B2843" s="1" t="s">
        <v>2841</v>
      </c>
      <c r="C2843" s="1" t="s">
        <v>6951</v>
      </c>
      <c r="D2843" s="3">
        <v>1000</v>
      </c>
      <c r="E2843" s="4">
        <v>14203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1420</v>
      </c>
      <c r="P2843">
        <f t="shared" si="177"/>
        <v>14203</v>
      </c>
      <c r="Q2843" s="12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60" x14ac:dyDescent="0.25">
      <c r="A2844" s="10">
        <v>2842</v>
      </c>
      <c r="B2844" s="1" t="s">
        <v>2842</v>
      </c>
      <c r="C2844" s="1" t="s">
        <v>6952</v>
      </c>
      <c r="D2844" s="3">
        <v>1500</v>
      </c>
      <c r="E2844" s="4">
        <v>8349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557</v>
      </c>
      <c r="P2844">
        <f t="shared" si="177"/>
        <v>0</v>
      </c>
      <c r="Q2844" s="12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60" x14ac:dyDescent="0.25">
      <c r="A2845" s="10">
        <v>2843</v>
      </c>
      <c r="B2845" s="1" t="s">
        <v>2843</v>
      </c>
      <c r="C2845" s="1" t="s">
        <v>6953</v>
      </c>
      <c r="D2845" s="3">
        <v>1200</v>
      </c>
      <c r="E2845" s="4">
        <v>10440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870</v>
      </c>
      <c r="P2845">
        <f t="shared" si="177"/>
        <v>0</v>
      </c>
      <c r="Q2845" s="12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60" x14ac:dyDescent="0.25">
      <c r="A2846" s="10">
        <v>2844</v>
      </c>
      <c r="B2846" s="1" t="s">
        <v>2844</v>
      </c>
      <c r="C2846" s="1" t="s">
        <v>6954</v>
      </c>
      <c r="D2846" s="3">
        <v>550</v>
      </c>
      <c r="E2846" s="4">
        <v>28167.25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5121</v>
      </c>
      <c r="P2846">
        <f t="shared" si="177"/>
        <v>28167.25</v>
      </c>
      <c r="Q2846" s="12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45" x14ac:dyDescent="0.25">
      <c r="A2847" s="10">
        <v>2845</v>
      </c>
      <c r="B2847" s="1" t="s">
        <v>2845</v>
      </c>
      <c r="C2847" s="1" t="s">
        <v>6955</v>
      </c>
      <c r="D2847" s="3">
        <v>7500</v>
      </c>
      <c r="E2847" s="4">
        <v>895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12</v>
      </c>
      <c r="P2847">
        <f t="shared" si="177"/>
        <v>22.95</v>
      </c>
      <c r="Q2847" s="12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60" x14ac:dyDescent="0.25">
      <c r="A2848" s="10">
        <v>2846</v>
      </c>
      <c r="B2848" s="1" t="s">
        <v>2846</v>
      </c>
      <c r="C2848" s="1" t="s">
        <v>6956</v>
      </c>
      <c r="D2848" s="3">
        <v>8000</v>
      </c>
      <c r="E2848" s="4">
        <v>780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10</v>
      </c>
      <c r="P2848">
        <f t="shared" si="177"/>
        <v>0</v>
      </c>
      <c r="Q2848" s="12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60" x14ac:dyDescent="0.25">
      <c r="A2849" s="10">
        <v>2847</v>
      </c>
      <c r="B2849" s="1" t="s">
        <v>2847</v>
      </c>
      <c r="C2849" s="1" t="s">
        <v>6957</v>
      </c>
      <c r="D2849" s="3">
        <v>2000</v>
      </c>
      <c r="E2849" s="4">
        <v>5985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299</v>
      </c>
      <c r="P2849">
        <f t="shared" si="177"/>
        <v>0</v>
      </c>
      <c r="Q2849" s="12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60" x14ac:dyDescent="0.25">
      <c r="A2850" s="10">
        <v>2848</v>
      </c>
      <c r="B2850" s="1" t="s">
        <v>2848</v>
      </c>
      <c r="C2850" s="1" t="s">
        <v>6958</v>
      </c>
      <c r="D2850" s="3">
        <v>35000</v>
      </c>
      <c r="E2850" s="4">
        <v>10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3.33</v>
      </c>
      <c r="Q2850" s="12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60" x14ac:dyDescent="0.25">
      <c r="A2851" s="10">
        <v>2849</v>
      </c>
      <c r="B2851" s="1" t="s">
        <v>2849</v>
      </c>
      <c r="C2851" s="1" t="s">
        <v>6959</v>
      </c>
      <c r="D2851" s="3">
        <v>500</v>
      </c>
      <c r="E2851" s="4">
        <v>34660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6932</v>
      </c>
      <c r="P2851">
        <f t="shared" si="177"/>
        <v>34660</v>
      </c>
      <c r="Q2851" s="12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60" x14ac:dyDescent="0.25">
      <c r="A2852" s="10">
        <v>2850</v>
      </c>
      <c r="B2852" s="1" t="s">
        <v>2850</v>
      </c>
      <c r="C2852" s="1" t="s">
        <v>6960</v>
      </c>
      <c r="D2852" s="3">
        <v>8000</v>
      </c>
      <c r="E2852" s="4">
        <v>783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10</v>
      </c>
      <c r="P2852">
        <f t="shared" si="177"/>
        <v>60.23</v>
      </c>
      <c r="Q2852" s="12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60" x14ac:dyDescent="0.25">
      <c r="A2853" s="10">
        <v>2851</v>
      </c>
      <c r="B2853" s="1" t="s">
        <v>2851</v>
      </c>
      <c r="C2853" s="1" t="s">
        <v>6961</v>
      </c>
      <c r="D2853" s="3">
        <v>4500</v>
      </c>
      <c r="E2853" s="4">
        <v>2056.66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46</v>
      </c>
      <c r="P2853">
        <f t="shared" si="177"/>
        <v>0</v>
      </c>
      <c r="Q2853" s="12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45" x14ac:dyDescent="0.25">
      <c r="A2854" s="10">
        <v>2852</v>
      </c>
      <c r="B2854" s="1" t="s">
        <v>2852</v>
      </c>
      <c r="C2854" s="1" t="s">
        <v>6962</v>
      </c>
      <c r="D2854" s="3">
        <v>5000</v>
      </c>
      <c r="E2854" s="4">
        <v>1773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35</v>
      </c>
      <c r="P2854">
        <f t="shared" si="177"/>
        <v>295.5</v>
      </c>
      <c r="Q2854" s="12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60" x14ac:dyDescent="0.25">
      <c r="A2855" s="10">
        <v>2853</v>
      </c>
      <c r="B2855" s="1" t="s">
        <v>2853</v>
      </c>
      <c r="C2855" s="1" t="s">
        <v>6963</v>
      </c>
      <c r="D2855" s="3">
        <v>9500</v>
      </c>
      <c r="E2855" s="4">
        <v>605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6</v>
      </c>
      <c r="P2855">
        <f t="shared" si="177"/>
        <v>0</v>
      </c>
      <c r="Q2855" s="12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45" x14ac:dyDescent="0.25">
      <c r="A2856" s="10">
        <v>2854</v>
      </c>
      <c r="B2856" s="1" t="s">
        <v>2854</v>
      </c>
      <c r="C2856" s="1" t="s">
        <v>6964</v>
      </c>
      <c r="D2856" s="3">
        <v>1000</v>
      </c>
      <c r="E2856" s="4">
        <v>14303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1430</v>
      </c>
      <c r="P2856">
        <f t="shared" si="177"/>
        <v>1021.64</v>
      </c>
      <c r="Q2856" s="12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60" x14ac:dyDescent="0.25">
      <c r="A2857" s="10">
        <v>2855</v>
      </c>
      <c r="B2857" s="1" t="s">
        <v>2855</v>
      </c>
      <c r="C2857" s="1" t="s">
        <v>6965</v>
      </c>
      <c r="D2857" s="3">
        <v>600</v>
      </c>
      <c r="E2857" s="4">
        <v>26438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4406</v>
      </c>
      <c r="P2857">
        <f t="shared" si="177"/>
        <v>5287.6</v>
      </c>
      <c r="Q2857" s="12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5" x14ac:dyDescent="0.25">
      <c r="A2858" s="10">
        <v>2856</v>
      </c>
      <c r="B2858" s="1" t="s">
        <v>2856</v>
      </c>
      <c r="C2858" s="1" t="s">
        <v>6966</v>
      </c>
      <c r="D2858" s="3">
        <v>3000</v>
      </c>
      <c r="E2858" s="4">
        <v>3275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109</v>
      </c>
      <c r="P2858">
        <f t="shared" si="177"/>
        <v>545.83000000000004</v>
      </c>
      <c r="Q2858" s="12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60" x14ac:dyDescent="0.25">
      <c r="A2859" s="10">
        <v>2857</v>
      </c>
      <c r="B2859" s="1" t="s">
        <v>2857</v>
      </c>
      <c r="C2859" s="1" t="s">
        <v>6967</v>
      </c>
      <c r="D2859" s="3">
        <v>38000</v>
      </c>
      <c r="E2859" s="4">
        <v>5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0</v>
      </c>
      <c r="P2859">
        <f t="shared" si="177"/>
        <v>0.33</v>
      </c>
      <c r="Q2859" s="12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60" x14ac:dyDescent="0.25">
      <c r="A2860" s="10">
        <v>2858</v>
      </c>
      <c r="B2860" s="1" t="s">
        <v>2858</v>
      </c>
      <c r="C2860" s="1" t="s">
        <v>6968</v>
      </c>
      <c r="D2860" s="3">
        <v>1000</v>
      </c>
      <c r="E2860" s="4">
        <v>14437.46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1444</v>
      </c>
      <c r="P2860">
        <f t="shared" si="177"/>
        <v>0</v>
      </c>
      <c r="Q2860" s="12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45" x14ac:dyDescent="0.25">
      <c r="A2861" s="10">
        <v>2859</v>
      </c>
      <c r="B2861" s="1" t="s">
        <v>2859</v>
      </c>
      <c r="C2861" s="1" t="s">
        <v>6969</v>
      </c>
      <c r="D2861" s="3">
        <v>2000</v>
      </c>
      <c r="E2861" s="4">
        <v>6000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300</v>
      </c>
      <c r="P2861">
        <f t="shared" si="177"/>
        <v>6000</v>
      </c>
      <c r="Q2861" s="12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60" x14ac:dyDescent="0.25">
      <c r="A2862" s="10">
        <v>2860</v>
      </c>
      <c r="B2862" s="1" t="s">
        <v>2860</v>
      </c>
      <c r="C2862" s="1" t="s">
        <v>6970</v>
      </c>
      <c r="D2862" s="3">
        <v>4000</v>
      </c>
      <c r="E2862" s="4">
        <v>2319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58</v>
      </c>
      <c r="P2862">
        <f t="shared" si="177"/>
        <v>257.67</v>
      </c>
      <c r="Q2862" s="12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60" x14ac:dyDescent="0.25">
      <c r="A2863" s="10">
        <v>2861</v>
      </c>
      <c r="B2863" s="1" t="s">
        <v>2861</v>
      </c>
      <c r="C2863" s="1" t="s">
        <v>6971</v>
      </c>
      <c r="D2863" s="3">
        <v>250</v>
      </c>
      <c r="E2863" s="4">
        <v>100490.02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40196</v>
      </c>
      <c r="P2863">
        <f t="shared" si="177"/>
        <v>33496.67</v>
      </c>
      <c r="Q2863" s="12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5" x14ac:dyDescent="0.25">
      <c r="A2864" s="10">
        <v>2862</v>
      </c>
      <c r="B2864" s="1" t="s">
        <v>2862</v>
      </c>
      <c r="C2864" s="1" t="s">
        <v>6972</v>
      </c>
      <c r="D2864" s="3">
        <v>12700</v>
      </c>
      <c r="E2864" s="4">
        <v>234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2</v>
      </c>
      <c r="P2864">
        <f t="shared" si="177"/>
        <v>78</v>
      </c>
      <c r="Q2864" s="12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60" x14ac:dyDescent="0.25">
      <c r="A2865" s="10">
        <v>2863</v>
      </c>
      <c r="B2865" s="1" t="s">
        <v>2863</v>
      </c>
      <c r="C2865" s="1" t="s">
        <v>6973</v>
      </c>
      <c r="D2865" s="3">
        <v>50000</v>
      </c>
      <c r="E2865" s="4">
        <v>1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1</v>
      </c>
      <c r="Q2865" s="12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x14ac:dyDescent="0.25">
      <c r="A2866" s="10">
        <v>2864</v>
      </c>
      <c r="B2866" s="1" t="s">
        <v>2864</v>
      </c>
      <c r="C2866" s="1" t="s">
        <v>6974</v>
      </c>
      <c r="D2866" s="3">
        <v>2500</v>
      </c>
      <c r="E2866" s="4">
        <v>4482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179</v>
      </c>
      <c r="P2866">
        <f t="shared" si="177"/>
        <v>1494</v>
      </c>
      <c r="Q2866" s="12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60" x14ac:dyDescent="0.25">
      <c r="A2867" s="10">
        <v>2865</v>
      </c>
      <c r="B2867" s="1" t="s">
        <v>2865</v>
      </c>
      <c r="C2867" s="1" t="s">
        <v>6975</v>
      </c>
      <c r="D2867" s="3">
        <v>2888</v>
      </c>
      <c r="E2867" s="4">
        <v>3685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128</v>
      </c>
      <c r="P2867">
        <f t="shared" si="177"/>
        <v>0</v>
      </c>
      <c r="Q2867" s="12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5" x14ac:dyDescent="0.25">
      <c r="A2868" s="10">
        <v>2866</v>
      </c>
      <c r="B2868" s="1" t="s">
        <v>2866</v>
      </c>
      <c r="C2868" s="1" t="s">
        <v>6976</v>
      </c>
      <c r="D2868" s="3">
        <v>5000</v>
      </c>
      <c r="E2868" s="4">
        <v>1775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36</v>
      </c>
      <c r="P2868">
        <f t="shared" si="177"/>
        <v>887.5</v>
      </c>
      <c r="Q2868" s="12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60" x14ac:dyDescent="0.25">
      <c r="A2869" s="10">
        <v>2867</v>
      </c>
      <c r="B2869" s="1" t="s">
        <v>2867</v>
      </c>
      <c r="C2869" s="1" t="s">
        <v>6977</v>
      </c>
      <c r="D2869" s="3">
        <v>2500</v>
      </c>
      <c r="E2869" s="4">
        <v>4500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180</v>
      </c>
      <c r="P2869">
        <f t="shared" si="177"/>
        <v>450</v>
      </c>
      <c r="Q2869" s="12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60" x14ac:dyDescent="0.25">
      <c r="A2870" s="10">
        <v>2868</v>
      </c>
      <c r="B2870" s="1" t="s">
        <v>2868</v>
      </c>
      <c r="C2870" s="1" t="s">
        <v>6978</v>
      </c>
      <c r="D2870" s="3">
        <v>15000</v>
      </c>
      <c r="E2870" s="4">
        <v>177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1</v>
      </c>
      <c r="P2870">
        <f t="shared" si="177"/>
        <v>2.95</v>
      </c>
      <c r="Q2870" s="12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60" x14ac:dyDescent="0.25">
      <c r="A2871" s="10">
        <v>2869</v>
      </c>
      <c r="B2871" s="1" t="s">
        <v>2869</v>
      </c>
      <c r="C2871" s="1" t="s">
        <v>6979</v>
      </c>
      <c r="D2871" s="3">
        <v>20000</v>
      </c>
      <c r="E2871" s="4">
        <v>75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0</v>
      </c>
      <c r="P2871">
        <f t="shared" si="177"/>
        <v>15</v>
      </c>
      <c r="Q2871" s="12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60" x14ac:dyDescent="0.25">
      <c r="A2872" s="10">
        <v>2870</v>
      </c>
      <c r="B2872" s="1" t="s">
        <v>2870</v>
      </c>
      <c r="C2872" s="1" t="s">
        <v>6980</v>
      </c>
      <c r="D2872" s="3">
        <v>5000</v>
      </c>
      <c r="E2872" s="4">
        <v>1776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36</v>
      </c>
      <c r="P2872">
        <f t="shared" si="177"/>
        <v>197.33</v>
      </c>
      <c r="Q2872" s="12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45" x14ac:dyDescent="0.25">
      <c r="A2873" s="10">
        <v>2871</v>
      </c>
      <c r="B2873" s="1" t="s">
        <v>2871</v>
      </c>
      <c r="C2873" s="1" t="s">
        <v>6981</v>
      </c>
      <c r="D2873" s="3">
        <v>10000</v>
      </c>
      <c r="E2873" s="4">
        <v>500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38.46</v>
      </c>
      <c r="Q2873" s="12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45" x14ac:dyDescent="0.25">
      <c r="A2874" s="10">
        <v>2872</v>
      </c>
      <c r="B2874" s="1" t="s">
        <v>2872</v>
      </c>
      <c r="C2874" s="1" t="s">
        <v>6982</v>
      </c>
      <c r="D2874" s="3">
        <v>3000</v>
      </c>
      <c r="E2874" s="4">
        <v>3275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109</v>
      </c>
      <c r="P2874">
        <f t="shared" si="177"/>
        <v>0</v>
      </c>
      <c r="Q2874" s="12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60" x14ac:dyDescent="0.25">
      <c r="A2875" s="10">
        <v>2873</v>
      </c>
      <c r="B2875" s="1" t="s">
        <v>2873</v>
      </c>
      <c r="C2875" s="1" t="s">
        <v>6983</v>
      </c>
      <c r="D2875" s="3">
        <v>2500</v>
      </c>
      <c r="E2875" s="4">
        <v>4500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180</v>
      </c>
      <c r="P2875">
        <f t="shared" si="177"/>
        <v>562.5</v>
      </c>
      <c r="Q2875" s="12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60" x14ac:dyDescent="0.25">
      <c r="A2876" s="10">
        <v>2874</v>
      </c>
      <c r="B2876" s="1" t="s">
        <v>2874</v>
      </c>
      <c r="C2876" s="1" t="s">
        <v>6984</v>
      </c>
      <c r="D2876" s="3">
        <v>5000</v>
      </c>
      <c r="E2876" s="4">
        <v>1776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36</v>
      </c>
      <c r="P2876">
        <f t="shared" si="177"/>
        <v>592</v>
      </c>
      <c r="Q2876" s="12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60" x14ac:dyDescent="0.25">
      <c r="A2877" s="10">
        <v>2875</v>
      </c>
      <c r="B2877" s="1" t="s">
        <v>2875</v>
      </c>
      <c r="C2877" s="1" t="s">
        <v>6985</v>
      </c>
      <c r="D2877" s="3">
        <v>20000</v>
      </c>
      <c r="E2877" s="4">
        <v>75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25</v>
      </c>
      <c r="Q2877" s="12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60" x14ac:dyDescent="0.25">
      <c r="A2878" s="10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2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60" x14ac:dyDescent="0.25">
      <c r="A2879" s="10">
        <v>2877</v>
      </c>
      <c r="B2879" s="1" t="s">
        <v>2877</v>
      </c>
      <c r="C2879" s="1" t="s">
        <v>6987</v>
      </c>
      <c r="D2879" s="3">
        <v>6000</v>
      </c>
      <c r="E2879" s="4">
        <v>1142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19</v>
      </c>
      <c r="P2879">
        <f t="shared" si="177"/>
        <v>190.33</v>
      </c>
      <c r="Q2879" s="12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5" x14ac:dyDescent="0.25">
      <c r="A2880" s="10">
        <v>2878</v>
      </c>
      <c r="B2880" s="1" t="s">
        <v>2878</v>
      </c>
      <c r="C2880" s="1" t="s">
        <v>6988</v>
      </c>
      <c r="D2880" s="3">
        <v>3000</v>
      </c>
      <c r="E2880" s="4">
        <v>3275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109</v>
      </c>
      <c r="P2880">
        <f t="shared" si="177"/>
        <v>818.75</v>
      </c>
      <c r="Q2880" s="12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45" x14ac:dyDescent="0.25">
      <c r="A2881" s="10">
        <v>2879</v>
      </c>
      <c r="B2881" s="1" t="s">
        <v>2879</v>
      </c>
      <c r="C2881" s="1" t="s">
        <v>6989</v>
      </c>
      <c r="D2881" s="3">
        <v>11200</v>
      </c>
      <c r="E2881" s="4">
        <v>292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3</v>
      </c>
      <c r="P2881">
        <f t="shared" si="177"/>
        <v>292</v>
      </c>
      <c r="Q2881" s="12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60" x14ac:dyDescent="0.25">
      <c r="A2882" s="10">
        <v>2880</v>
      </c>
      <c r="B2882" s="1" t="s">
        <v>2880</v>
      </c>
      <c r="C2882" s="1" t="s">
        <v>6990</v>
      </c>
      <c r="D2882" s="3">
        <v>12000</v>
      </c>
      <c r="E2882" s="4">
        <v>277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</v>
      </c>
      <c r="P2882">
        <f t="shared" si="177"/>
        <v>9.5500000000000007</v>
      </c>
      <c r="Q2882" s="12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60" x14ac:dyDescent="0.25">
      <c r="A2883" s="10">
        <v>2881</v>
      </c>
      <c r="B2883" s="1" t="s">
        <v>2881</v>
      </c>
      <c r="C2883" s="1" t="s">
        <v>6991</v>
      </c>
      <c r="D2883" s="3">
        <v>5500</v>
      </c>
      <c r="E2883" s="4">
        <v>1246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23</v>
      </c>
      <c r="P2883">
        <f t="shared" ref="P2883:P2946" si="181">IFERROR(ROUND(E2883/L2883,2),0)</f>
        <v>0</v>
      </c>
      <c r="Q2883" s="12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60" x14ac:dyDescent="0.25">
      <c r="A2884" s="10">
        <v>2882</v>
      </c>
      <c r="B2884" s="1" t="s">
        <v>2882</v>
      </c>
      <c r="C2884" s="1" t="s">
        <v>6992</v>
      </c>
      <c r="D2884" s="3">
        <v>750</v>
      </c>
      <c r="E2884" s="4">
        <v>21410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2855</v>
      </c>
      <c r="P2884">
        <f t="shared" si="181"/>
        <v>5352.5</v>
      </c>
      <c r="Q2884" s="12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60" x14ac:dyDescent="0.25">
      <c r="A2885" s="10">
        <v>2883</v>
      </c>
      <c r="B2885" s="1" t="s">
        <v>2883</v>
      </c>
      <c r="C2885" s="1" t="s">
        <v>6993</v>
      </c>
      <c r="D2885" s="3">
        <v>10000</v>
      </c>
      <c r="E2885" s="4">
        <v>500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5</v>
      </c>
      <c r="P2885">
        <f t="shared" si="181"/>
        <v>100</v>
      </c>
      <c r="Q2885" s="12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45" x14ac:dyDescent="0.25">
      <c r="A2886" s="10">
        <v>2884</v>
      </c>
      <c r="B2886" s="1" t="s">
        <v>2884</v>
      </c>
      <c r="C2886" s="1" t="s">
        <v>6994</v>
      </c>
      <c r="D2886" s="3">
        <v>45000</v>
      </c>
      <c r="E2886" s="4">
        <v>1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0.25</v>
      </c>
      <c r="Q2886" s="12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0" x14ac:dyDescent="0.25">
      <c r="A2887" s="10">
        <v>2885</v>
      </c>
      <c r="B2887" s="1" t="s">
        <v>2885</v>
      </c>
      <c r="C2887" s="1" t="s">
        <v>6995</v>
      </c>
      <c r="D2887" s="3">
        <v>400</v>
      </c>
      <c r="E2887" s="4">
        <v>53157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13289</v>
      </c>
      <c r="P2887">
        <f t="shared" si="181"/>
        <v>10631.4</v>
      </c>
      <c r="Q2887" s="12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60" x14ac:dyDescent="0.25">
      <c r="A2888" s="10">
        <v>2886</v>
      </c>
      <c r="B2888" s="1" t="s">
        <v>2886</v>
      </c>
      <c r="C2888" s="1" t="s">
        <v>6996</v>
      </c>
      <c r="D2888" s="3">
        <v>200</v>
      </c>
      <c r="E2888" s="4">
        <v>125137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62569</v>
      </c>
      <c r="P2888">
        <f t="shared" si="181"/>
        <v>125137</v>
      </c>
      <c r="Q2888" s="12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60" x14ac:dyDescent="0.25">
      <c r="A2889" s="10">
        <v>2887</v>
      </c>
      <c r="B2889" s="1" t="s">
        <v>2887</v>
      </c>
      <c r="C2889" s="1" t="s">
        <v>6997</v>
      </c>
      <c r="D2889" s="3">
        <v>3000</v>
      </c>
      <c r="E2889" s="4">
        <v>3289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110</v>
      </c>
      <c r="P2889">
        <f t="shared" si="181"/>
        <v>3289</v>
      </c>
      <c r="Q2889" s="12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60" x14ac:dyDescent="0.25">
      <c r="A2890" s="10">
        <v>2888</v>
      </c>
      <c r="B2890" s="1" t="s">
        <v>2888</v>
      </c>
      <c r="C2890" s="1" t="s">
        <v>6998</v>
      </c>
      <c r="D2890" s="3">
        <v>30000</v>
      </c>
      <c r="E2890" s="4">
        <v>15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2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45" x14ac:dyDescent="0.25">
      <c r="A2891" s="10">
        <v>2889</v>
      </c>
      <c r="B2891" s="1" t="s">
        <v>2889</v>
      </c>
      <c r="C2891" s="1" t="s">
        <v>6999</v>
      </c>
      <c r="D2891" s="3">
        <v>3000</v>
      </c>
      <c r="E2891" s="4">
        <v>3292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110</v>
      </c>
      <c r="P2891">
        <f t="shared" si="181"/>
        <v>235.14</v>
      </c>
      <c r="Q2891" s="12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60" x14ac:dyDescent="0.25">
      <c r="A2892" s="10">
        <v>2890</v>
      </c>
      <c r="B2892" s="1" t="s">
        <v>2890</v>
      </c>
      <c r="C2892" s="1" t="s">
        <v>7000</v>
      </c>
      <c r="D2892" s="3">
        <v>2000</v>
      </c>
      <c r="E2892" s="4">
        <v>6000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300</v>
      </c>
      <c r="P2892">
        <f t="shared" si="181"/>
        <v>2000</v>
      </c>
      <c r="Q2892" s="12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60" x14ac:dyDescent="0.25">
      <c r="A2893" s="10">
        <v>2891</v>
      </c>
      <c r="B2893" s="1" t="s">
        <v>2891</v>
      </c>
      <c r="C2893" s="1" t="s">
        <v>7001</v>
      </c>
      <c r="D2893" s="3">
        <v>10000</v>
      </c>
      <c r="E2893" s="4">
        <v>500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5</v>
      </c>
      <c r="P2893">
        <f t="shared" si="181"/>
        <v>50</v>
      </c>
      <c r="Q2893" s="12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45" x14ac:dyDescent="0.25">
      <c r="A2894" s="10">
        <v>2892</v>
      </c>
      <c r="B2894" s="1" t="s">
        <v>2892</v>
      </c>
      <c r="C2894" s="1" t="s">
        <v>7002</v>
      </c>
      <c r="D2894" s="3">
        <v>5500</v>
      </c>
      <c r="E2894" s="4">
        <v>1250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23</v>
      </c>
      <c r="P2894">
        <f t="shared" si="181"/>
        <v>73.53</v>
      </c>
      <c r="Q2894" s="12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30" x14ac:dyDescent="0.25">
      <c r="A2895" s="10">
        <v>2893</v>
      </c>
      <c r="B2895" s="1" t="s">
        <v>2893</v>
      </c>
      <c r="C2895" s="1" t="s">
        <v>7003</v>
      </c>
      <c r="D2895" s="3">
        <v>5000</v>
      </c>
      <c r="E2895" s="4">
        <v>1776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36</v>
      </c>
      <c r="P2895">
        <f t="shared" si="181"/>
        <v>888</v>
      </c>
      <c r="Q2895" s="12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30" x14ac:dyDescent="0.25">
      <c r="A2896" s="10">
        <v>2894</v>
      </c>
      <c r="B2896" s="1" t="s">
        <v>2894</v>
      </c>
      <c r="C2896" s="1" t="s">
        <v>7004</v>
      </c>
      <c r="D2896" s="3">
        <v>50000</v>
      </c>
      <c r="E2896" s="4">
        <v>1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2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60" x14ac:dyDescent="0.25">
      <c r="A2897" s="10">
        <v>2895</v>
      </c>
      <c r="B2897" s="1" t="s">
        <v>2895</v>
      </c>
      <c r="C2897" s="1" t="s">
        <v>7005</v>
      </c>
      <c r="D2897" s="3">
        <v>500</v>
      </c>
      <c r="E2897" s="4">
        <v>34676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6935</v>
      </c>
      <c r="P2897">
        <f t="shared" si="181"/>
        <v>8669</v>
      </c>
      <c r="Q2897" s="12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5" x14ac:dyDescent="0.25">
      <c r="A2898" s="10">
        <v>2896</v>
      </c>
      <c r="B2898" s="1" t="s">
        <v>2896</v>
      </c>
      <c r="C2898" s="1" t="s">
        <v>7006</v>
      </c>
      <c r="D2898" s="3">
        <v>3000</v>
      </c>
      <c r="E2898" s="4">
        <v>3294.01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110</v>
      </c>
      <c r="P2898">
        <f t="shared" si="181"/>
        <v>274.5</v>
      </c>
      <c r="Q2898" s="12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60" x14ac:dyDescent="0.25">
      <c r="A2899" s="10">
        <v>2897</v>
      </c>
      <c r="B2899" s="1" t="s">
        <v>2897</v>
      </c>
      <c r="C2899" s="1" t="s">
        <v>7007</v>
      </c>
      <c r="D2899" s="3">
        <v>12000</v>
      </c>
      <c r="E2899" s="4">
        <v>278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2</v>
      </c>
      <c r="P2899">
        <f t="shared" si="181"/>
        <v>92.67</v>
      </c>
      <c r="Q2899" s="12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60" x14ac:dyDescent="0.25">
      <c r="A2900" s="10">
        <v>2898</v>
      </c>
      <c r="B2900" s="1" t="s">
        <v>2898</v>
      </c>
      <c r="C2900" s="1" t="s">
        <v>7008</v>
      </c>
      <c r="D2900" s="3">
        <v>7500</v>
      </c>
      <c r="E2900" s="4">
        <v>895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12</v>
      </c>
      <c r="P2900">
        <f t="shared" si="181"/>
        <v>74.58</v>
      </c>
      <c r="Q2900" s="12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60" x14ac:dyDescent="0.25">
      <c r="A2901" s="10">
        <v>2899</v>
      </c>
      <c r="B2901" s="1" t="s">
        <v>2899</v>
      </c>
      <c r="C2901" s="1" t="s">
        <v>7009</v>
      </c>
      <c r="D2901" s="3">
        <v>10000</v>
      </c>
      <c r="E2901" s="4">
        <v>501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5</v>
      </c>
      <c r="P2901">
        <f t="shared" si="181"/>
        <v>0</v>
      </c>
      <c r="Q2901" s="12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60" x14ac:dyDescent="0.25">
      <c r="A2902" s="10">
        <v>2900</v>
      </c>
      <c r="B2902" s="1" t="s">
        <v>2900</v>
      </c>
      <c r="C2902" s="1" t="s">
        <v>7010</v>
      </c>
      <c r="D2902" s="3">
        <v>5500</v>
      </c>
      <c r="E2902" s="4">
        <v>1250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23</v>
      </c>
      <c r="P2902">
        <f t="shared" si="181"/>
        <v>178.57</v>
      </c>
      <c r="Q2902" s="12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60" x14ac:dyDescent="0.25">
      <c r="A2903" s="10">
        <v>2901</v>
      </c>
      <c r="B2903" s="1" t="s">
        <v>2901</v>
      </c>
      <c r="C2903" s="1" t="s">
        <v>7011</v>
      </c>
      <c r="D2903" s="3">
        <v>750</v>
      </c>
      <c r="E2903" s="4">
        <v>21480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2864</v>
      </c>
      <c r="P2903">
        <f t="shared" si="181"/>
        <v>10740</v>
      </c>
      <c r="Q2903" s="12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45" x14ac:dyDescent="0.25">
      <c r="A2904" s="10">
        <v>2902</v>
      </c>
      <c r="B2904" s="1" t="s">
        <v>2902</v>
      </c>
      <c r="C2904" s="1" t="s">
        <v>7012</v>
      </c>
      <c r="D2904" s="3">
        <v>150000</v>
      </c>
      <c r="E2904" s="4">
        <v>0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0</v>
      </c>
      <c r="Q2904" s="12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60" x14ac:dyDescent="0.25">
      <c r="A2905" s="10">
        <v>2903</v>
      </c>
      <c r="B2905" s="1" t="s">
        <v>2903</v>
      </c>
      <c r="C2905" s="1" t="s">
        <v>7013</v>
      </c>
      <c r="D2905" s="3">
        <v>5000</v>
      </c>
      <c r="E2905" s="4">
        <v>1782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36</v>
      </c>
      <c r="P2905">
        <f t="shared" si="181"/>
        <v>445.5</v>
      </c>
      <c r="Q2905" s="12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60" x14ac:dyDescent="0.25">
      <c r="A2906" s="10">
        <v>2904</v>
      </c>
      <c r="B2906" s="1" t="s">
        <v>2904</v>
      </c>
      <c r="C2906" s="1" t="s">
        <v>7014</v>
      </c>
      <c r="D2906" s="3">
        <v>1500</v>
      </c>
      <c r="E2906" s="4">
        <v>8355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557</v>
      </c>
      <c r="P2906">
        <f t="shared" si="181"/>
        <v>2088.75</v>
      </c>
      <c r="Q2906" s="12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45" x14ac:dyDescent="0.25">
      <c r="A2907" s="10">
        <v>2905</v>
      </c>
      <c r="B2907" s="1" t="s">
        <v>2905</v>
      </c>
      <c r="C2907" s="1" t="s">
        <v>7015</v>
      </c>
      <c r="D2907" s="3">
        <v>3500</v>
      </c>
      <c r="E2907" s="4">
        <v>2630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75</v>
      </c>
      <c r="P2907">
        <f t="shared" si="181"/>
        <v>154.71</v>
      </c>
      <c r="Q2907" s="12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60" x14ac:dyDescent="0.25">
      <c r="A2908" s="10">
        <v>2906</v>
      </c>
      <c r="B2908" s="1" t="s">
        <v>2906</v>
      </c>
      <c r="C2908" s="1" t="s">
        <v>7016</v>
      </c>
      <c r="D2908" s="3">
        <v>6000</v>
      </c>
      <c r="E2908" s="4">
        <v>1145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19</v>
      </c>
      <c r="P2908">
        <f t="shared" si="181"/>
        <v>163.57</v>
      </c>
      <c r="Q2908" s="12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60" x14ac:dyDescent="0.25">
      <c r="A2909" s="10">
        <v>2907</v>
      </c>
      <c r="B2909" s="1" t="s">
        <v>2907</v>
      </c>
      <c r="C2909" s="1" t="s">
        <v>7017</v>
      </c>
      <c r="D2909" s="3">
        <v>2500</v>
      </c>
      <c r="E2909" s="4">
        <v>4510.8599999999997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180</v>
      </c>
      <c r="P2909">
        <f t="shared" si="181"/>
        <v>2255.4299999999998</v>
      </c>
      <c r="Q2909" s="12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60" x14ac:dyDescent="0.25">
      <c r="A2910" s="10">
        <v>2908</v>
      </c>
      <c r="B2910" s="1" t="s">
        <v>2908</v>
      </c>
      <c r="C2910" s="1" t="s">
        <v>7018</v>
      </c>
      <c r="D2910" s="3">
        <v>9600</v>
      </c>
      <c r="E2910" s="4">
        <v>597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6</v>
      </c>
      <c r="P2910">
        <f t="shared" si="181"/>
        <v>119.4</v>
      </c>
      <c r="Q2910" s="12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60" x14ac:dyDescent="0.25">
      <c r="A2911" s="10">
        <v>2909</v>
      </c>
      <c r="B2911" s="1" t="s">
        <v>2909</v>
      </c>
      <c r="C2911" s="1" t="s">
        <v>7019</v>
      </c>
      <c r="D2911" s="3">
        <v>180000</v>
      </c>
      <c r="E2911" s="4">
        <v>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0</v>
      </c>
      <c r="Q2911" s="12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5" x14ac:dyDescent="0.25">
      <c r="A2912" s="10">
        <v>2910</v>
      </c>
      <c r="B2912" s="1" t="s">
        <v>2910</v>
      </c>
      <c r="C2912" s="1" t="s">
        <v>7020</v>
      </c>
      <c r="D2912" s="3">
        <v>30000</v>
      </c>
      <c r="E2912" s="4">
        <v>15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15</v>
      </c>
      <c r="Q2912" s="12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60" x14ac:dyDescent="0.25">
      <c r="A2913" s="10">
        <v>2911</v>
      </c>
      <c r="B2913" s="1" t="s">
        <v>2911</v>
      </c>
      <c r="C2913" s="1" t="s">
        <v>7021</v>
      </c>
      <c r="D2913" s="3">
        <v>1800</v>
      </c>
      <c r="E2913" s="4">
        <v>7040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391</v>
      </c>
      <c r="P2913">
        <f t="shared" si="181"/>
        <v>502.86</v>
      </c>
      <c r="Q2913" s="12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60" x14ac:dyDescent="0.25">
      <c r="A2914" s="10">
        <v>2912</v>
      </c>
      <c r="B2914" s="1" t="s">
        <v>2912</v>
      </c>
      <c r="C2914" s="1" t="s">
        <v>7022</v>
      </c>
      <c r="D2914" s="3">
        <v>14440</v>
      </c>
      <c r="E2914" s="4">
        <v>203.9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</v>
      </c>
      <c r="P2914">
        <f t="shared" si="181"/>
        <v>7.84</v>
      </c>
      <c r="Q2914" s="12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60" x14ac:dyDescent="0.25">
      <c r="A2915" s="10">
        <v>2913</v>
      </c>
      <c r="B2915" s="1" t="s">
        <v>2913</v>
      </c>
      <c r="C2915" s="1" t="s">
        <v>7023</v>
      </c>
      <c r="D2915" s="3">
        <v>10000</v>
      </c>
      <c r="E2915" s="4">
        <v>502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5</v>
      </c>
      <c r="P2915">
        <f t="shared" si="181"/>
        <v>251</v>
      </c>
      <c r="Q2915" s="12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0" x14ac:dyDescent="0.25">
      <c r="A2916" s="10">
        <v>2914</v>
      </c>
      <c r="B2916" s="1" t="s">
        <v>2914</v>
      </c>
      <c r="C2916" s="1" t="s">
        <v>7024</v>
      </c>
      <c r="D2916" s="3">
        <v>25000</v>
      </c>
      <c r="E2916" s="4">
        <v>39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39</v>
      </c>
      <c r="Q2916" s="12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45" x14ac:dyDescent="0.25">
      <c r="A2917" s="10">
        <v>2915</v>
      </c>
      <c r="B2917" s="1" t="s">
        <v>2915</v>
      </c>
      <c r="C2917" s="1" t="s">
        <v>7025</v>
      </c>
      <c r="D2917" s="3">
        <v>1000</v>
      </c>
      <c r="E2917" s="4">
        <v>14450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1445</v>
      </c>
      <c r="P2917">
        <f t="shared" si="181"/>
        <v>4816.67</v>
      </c>
      <c r="Q2917" s="12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45" x14ac:dyDescent="0.25">
      <c r="A2918" s="10">
        <v>2916</v>
      </c>
      <c r="B2918" s="1" t="s">
        <v>2916</v>
      </c>
      <c r="C2918" s="1" t="s">
        <v>7026</v>
      </c>
      <c r="D2918" s="3">
        <v>1850</v>
      </c>
      <c r="E2918" s="4">
        <v>7000.58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378</v>
      </c>
      <c r="P2918">
        <f t="shared" si="181"/>
        <v>1000.08</v>
      </c>
      <c r="Q2918" s="12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45" x14ac:dyDescent="0.25">
      <c r="A2919" s="10">
        <v>2917</v>
      </c>
      <c r="B2919" s="1" t="s">
        <v>2917</v>
      </c>
      <c r="C2919" s="1" t="s">
        <v>7027</v>
      </c>
      <c r="D2919" s="3">
        <v>2000</v>
      </c>
      <c r="E2919" s="4">
        <v>6000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300</v>
      </c>
      <c r="P2919">
        <f t="shared" si="181"/>
        <v>666.67</v>
      </c>
      <c r="Q2919" s="12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45" x14ac:dyDescent="0.25">
      <c r="A2920" s="10">
        <v>2918</v>
      </c>
      <c r="B2920" s="1" t="s">
        <v>2918</v>
      </c>
      <c r="C2920" s="1" t="s">
        <v>7028</v>
      </c>
      <c r="D2920" s="3">
        <v>5000</v>
      </c>
      <c r="E2920" s="4">
        <v>1785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36</v>
      </c>
      <c r="P2920">
        <f t="shared" si="181"/>
        <v>89.25</v>
      </c>
      <c r="Q2920" s="12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45" x14ac:dyDescent="0.25">
      <c r="A2921" s="10">
        <v>2919</v>
      </c>
      <c r="B2921" s="1" t="s">
        <v>2919</v>
      </c>
      <c r="C2921" s="1" t="s">
        <v>7029</v>
      </c>
      <c r="D2921" s="3">
        <v>600</v>
      </c>
      <c r="E2921" s="4">
        <v>26445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4408</v>
      </c>
      <c r="P2921">
        <f t="shared" si="181"/>
        <v>4407.5</v>
      </c>
      <c r="Q2921" s="12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60" x14ac:dyDescent="0.25">
      <c r="A2922" s="10">
        <v>2920</v>
      </c>
      <c r="B2922" s="1" t="s">
        <v>2920</v>
      </c>
      <c r="C2922" s="1" t="s">
        <v>7030</v>
      </c>
      <c r="D2922" s="3">
        <v>2500</v>
      </c>
      <c r="E2922" s="4">
        <v>4511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180</v>
      </c>
      <c r="P2922">
        <f t="shared" si="181"/>
        <v>347</v>
      </c>
      <c r="Q2922" s="12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45" x14ac:dyDescent="0.25">
      <c r="A2923" s="10">
        <v>2921</v>
      </c>
      <c r="B2923" s="1" t="s">
        <v>2921</v>
      </c>
      <c r="C2923" s="1" t="s">
        <v>7031</v>
      </c>
      <c r="D2923" s="3">
        <v>100</v>
      </c>
      <c r="E2923" s="4">
        <v>205025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205025</v>
      </c>
      <c r="P2923">
        <f t="shared" si="181"/>
        <v>68341.67</v>
      </c>
      <c r="Q2923" s="12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60" x14ac:dyDescent="0.25">
      <c r="A2924" s="10">
        <v>2922</v>
      </c>
      <c r="B2924" s="1" t="s">
        <v>2922</v>
      </c>
      <c r="C2924" s="1" t="s">
        <v>7032</v>
      </c>
      <c r="D2924" s="3">
        <v>500</v>
      </c>
      <c r="E2924" s="18">
        <v>35076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7015</v>
      </c>
      <c r="P2924">
        <f t="shared" si="181"/>
        <v>5846</v>
      </c>
      <c r="Q2924" s="12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45" hidden="1" x14ac:dyDescent="0.25">
      <c r="A2925" s="10">
        <v>2923</v>
      </c>
      <c r="B2925" s="1" t="s">
        <v>2923</v>
      </c>
      <c r="C2925" s="1" t="s">
        <v>7033</v>
      </c>
      <c r="D2925" s="3">
        <v>300</v>
      </c>
      <c r="E2925" s="4">
        <v>75029.48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25010</v>
      </c>
      <c r="P2925">
        <f t="shared" si="181"/>
        <v>7502.95</v>
      </c>
      <c r="Q2925" s="12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60" hidden="1" x14ac:dyDescent="0.25">
      <c r="A2926" s="10">
        <v>2924</v>
      </c>
      <c r="B2926" s="1" t="s">
        <v>2924</v>
      </c>
      <c r="C2926" s="1" t="s">
        <v>7034</v>
      </c>
      <c r="D2926" s="3">
        <v>25000</v>
      </c>
      <c r="E2926" s="4">
        <v>40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0</v>
      </c>
      <c r="P2926">
        <f t="shared" si="181"/>
        <v>0.27</v>
      </c>
      <c r="Q2926" s="12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45" hidden="1" x14ac:dyDescent="0.25">
      <c r="A2927" s="10">
        <v>2925</v>
      </c>
      <c r="B2927" s="1" t="s">
        <v>2925</v>
      </c>
      <c r="C2927" s="1" t="s">
        <v>7035</v>
      </c>
      <c r="D2927" s="3">
        <v>45000</v>
      </c>
      <c r="E2927" s="4">
        <v>1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0</v>
      </c>
      <c r="P2927">
        <f t="shared" si="181"/>
        <v>0.01</v>
      </c>
      <c r="Q2927" s="12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60" hidden="1" x14ac:dyDescent="0.25">
      <c r="A2928" s="10">
        <v>2926</v>
      </c>
      <c r="B2928" s="1" t="s">
        <v>2926</v>
      </c>
      <c r="C2928" s="1" t="s">
        <v>7036</v>
      </c>
      <c r="D2928" s="3">
        <v>3000</v>
      </c>
      <c r="E2928" s="4">
        <v>3305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110</v>
      </c>
      <c r="P2928">
        <f t="shared" si="181"/>
        <v>66.099999999999994</v>
      </c>
      <c r="Q2928" s="12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60" hidden="1" x14ac:dyDescent="0.25">
      <c r="A2929" s="10">
        <v>2927</v>
      </c>
      <c r="B2929" s="1" t="s">
        <v>2927</v>
      </c>
      <c r="C2929" s="1" t="s">
        <v>7037</v>
      </c>
      <c r="D2929" s="3">
        <v>1800</v>
      </c>
      <c r="E2929" s="4">
        <v>7050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392</v>
      </c>
      <c r="P2929">
        <f t="shared" si="181"/>
        <v>335.71</v>
      </c>
      <c r="Q2929" s="12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0" hidden="1" x14ac:dyDescent="0.25">
      <c r="A2930" s="10">
        <v>2928</v>
      </c>
      <c r="B2930" s="1" t="s">
        <v>2928</v>
      </c>
      <c r="C2930" s="1" t="s">
        <v>7038</v>
      </c>
      <c r="D2930" s="3">
        <v>1000</v>
      </c>
      <c r="E2930" s="4">
        <v>14511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1451</v>
      </c>
      <c r="P2930">
        <f t="shared" si="181"/>
        <v>604.63</v>
      </c>
      <c r="Q2930" s="12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60" hidden="1" x14ac:dyDescent="0.25">
      <c r="A2931" s="10">
        <v>2929</v>
      </c>
      <c r="B2931" s="1" t="s">
        <v>2929</v>
      </c>
      <c r="C2931" s="1" t="s">
        <v>7039</v>
      </c>
      <c r="D2931" s="3">
        <v>8000</v>
      </c>
      <c r="E2931" s="4">
        <v>786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</v>
      </c>
      <c r="P2931">
        <f t="shared" si="181"/>
        <v>24.56</v>
      </c>
      <c r="Q2931" s="12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60" x14ac:dyDescent="0.25">
      <c r="A2932" s="10">
        <v>2930</v>
      </c>
      <c r="B2932" s="1" t="s">
        <v>2930</v>
      </c>
      <c r="C2932" s="1" t="s">
        <v>7040</v>
      </c>
      <c r="D2932" s="3">
        <v>10000</v>
      </c>
      <c r="E2932" s="18">
        <v>503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5</v>
      </c>
      <c r="P2932">
        <f t="shared" si="181"/>
        <v>8.11</v>
      </c>
      <c r="Q2932" s="12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60" hidden="1" x14ac:dyDescent="0.25">
      <c r="A2933" s="10">
        <v>2931</v>
      </c>
      <c r="B2933" s="1" t="s">
        <v>2931</v>
      </c>
      <c r="C2933" s="1" t="s">
        <v>7041</v>
      </c>
      <c r="D2933" s="3">
        <v>750</v>
      </c>
      <c r="E2933" s="4">
        <v>21573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2876</v>
      </c>
      <c r="P2933">
        <f t="shared" si="181"/>
        <v>2397</v>
      </c>
      <c r="Q2933" s="12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60" hidden="1" x14ac:dyDescent="0.25">
      <c r="A2934" s="10">
        <v>2932</v>
      </c>
      <c r="B2934" s="1" t="s">
        <v>2932</v>
      </c>
      <c r="C2934" s="1" t="s">
        <v>7042</v>
      </c>
      <c r="D2934" s="3">
        <v>3100</v>
      </c>
      <c r="E2934" s="4">
        <v>2930.69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95</v>
      </c>
      <c r="P2934">
        <f t="shared" si="181"/>
        <v>77.12</v>
      </c>
      <c r="Q2934" s="12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60" hidden="1" x14ac:dyDescent="0.25">
      <c r="A2935" s="10">
        <v>2933</v>
      </c>
      <c r="B2935" s="1" t="s">
        <v>2933</v>
      </c>
      <c r="C2935" s="1" t="s">
        <v>7043</v>
      </c>
      <c r="D2935" s="3">
        <v>2500</v>
      </c>
      <c r="E2935" s="4">
        <v>4516.4399999999996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181</v>
      </c>
      <c r="P2935">
        <f t="shared" si="181"/>
        <v>83.64</v>
      </c>
      <c r="Q2935" s="12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45" hidden="1" x14ac:dyDescent="0.25">
      <c r="A2936" s="10">
        <v>2934</v>
      </c>
      <c r="B2936" s="1" t="s">
        <v>2934</v>
      </c>
      <c r="C2936" s="1" t="s">
        <v>7044</v>
      </c>
      <c r="D2936" s="3">
        <v>2500</v>
      </c>
      <c r="E2936" s="4">
        <v>4518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181</v>
      </c>
      <c r="P2936">
        <f t="shared" si="181"/>
        <v>122.11</v>
      </c>
      <c r="Q2936" s="12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5" hidden="1" x14ac:dyDescent="0.25">
      <c r="A2937" s="10">
        <v>2935</v>
      </c>
      <c r="B2937" s="1" t="s">
        <v>2935</v>
      </c>
      <c r="C2937" s="1" t="s">
        <v>7045</v>
      </c>
      <c r="D2937" s="3">
        <v>3500</v>
      </c>
      <c r="E2937" s="4">
        <v>2630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75</v>
      </c>
      <c r="P2937">
        <f t="shared" si="181"/>
        <v>67.44</v>
      </c>
      <c r="Q2937" s="12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60" hidden="1" x14ac:dyDescent="0.25">
      <c r="A2938" s="10">
        <v>2936</v>
      </c>
      <c r="B2938" s="1" t="s">
        <v>2936</v>
      </c>
      <c r="C2938" s="1" t="s">
        <v>7046</v>
      </c>
      <c r="D2938" s="3">
        <v>1000</v>
      </c>
      <c r="E2938" s="4">
        <v>14598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1460</v>
      </c>
      <c r="P2938">
        <f t="shared" si="181"/>
        <v>429.35</v>
      </c>
      <c r="Q2938" s="12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0" x14ac:dyDescent="0.25">
      <c r="A2939" s="10">
        <v>2937</v>
      </c>
      <c r="B2939" s="1" t="s">
        <v>2937</v>
      </c>
      <c r="C2939" s="1" t="s">
        <v>7047</v>
      </c>
      <c r="D2939" s="3">
        <v>1500</v>
      </c>
      <c r="E2939" s="18">
        <v>8399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560</v>
      </c>
      <c r="P2939">
        <f t="shared" si="181"/>
        <v>152.71</v>
      </c>
      <c r="Q2939" s="12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60" hidden="1" x14ac:dyDescent="0.25">
      <c r="A2940" s="10">
        <v>2938</v>
      </c>
      <c r="B2940" s="1" t="s">
        <v>2938</v>
      </c>
      <c r="C2940" s="1" t="s">
        <v>7048</v>
      </c>
      <c r="D2940" s="3">
        <v>4000</v>
      </c>
      <c r="E2940" s="4">
        <v>2321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58</v>
      </c>
      <c r="P2940">
        <f t="shared" si="181"/>
        <v>72.53</v>
      </c>
      <c r="Q2940" s="12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60" hidden="1" x14ac:dyDescent="0.25">
      <c r="A2941" s="10">
        <v>2939</v>
      </c>
      <c r="B2941" s="1" t="s">
        <v>2939</v>
      </c>
      <c r="C2941" s="1" t="s">
        <v>7049</v>
      </c>
      <c r="D2941" s="3">
        <v>8000</v>
      </c>
      <c r="E2941" s="4">
        <v>788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</v>
      </c>
      <c r="P2941">
        <f t="shared" si="181"/>
        <v>31.52</v>
      </c>
      <c r="Q2941" s="12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45" hidden="1" x14ac:dyDescent="0.25">
      <c r="A2942" s="10">
        <v>2940</v>
      </c>
      <c r="B2942" s="1" t="s">
        <v>2940</v>
      </c>
      <c r="C2942" s="1" t="s">
        <v>7050</v>
      </c>
      <c r="D2942" s="3">
        <v>2500</v>
      </c>
      <c r="E2942" s="4">
        <v>4518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181</v>
      </c>
      <c r="P2942">
        <f t="shared" si="181"/>
        <v>136.91</v>
      </c>
      <c r="Q2942" s="12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60" hidden="1" x14ac:dyDescent="0.25">
      <c r="A2943" s="10">
        <v>2941</v>
      </c>
      <c r="B2943" s="1" t="s">
        <v>2941</v>
      </c>
      <c r="C2943" s="1" t="s">
        <v>7051</v>
      </c>
      <c r="D2943" s="3">
        <v>25000</v>
      </c>
      <c r="E2943" s="4">
        <v>40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40</v>
      </c>
      <c r="Q2943" s="12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60" hidden="1" x14ac:dyDescent="0.25">
      <c r="A2944" s="10">
        <v>2942</v>
      </c>
      <c r="B2944" s="1" t="s">
        <v>2942</v>
      </c>
      <c r="C2944" s="1" t="s">
        <v>7052</v>
      </c>
      <c r="D2944" s="3">
        <v>200000</v>
      </c>
      <c r="E2944" s="4">
        <v>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0</v>
      </c>
      <c r="P2944">
        <f t="shared" si="181"/>
        <v>0</v>
      </c>
      <c r="Q2944" s="12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60" hidden="1" x14ac:dyDescent="0.25">
      <c r="A2945" s="10">
        <v>2943</v>
      </c>
      <c r="B2945" s="1" t="s">
        <v>2943</v>
      </c>
      <c r="C2945" s="1" t="s">
        <v>7053</v>
      </c>
      <c r="D2945" s="3">
        <v>3000</v>
      </c>
      <c r="E2945" s="4">
        <v>3307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110</v>
      </c>
      <c r="P2945">
        <f t="shared" si="181"/>
        <v>0</v>
      </c>
      <c r="Q2945" s="12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45" hidden="1" x14ac:dyDescent="0.25">
      <c r="A2946" s="10">
        <v>2944</v>
      </c>
      <c r="B2946" s="1" t="s">
        <v>2944</v>
      </c>
      <c r="C2946" s="1" t="s">
        <v>7054</v>
      </c>
      <c r="D2946" s="3">
        <v>10000</v>
      </c>
      <c r="E2946" s="4">
        <v>503.22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5</v>
      </c>
      <c r="P2946">
        <f t="shared" si="181"/>
        <v>503.22</v>
      </c>
      <c r="Q2946" s="12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60" hidden="1" x14ac:dyDescent="0.25">
      <c r="A2947" s="10">
        <v>2945</v>
      </c>
      <c r="B2947" s="1" t="s">
        <v>2945</v>
      </c>
      <c r="C2947" s="1" t="s">
        <v>7055</v>
      </c>
      <c r="D2947" s="3">
        <v>50000</v>
      </c>
      <c r="E2947" s="4">
        <v>1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2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60" hidden="1" x14ac:dyDescent="0.25">
      <c r="A2948" s="10">
        <v>2946</v>
      </c>
      <c r="B2948" s="1" t="s">
        <v>2946</v>
      </c>
      <c r="C2948" s="1" t="s">
        <v>7056</v>
      </c>
      <c r="D2948" s="3">
        <v>2000</v>
      </c>
      <c r="E2948" s="4">
        <v>6000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300</v>
      </c>
      <c r="P2948">
        <f t="shared" si="185"/>
        <v>3000</v>
      </c>
      <c r="Q2948" s="12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60" hidden="1" x14ac:dyDescent="0.25">
      <c r="A2949" s="10">
        <v>2947</v>
      </c>
      <c r="B2949" s="1" t="s">
        <v>2947</v>
      </c>
      <c r="C2949" s="1" t="s">
        <v>7057</v>
      </c>
      <c r="D2949" s="3">
        <v>25000</v>
      </c>
      <c r="E2949" s="4">
        <v>40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0</v>
      </c>
      <c r="P2949">
        <f t="shared" si="185"/>
        <v>3.08</v>
      </c>
      <c r="Q2949" s="12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60" hidden="1" x14ac:dyDescent="0.25">
      <c r="A2950" s="10">
        <v>2948</v>
      </c>
      <c r="B2950" s="1" t="s">
        <v>2948</v>
      </c>
      <c r="C2950" s="1" t="s">
        <v>7058</v>
      </c>
      <c r="D2950" s="3">
        <v>500000</v>
      </c>
      <c r="E2950" s="4">
        <v>0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0</v>
      </c>
      <c r="Q2950" s="12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60" hidden="1" x14ac:dyDescent="0.25">
      <c r="A2951" s="10">
        <v>2949</v>
      </c>
      <c r="B2951" s="1" t="s">
        <v>2949</v>
      </c>
      <c r="C2951" s="1" t="s">
        <v>7059</v>
      </c>
      <c r="D2951" s="3">
        <v>1000</v>
      </c>
      <c r="E2951" s="4">
        <v>14653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1465</v>
      </c>
      <c r="P2951">
        <f t="shared" si="185"/>
        <v>7326.5</v>
      </c>
      <c r="Q2951" s="12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60" hidden="1" x14ac:dyDescent="0.25">
      <c r="A2952" s="10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2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0" hidden="1" x14ac:dyDescent="0.25">
      <c r="A2953" s="10">
        <v>2951</v>
      </c>
      <c r="B2953" s="1" t="s">
        <v>2951</v>
      </c>
      <c r="C2953" s="1" t="s">
        <v>7061</v>
      </c>
      <c r="D2953" s="3">
        <v>50000</v>
      </c>
      <c r="E2953" s="4">
        <v>1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0</v>
      </c>
      <c r="P2953">
        <f t="shared" si="185"/>
        <v>0.02</v>
      </c>
      <c r="Q2953" s="12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60" hidden="1" x14ac:dyDescent="0.25">
      <c r="A2954" s="10">
        <v>2952</v>
      </c>
      <c r="B2954" s="1" t="s">
        <v>2952</v>
      </c>
      <c r="C2954" s="1" t="s">
        <v>7062</v>
      </c>
      <c r="D2954" s="3">
        <v>20000</v>
      </c>
      <c r="E2954" s="4">
        <v>75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0</v>
      </c>
      <c r="P2954">
        <f t="shared" si="185"/>
        <v>9.3800000000000008</v>
      </c>
      <c r="Q2954" s="12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45" hidden="1" x14ac:dyDescent="0.25">
      <c r="A2955" s="10">
        <v>2953</v>
      </c>
      <c r="B2955" s="1" t="s">
        <v>2953</v>
      </c>
      <c r="C2955" s="1" t="s">
        <v>7063</v>
      </c>
      <c r="D2955" s="3">
        <v>400000</v>
      </c>
      <c r="E2955" s="4">
        <v>0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0</v>
      </c>
      <c r="Q2955" s="12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5" hidden="1" x14ac:dyDescent="0.25">
      <c r="A2956" s="10">
        <v>2954</v>
      </c>
      <c r="B2956" s="1" t="s">
        <v>2954</v>
      </c>
      <c r="C2956" s="1" t="s">
        <v>7064</v>
      </c>
      <c r="D2956" s="3">
        <v>15000</v>
      </c>
      <c r="E2956" s="4">
        <v>178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1</v>
      </c>
      <c r="P2956">
        <f t="shared" si="185"/>
        <v>0</v>
      </c>
      <c r="Q2956" s="12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45" hidden="1" x14ac:dyDescent="0.25">
      <c r="A2957" s="10">
        <v>2955</v>
      </c>
      <c r="B2957" s="1" t="s">
        <v>2955</v>
      </c>
      <c r="C2957" s="1" t="s">
        <v>7065</v>
      </c>
      <c r="D2957" s="3">
        <v>1200</v>
      </c>
      <c r="E2957" s="4">
        <v>10501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875</v>
      </c>
      <c r="P2957">
        <f t="shared" si="185"/>
        <v>954.64</v>
      </c>
      <c r="Q2957" s="12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60" hidden="1" x14ac:dyDescent="0.25">
      <c r="A2958" s="10">
        <v>2956</v>
      </c>
      <c r="B2958" s="1" t="s">
        <v>2956</v>
      </c>
      <c r="C2958" s="1" t="s">
        <v>7066</v>
      </c>
      <c r="D2958" s="3">
        <v>7900</v>
      </c>
      <c r="E2958" s="4">
        <v>811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10</v>
      </c>
      <c r="P2958">
        <f t="shared" si="185"/>
        <v>40.549999999999997</v>
      </c>
      <c r="Q2958" s="12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45" hidden="1" x14ac:dyDescent="0.25">
      <c r="A2959" s="10">
        <v>2957</v>
      </c>
      <c r="B2959" s="1" t="s">
        <v>2957</v>
      </c>
      <c r="C2959" s="1" t="s">
        <v>7067</v>
      </c>
      <c r="D2959" s="3">
        <v>15000</v>
      </c>
      <c r="E2959" s="4">
        <v>178.52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1</v>
      </c>
      <c r="P2959">
        <f t="shared" si="185"/>
        <v>59.51</v>
      </c>
      <c r="Q2959" s="12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45" hidden="1" x14ac:dyDescent="0.25">
      <c r="A2960" s="1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2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60" hidden="1" x14ac:dyDescent="0.25">
      <c r="A2961" s="10">
        <v>2959</v>
      </c>
      <c r="B2961" s="1" t="s">
        <v>2959</v>
      </c>
      <c r="C2961" s="1" t="s">
        <v>7069</v>
      </c>
      <c r="D2961" s="3">
        <v>10000</v>
      </c>
      <c r="E2961" s="4">
        <v>504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5</v>
      </c>
      <c r="P2961">
        <f t="shared" si="185"/>
        <v>0</v>
      </c>
      <c r="Q2961" s="12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45" hidden="1" x14ac:dyDescent="0.25">
      <c r="A2962" s="10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2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60" hidden="1" x14ac:dyDescent="0.25">
      <c r="A2963" s="10">
        <v>2961</v>
      </c>
      <c r="B2963" s="1" t="s">
        <v>2961</v>
      </c>
      <c r="C2963" s="1" t="s">
        <v>7071</v>
      </c>
      <c r="D2963" s="3">
        <v>5000</v>
      </c>
      <c r="E2963" s="4">
        <v>1785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36</v>
      </c>
      <c r="P2963">
        <f t="shared" si="185"/>
        <v>16.53</v>
      </c>
      <c r="Q2963" s="12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60" hidden="1" x14ac:dyDescent="0.25">
      <c r="A2964" s="10">
        <v>2962</v>
      </c>
      <c r="B2964" s="1" t="s">
        <v>2962</v>
      </c>
      <c r="C2964" s="1" t="s">
        <v>7072</v>
      </c>
      <c r="D2964" s="3">
        <v>1000</v>
      </c>
      <c r="E2964" s="4">
        <v>14750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1475</v>
      </c>
      <c r="P2964">
        <f t="shared" si="185"/>
        <v>737.5</v>
      </c>
      <c r="Q2964" s="12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60" hidden="1" x14ac:dyDescent="0.25">
      <c r="A2965" s="10">
        <v>2963</v>
      </c>
      <c r="B2965" s="1" t="s">
        <v>2963</v>
      </c>
      <c r="C2965" s="1" t="s">
        <v>7073</v>
      </c>
      <c r="D2965" s="3">
        <v>10000</v>
      </c>
      <c r="E2965" s="4">
        <v>504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5</v>
      </c>
      <c r="P2965">
        <f t="shared" si="185"/>
        <v>5.14</v>
      </c>
      <c r="Q2965" s="12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60" hidden="1" x14ac:dyDescent="0.25">
      <c r="A2966" s="10">
        <v>2964</v>
      </c>
      <c r="B2966" s="1" t="s">
        <v>2964</v>
      </c>
      <c r="C2966" s="1" t="s">
        <v>7074</v>
      </c>
      <c r="D2966" s="3">
        <v>5000</v>
      </c>
      <c r="E2966" s="4">
        <v>1788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36</v>
      </c>
      <c r="P2966">
        <f t="shared" si="185"/>
        <v>9.1199999999999992</v>
      </c>
      <c r="Q2966" s="12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60" hidden="1" x14ac:dyDescent="0.25">
      <c r="A2967" s="10">
        <v>2965</v>
      </c>
      <c r="B2967" s="1" t="s">
        <v>2965</v>
      </c>
      <c r="C2967" s="1" t="s">
        <v>7075</v>
      </c>
      <c r="D2967" s="3">
        <v>1500</v>
      </c>
      <c r="E2967" s="4">
        <v>8401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560</v>
      </c>
      <c r="P2967">
        <f t="shared" si="185"/>
        <v>215.41</v>
      </c>
      <c r="Q2967" s="12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60" hidden="1" x14ac:dyDescent="0.25">
      <c r="A2968" s="10">
        <v>2966</v>
      </c>
      <c r="B2968" s="1" t="s">
        <v>2966</v>
      </c>
      <c r="C2968" s="1" t="s">
        <v>7076</v>
      </c>
      <c r="D2968" s="3">
        <v>10000</v>
      </c>
      <c r="E2968" s="4">
        <v>505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5</v>
      </c>
      <c r="P2968">
        <f t="shared" si="185"/>
        <v>3.95</v>
      </c>
      <c r="Q2968" s="12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45" hidden="1" x14ac:dyDescent="0.25">
      <c r="A2969" s="10">
        <v>2967</v>
      </c>
      <c r="B2969" s="1" t="s">
        <v>2967</v>
      </c>
      <c r="C2969" s="1" t="s">
        <v>7077</v>
      </c>
      <c r="D2969" s="3">
        <v>5000</v>
      </c>
      <c r="E2969" s="4">
        <v>1788.57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36</v>
      </c>
      <c r="P2969">
        <f t="shared" si="185"/>
        <v>25.19</v>
      </c>
      <c r="Q2969" s="12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30" hidden="1" x14ac:dyDescent="0.25">
      <c r="A2970" s="10">
        <v>2968</v>
      </c>
      <c r="B2970" s="1" t="s">
        <v>2968</v>
      </c>
      <c r="C2970" s="1" t="s">
        <v>7078</v>
      </c>
      <c r="D2970" s="3">
        <v>3500</v>
      </c>
      <c r="E2970" s="4">
        <v>2630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75</v>
      </c>
      <c r="P2970">
        <f t="shared" si="185"/>
        <v>55.96</v>
      </c>
      <c r="Q2970" s="12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60" hidden="1" x14ac:dyDescent="0.25">
      <c r="A2971" s="10">
        <v>2969</v>
      </c>
      <c r="B2971" s="1" t="s">
        <v>2969</v>
      </c>
      <c r="C2971" s="1" t="s">
        <v>7079</v>
      </c>
      <c r="D2971" s="3">
        <v>1000</v>
      </c>
      <c r="E2971" s="4">
        <v>15039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1504</v>
      </c>
      <c r="P2971">
        <f t="shared" si="185"/>
        <v>884.65</v>
      </c>
      <c r="Q2971" s="12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45" hidden="1" x14ac:dyDescent="0.25">
      <c r="A2972" s="10">
        <v>2970</v>
      </c>
      <c r="B2972" s="1" t="s">
        <v>2970</v>
      </c>
      <c r="C2972" s="1" t="s">
        <v>7080</v>
      </c>
      <c r="D2972" s="3">
        <v>6000</v>
      </c>
      <c r="E2972" s="4">
        <v>1145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19</v>
      </c>
      <c r="P2972">
        <f t="shared" si="185"/>
        <v>12.58</v>
      </c>
      <c r="Q2972" s="12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60" hidden="1" x14ac:dyDescent="0.25">
      <c r="A2973" s="10">
        <v>2971</v>
      </c>
      <c r="B2973" s="1" t="s">
        <v>2971</v>
      </c>
      <c r="C2973" s="1" t="s">
        <v>7081</v>
      </c>
      <c r="D2973" s="3">
        <v>3200</v>
      </c>
      <c r="E2973" s="4">
        <v>2923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91</v>
      </c>
      <c r="P2973">
        <f t="shared" si="185"/>
        <v>67.98</v>
      </c>
      <c r="Q2973" s="12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0" hidden="1" x14ac:dyDescent="0.25">
      <c r="A2974" s="10">
        <v>2972</v>
      </c>
      <c r="B2974" s="1" t="s">
        <v>2972</v>
      </c>
      <c r="C2974" s="1" t="s">
        <v>7082</v>
      </c>
      <c r="D2974" s="3">
        <v>2000</v>
      </c>
      <c r="E2974" s="4">
        <v>6000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300</v>
      </c>
      <c r="P2974">
        <f t="shared" si="185"/>
        <v>352.94</v>
      </c>
      <c r="Q2974" s="12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60" hidden="1" x14ac:dyDescent="0.25">
      <c r="A2975" s="10">
        <v>2973</v>
      </c>
      <c r="B2975" s="1" t="s">
        <v>2973</v>
      </c>
      <c r="C2975" s="1" t="s">
        <v>7083</v>
      </c>
      <c r="D2975" s="3">
        <v>5000</v>
      </c>
      <c r="E2975" s="4">
        <v>1800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36</v>
      </c>
      <c r="P2975">
        <f t="shared" si="185"/>
        <v>54.55</v>
      </c>
      <c r="Q2975" s="12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60" hidden="1" x14ac:dyDescent="0.25">
      <c r="A2976" s="10">
        <v>2974</v>
      </c>
      <c r="B2976" s="1" t="s">
        <v>2974</v>
      </c>
      <c r="C2976" s="1" t="s">
        <v>7084</v>
      </c>
      <c r="D2976" s="3">
        <v>5000</v>
      </c>
      <c r="E2976" s="4">
        <v>1800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36</v>
      </c>
      <c r="P2976">
        <f t="shared" si="185"/>
        <v>20.69</v>
      </c>
      <c r="Q2976" s="12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60" hidden="1" x14ac:dyDescent="0.25">
      <c r="A2977" s="10">
        <v>2975</v>
      </c>
      <c r="B2977" s="1" t="s">
        <v>2975</v>
      </c>
      <c r="C2977" s="1" t="s">
        <v>7085</v>
      </c>
      <c r="D2977" s="3">
        <v>8000</v>
      </c>
      <c r="E2977" s="4">
        <v>791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</v>
      </c>
      <c r="P2977">
        <f t="shared" si="185"/>
        <v>7</v>
      </c>
      <c r="Q2977" s="12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45" hidden="1" x14ac:dyDescent="0.25">
      <c r="A2978" s="10">
        <v>2976</v>
      </c>
      <c r="B2978" s="1" t="s">
        <v>2976</v>
      </c>
      <c r="C2978" s="1" t="s">
        <v>7086</v>
      </c>
      <c r="D2978" s="3">
        <v>70</v>
      </c>
      <c r="E2978" s="4">
        <v>292097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417281</v>
      </c>
      <c r="P2978">
        <f t="shared" si="185"/>
        <v>20864.07</v>
      </c>
      <c r="Q2978" s="12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60" hidden="1" x14ac:dyDescent="0.25">
      <c r="A2979" s="10">
        <v>2977</v>
      </c>
      <c r="B2979" s="1" t="s">
        <v>2977</v>
      </c>
      <c r="C2979" s="1" t="s">
        <v>7087</v>
      </c>
      <c r="D2979" s="3">
        <v>3000</v>
      </c>
      <c r="E2979" s="4">
        <v>3315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111</v>
      </c>
      <c r="P2979">
        <f t="shared" si="185"/>
        <v>110.5</v>
      </c>
      <c r="Q2979" s="12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60" hidden="1" x14ac:dyDescent="0.25">
      <c r="A2980" s="10">
        <v>2978</v>
      </c>
      <c r="B2980" s="1" t="s">
        <v>2978</v>
      </c>
      <c r="C2980" s="1" t="s">
        <v>7088</v>
      </c>
      <c r="D2980" s="3">
        <v>750</v>
      </c>
      <c r="E2980" s="4">
        <v>21588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2878</v>
      </c>
      <c r="P2980">
        <f t="shared" si="185"/>
        <v>1349.25</v>
      </c>
      <c r="Q2980" s="12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60" hidden="1" x14ac:dyDescent="0.25">
      <c r="A2981" s="10">
        <v>2979</v>
      </c>
      <c r="B2981" s="1" t="s">
        <v>2979</v>
      </c>
      <c r="C2981" s="1" t="s">
        <v>7089</v>
      </c>
      <c r="D2981" s="3">
        <v>5000</v>
      </c>
      <c r="E2981" s="4">
        <v>1800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36</v>
      </c>
      <c r="P2981">
        <f t="shared" si="185"/>
        <v>39.130000000000003</v>
      </c>
      <c r="Q2981" s="12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45" hidden="1" x14ac:dyDescent="0.25">
      <c r="A2982" s="10">
        <v>2980</v>
      </c>
      <c r="B2982" s="1" t="s">
        <v>2980</v>
      </c>
      <c r="C2982" s="1" t="s">
        <v>7090</v>
      </c>
      <c r="D2982" s="3">
        <v>3000</v>
      </c>
      <c r="E2982" s="4">
        <v>3315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111</v>
      </c>
      <c r="P2982">
        <f t="shared" si="185"/>
        <v>138.13</v>
      </c>
      <c r="Q2982" s="12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60" hidden="1" x14ac:dyDescent="0.25">
      <c r="A2983" s="10">
        <v>2981</v>
      </c>
      <c r="B2983" s="1" t="s">
        <v>2981</v>
      </c>
      <c r="C2983" s="1" t="s">
        <v>7091</v>
      </c>
      <c r="D2983" s="3">
        <v>4000</v>
      </c>
      <c r="E2983" s="4">
        <v>2325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58</v>
      </c>
      <c r="P2983">
        <f t="shared" si="185"/>
        <v>23.97</v>
      </c>
      <c r="Q2983" s="12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45" hidden="1" x14ac:dyDescent="0.25">
      <c r="A2984" s="10">
        <v>2982</v>
      </c>
      <c r="B2984" s="1" t="s">
        <v>2982</v>
      </c>
      <c r="C2984" s="1" t="s">
        <v>7092</v>
      </c>
      <c r="D2984" s="3">
        <v>5000</v>
      </c>
      <c r="E2984" s="4">
        <v>1803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36</v>
      </c>
      <c r="P2984">
        <f t="shared" si="185"/>
        <v>30.56</v>
      </c>
      <c r="Q2984" s="12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45" hidden="1" x14ac:dyDescent="0.25">
      <c r="A2985" s="10">
        <v>2983</v>
      </c>
      <c r="B2985" s="1" t="s">
        <v>2983</v>
      </c>
      <c r="C2985" s="1" t="s">
        <v>7093</v>
      </c>
      <c r="D2985" s="3">
        <v>116000</v>
      </c>
      <c r="E2985" s="4">
        <v>0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0</v>
      </c>
      <c r="P2985">
        <f t="shared" si="185"/>
        <v>0</v>
      </c>
      <c r="Q2985" s="12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60" hidden="1" x14ac:dyDescent="0.25">
      <c r="A2986" s="10">
        <v>2984</v>
      </c>
      <c r="B2986" s="1" t="s">
        <v>2984</v>
      </c>
      <c r="C2986" s="1" t="s">
        <v>7094</v>
      </c>
      <c r="D2986" s="3">
        <v>25000</v>
      </c>
      <c r="E2986" s="4">
        <v>40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0</v>
      </c>
      <c r="P2986">
        <f t="shared" si="185"/>
        <v>0.18</v>
      </c>
      <c r="Q2986" s="12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60" hidden="1" x14ac:dyDescent="0.25">
      <c r="A2987" s="10">
        <v>2985</v>
      </c>
      <c r="B2987" s="1" t="s">
        <v>2985</v>
      </c>
      <c r="C2987" s="1" t="s">
        <v>7095</v>
      </c>
      <c r="D2987" s="3">
        <v>10000</v>
      </c>
      <c r="E2987" s="4">
        <v>506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5</v>
      </c>
      <c r="P2987">
        <f t="shared" si="185"/>
        <v>4.5599999999999996</v>
      </c>
      <c r="Q2987" s="12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5" hidden="1" x14ac:dyDescent="0.25">
      <c r="A2988" s="10">
        <v>2986</v>
      </c>
      <c r="B2988" s="1" t="s">
        <v>2986</v>
      </c>
      <c r="C2988" s="1" t="s">
        <v>7096</v>
      </c>
      <c r="D2988" s="3">
        <v>2400</v>
      </c>
      <c r="E2988" s="4">
        <v>5012.25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209</v>
      </c>
      <c r="P2988">
        <f t="shared" si="185"/>
        <v>89.5</v>
      </c>
      <c r="Q2988" s="12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60" hidden="1" x14ac:dyDescent="0.25">
      <c r="A2989" s="10">
        <v>2987</v>
      </c>
      <c r="B2989" s="1" t="s">
        <v>2987</v>
      </c>
      <c r="C2989" s="1" t="s">
        <v>7097</v>
      </c>
      <c r="D2989" s="3">
        <v>25000</v>
      </c>
      <c r="E2989" s="4">
        <v>40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0</v>
      </c>
      <c r="P2989">
        <f t="shared" si="185"/>
        <v>0.15</v>
      </c>
      <c r="Q2989" s="12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60" hidden="1" x14ac:dyDescent="0.25">
      <c r="A2990" s="10">
        <v>2988</v>
      </c>
      <c r="B2990" s="1" t="s">
        <v>2988</v>
      </c>
      <c r="C2990" s="1" t="s">
        <v>7098</v>
      </c>
      <c r="D2990" s="3">
        <v>1000</v>
      </c>
      <c r="E2990" s="4">
        <v>15077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1508</v>
      </c>
      <c r="P2990">
        <f t="shared" si="185"/>
        <v>538.46</v>
      </c>
      <c r="Q2990" s="12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hidden="1" x14ac:dyDescent="0.25">
      <c r="A2991" s="10">
        <v>2989</v>
      </c>
      <c r="B2991" s="1" t="s">
        <v>2989</v>
      </c>
      <c r="C2991" s="1" t="s">
        <v>7099</v>
      </c>
      <c r="D2991" s="3">
        <v>20000</v>
      </c>
      <c r="E2991" s="4">
        <v>75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0</v>
      </c>
      <c r="P2991">
        <f t="shared" si="185"/>
        <v>0.21</v>
      </c>
      <c r="Q2991" s="12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60" hidden="1" x14ac:dyDescent="0.25">
      <c r="A2992" s="10">
        <v>2990</v>
      </c>
      <c r="B2992" s="1" t="s">
        <v>2990</v>
      </c>
      <c r="C2992" s="1" t="s">
        <v>7100</v>
      </c>
      <c r="D2992" s="3">
        <v>10000</v>
      </c>
      <c r="E2992" s="4">
        <v>509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5</v>
      </c>
      <c r="P2992">
        <f t="shared" si="185"/>
        <v>18.850000000000001</v>
      </c>
      <c r="Q2992" s="12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60" hidden="1" x14ac:dyDescent="0.25">
      <c r="A2993" s="10">
        <v>2991</v>
      </c>
      <c r="B2993" s="1" t="s">
        <v>2991</v>
      </c>
      <c r="C2993" s="1" t="s">
        <v>7101</v>
      </c>
      <c r="D2993" s="3">
        <v>8500</v>
      </c>
      <c r="E2993" s="4">
        <v>650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8</v>
      </c>
      <c r="P2993">
        <f t="shared" si="185"/>
        <v>6.99</v>
      </c>
      <c r="Q2993" s="12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5" hidden="1" x14ac:dyDescent="0.25">
      <c r="A2994" s="10">
        <v>2992</v>
      </c>
      <c r="B2994" s="1" t="s">
        <v>2992</v>
      </c>
      <c r="C2994" s="1" t="s">
        <v>7102</v>
      </c>
      <c r="D2994" s="3">
        <v>3000</v>
      </c>
      <c r="E2994" s="4">
        <v>3317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111</v>
      </c>
      <c r="P2994">
        <f t="shared" si="185"/>
        <v>51.83</v>
      </c>
      <c r="Q2994" s="12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hidden="1" x14ac:dyDescent="0.25">
      <c r="A2995" s="10">
        <v>2993</v>
      </c>
      <c r="B2995" s="1" t="s">
        <v>2993</v>
      </c>
      <c r="C2995" s="1" t="s">
        <v>7103</v>
      </c>
      <c r="D2995" s="3">
        <v>1000</v>
      </c>
      <c r="E2995" s="4">
        <v>15091.06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1509</v>
      </c>
      <c r="P2995">
        <f t="shared" si="185"/>
        <v>685.96</v>
      </c>
      <c r="Q2995" s="12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45" hidden="1" x14ac:dyDescent="0.25">
      <c r="A2996" s="10">
        <v>2994</v>
      </c>
      <c r="B2996" s="1" t="s">
        <v>2994</v>
      </c>
      <c r="C2996" s="1" t="s">
        <v>7104</v>
      </c>
      <c r="D2996" s="3">
        <v>300</v>
      </c>
      <c r="E2996" s="4">
        <v>75099.199999999997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25033</v>
      </c>
      <c r="P2996">
        <f t="shared" si="185"/>
        <v>1272.8699999999999</v>
      </c>
      <c r="Q2996" s="12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60" hidden="1" x14ac:dyDescent="0.25">
      <c r="A2997" s="10">
        <v>2995</v>
      </c>
      <c r="B2997" s="1" t="s">
        <v>2995</v>
      </c>
      <c r="C2997" s="1" t="s">
        <v>7105</v>
      </c>
      <c r="D2997" s="3">
        <v>15000</v>
      </c>
      <c r="E2997" s="4">
        <v>180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</v>
      </c>
      <c r="P2997">
        <f t="shared" si="185"/>
        <v>0.72</v>
      </c>
      <c r="Q2997" s="12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45" hidden="1" x14ac:dyDescent="0.25">
      <c r="A2998" s="10">
        <v>2996</v>
      </c>
      <c r="B2998" s="1" t="s">
        <v>2996</v>
      </c>
      <c r="C2998" s="1" t="s">
        <v>7106</v>
      </c>
      <c r="D2998" s="3">
        <v>35000</v>
      </c>
      <c r="E2998" s="4">
        <v>10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0</v>
      </c>
      <c r="P2998">
        <f t="shared" si="185"/>
        <v>0.03</v>
      </c>
      <c r="Q2998" s="12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60" hidden="1" x14ac:dyDescent="0.25">
      <c r="A2999" s="10">
        <v>2997</v>
      </c>
      <c r="B2999" s="1" t="s">
        <v>2997</v>
      </c>
      <c r="C2999" s="1" t="s">
        <v>7107</v>
      </c>
      <c r="D2999" s="3">
        <v>10000</v>
      </c>
      <c r="E2999" s="4">
        <v>509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5</v>
      </c>
      <c r="P2999">
        <f t="shared" si="185"/>
        <v>4.43</v>
      </c>
      <c r="Q2999" s="12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60" hidden="1" x14ac:dyDescent="0.25">
      <c r="A3000" s="10">
        <v>2998</v>
      </c>
      <c r="B3000" s="1" t="s">
        <v>2998</v>
      </c>
      <c r="C3000" s="1" t="s">
        <v>7108</v>
      </c>
      <c r="D3000" s="3">
        <v>50000</v>
      </c>
      <c r="E3000" s="4">
        <v>1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0</v>
      </c>
      <c r="P3000">
        <f t="shared" si="185"/>
        <v>0</v>
      </c>
      <c r="Q3000" s="12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60" hidden="1" x14ac:dyDescent="0.25">
      <c r="A3001" s="10">
        <v>2999</v>
      </c>
      <c r="B3001" s="1" t="s">
        <v>2999</v>
      </c>
      <c r="C3001" s="1" t="s">
        <v>7109</v>
      </c>
      <c r="D3001" s="3">
        <v>1350</v>
      </c>
      <c r="E3001" s="4">
        <v>10000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741</v>
      </c>
      <c r="P3001">
        <f t="shared" si="185"/>
        <v>500</v>
      </c>
      <c r="Q3001" s="12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60" hidden="1" x14ac:dyDescent="0.25">
      <c r="A3002" s="10">
        <v>3000</v>
      </c>
      <c r="B3002" s="1" t="s">
        <v>3000</v>
      </c>
      <c r="C3002" s="1" t="s">
        <v>7110</v>
      </c>
      <c r="D3002" s="3">
        <v>500</v>
      </c>
      <c r="E3002" s="4">
        <v>35123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7025</v>
      </c>
      <c r="P3002">
        <f t="shared" si="185"/>
        <v>4390.38</v>
      </c>
      <c r="Q3002" s="12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5" hidden="1" x14ac:dyDescent="0.25">
      <c r="A3003" s="10">
        <v>3001</v>
      </c>
      <c r="B3003" s="1" t="s">
        <v>3001</v>
      </c>
      <c r="C3003" s="1" t="s">
        <v>7111</v>
      </c>
      <c r="D3003" s="3">
        <v>7214</v>
      </c>
      <c r="E3003" s="4">
        <v>905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13</v>
      </c>
      <c r="P3003">
        <f t="shared" si="185"/>
        <v>5.17</v>
      </c>
      <c r="Q3003" s="12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0" hidden="1" x14ac:dyDescent="0.25">
      <c r="A3004" s="10">
        <v>3002</v>
      </c>
      <c r="B3004" s="1" t="s">
        <v>3002</v>
      </c>
      <c r="C3004" s="1" t="s">
        <v>7112</v>
      </c>
      <c r="D3004" s="3">
        <v>7000</v>
      </c>
      <c r="E3004" s="4">
        <v>1000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14</v>
      </c>
      <c r="P3004">
        <f t="shared" si="185"/>
        <v>9.6199999999999992</v>
      </c>
      <c r="Q3004" s="12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60" hidden="1" x14ac:dyDescent="0.25">
      <c r="A3005" s="10">
        <v>3003</v>
      </c>
      <c r="B3005" s="1" t="s">
        <v>3003</v>
      </c>
      <c r="C3005" s="1" t="s">
        <v>7113</v>
      </c>
      <c r="D3005" s="3">
        <v>3000</v>
      </c>
      <c r="E3005" s="4">
        <v>3318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111</v>
      </c>
      <c r="P3005">
        <f t="shared" si="185"/>
        <v>195.18</v>
      </c>
      <c r="Q3005" s="12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60" hidden="1" x14ac:dyDescent="0.25">
      <c r="A3006" s="10">
        <v>3004</v>
      </c>
      <c r="B3006" s="1" t="s">
        <v>3004</v>
      </c>
      <c r="C3006" s="1" t="s">
        <v>7114</v>
      </c>
      <c r="D3006" s="3">
        <v>40000</v>
      </c>
      <c r="E3006" s="4">
        <v>3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0</v>
      </c>
      <c r="P3006">
        <f t="shared" si="185"/>
        <v>0.01</v>
      </c>
      <c r="Q3006" s="12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60" hidden="1" x14ac:dyDescent="0.25">
      <c r="A3007" s="10">
        <v>3005</v>
      </c>
      <c r="B3007" s="1" t="s">
        <v>3005</v>
      </c>
      <c r="C3007" s="1" t="s">
        <v>7115</v>
      </c>
      <c r="D3007" s="3">
        <v>10600</v>
      </c>
      <c r="E3007" s="4">
        <v>300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3</v>
      </c>
      <c r="P3007">
        <f t="shared" si="185"/>
        <v>2.54</v>
      </c>
      <c r="Q3007" s="12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45" hidden="1" x14ac:dyDescent="0.25">
      <c r="A3008" s="10">
        <v>3006</v>
      </c>
      <c r="B3008" s="1" t="s">
        <v>3006</v>
      </c>
      <c r="C3008" s="1" t="s">
        <v>7116</v>
      </c>
      <c r="D3008" s="3">
        <v>8000</v>
      </c>
      <c r="E3008" s="4">
        <v>795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</v>
      </c>
      <c r="P3008">
        <f t="shared" si="185"/>
        <v>8.1999999999999993</v>
      </c>
      <c r="Q3008" s="12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30" hidden="1" x14ac:dyDescent="0.25">
      <c r="A3009" s="10">
        <v>3007</v>
      </c>
      <c r="B3009" s="1" t="s">
        <v>3007</v>
      </c>
      <c r="C3009" s="1" t="s">
        <v>7117</v>
      </c>
      <c r="D3009" s="3">
        <v>600</v>
      </c>
      <c r="E3009" s="4">
        <v>26452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4409</v>
      </c>
      <c r="P3009">
        <f t="shared" si="185"/>
        <v>1322.6</v>
      </c>
      <c r="Q3009" s="12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45" hidden="1" x14ac:dyDescent="0.25">
      <c r="A3010" s="10">
        <v>3008</v>
      </c>
      <c r="B3010" s="1" t="s">
        <v>3008</v>
      </c>
      <c r="C3010" s="1" t="s">
        <v>7118</v>
      </c>
      <c r="D3010" s="3">
        <v>3000</v>
      </c>
      <c r="E3010" s="4">
        <v>3319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111</v>
      </c>
      <c r="P3010">
        <f t="shared" si="185"/>
        <v>127.65</v>
      </c>
      <c r="Q3010" s="12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60" hidden="1" x14ac:dyDescent="0.25">
      <c r="A3011" s="10">
        <v>3009</v>
      </c>
      <c r="B3011" s="1" t="s">
        <v>3009</v>
      </c>
      <c r="C3011" s="1" t="s">
        <v>7119</v>
      </c>
      <c r="D3011" s="3">
        <v>25000</v>
      </c>
      <c r="E3011" s="4">
        <v>40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0</v>
      </c>
      <c r="P3011">
        <f t="shared" ref="P3011:P3074" si="189">IFERROR(ROUND(E3011/L3011,2),0)</f>
        <v>0.31</v>
      </c>
      <c r="Q3011" s="12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60" hidden="1" x14ac:dyDescent="0.25">
      <c r="A3012" s="10">
        <v>3010</v>
      </c>
      <c r="B3012" s="1" t="s">
        <v>3010</v>
      </c>
      <c r="C3012" s="1" t="s">
        <v>7120</v>
      </c>
      <c r="D3012" s="3">
        <v>1500</v>
      </c>
      <c r="E3012" s="4">
        <v>8425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562</v>
      </c>
      <c r="P3012">
        <f t="shared" si="189"/>
        <v>561.66999999999996</v>
      </c>
      <c r="Q3012" s="12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5" hidden="1" x14ac:dyDescent="0.25">
      <c r="A3013" s="10">
        <v>3011</v>
      </c>
      <c r="B3013" s="1" t="s">
        <v>3011</v>
      </c>
      <c r="C3013" s="1" t="s">
        <v>7121</v>
      </c>
      <c r="D3013" s="3">
        <v>300</v>
      </c>
      <c r="E3013" s="4">
        <v>76047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25349</v>
      </c>
      <c r="P3013">
        <f t="shared" si="189"/>
        <v>3041.88</v>
      </c>
      <c r="Q3013" s="12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5" hidden="1" x14ac:dyDescent="0.25">
      <c r="A3014" s="10">
        <v>3012</v>
      </c>
      <c r="B3014" s="1" t="s">
        <v>3012</v>
      </c>
      <c r="C3014" s="1" t="s">
        <v>7122</v>
      </c>
      <c r="D3014" s="3">
        <v>4000</v>
      </c>
      <c r="E3014" s="4">
        <v>2325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58</v>
      </c>
      <c r="P3014">
        <f t="shared" si="189"/>
        <v>42.27</v>
      </c>
      <c r="Q3014" s="12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5" hidden="1" x14ac:dyDescent="0.25">
      <c r="A3015" s="10">
        <v>3013</v>
      </c>
      <c r="B3015" s="1" t="s">
        <v>3013</v>
      </c>
      <c r="C3015" s="1" t="s">
        <v>7123</v>
      </c>
      <c r="D3015" s="3">
        <v>10000</v>
      </c>
      <c r="E3015" s="4">
        <v>516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5</v>
      </c>
      <c r="P3015">
        <f t="shared" si="189"/>
        <v>4.82</v>
      </c>
      <c r="Q3015" s="12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60" hidden="1" x14ac:dyDescent="0.25">
      <c r="A3016" s="10">
        <v>3014</v>
      </c>
      <c r="B3016" s="1" t="s">
        <v>3014</v>
      </c>
      <c r="C3016" s="1" t="s">
        <v>7124</v>
      </c>
      <c r="D3016" s="3">
        <v>25000</v>
      </c>
      <c r="E3016" s="4">
        <v>40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0</v>
      </c>
      <c r="P3016">
        <f t="shared" si="189"/>
        <v>7.0000000000000007E-2</v>
      </c>
      <c r="Q3016" s="12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5" hidden="1" x14ac:dyDescent="0.25">
      <c r="A3017" s="10">
        <v>3015</v>
      </c>
      <c r="B3017" s="1" t="s">
        <v>3015</v>
      </c>
      <c r="C3017" s="1" t="s">
        <v>7125</v>
      </c>
      <c r="D3017" s="3">
        <v>3400</v>
      </c>
      <c r="E3017" s="4">
        <v>2751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81</v>
      </c>
      <c r="P3017">
        <f t="shared" si="189"/>
        <v>68.78</v>
      </c>
      <c r="Q3017" s="12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60" hidden="1" x14ac:dyDescent="0.25">
      <c r="A3018" s="10">
        <v>3016</v>
      </c>
      <c r="B3018" s="1" t="s">
        <v>3016</v>
      </c>
      <c r="C3018" s="1" t="s">
        <v>7126</v>
      </c>
      <c r="D3018" s="3">
        <v>8500</v>
      </c>
      <c r="E3018" s="4">
        <v>650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8</v>
      </c>
      <c r="P3018">
        <f t="shared" si="189"/>
        <v>18.059999999999999</v>
      </c>
      <c r="Q3018" s="12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60" hidden="1" x14ac:dyDescent="0.25">
      <c r="A3019" s="10">
        <v>3017</v>
      </c>
      <c r="B3019" s="1" t="s">
        <v>3017</v>
      </c>
      <c r="C3019" s="1" t="s">
        <v>7127</v>
      </c>
      <c r="D3019" s="3">
        <v>22000</v>
      </c>
      <c r="E3019" s="4">
        <v>50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0</v>
      </c>
      <c r="P3019">
        <f t="shared" si="189"/>
        <v>0.31</v>
      </c>
      <c r="Q3019" s="12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60" hidden="1" x14ac:dyDescent="0.25">
      <c r="A3020" s="10">
        <v>3018</v>
      </c>
      <c r="B3020" s="1" t="s">
        <v>3018</v>
      </c>
      <c r="C3020" s="1" t="s">
        <v>7128</v>
      </c>
      <c r="D3020" s="3">
        <v>4200</v>
      </c>
      <c r="E3020" s="4">
        <v>2101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50</v>
      </c>
      <c r="P3020">
        <f t="shared" si="189"/>
        <v>51.24</v>
      </c>
      <c r="Q3020" s="12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60" hidden="1" x14ac:dyDescent="0.25">
      <c r="A3021" s="10">
        <v>3019</v>
      </c>
      <c r="B3021" s="1" t="s">
        <v>3019</v>
      </c>
      <c r="C3021" s="1" t="s">
        <v>7129</v>
      </c>
      <c r="D3021" s="3">
        <v>15000</v>
      </c>
      <c r="E3021" s="4">
        <v>180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</v>
      </c>
      <c r="P3021">
        <f t="shared" si="189"/>
        <v>0.8</v>
      </c>
      <c r="Q3021" s="12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60" hidden="1" x14ac:dyDescent="0.25">
      <c r="A3022" s="10">
        <v>3020</v>
      </c>
      <c r="B3022" s="1" t="s">
        <v>3020</v>
      </c>
      <c r="C3022" s="1" t="s">
        <v>7130</v>
      </c>
      <c r="D3022" s="3">
        <v>7000</v>
      </c>
      <c r="E3022" s="4">
        <v>1000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14</v>
      </c>
      <c r="P3022">
        <f t="shared" si="189"/>
        <v>33.33</v>
      </c>
      <c r="Q3022" s="12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5" hidden="1" x14ac:dyDescent="0.25">
      <c r="A3023" s="10">
        <v>3021</v>
      </c>
      <c r="B3023" s="1" t="s">
        <v>3021</v>
      </c>
      <c r="C3023" s="1" t="s">
        <v>7131</v>
      </c>
      <c r="D3023" s="3">
        <v>4500</v>
      </c>
      <c r="E3023" s="4">
        <v>2059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46</v>
      </c>
      <c r="P3023">
        <f t="shared" si="189"/>
        <v>19.989999999999998</v>
      </c>
      <c r="Q3023" s="12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60" hidden="1" x14ac:dyDescent="0.25">
      <c r="A3024" s="10">
        <v>3022</v>
      </c>
      <c r="B3024" s="1" t="s">
        <v>3022</v>
      </c>
      <c r="C3024" s="1" t="s">
        <v>7132</v>
      </c>
      <c r="D3024" s="3">
        <v>10000</v>
      </c>
      <c r="E3024" s="4">
        <v>519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5</v>
      </c>
      <c r="P3024">
        <f t="shared" si="189"/>
        <v>8.3699999999999992</v>
      </c>
      <c r="Q3024" s="12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60" hidden="1" x14ac:dyDescent="0.25">
      <c r="A3025" s="10">
        <v>3023</v>
      </c>
      <c r="B3025" s="1" t="s">
        <v>3023</v>
      </c>
      <c r="C3025" s="1" t="s">
        <v>7133</v>
      </c>
      <c r="D3025" s="3">
        <v>700</v>
      </c>
      <c r="E3025" s="4">
        <v>22542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3220</v>
      </c>
      <c r="P3025">
        <f t="shared" si="189"/>
        <v>3757</v>
      </c>
      <c r="Q3025" s="12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60" hidden="1" x14ac:dyDescent="0.25">
      <c r="A3026" s="10">
        <v>3024</v>
      </c>
      <c r="B3026" s="1" t="s">
        <v>3024</v>
      </c>
      <c r="C3026" s="1" t="s">
        <v>7134</v>
      </c>
      <c r="D3026" s="3">
        <v>5000</v>
      </c>
      <c r="E3026" s="4">
        <v>1805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36</v>
      </c>
      <c r="P3026">
        <f t="shared" si="189"/>
        <v>9.92</v>
      </c>
      <c r="Q3026" s="12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45" hidden="1" x14ac:dyDescent="0.25">
      <c r="A3027" s="10">
        <v>3025</v>
      </c>
      <c r="B3027" s="1" t="s">
        <v>3025</v>
      </c>
      <c r="C3027" s="1" t="s">
        <v>7135</v>
      </c>
      <c r="D3027" s="3">
        <v>2500</v>
      </c>
      <c r="E3027" s="4">
        <v>4522.22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181</v>
      </c>
      <c r="P3027">
        <f t="shared" si="189"/>
        <v>31.19</v>
      </c>
      <c r="Q3027" s="12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60" hidden="1" x14ac:dyDescent="0.25">
      <c r="A3028" s="10">
        <v>3026</v>
      </c>
      <c r="B3028" s="1" t="s">
        <v>3026</v>
      </c>
      <c r="C3028" s="1" t="s">
        <v>7136</v>
      </c>
      <c r="D3028" s="3">
        <v>900</v>
      </c>
      <c r="E3028" s="4">
        <v>17875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1986</v>
      </c>
      <c r="P3028">
        <f t="shared" si="189"/>
        <v>715</v>
      </c>
      <c r="Q3028" s="12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45" hidden="1" x14ac:dyDescent="0.25">
      <c r="A3029" s="10">
        <v>3027</v>
      </c>
      <c r="B3029" s="1" t="s">
        <v>3027</v>
      </c>
      <c r="C3029" s="1" t="s">
        <v>7137</v>
      </c>
      <c r="D3029" s="3">
        <v>40000</v>
      </c>
      <c r="E3029" s="4">
        <v>3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0</v>
      </c>
      <c r="P3029">
        <f t="shared" si="189"/>
        <v>0.01</v>
      </c>
      <c r="Q3029" s="12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0" hidden="1" x14ac:dyDescent="0.25">
      <c r="A3030" s="10">
        <v>3028</v>
      </c>
      <c r="B3030" s="1" t="s">
        <v>3028</v>
      </c>
      <c r="C3030" s="1" t="s">
        <v>7138</v>
      </c>
      <c r="D3030" s="3">
        <v>5000</v>
      </c>
      <c r="E3030" s="4">
        <v>1807.74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36</v>
      </c>
      <c r="P3030">
        <f t="shared" si="189"/>
        <v>18.260000000000002</v>
      </c>
      <c r="Q3030" s="12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60" hidden="1" x14ac:dyDescent="0.25">
      <c r="A3031" s="10">
        <v>3029</v>
      </c>
      <c r="B3031" s="1" t="s">
        <v>3029</v>
      </c>
      <c r="C3031" s="1" t="s">
        <v>7139</v>
      </c>
      <c r="D3031" s="3">
        <v>30000</v>
      </c>
      <c r="E3031" s="4">
        <v>15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0</v>
      </c>
      <c r="P3031">
        <f t="shared" si="189"/>
        <v>0.04</v>
      </c>
      <c r="Q3031" s="12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60" hidden="1" x14ac:dyDescent="0.25">
      <c r="A3032" s="10">
        <v>3030</v>
      </c>
      <c r="B3032" s="1" t="s">
        <v>3030</v>
      </c>
      <c r="C3032" s="1" t="s">
        <v>7140</v>
      </c>
      <c r="D3032" s="3">
        <v>1750</v>
      </c>
      <c r="E3032" s="4">
        <v>7220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413</v>
      </c>
      <c r="P3032">
        <f t="shared" si="189"/>
        <v>176.1</v>
      </c>
      <c r="Q3032" s="12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75" hidden="1" x14ac:dyDescent="0.25">
      <c r="A3033" s="10">
        <v>3031</v>
      </c>
      <c r="B3033" s="1" t="s">
        <v>3031</v>
      </c>
      <c r="C3033" s="1" t="s">
        <v>7141</v>
      </c>
      <c r="D3033" s="3">
        <v>1500</v>
      </c>
      <c r="E3033" s="4">
        <v>8447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563</v>
      </c>
      <c r="P3033">
        <f t="shared" si="189"/>
        <v>291.27999999999997</v>
      </c>
      <c r="Q3033" s="12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60" hidden="1" x14ac:dyDescent="0.25">
      <c r="A3034" s="10">
        <v>3032</v>
      </c>
      <c r="B3034" s="1" t="s">
        <v>3032</v>
      </c>
      <c r="C3034" s="1" t="s">
        <v>7142</v>
      </c>
      <c r="D3034" s="3">
        <v>1000</v>
      </c>
      <c r="E3034" s="4">
        <v>15121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1512</v>
      </c>
      <c r="P3034">
        <f t="shared" si="189"/>
        <v>604.84</v>
      </c>
      <c r="Q3034" s="12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45" hidden="1" x14ac:dyDescent="0.25">
      <c r="A3035" s="10">
        <v>3033</v>
      </c>
      <c r="B3035" s="1" t="s">
        <v>3033</v>
      </c>
      <c r="C3035" s="1" t="s">
        <v>7143</v>
      </c>
      <c r="D3035" s="3">
        <v>3000</v>
      </c>
      <c r="E3035" s="4">
        <v>3319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111</v>
      </c>
      <c r="P3035">
        <f t="shared" si="189"/>
        <v>144.30000000000001</v>
      </c>
      <c r="Q3035" s="12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75" hidden="1" x14ac:dyDescent="0.25">
      <c r="A3036" s="10">
        <v>3034</v>
      </c>
      <c r="B3036" s="1" t="s">
        <v>3034</v>
      </c>
      <c r="C3036" s="1" t="s">
        <v>7144</v>
      </c>
      <c r="D3036" s="3">
        <v>100000</v>
      </c>
      <c r="E3036" s="4">
        <v>0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0</v>
      </c>
      <c r="P3036">
        <f t="shared" si="189"/>
        <v>0</v>
      </c>
      <c r="Q3036" s="12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45" hidden="1" x14ac:dyDescent="0.25">
      <c r="A3037" s="10">
        <v>3035</v>
      </c>
      <c r="B3037" s="1" t="s">
        <v>3035</v>
      </c>
      <c r="C3037" s="1" t="s">
        <v>7145</v>
      </c>
      <c r="D3037" s="3">
        <v>25000</v>
      </c>
      <c r="E3037" s="4">
        <v>40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0</v>
      </c>
      <c r="P3037">
        <f t="shared" si="189"/>
        <v>0.13</v>
      </c>
      <c r="Q3037" s="12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60" hidden="1" x14ac:dyDescent="0.25">
      <c r="A3038" s="10">
        <v>3036</v>
      </c>
      <c r="B3038" s="1" t="s">
        <v>3036</v>
      </c>
      <c r="C3038" s="1" t="s">
        <v>7146</v>
      </c>
      <c r="D3038" s="3">
        <v>25000</v>
      </c>
      <c r="E3038" s="4">
        <v>40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0</v>
      </c>
      <c r="P3038">
        <f t="shared" si="189"/>
        <v>0.12</v>
      </c>
      <c r="Q3038" s="12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60" hidden="1" x14ac:dyDescent="0.25">
      <c r="A3039" s="10">
        <v>3037</v>
      </c>
      <c r="B3039" s="1" t="s">
        <v>3037</v>
      </c>
      <c r="C3039" s="1" t="s">
        <v>7147</v>
      </c>
      <c r="D3039" s="3">
        <v>500</v>
      </c>
      <c r="E3039" s="4">
        <v>35135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7027</v>
      </c>
      <c r="P3039">
        <f t="shared" si="189"/>
        <v>1097.97</v>
      </c>
      <c r="Q3039" s="12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5" hidden="1" x14ac:dyDescent="0.25">
      <c r="A3040" s="10">
        <v>3038</v>
      </c>
      <c r="B3040" s="1" t="s">
        <v>3038</v>
      </c>
      <c r="C3040" s="1" t="s">
        <v>7148</v>
      </c>
      <c r="D3040" s="3">
        <v>1000</v>
      </c>
      <c r="E3040" s="4">
        <v>15126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1513</v>
      </c>
      <c r="P3040">
        <f t="shared" si="189"/>
        <v>560.22</v>
      </c>
      <c r="Q3040" s="12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5" hidden="1" x14ac:dyDescent="0.25">
      <c r="A3041" s="10">
        <v>3039</v>
      </c>
      <c r="B3041" s="1" t="s">
        <v>3039</v>
      </c>
      <c r="C3041" s="1" t="s">
        <v>7149</v>
      </c>
      <c r="D3041" s="3">
        <v>20000</v>
      </c>
      <c r="E3041" s="4">
        <v>75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0</v>
      </c>
      <c r="P3041">
        <f t="shared" si="189"/>
        <v>0.32</v>
      </c>
      <c r="Q3041" s="12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45" hidden="1" x14ac:dyDescent="0.25">
      <c r="A3042" s="10">
        <v>3040</v>
      </c>
      <c r="B3042" s="1" t="s">
        <v>3040</v>
      </c>
      <c r="C3042" s="1" t="s">
        <v>7150</v>
      </c>
      <c r="D3042" s="3">
        <v>3000</v>
      </c>
      <c r="E3042" s="4">
        <v>3320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111</v>
      </c>
      <c r="P3042">
        <f t="shared" si="189"/>
        <v>79.05</v>
      </c>
      <c r="Q3042" s="12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0" hidden="1" x14ac:dyDescent="0.25">
      <c r="A3043" s="10">
        <v>3041</v>
      </c>
      <c r="B3043" s="1" t="s">
        <v>3041</v>
      </c>
      <c r="C3043" s="1" t="s">
        <v>7151</v>
      </c>
      <c r="D3043" s="3">
        <v>8300</v>
      </c>
      <c r="E3043" s="4">
        <v>658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8</v>
      </c>
      <c r="P3043">
        <f t="shared" si="189"/>
        <v>6.93</v>
      </c>
      <c r="Q3043" s="12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60" hidden="1" x14ac:dyDescent="0.25">
      <c r="A3044" s="10">
        <v>3042</v>
      </c>
      <c r="B3044" s="1" t="s">
        <v>3042</v>
      </c>
      <c r="C3044" s="1" t="s">
        <v>7152</v>
      </c>
      <c r="D3044" s="3">
        <v>1500</v>
      </c>
      <c r="E3044" s="4">
        <v>8471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565</v>
      </c>
      <c r="P3044">
        <f t="shared" si="189"/>
        <v>228.95</v>
      </c>
      <c r="Q3044" s="12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5" hidden="1" x14ac:dyDescent="0.25">
      <c r="A3045" s="10">
        <v>3043</v>
      </c>
      <c r="B3045" s="1" t="s">
        <v>3043</v>
      </c>
      <c r="C3045" s="1" t="s">
        <v>7153</v>
      </c>
      <c r="D3045" s="3">
        <v>15000</v>
      </c>
      <c r="E3045" s="4">
        <v>180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</v>
      </c>
      <c r="P3045">
        <f t="shared" si="189"/>
        <v>1.41</v>
      </c>
      <c r="Q3045" s="12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5" hidden="1" x14ac:dyDescent="0.25">
      <c r="A3046" s="10">
        <v>3044</v>
      </c>
      <c r="B3046" s="1" t="s">
        <v>3044</v>
      </c>
      <c r="C3046" s="1" t="s">
        <v>7154</v>
      </c>
      <c r="D3046" s="3">
        <v>12000</v>
      </c>
      <c r="E3046" s="4">
        <v>279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2</v>
      </c>
      <c r="P3046">
        <f t="shared" si="189"/>
        <v>1.79</v>
      </c>
      <c r="Q3046" s="12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60" hidden="1" x14ac:dyDescent="0.25">
      <c r="A3047" s="10">
        <v>3045</v>
      </c>
      <c r="B3047" s="1" t="s">
        <v>3045</v>
      </c>
      <c r="C3047" s="1" t="s">
        <v>7155</v>
      </c>
      <c r="D3047" s="3">
        <v>4000</v>
      </c>
      <c r="E3047" s="4">
        <v>2331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58</v>
      </c>
      <c r="P3047">
        <f t="shared" si="189"/>
        <v>36.42</v>
      </c>
      <c r="Q3047" s="12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60" hidden="1" x14ac:dyDescent="0.25">
      <c r="A3048" s="10">
        <v>3046</v>
      </c>
      <c r="B3048" s="1" t="s">
        <v>3046</v>
      </c>
      <c r="C3048" s="1" t="s">
        <v>7156</v>
      </c>
      <c r="D3048" s="3">
        <v>7900</v>
      </c>
      <c r="E3048" s="4">
        <v>813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10</v>
      </c>
      <c r="P3048">
        <f t="shared" si="189"/>
        <v>14.02</v>
      </c>
      <c r="Q3048" s="12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45" hidden="1" x14ac:dyDescent="0.25">
      <c r="A3049" s="10">
        <v>3047</v>
      </c>
      <c r="B3049" s="1" t="s">
        <v>3047</v>
      </c>
      <c r="C3049" s="1" t="s">
        <v>7157</v>
      </c>
      <c r="D3049" s="3">
        <v>500</v>
      </c>
      <c r="E3049" s="4">
        <v>35275.64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7055</v>
      </c>
      <c r="P3049">
        <f t="shared" si="189"/>
        <v>1763.78</v>
      </c>
      <c r="Q3049" s="12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60" hidden="1" x14ac:dyDescent="0.25">
      <c r="A3050" s="10">
        <v>3048</v>
      </c>
      <c r="B3050" s="1" t="s">
        <v>3048</v>
      </c>
      <c r="C3050" s="1" t="s">
        <v>7158</v>
      </c>
      <c r="D3050" s="3">
        <v>5000</v>
      </c>
      <c r="E3050" s="4">
        <v>1820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36</v>
      </c>
      <c r="P3050">
        <f t="shared" si="189"/>
        <v>38.72</v>
      </c>
      <c r="Q3050" s="12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60" hidden="1" x14ac:dyDescent="0.25">
      <c r="A3051" s="10">
        <v>3049</v>
      </c>
      <c r="B3051" s="1" t="s">
        <v>3049</v>
      </c>
      <c r="C3051" s="1" t="s">
        <v>7159</v>
      </c>
      <c r="D3051" s="3">
        <v>3750</v>
      </c>
      <c r="E3051" s="4">
        <v>2500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67</v>
      </c>
      <c r="P3051">
        <f t="shared" si="189"/>
        <v>46.3</v>
      </c>
      <c r="Q3051" s="12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0" hidden="1" x14ac:dyDescent="0.25">
      <c r="A3052" s="10">
        <v>3050</v>
      </c>
      <c r="B3052" s="1" t="s">
        <v>3050</v>
      </c>
      <c r="C3052" s="1" t="s">
        <v>7160</v>
      </c>
      <c r="D3052" s="3">
        <v>600</v>
      </c>
      <c r="E3052" s="4">
        <v>26480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4413</v>
      </c>
      <c r="P3052">
        <f t="shared" si="189"/>
        <v>2942.22</v>
      </c>
      <c r="Q3052" s="12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60" hidden="1" x14ac:dyDescent="0.25">
      <c r="A3053" s="10">
        <v>3051</v>
      </c>
      <c r="B3053" s="1" t="s">
        <v>3051</v>
      </c>
      <c r="C3053" s="1" t="s">
        <v>7161</v>
      </c>
      <c r="D3053" s="3">
        <v>3500</v>
      </c>
      <c r="E3053" s="4">
        <v>2635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75</v>
      </c>
      <c r="P3053">
        <f t="shared" si="189"/>
        <v>75.290000000000006</v>
      </c>
      <c r="Q3053" s="12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45" hidden="1" x14ac:dyDescent="0.25">
      <c r="A3054" s="10">
        <v>3052</v>
      </c>
      <c r="B3054" s="1" t="s">
        <v>3052</v>
      </c>
      <c r="C3054" s="1" t="s">
        <v>7162</v>
      </c>
      <c r="D3054" s="3">
        <v>50000</v>
      </c>
      <c r="E3054" s="4">
        <v>1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0.5</v>
      </c>
      <c r="Q3054" s="12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60" hidden="1" x14ac:dyDescent="0.25">
      <c r="A3055" s="10">
        <v>3053</v>
      </c>
      <c r="B3055" s="1" t="s">
        <v>3053</v>
      </c>
      <c r="C3055" s="1" t="s">
        <v>7163</v>
      </c>
      <c r="D3055" s="3">
        <v>10000</v>
      </c>
      <c r="E3055" s="4">
        <v>520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5</v>
      </c>
      <c r="P3055">
        <f t="shared" si="189"/>
        <v>173.33</v>
      </c>
      <c r="Q3055" s="12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60" hidden="1" x14ac:dyDescent="0.25">
      <c r="A3056" s="10">
        <v>3054</v>
      </c>
      <c r="B3056" s="1" t="s">
        <v>3054</v>
      </c>
      <c r="C3056" s="1" t="s">
        <v>7164</v>
      </c>
      <c r="D3056" s="3">
        <v>300</v>
      </c>
      <c r="E3056" s="4">
        <v>76105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25368</v>
      </c>
      <c r="P3056">
        <f t="shared" si="189"/>
        <v>0</v>
      </c>
      <c r="Q3056" s="12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60" hidden="1" x14ac:dyDescent="0.25">
      <c r="A3057" s="10">
        <v>3055</v>
      </c>
      <c r="B3057" s="1" t="s">
        <v>3055</v>
      </c>
      <c r="C3057" s="1" t="s">
        <v>7165</v>
      </c>
      <c r="D3057" s="3">
        <v>20000</v>
      </c>
      <c r="E3057" s="4">
        <v>75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75</v>
      </c>
      <c r="Q3057" s="12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60" hidden="1" x14ac:dyDescent="0.25">
      <c r="A3058" s="10">
        <v>3056</v>
      </c>
      <c r="B3058" s="1" t="s">
        <v>3056</v>
      </c>
      <c r="C3058" s="1" t="s">
        <v>7166</v>
      </c>
      <c r="D3058" s="3">
        <v>25000</v>
      </c>
      <c r="E3058" s="4">
        <v>40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2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45" hidden="1" x14ac:dyDescent="0.25">
      <c r="A3059" s="10">
        <v>3057</v>
      </c>
      <c r="B3059" s="1" t="s">
        <v>3057</v>
      </c>
      <c r="C3059" s="1" t="s">
        <v>7167</v>
      </c>
      <c r="D3059" s="3">
        <v>50000</v>
      </c>
      <c r="E3059" s="4">
        <v>1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2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60" hidden="1" x14ac:dyDescent="0.25">
      <c r="A3060" s="10">
        <v>3058</v>
      </c>
      <c r="B3060" s="1" t="s">
        <v>3058</v>
      </c>
      <c r="C3060" s="1" t="s">
        <v>7168</v>
      </c>
      <c r="D3060" s="3">
        <v>18000</v>
      </c>
      <c r="E3060" s="4">
        <v>100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1</v>
      </c>
      <c r="P3060">
        <f t="shared" si="189"/>
        <v>33.33</v>
      </c>
      <c r="Q3060" s="12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60" hidden="1" x14ac:dyDescent="0.25">
      <c r="A3061" s="10">
        <v>3059</v>
      </c>
      <c r="B3061" s="1" t="s">
        <v>3059</v>
      </c>
      <c r="C3061" s="1" t="s">
        <v>7169</v>
      </c>
      <c r="D3061" s="3">
        <v>15000</v>
      </c>
      <c r="E3061" s="4">
        <v>180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1</v>
      </c>
      <c r="P3061">
        <f t="shared" si="189"/>
        <v>16.36</v>
      </c>
      <c r="Q3061" s="12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45" hidden="1" x14ac:dyDescent="0.25">
      <c r="A3062" s="10">
        <v>3060</v>
      </c>
      <c r="B3062" s="1" t="s">
        <v>3060</v>
      </c>
      <c r="C3062" s="1" t="s">
        <v>7170</v>
      </c>
      <c r="D3062" s="3">
        <v>220000</v>
      </c>
      <c r="E3062" s="4">
        <v>0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0</v>
      </c>
      <c r="Q3062" s="12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hidden="1" x14ac:dyDescent="0.25">
      <c r="A3063" s="10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2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60" hidden="1" x14ac:dyDescent="0.25">
      <c r="A3064" s="10">
        <v>3062</v>
      </c>
      <c r="B3064" s="1" t="s">
        <v>3062</v>
      </c>
      <c r="C3064" s="1" t="s">
        <v>7172</v>
      </c>
      <c r="D3064" s="3">
        <v>10000</v>
      </c>
      <c r="E3064" s="4">
        <v>520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5</v>
      </c>
      <c r="P3064">
        <f t="shared" si="189"/>
        <v>7.76</v>
      </c>
      <c r="Q3064" s="12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45" hidden="1" x14ac:dyDescent="0.25">
      <c r="A3065" s="10">
        <v>3063</v>
      </c>
      <c r="B3065" s="1" t="s">
        <v>3063</v>
      </c>
      <c r="C3065" s="1" t="s">
        <v>7173</v>
      </c>
      <c r="D3065" s="3">
        <v>3000</v>
      </c>
      <c r="E3065" s="4">
        <v>3321.25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111</v>
      </c>
      <c r="P3065">
        <f t="shared" si="189"/>
        <v>144.4</v>
      </c>
      <c r="Q3065" s="12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0" hidden="1" x14ac:dyDescent="0.25">
      <c r="A3066" s="10">
        <v>3064</v>
      </c>
      <c r="B3066" s="1" t="s">
        <v>3064</v>
      </c>
      <c r="C3066" s="1" t="s">
        <v>7174</v>
      </c>
      <c r="D3066" s="3">
        <v>75000</v>
      </c>
      <c r="E3066" s="4">
        <v>0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0</v>
      </c>
      <c r="P3066">
        <f t="shared" si="189"/>
        <v>0</v>
      </c>
      <c r="Q3066" s="12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60" hidden="1" x14ac:dyDescent="0.25">
      <c r="A3067" s="10">
        <v>3065</v>
      </c>
      <c r="B3067" s="1" t="s">
        <v>3065</v>
      </c>
      <c r="C3067" s="1" t="s">
        <v>7175</v>
      </c>
      <c r="D3067" s="3">
        <v>25000</v>
      </c>
      <c r="E3067" s="4">
        <v>40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20</v>
      </c>
      <c r="Q3067" s="12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5" hidden="1" x14ac:dyDescent="0.25">
      <c r="A3068" s="10">
        <v>3066</v>
      </c>
      <c r="B3068" s="1" t="s">
        <v>3066</v>
      </c>
      <c r="C3068" s="1" t="s">
        <v>7176</v>
      </c>
      <c r="D3068" s="3">
        <v>350000</v>
      </c>
      <c r="E3068" s="4">
        <v>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0</v>
      </c>
      <c r="P3068">
        <f t="shared" si="189"/>
        <v>0</v>
      </c>
      <c r="Q3068" s="12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60" hidden="1" x14ac:dyDescent="0.25">
      <c r="A3069" s="10">
        <v>3067</v>
      </c>
      <c r="B3069" s="1" t="s">
        <v>3067</v>
      </c>
      <c r="C3069" s="1" t="s">
        <v>7177</v>
      </c>
      <c r="D3069" s="3">
        <v>8000</v>
      </c>
      <c r="E3069" s="4">
        <v>795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10</v>
      </c>
      <c r="P3069">
        <f t="shared" si="189"/>
        <v>795</v>
      </c>
      <c r="Q3069" s="12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60" hidden="1" x14ac:dyDescent="0.25">
      <c r="A3070" s="10">
        <v>3068</v>
      </c>
      <c r="B3070" s="1" t="s">
        <v>3068</v>
      </c>
      <c r="C3070" s="1" t="s">
        <v>7178</v>
      </c>
      <c r="D3070" s="3">
        <v>250000</v>
      </c>
      <c r="E3070" s="4">
        <v>0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0</v>
      </c>
      <c r="Q3070" s="12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60" hidden="1" x14ac:dyDescent="0.25">
      <c r="A3071" s="10">
        <v>3069</v>
      </c>
      <c r="B3071" s="1" t="s">
        <v>3069</v>
      </c>
      <c r="C3071" s="1" t="s">
        <v>7179</v>
      </c>
      <c r="D3071" s="3">
        <v>1000</v>
      </c>
      <c r="E3071" s="4">
        <v>15171.5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1517</v>
      </c>
      <c r="P3071">
        <f t="shared" si="189"/>
        <v>2167.36</v>
      </c>
      <c r="Q3071" s="12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45" hidden="1" x14ac:dyDescent="0.25">
      <c r="A3072" s="10">
        <v>3070</v>
      </c>
      <c r="B3072" s="1" t="s">
        <v>3070</v>
      </c>
      <c r="C3072" s="1" t="s">
        <v>7180</v>
      </c>
      <c r="D3072" s="3">
        <v>10000</v>
      </c>
      <c r="E3072" s="4">
        <v>520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5</v>
      </c>
      <c r="P3072">
        <f t="shared" si="189"/>
        <v>32.5</v>
      </c>
      <c r="Q3072" s="12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5" hidden="1" x14ac:dyDescent="0.25">
      <c r="A3073" s="10">
        <v>3071</v>
      </c>
      <c r="B3073" s="1" t="s">
        <v>3071</v>
      </c>
      <c r="C3073" s="1" t="s">
        <v>7181</v>
      </c>
      <c r="D3073" s="3">
        <v>12000</v>
      </c>
      <c r="E3073" s="4">
        <v>280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2</v>
      </c>
      <c r="P3073">
        <f t="shared" si="189"/>
        <v>2.39</v>
      </c>
      <c r="Q3073" s="12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60" hidden="1" x14ac:dyDescent="0.25">
      <c r="A3074" s="10">
        <v>3072</v>
      </c>
      <c r="B3074" s="1" t="s">
        <v>3072</v>
      </c>
      <c r="C3074" s="1" t="s">
        <v>7182</v>
      </c>
      <c r="D3074" s="3">
        <v>12000</v>
      </c>
      <c r="E3074" s="4">
        <v>280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2</v>
      </c>
      <c r="P3074">
        <f t="shared" si="189"/>
        <v>140</v>
      </c>
      <c r="Q3074" s="12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45" hidden="1" x14ac:dyDescent="0.25">
      <c r="A3075" s="10">
        <v>3073</v>
      </c>
      <c r="B3075" s="1" t="s">
        <v>3073</v>
      </c>
      <c r="C3075" s="1" t="s">
        <v>7183</v>
      </c>
      <c r="D3075" s="3">
        <v>2800000</v>
      </c>
      <c r="E3075" s="4">
        <v>0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0</v>
      </c>
      <c r="Q3075" s="12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75" hidden="1" x14ac:dyDescent="0.25">
      <c r="A3076" s="10">
        <v>3074</v>
      </c>
      <c r="B3076" s="1" t="s">
        <v>3074</v>
      </c>
      <c r="C3076" s="1" t="s">
        <v>7184</v>
      </c>
      <c r="D3076" s="3">
        <v>25000</v>
      </c>
      <c r="E3076" s="4">
        <v>40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13.33</v>
      </c>
      <c r="Q3076" s="12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5" hidden="1" x14ac:dyDescent="0.25">
      <c r="A3077" s="10">
        <v>3075</v>
      </c>
      <c r="B3077" s="1" t="s">
        <v>3075</v>
      </c>
      <c r="C3077" s="1" t="s">
        <v>7185</v>
      </c>
      <c r="D3077" s="3">
        <v>15000</v>
      </c>
      <c r="E3077" s="4">
        <v>180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1</v>
      </c>
      <c r="P3077">
        <f t="shared" si="193"/>
        <v>9</v>
      </c>
      <c r="Q3077" s="12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0" hidden="1" x14ac:dyDescent="0.25">
      <c r="A3078" s="10">
        <v>3076</v>
      </c>
      <c r="B3078" s="1" t="s">
        <v>3076</v>
      </c>
      <c r="C3078" s="1" t="s">
        <v>7186</v>
      </c>
      <c r="D3078" s="3">
        <v>10000</v>
      </c>
      <c r="E3078" s="4">
        <v>520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5</v>
      </c>
      <c r="P3078">
        <f t="shared" si="193"/>
        <v>10.4</v>
      </c>
      <c r="Q3078" s="12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60" hidden="1" x14ac:dyDescent="0.25">
      <c r="A3079" s="10">
        <v>3077</v>
      </c>
      <c r="B3079" s="1" t="s">
        <v>3077</v>
      </c>
      <c r="C3079" s="1" t="s">
        <v>7187</v>
      </c>
      <c r="D3079" s="3">
        <v>22000</v>
      </c>
      <c r="E3079" s="4">
        <v>50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25</v>
      </c>
      <c r="Q3079" s="12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60" hidden="1" x14ac:dyDescent="0.25">
      <c r="A3080" s="10">
        <v>3078</v>
      </c>
      <c r="B3080" s="1" t="s">
        <v>3078</v>
      </c>
      <c r="C3080" s="1" t="s">
        <v>7188</v>
      </c>
      <c r="D3080" s="3">
        <v>60000</v>
      </c>
      <c r="E3080" s="4">
        <v>0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0</v>
      </c>
      <c r="Q3080" s="12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5" hidden="1" x14ac:dyDescent="0.25">
      <c r="A3081" s="10">
        <v>3079</v>
      </c>
      <c r="B3081" s="1" t="s">
        <v>3079</v>
      </c>
      <c r="C3081" s="1" t="s">
        <v>7189</v>
      </c>
      <c r="D3081" s="3">
        <v>1333666</v>
      </c>
      <c r="E3081" s="4">
        <v>0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0</v>
      </c>
      <c r="P3081">
        <f t="shared" si="193"/>
        <v>0</v>
      </c>
      <c r="Q3081" s="12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60" hidden="1" x14ac:dyDescent="0.25">
      <c r="A3082" s="10">
        <v>3080</v>
      </c>
      <c r="B3082" s="1" t="s">
        <v>3080</v>
      </c>
      <c r="C3082" s="1" t="s">
        <v>7190</v>
      </c>
      <c r="D3082" s="3">
        <v>2000000</v>
      </c>
      <c r="E3082" s="4">
        <v>0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0</v>
      </c>
      <c r="Q3082" s="12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60" hidden="1" x14ac:dyDescent="0.25">
      <c r="A3083" s="10">
        <v>3081</v>
      </c>
      <c r="B3083" s="1" t="s">
        <v>3081</v>
      </c>
      <c r="C3083" s="1" t="s">
        <v>7191</v>
      </c>
      <c r="D3083" s="3">
        <v>1000000</v>
      </c>
      <c r="E3083" s="4">
        <v>0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0</v>
      </c>
      <c r="Q3083" s="12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60" hidden="1" x14ac:dyDescent="0.25">
      <c r="A3084" s="10">
        <v>3082</v>
      </c>
      <c r="B3084" s="1" t="s">
        <v>3082</v>
      </c>
      <c r="C3084" s="1" t="s">
        <v>7192</v>
      </c>
      <c r="D3084" s="3">
        <v>9000</v>
      </c>
      <c r="E3084" s="4">
        <v>632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7</v>
      </c>
      <c r="P3084">
        <f t="shared" si="193"/>
        <v>0</v>
      </c>
      <c r="Q3084" s="12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75" hidden="1" x14ac:dyDescent="0.25">
      <c r="A3085" s="10">
        <v>3083</v>
      </c>
      <c r="B3085" s="1" t="s">
        <v>3083</v>
      </c>
      <c r="C3085" s="1" t="s">
        <v>7193</v>
      </c>
      <c r="D3085" s="3">
        <v>20000</v>
      </c>
      <c r="E3085" s="4">
        <v>75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25</v>
      </c>
      <c r="Q3085" s="12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60" hidden="1" x14ac:dyDescent="0.25">
      <c r="A3086" s="10">
        <v>3084</v>
      </c>
      <c r="B3086" s="1" t="s">
        <v>3084</v>
      </c>
      <c r="C3086" s="1" t="s">
        <v>7194</v>
      </c>
      <c r="D3086" s="3">
        <v>4059</v>
      </c>
      <c r="E3086" s="4">
        <v>2110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52</v>
      </c>
      <c r="P3086">
        <f t="shared" si="193"/>
        <v>351.67</v>
      </c>
      <c r="Q3086" s="12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60" hidden="1" x14ac:dyDescent="0.25">
      <c r="A3087" s="10">
        <v>3085</v>
      </c>
      <c r="B3087" s="1" t="s">
        <v>3085</v>
      </c>
      <c r="C3087" s="1" t="s">
        <v>7195</v>
      </c>
      <c r="D3087" s="3">
        <v>25000</v>
      </c>
      <c r="E3087" s="4">
        <v>40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0</v>
      </c>
      <c r="P3087">
        <f t="shared" si="193"/>
        <v>4.4400000000000004</v>
      </c>
      <c r="Q3087" s="12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60" hidden="1" x14ac:dyDescent="0.25">
      <c r="A3088" s="10">
        <v>3086</v>
      </c>
      <c r="B3088" s="1" t="s">
        <v>3086</v>
      </c>
      <c r="C3088" s="1" t="s">
        <v>7196</v>
      </c>
      <c r="D3088" s="3">
        <v>20000</v>
      </c>
      <c r="E3088" s="4">
        <v>76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25.33</v>
      </c>
      <c r="Q3088" s="12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60" hidden="1" x14ac:dyDescent="0.25">
      <c r="A3089" s="10">
        <v>3087</v>
      </c>
      <c r="B3089" s="1" t="s">
        <v>3087</v>
      </c>
      <c r="C3089" s="1" t="s">
        <v>7197</v>
      </c>
      <c r="D3089" s="3">
        <v>20000</v>
      </c>
      <c r="E3089" s="4">
        <v>76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0</v>
      </c>
      <c r="P3089">
        <f t="shared" si="193"/>
        <v>38</v>
      </c>
      <c r="Q3089" s="12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45" hidden="1" x14ac:dyDescent="0.25">
      <c r="A3090" s="10">
        <v>3088</v>
      </c>
      <c r="B3090" s="1" t="s">
        <v>3088</v>
      </c>
      <c r="C3090" s="1" t="s">
        <v>7198</v>
      </c>
      <c r="D3090" s="3">
        <v>65000</v>
      </c>
      <c r="E3090" s="4">
        <v>0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0</v>
      </c>
      <c r="Q3090" s="12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45" hidden="1" x14ac:dyDescent="0.25">
      <c r="A3091" s="10">
        <v>3089</v>
      </c>
      <c r="B3091" s="1" t="s">
        <v>3089</v>
      </c>
      <c r="C3091" s="1" t="s">
        <v>7199</v>
      </c>
      <c r="D3091" s="3">
        <v>25000</v>
      </c>
      <c r="E3091" s="4">
        <v>41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0</v>
      </c>
      <c r="P3091">
        <f t="shared" si="193"/>
        <v>0.91</v>
      </c>
      <c r="Q3091" s="12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60" hidden="1" x14ac:dyDescent="0.25">
      <c r="A3092" s="10">
        <v>3090</v>
      </c>
      <c r="B3092" s="1" t="s">
        <v>3090</v>
      </c>
      <c r="C3092" s="1" t="s">
        <v>7200</v>
      </c>
      <c r="D3092" s="3">
        <v>225000</v>
      </c>
      <c r="E3092" s="4">
        <v>0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0</v>
      </c>
      <c r="P3092">
        <f t="shared" si="193"/>
        <v>0</v>
      </c>
      <c r="Q3092" s="12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60" hidden="1" x14ac:dyDescent="0.25">
      <c r="A3093" s="10">
        <v>3091</v>
      </c>
      <c r="B3093" s="1" t="s">
        <v>3091</v>
      </c>
      <c r="C3093" s="1" t="s">
        <v>7201</v>
      </c>
      <c r="D3093" s="3">
        <v>5000</v>
      </c>
      <c r="E3093" s="4">
        <v>1821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36</v>
      </c>
      <c r="P3093">
        <f t="shared" si="193"/>
        <v>202.33</v>
      </c>
      <c r="Q3093" s="12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5" hidden="1" x14ac:dyDescent="0.25">
      <c r="A3094" s="10">
        <v>3092</v>
      </c>
      <c r="B3094" s="1" t="s">
        <v>3092</v>
      </c>
      <c r="C3094" s="1" t="s">
        <v>7202</v>
      </c>
      <c r="D3094" s="3">
        <v>100000</v>
      </c>
      <c r="E3094" s="4">
        <v>0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0</v>
      </c>
      <c r="P3094">
        <f t="shared" si="193"/>
        <v>0</v>
      </c>
      <c r="Q3094" s="12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60" hidden="1" x14ac:dyDescent="0.25">
      <c r="A3095" s="10">
        <v>3093</v>
      </c>
      <c r="B3095" s="1" t="s">
        <v>3093</v>
      </c>
      <c r="C3095" s="1" t="s">
        <v>7203</v>
      </c>
      <c r="D3095" s="3">
        <v>4000</v>
      </c>
      <c r="E3095" s="4">
        <v>2333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58</v>
      </c>
      <c r="P3095">
        <f t="shared" si="193"/>
        <v>137.24</v>
      </c>
      <c r="Q3095" s="12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45" hidden="1" x14ac:dyDescent="0.25">
      <c r="A3096" s="10">
        <v>3094</v>
      </c>
      <c r="B3096" s="1" t="s">
        <v>3094</v>
      </c>
      <c r="C3096" s="1" t="s">
        <v>7204</v>
      </c>
      <c r="D3096" s="3">
        <v>100000</v>
      </c>
      <c r="E3096" s="4">
        <v>0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0</v>
      </c>
      <c r="Q3096" s="12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5" hidden="1" x14ac:dyDescent="0.25">
      <c r="A3097" s="10">
        <v>3095</v>
      </c>
      <c r="B3097" s="1" t="s">
        <v>3095</v>
      </c>
      <c r="C3097" s="1" t="s">
        <v>7205</v>
      </c>
      <c r="D3097" s="3">
        <v>14920</v>
      </c>
      <c r="E3097" s="4">
        <v>201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1</v>
      </c>
      <c r="P3097">
        <f t="shared" si="193"/>
        <v>201</v>
      </c>
      <c r="Q3097" s="12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5" hidden="1" x14ac:dyDescent="0.25">
      <c r="A3098" s="10">
        <v>3096</v>
      </c>
      <c r="B3098" s="1" t="s">
        <v>3096</v>
      </c>
      <c r="C3098" s="1" t="s">
        <v>7206</v>
      </c>
      <c r="D3098" s="3">
        <v>20000</v>
      </c>
      <c r="E3098" s="4">
        <v>77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0</v>
      </c>
      <c r="P3098">
        <f t="shared" si="193"/>
        <v>5.5</v>
      </c>
      <c r="Q3098" s="12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60" hidden="1" x14ac:dyDescent="0.25">
      <c r="A3099" s="10">
        <v>3097</v>
      </c>
      <c r="B3099" s="1" t="s">
        <v>3097</v>
      </c>
      <c r="C3099" s="1" t="s">
        <v>7207</v>
      </c>
      <c r="D3099" s="3">
        <v>10000</v>
      </c>
      <c r="E3099" s="4">
        <v>520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5</v>
      </c>
      <c r="P3099">
        <f t="shared" si="193"/>
        <v>12.38</v>
      </c>
      <c r="Q3099" s="12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60" hidden="1" x14ac:dyDescent="0.25">
      <c r="A3100" s="10">
        <v>3098</v>
      </c>
      <c r="B3100" s="1" t="s">
        <v>3098</v>
      </c>
      <c r="C3100" s="1" t="s">
        <v>7208</v>
      </c>
      <c r="D3100" s="3">
        <v>48725</v>
      </c>
      <c r="E3100" s="4">
        <v>1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0</v>
      </c>
      <c r="P3100">
        <f t="shared" si="193"/>
        <v>0.04</v>
      </c>
      <c r="Q3100" s="12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60" hidden="1" x14ac:dyDescent="0.25">
      <c r="A3101" s="10">
        <v>3099</v>
      </c>
      <c r="B3101" s="1" t="s">
        <v>3099</v>
      </c>
      <c r="C3101" s="1" t="s">
        <v>7209</v>
      </c>
      <c r="D3101" s="3">
        <v>2000</v>
      </c>
      <c r="E3101" s="4">
        <v>6000.66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300</v>
      </c>
      <c r="P3101">
        <f t="shared" si="193"/>
        <v>1200.1300000000001</v>
      </c>
      <c r="Q3101" s="12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60" hidden="1" x14ac:dyDescent="0.25">
      <c r="A3102" s="10">
        <v>3100</v>
      </c>
      <c r="B3102" s="1" t="s">
        <v>3100</v>
      </c>
      <c r="C3102" s="1" t="s">
        <v>7210</v>
      </c>
      <c r="D3102" s="3">
        <v>12000</v>
      </c>
      <c r="E3102" s="4">
        <v>280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2</v>
      </c>
      <c r="P3102">
        <f t="shared" si="193"/>
        <v>21.54</v>
      </c>
      <c r="Q3102" s="12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60" hidden="1" x14ac:dyDescent="0.25">
      <c r="A3103" s="10">
        <v>3101</v>
      </c>
      <c r="B3103" s="1" t="s">
        <v>3101</v>
      </c>
      <c r="C3103" s="1" t="s">
        <v>7211</v>
      </c>
      <c r="D3103" s="3">
        <v>2500</v>
      </c>
      <c r="E3103" s="4">
        <v>4524.1499999999996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181</v>
      </c>
      <c r="P3103">
        <f t="shared" si="193"/>
        <v>377.01</v>
      </c>
      <c r="Q3103" s="12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60" hidden="1" x14ac:dyDescent="0.25">
      <c r="A3104" s="10">
        <v>3102</v>
      </c>
      <c r="B3104" s="1" t="s">
        <v>3102</v>
      </c>
      <c r="C3104" s="1" t="s">
        <v>7212</v>
      </c>
      <c r="D3104" s="3">
        <v>16000</v>
      </c>
      <c r="E3104" s="4">
        <v>110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1</v>
      </c>
      <c r="P3104">
        <f t="shared" si="193"/>
        <v>1.22</v>
      </c>
      <c r="Q3104" s="12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0" hidden="1" x14ac:dyDescent="0.25">
      <c r="A3105" s="10">
        <v>3103</v>
      </c>
      <c r="B3105" s="1" t="s">
        <v>3103</v>
      </c>
      <c r="C3105" s="1" t="s">
        <v>7213</v>
      </c>
      <c r="D3105" s="3">
        <v>4100</v>
      </c>
      <c r="E3105" s="4">
        <v>2103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51</v>
      </c>
      <c r="P3105">
        <f t="shared" si="193"/>
        <v>1051.5</v>
      </c>
      <c r="Q3105" s="12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60" hidden="1" x14ac:dyDescent="0.25">
      <c r="A3106" s="10">
        <v>3104</v>
      </c>
      <c r="B3106" s="1" t="s">
        <v>3104</v>
      </c>
      <c r="C3106" s="1" t="s">
        <v>7214</v>
      </c>
      <c r="D3106" s="3">
        <v>4000</v>
      </c>
      <c r="E3106" s="4">
        <v>2335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58</v>
      </c>
      <c r="P3106">
        <f t="shared" si="193"/>
        <v>467</v>
      </c>
      <c r="Q3106" s="12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5" hidden="1" x14ac:dyDescent="0.25">
      <c r="A3107" s="10">
        <v>3105</v>
      </c>
      <c r="B3107" s="1" t="s">
        <v>3105</v>
      </c>
      <c r="C3107" s="1" t="s">
        <v>7215</v>
      </c>
      <c r="D3107" s="3">
        <v>5845</v>
      </c>
      <c r="E3107" s="4">
        <v>1185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20</v>
      </c>
      <c r="P3107">
        <f t="shared" si="193"/>
        <v>38.229999999999997</v>
      </c>
      <c r="Q3107" s="12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60" hidden="1" x14ac:dyDescent="0.25">
      <c r="A3108" s="10">
        <v>3106</v>
      </c>
      <c r="B3108" s="1" t="s">
        <v>3106</v>
      </c>
      <c r="C3108" s="1" t="s">
        <v>7216</v>
      </c>
      <c r="D3108" s="3">
        <v>1000</v>
      </c>
      <c r="E3108" s="4">
        <v>15186.69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1519</v>
      </c>
      <c r="P3108">
        <f t="shared" si="193"/>
        <v>3796.67</v>
      </c>
      <c r="Q3108" s="12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60" hidden="1" x14ac:dyDescent="0.25">
      <c r="A3109" s="10">
        <v>3107</v>
      </c>
      <c r="B3109" s="1" t="s">
        <v>3107</v>
      </c>
      <c r="C3109" s="1" t="s">
        <v>7217</v>
      </c>
      <c r="D3109" s="3">
        <v>40000</v>
      </c>
      <c r="E3109" s="4">
        <v>3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0</v>
      </c>
      <c r="P3109">
        <f t="shared" si="193"/>
        <v>0.1</v>
      </c>
      <c r="Q3109" s="12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30" hidden="1" x14ac:dyDescent="0.25">
      <c r="A3110" s="10">
        <v>3108</v>
      </c>
      <c r="B3110" s="1" t="s">
        <v>3108</v>
      </c>
      <c r="C3110" s="1" t="s">
        <v>7218</v>
      </c>
      <c r="D3110" s="3">
        <v>50000</v>
      </c>
      <c r="E3110" s="4">
        <v>1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0.5</v>
      </c>
      <c r="Q3110" s="12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60" hidden="1" x14ac:dyDescent="0.25">
      <c r="A3111" s="10">
        <v>3109</v>
      </c>
      <c r="B3111" s="1" t="s">
        <v>3109</v>
      </c>
      <c r="C3111" s="1" t="s">
        <v>7219</v>
      </c>
      <c r="D3111" s="3">
        <v>26500</v>
      </c>
      <c r="E3111" s="4">
        <v>21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0</v>
      </c>
      <c r="P3111">
        <f t="shared" si="193"/>
        <v>0.18</v>
      </c>
      <c r="Q3111" s="12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45" hidden="1" x14ac:dyDescent="0.25">
      <c r="A3112" s="10">
        <v>3110</v>
      </c>
      <c r="B3112" s="1" t="s">
        <v>3110</v>
      </c>
      <c r="C3112" s="1" t="s">
        <v>7220</v>
      </c>
      <c r="D3112" s="3">
        <v>25000</v>
      </c>
      <c r="E3112" s="4">
        <v>41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41</v>
      </c>
      <c r="Q3112" s="12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45" hidden="1" x14ac:dyDescent="0.25">
      <c r="A3113" s="10">
        <v>3111</v>
      </c>
      <c r="B3113" s="1" t="s">
        <v>3111</v>
      </c>
      <c r="C3113" s="1" t="s">
        <v>7221</v>
      </c>
      <c r="D3113" s="3">
        <v>20000</v>
      </c>
      <c r="E3113" s="4">
        <v>78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0</v>
      </c>
      <c r="P3113">
        <f t="shared" si="193"/>
        <v>1.03</v>
      </c>
      <c r="Q3113" s="12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60" hidden="1" x14ac:dyDescent="0.25">
      <c r="A3114" s="10">
        <v>3112</v>
      </c>
      <c r="B3114" s="1" t="s">
        <v>3112</v>
      </c>
      <c r="C3114" s="1" t="s">
        <v>7222</v>
      </c>
      <c r="D3114" s="3">
        <v>11000</v>
      </c>
      <c r="E3114" s="4">
        <v>300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3</v>
      </c>
      <c r="P3114">
        <f t="shared" si="193"/>
        <v>33.33</v>
      </c>
      <c r="Q3114" s="12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60" hidden="1" x14ac:dyDescent="0.25">
      <c r="A3115" s="10">
        <v>3113</v>
      </c>
      <c r="B3115" s="1" t="s">
        <v>3113</v>
      </c>
      <c r="C3115" s="1" t="s">
        <v>7223</v>
      </c>
      <c r="D3115" s="3">
        <v>109225</v>
      </c>
      <c r="E3115" s="4">
        <v>0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0</v>
      </c>
      <c r="P3115">
        <f t="shared" si="193"/>
        <v>0</v>
      </c>
      <c r="Q3115" s="12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60" hidden="1" x14ac:dyDescent="0.25">
      <c r="A3116" s="10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2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60" hidden="1" x14ac:dyDescent="0.25">
      <c r="A3117" s="10">
        <v>3115</v>
      </c>
      <c r="B3117" s="1" t="s">
        <v>3115</v>
      </c>
      <c r="C3117" s="1" t="s">
        <v>7225</v>
      </c>
      <c r="D3117" s="3">
        <v>10000</v>
      </c>
      <c r="E3117" s="4">
        <v>521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5</v>
      </c>
      <c r="P3117">
        <f t="shared" si="193"/>
        <v>521</v>
      </c>
      <c r="Q3117" s="12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45" hidden="1" x14ac:dyDescent="0.25">
      <c r="A3118" s="10">
        <v>3116</v>
      </c>
      <c r="B3118" s="1" t="s">
        <v>3116</v>
      </c>
      <c r="C3118" s="1" t="s">
        <v>7226</v>
      </c>
      <c r="D3118" s="3">
        <v>750</v>
      </c>
      <c r="E3118" s="4">
        <v>21637.22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2885</v>
      </c>
      <c r="P3118">
        <f t="shared" si="193"/>
        <v>2163.7199999999998</v>
      </c>
      <c r="Q3118" s="12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45" hidden="1" x14ac:dyDescent="0.25">
      <c r="A3119" s="10">
        <v>3117</v>
      </c>
      <c r="B3119" s="1" t="s">
        <v>3117</v>
      </c>
      <c r="C3119" s="1" t="s">
        <v>7227</v>
      </c>
      <c r="D3119" s="3">
        <v>1000</v>
      </c>
      <c r="E3119" s="4">
        <v>15230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1523</v>
      </c>
      <c r="P3119">
        <f t="shared" si="193"/>
        <v>15230</v>
      </c>
      <c r="Q3119" s="12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0" hidden="1" x14ac:dyDescent="0.25">
      <c r="A3120" s="10">
        <v>3118</v>
      </c>
      <c r="B3120" s="1" t="s">
        <v>3118</v>
      </c>
      <c r="C3120" s="1" t="s">
        <v>7228</v>
      </c>
      <c r="D3120" s="3">
        <v>500000</v>
      </c>
      <c r="E3120" s="4">
        <v>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0</v>
      </c>
      <c r="Q3120" s="12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60" hidden="1" x14ac:dyDescent="0.25">
      <c r="A3121" s="10">
        <v>3119</v>
      </c>
      <c r="B3121" s="1" t="s">
        <v>3119</v>
      </c>
      <c r="C3121" s="1" t="s">
        <v>7229</v>
      </c>
      <c r="D3121" s="3">
        <v>10000</v>
      </c>
      <c r="E3121" s="4">
        <v>525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5</v>
      </c>
      <c r="P3121">
        <f t="shared" si="193"/>
        <v>525</v>
      </c>
      <c r="Q3121" s="12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45" hidden="1" x14ac:dyDescent="0.25">
      <c r="A3122" s="10">
        <v>3120</v>
      </c>
      <c r="B3122" s="1" t="s">
        <v>3120</v>
      </c>
      <c r="C3122" s="1" t="s">
        <v>7230</v>
      </c>
      <c r="D3122" s="3">
        <v>1300000</v>
      </c>
      <c r="E3122" s="4">
        <v>0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0</v>
      </c>
      <c r="Q3122" s="12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45" hidden="1" x14ac:dyDescent="0.25">
      <c r="A3123" s="10">
        <v>3121</v>
      </c>
      <c r="B3123" s="1" t="s">
        <v>3121</v>
      </c>
      <c r="C3123" s="1" t="s">
        <v>7231</v>
      </c>
      <c r="D3123" s="3">
        <v>1500</v>
      </c>
      <c r="E3123" s="4">
        <v>8519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568</v>
      </c>
      <c r="P3123">
        <f t="shared" si="193"/>
        <v>8519</v>
      </c>
      <c r="Q3123" s="12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hidden="1" x14ac:dyDescent="0.25">
      <c r="A3124" s="10">
        <v>3122</v>
      </c>
      <c r="B3124" s="1" t="s">
        <v>3122</v>
      </c>
      <c r="C3124" s="1" t="s">
        <v>7232</v>
      </c>
      <c r="D3124" s="3">
        <v>199</v>
      </c>
      <c r="E3124" s="4">
        <v>152579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76673</v>
      </c>
      <c r="P3124">
        <f t="shared" si="193"/>
        <v>76289.5</v>
      </c>
      <c r="Q3124" s="12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60" hidden="1" x14ac:dyDescent="0.25">
      <c r="A3125" s="10">
        <v>3123</v>
      </c>
      <c r="B3125" s="1" t="s">
        <v>3123</v>
      </c>
      <c r="C3125" s="1" t="s">
        <v>7233</v>
      </c>
      <c r="D3125" s="3">
        <v>125000</v>
      </c>
      <c r="E3125" s="4">
        <v>0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0</v>
      </c>
      <c r="P3125">
        <f t="shared" si="193"/>
        <v>0</v>
      </c>
      <c r="Q3125" s="12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45" hidden="1" x14ac:dyDescent="0.25">
      <c r="A3126" s="10">
        <v>3124</v>
      </c>
      <c r="B3126" s="1" t="s">
        <v>3124</v>
      </c>
      <c r="C3126" s="1" t="s">
        <v>7234</v>
      </c>
      <c r="D3126" s="3">
        <v>800000</v>
      </c>
      <c r="E3126" s="4">
        <v>0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0</v>
      </c>
      <c r="Q3126" s="12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hidden="1" x14ac:dyDescent="0.25">
      <c r="A3127" s="10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2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90" hidden="1" x14ac:dyDescent="0.25">
      <c r="A3128" s="10">
        <v>3126</v>
      </c>
      <c r="B3128" s="1" t="s">
        <v>3126</v>
      </c>
      <c r="C3128" s="1" t="s">
        <v>7236</v>
      </c>
      <c r="D3128" s="3">
        <v>25000</v>
      </c>
      <c r="E3128" s="4">
        <v>41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0</v>
      </c>
      <c r="P3128">
        <f t="shared" si="193"/>
        <v>2.41</v>
      </c>
      <c r="Q3128" s="12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60" hidden="1" x14ac:dyDescent="0.25">
      <c r="A3129" s="10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2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60" hidden="1" x14ac:dyDescent="0.25">
      <c r="A3130" s="10">
        <v>3128</v>
      </c>
      <c r="B3130" s="1" t="s">
        <v>3128</v>
      </c>
      <c r="C3130" s="1" t="s">
        <v>7238</v>
      </c>
      <c r="D3130" s="3">
        <v>15000</v>
      </c>
      <c r="E3130" s="4">
        <v>185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</v>
      </c>
      <c r="P3130">
        <f t="shared" si="193"/>
        <v>1.58</v>
      </c>
      <c r="Q3130" s="12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60" hidden="1" x14ac:dyDescent="0.25">
      <c r="A3131" s="10">
        <v>3129</v>
      </c>
      <c r="B3131" s="1" t="s">
        <v>3129</v>
      </c>
      <c r="C3131" s="1" t="s">
        <v>7239</v>
      </c>
      <c r="D3131" s="3">
        <v>1250</v>
      </c>
      <c r="E3131" s="4">
        <v>10071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806</v>
      </c>
      <c r="P3131">
        <f t="shared" si="193"/>
        <v>10071</v>
      </c>
      <c r="Q3131" s="12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45" hidden="1" x14ac:dyDescent="0.25">
      <c r="A3132" s="10">
        <v>3130</v>
      </c>
      <c r="B3132" s="1" t="s">
        <v>3130</v>
      </c>
      <c r="C3132" s="1" t="s">
        <v>7240</v>
      </c>
      <c r="D3132" s="3">
        <v>10000</v>
      </c>
      <c r="E3132" s="4">
        <v>525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5</v>
      </c>
      <c r="P3132">
        <f t="shared" si="193"/>
        <v>131.25</v>
      </c>
      <c r="Q3132" s="12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30" hidden="1" x14ac:dyDescent="0.25">
      <c r="A3133" s="10">
        <v>3131</v>
      </c>
      <c r="B3133" s="1" t="s">
        <v>3131</v>
      </c>
      <c r="C3133" s="1" t="s">
        <v>7241</v>
      </c>
      <c r="D3133" s="3">
        <v>4100</v>
      </c>
      <c r="E3133" s="4">
        <v>2107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51</v>
      </c>
      <c r="P3133">
        <f t="shared" si="193"/>
        <v>175.58</v>
      </c>
      <c r="Q3133" s="12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0" hidden="1" x14ac:dyDescent="0.25">
      <c r="A3134" s="10">
        <v>3132</v>
      </c>
      <c r="B3134" s="1" t="s">
        <v>3132</v>
      </c>
      <c r="C3134" s="1" t="s">
        <v>7242</v>
      </c>
      <c r="D3134" s="3">
        <v>30000</v>
      </c>
      <c r="E3134" s="4">
        <v>15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15</v>
      </c>
      <c r="Q3134" s="12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60" hidden="1" x14ac:dyDescent="0.25">
      <c r="A3135" s="10">
        <v>3133</v>
      </c>
      <c r="B3135" s="1" t="s">
        <v>3133</v>
      </c>
      <c r="C3135" s="1" t="s">
        <v>7243</v>
      </c>
      <c r="D3135" s="3">
        <v>500</v>
      </c>
      <c r="E3135" s="4">
        <v>35296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7059</v>
      </c>
      <c r="P3135">
        <f t="shared" si="193"/>
        <v>2206</v>
      </c>
      <c r="Q3135" s="12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60" hidden="1" x14ac:dyDescent="0.25">
      <c r="A3136" s="10">
        <v>3134</v>
      </c>
      <c r="B3136" s="1" t="s">
        <v>3134</v>
      </c>
      <c r="C3136" s="1" t="s">
        <v>7244</v>
      </c>
      <c r="D3136" s="3">
        <v>1000</v>
      </c>
      <c r="E3136" s="4">
        <v>15230.03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1523</v>
      </c>
      <c r="P3136">
        <f t="shared" si="193"/>
        <v>1269.17</v>
      </c>
      <c r="Q3136" s="12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60" hidden="1" x14ac:dyDescent="0.25">
      <c r="A3137" s="10">
        <v>3135</v>
      </c>
      <c r="B3137" s="1" t="s">
        <v>3135</v>
      </c>
      <c r="C3137" s="1" t="s">
        <v>7245</v>
      </c>
      <c r="D3137" s="3">
        <v>777</v>
      </c>
      <c r="E3137" s="4">
        <v>20365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2621</v>
      </c>
      <c r="P3137">
        <f t="shared" si="193"/>
        <v>2909.29</v>
      </c>
      <c r="Q3137" s="12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60" hidden="1" x14ac:dyDescent="0.25">
      <c r="A3138" s="10">
        <v>3136</v>
      </c>
      <c r="B3138" s="1" t="s">
        <v>3136</v>
      </c>
      <c r="C3138" s="1" t="s">
        <v>7246</v>
      </c>
      <c r="D3138" s="3">
        <v>500</v>
      </c>
      <c r="E3138" s="4">
        <v>35307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7061</v>
      </c>
      <c r="P3138">
        <f t="shared" si="193"/>
        <v>1604.86</v>
      </c>
      <c r="Q3138" s="12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45" hidden="1" x14ac:dyDescent="0.25">
      <c r="A3139" s="10">
        <v>3137</v>
      </c>
      <c r="B3139" s="1" t="s">
        <v>3137</v>
      </c>
      <c r="C3139" s="1" t="s">
        <v>7247</v>
      </c>
      <c r="D3139" s="3">
        <v>1500</v>
      </c>
      <c r="E3139" s="4">
        <v>8529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569</v>
      </c>
      <c r="P3139">
        <f t="shared" ref="P3139:P3202" si="197">IFERROR(ROUND(E3139/L3139,2),0)</f>
        <v>8529</v>
      </c>
      <c r="Q3139" s="12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0" hidden="1" x14ac:dyDescent="0.25">
      <c r="A3140" s="10">
        <v>3138</v>
      </c>
      <c r="B3140" s="1" t="s">
        <v>3138</v>
      </c>
      <c r="C3140" s="1" t="s">
        <v>7248</v>
      </c>
      <c r="D3140" s="3">
        <v>200</v>
      </c>
      <c r="E3140" s="4">
        <v>126082.45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63041</v>
      </c>
      <c r="P3140">
        <f t="shared" si="197"/>
        <v>0</v>
      </c>
      <c r="Q3140" s="12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60" hidden="1" x14ac:dyDescent="0.25">
      <c r="A3141" s="10">
        <v>3139</v>
      </c>
      <c r="B3141" s="1" t="s">
        <v>3139</v>
      </c>
      <c r="C3141" s="1" t="s">
        <v>7249</v>
      </c>
      <c r="D3141" s="3">
        <v>50000</v>
      </c>
      <c r="E3141" s="4">
        <v>1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0</v>
      </c>
      <c r="P3141">
        <f t="shared" si="197"/>
        <v>0.17</v>
      </c>
      <c r="Q3141" s="12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60" hidden="1" x14ac:dyDescent="0.25">
      <c r="A3142" s="10">
        <v>3140</v>
      </c>
      <c r="B3142" s="1" t="s">
        <v>3140</v>
      </c>
      <c r="C3142" s="1" t="s">
        <v>7250</v>
      </c>
      <c r="D3142" s="3">
        <v>10000</v>
      </c>
      <c r="E3142" s="4">
        <v>525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5</v>
      </c>
      <c r="P3142">
        <f t="shared" si="197"/>
        <v>131.25</v>
      </c>
      <c r="Q3142" s="12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0" hidden="1" x14ac:dyDescent="0.25">
      <c r="A3143" s="10">
        <v>3141</v>
      </c>
      <c r="B3143" s="1" t="s">
        <v>3141</v>
      </c>
      <c r="C3143" s="1" t="s">
        <v>7251</v>
      </c>
      <c r="D3143" s="3">
        <v>500</v>
      </c>
      <c r="E3143" s="4">
        <v>35338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7068</v>
      </c>
      <c r="P3143">
        <f t="shared" si="197"/>
        <v>4417.25</v>
      </c>
      <c r="Q3143" s="12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45" hidden="1" x14ac:dyDescent="0.25">
      <c r="A3144" s="10">
        <v>3142</v>
      </c>
      <c r="B3144" s="1" t="s">
        <v>3142</v>
      </c>
      <c r="C3144" s="1" t="s">
        <v>7252</v>
      </c>
      <c r="D3144" s="3">
        <v>2750</v>
      </c>
      <c r="E3144" s="4">
        <v>3803.55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138</v>
      </c>
      <c r="P3144">
        <f t="shared" si="197"/>
        <v>1267.8499999999999</v>
      </c>
      <c r="Q3144" s="12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0" hidden="1" x14ac:dyDescent="0.25">
      <c r="A3145" s="10">
        <v>3143</v>
      </c>
      <c r="B3145" s="1" t="s">
        <v>3143</v>
      </c>
      <c r="C3145" s="1" t="s">
        <v>7253</v>
      </c>
      <c r="D3145" s="3">
        <v>700</v>
      </c>
      <c r="E3145" s="4">
        <v>22603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3229</v>
      </c>
      <c r="P3145">
        <f t="shared" si="197"/>
        <v>0</v>
      </c>
      <c r="Q3145" s="12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60" hidden="1" x14ac:dyDescent="0.25">
      <c r="A3146" s="10">
        <v>3144</v>
      </c>
      <c r="B3146" s="1" t="s">
        <v>3144</v>
      </c>
      <c r="C3146" s="1" t="s">
        <v>7254</v>
      </c>
      <c r="D3146" s="3">
        <v>10000</v>
      </c>
      <c r="E3146" s="4">
        <v>527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5</v>
      </c>
      <c r="P3146">
        <f t="shared" si="197"/>
        <v>17.57</v>
      </c>
      <c r="Q3146" s="12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45" hidden="1" x14ac:dyDescent="0.25">
      <c r="A3147" s="10">
        <v>3145</v>
      </c>
      <c r="B3147" s="1" t="s">
        <v>3145</v>
      </c>
      <c r="C3147" s="1" t="s">
        <v>7255</v>
      </c>
      <c r="D3147" s="3">
        <v>25000</v>
      </c>
      <c r="E3147" s="4">
        <v>42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2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45" hidden="1" x14ac:dyDescent="0.25">
      <c r="A3148" s="10">
        <v>3146</v>
      </c>
      <c r="B3148" s="1" t="s">
        <v>3146</v>
      </c>
      <c r="C3148" s="1" t="s">
        <v>7256</v>
      </c>
      <c r="D3148" s="3">
        <v>50000</v>
      </c>
      <c r="E3148" s="4">
        <v>1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0</v>
      </c>
      <c r="P3148">
        <f t="shared" si="197"/>
        <v>0.08</v>
      </c>
      <c r="Q3148" s="12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60" hidden="1" x14ac:dyDescent="0.25">
      <c r="A3149" s="10">
        <v>3147</v>
      </c>
      <c r="B3149" s="1" t="s">
        <v>3147</v>
      </c>
      <c r="C3149" s="1" t="s">
        <v>7257</v>
      </c>
      <c r="D3149" s="3">
        <v>20000</v>
      </c>
      <c r="E3149" s="4">
        <v>80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0</v>
      </c>
      <c r="P3149">
        <f t="shared" si="197"/>
        <v>0.38</v>
      </c>
      <c r="Q3149" s="12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0" hidden="1" x14ac:dyDescent="0.25">
      <c r="A3150" s="10">
        <v>3148</v>
      </c>
      <c r="B3150" s="1" t="s">
        <v>3148</v>
      </c>
      <c r="C3150" s="1" t="s">
        <v>7258</v>
      </c>
      <c r="D3150" s="3">
        <v>1800</v>
      </c>
      <c r="E3150" s="4">
        <v>7053.61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392</v>
      </c>
      <c r="P3150">
        <f t="shared" si="197"/>
        <v>123.75</v>
      </c>
      <c r="Q3150" s="12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60" hidden="1" x14ac:dyDescent="0.25">
      <c r="A3151" s="10">
        <v>3149</v>
      </c>
      <c r="B3151" s="1" t="s">
        <v>3149</v>
      </c>
      <c r="C3151" s="1" t="s">
        <v>7259</v>
      </c>
      <c r="D3151" s="3">
        <v>1250</v>
      </c>
      <c r="E3151" s="4">
        <v>10081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806</v>
      </c>
      <c r="P3151">
        <f t="shared" si="197"/>
        <v>403.24</v>
      </c>
      <c r="Q3151" s="12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60" hidden="1" x14ac:dyDescent="0.25">
      <c r="A3152" s="10">
        <v>3150</v>
      </c>
      <c r="B3152" s="1" t="s">
        <v>3150</v>
      </c>
      <c r="C3152" s="1" t="s">
        <v>7260</v>
      </c>
      <c r="D3152" s="3">
        <v>3500</v>
      </c>
      <c r="E3152" s="4">
        <v>2636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75</v>
      </c>
      <c r="P3152">
        <f t="shared" si="197"/>
        <v>25.35</v>
      </c>
      <c r="Q3152" s="12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45" hidden="1" x14ac:dyDescent="0.25">
      <c r="A3153" s="10">
        <v>3151</v>
      </c>
      <c r="B3153" s="1" t="s">
        <v>3151</v>
      </c>
      <c r="C3153" s="1" t="s">
        <v>7261</v>
      </c>
      <c r="D3153" s="3">
        <v>3500</v>
      </c>
      <c r="E3153" s="4">
        <v>2646.5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76</v>
      </c>
      <c r="P3153">
        <f t="shared" si="197"/>
        <v>77.84</v>
      </c>
      <c r="Q3153" s="12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45" hidden="1" x14ac:dyDescent="0.25">
      <c r="A3154" s="10">
        <v>3152</v>
      </c>
      <c r="B3154" s="1" t="s">
        <v>3152</v>
      </c>
      <c r="C3154" s="1" t="s">
        <v>7262</v>
      </c>
      <c r="D3154" s="3">
        <v>2200</v>
      </c>
      <c r="E3154" s="4">
        <v>5086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231</v>
      </c>
      <c r="P3154">
        <f t="shared" si="197"/>
        <v>75.91</v>
      </c>
      <c r="Q3154" s="12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45" hidden="1" x14ac:dyDescent="0.25">
      <c r="A3155" s="10">
        <v>3153</v>
      </c>
      <c r="B3155" s="1" t="s">
        <v>3153</v>
      </c>
      <c r="C3155" s="1" t="s">
        <v>7263</v>
      </c>
      <c r="D3155" s="3">
        <v>3000</v>
      </c>
      <c r="E3155" s="4">
        <v>3330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111</v>
      </c>
      <c r="P3155">
        <f t="shared" si="197"/>
        <v>13.82</v>
      </c>
      <c r="Q3155" s="12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60" hidden="1" x14ac:dyDescent="0.25">
      <c r="A3156" s="10">
        <v>3154</v>
      </c>
      <c r="B3156" s="1" t="s">
        <v>3154</v>
      </c>
      <c r="C3156" s="1" t="s">
        <v>7264</v>
      </c>
      <c r="D3156" s="3">
        <v>7000</v>
      </c>
      <c r="E3156" s="4">
        <v>1000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14</v>
      </c>
      <c r="P3156">
        <f t="shared" si="197"/>
        <v>8.1300000000000008</v>
      </c>
      <c r="Q3156" s="12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45" hidden="1" x14ac:dyDescent="0.25">
      <c r="A3157" s="10">
        <v>3155</v>
      </c>
      <c r="B3157" s="1" t="s">
        <v>3155</v>
      </c>
      <c r="C3157" s="1" t="s">
        <v>7265</v>
      </c>
      <c r="D3157" s="3">
        <v>5000</v>
      </c>
      <c r="E3157" s="4">
        <v>1825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37</v>
      </c>
      <c r="P3157">
        <f t="shared" si="197"/>
        <v>6.04</v>
      </c>
      <c r="Q3157" s="12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60" hidden="1" x14ac:dyDescent="0.25">
      <c r="A3158" s="10">
        <v>3156</v>
      </c>
      <c r="B3158" s="1" t="s">
        <v>3156</v>
      </c>
      <c r="C3158" s="1" t="s">
        <v>7266</v>
      </c>
      <c r="D3158" s="3">
        <v>5500</v>
      </c>
      <c r="E3158" s="4">
        <v>1250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23</v>
      </c>
      <c r="P3158">
        <f t="shared" si="197"/>
        <v>14.04</v>
      </c>
      <c r="Q3158" s="12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30" hidden="1" x14ac:dyDescent="0.25">
      <c r="A3159" s="10">
        <v>3157</v>
      </c>
      <c r="B3159" s="1" t="s">
        <v>3157</v>
      </c>
      <c r="C3159" s="1" t="s">
        <v>7267</v>
      </c>
      <c r="D3159" s="3">
        <v>4000</v>
      </c>
      <c r="E3159" s="4">
        <v>2336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58</v>
      </c>
      <c r="P3159">
        <f t="shared" si="197"/>
        <v>56.98</v>
      </c>
      <c r="Q3159" s="12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30" hidden="1" x14ac:dyDescent="0.25">
      <c r="A3160" s="10">
        <v>3158</v>
      </c>
      <c r="B3160" s="1" t="s">
        <v>3158</v>
      </c>
      <c r="C3160" s="1" t="s">
        <v>7268</v>
      </c>
      <c r="D3160" s="3">
        <v>5000</v>
      </c>
      <c r="E3160" s="4">
        <v>1826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37</v>
      </c>
      <c r="P3160">
        <f t="shared" si="197"/>
        <v>26.46</v>
      </c>
      <c r="Q3160" s="12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45" hidden="1" x14ac:dyDescent="0.25">
      <c r="A3161" s="10">
        <v>3159</v>
      </c>
      <c r="B3161" s="1" t="s">
        <v>3159</v>
      </c>
      <c r="C3161" s="1" t="s">
        <v>7269</v>
      </c>
      <c r="D3161" s="3">
        <v>1500</v>
      </c>
      <c r="E3161" s="4">
        <v>8537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569</v>
      </c>
      <c r="P3161">
        <f t="shared" si="197"/>
        <v>164.17</v>
      </c>
      <c r="Q3161" s="12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5" hidden="1" x14ac:dyDescent="0.25">
      <c r="A3162" s="10">
        <v>3160</v>
      </c>
      <c r="B3162" s="1" t="s">
        <v>3160</v>
      </c>
      <c r="C3162" s="1" t="s">
        <v>7270</v>
      </c>
      <c r="D3162" s="3">
        <v>4500</v>
      </c>
      <c r="E3162" s="4">
        <v>2060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46</v>
      </c>
      <c r="P3162">
        <f t="shared" si="197"/>
        <v>36.14</v>
      </c>
      <c r="Q3162" s="12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60" hidden="1" x14ac:dyDescent="0.25">
      <c r="A3163" s="10">
        <v>3161</v>
      </c>
      <c r="B3163" s="1" t="s">
        <v>3161</v>
      </c>
      <c r="C3163" s="1" t="s">
        <v>7271</v>
      </c>
      <c r="D3163" s="3">
        <v>2000</v>
      </c>
      <c r="E3163" s="4">
        <v>6001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300</v>
      </c>
      <c r="P3163">
        <f t="shared" si="197"/>
        <v>81.09</v>
      </c>
      <c r="Q3163" s="12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60" hidden="1" x14ac:dyDescent="0.25">
      <c r="A3164" s="10">
        <v>3162</v>
      </c>
      <c r="B3164" s="1" t="s">
        <v>3162</v>
      </c>
      <c r="C3164" s="1" t="s">
        <v>7272</v>
      </c>
      <c r="D3164" s="3">
        <v>4000</v>
      </c>
      <c r="E3164" s="4">
        <v>2340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59</v>
      </c>
      <c r="P3164">
        <f t="shared" si="197"/>
        <v>37.14</v>
      </c>
      <c r="Q3164" s="12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45" hidden="1" x14ac:dyDescent="0.25">
      <c r="A3165" s="10">
        <v>3163</v>
      </c>
      <c r="B3165" s="1" t="s">
        <v>3163</v>
      </c>
      <c r="C3165" s="1" t="s">
        <v>7273</v>
      </c>
      <c r="D3165" s="3">
        <v>13000</v>
      </c>
      <c r="E3165" s="4">
        <v>225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2</v>
      </c>
      <c r="P3165">
        <f t="shared" si="197"/>
        <v>3.13</v>
      </c>
      <c r="Q3165" s="12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60" hidden="1" x14ac:dyDescent="0.25">
      <c r="A3166" s="10">
        <v>3164</v>
      </c>
      <c r="B3166" s="1" t="s">
        <v>3164</v>
      </c>
      <c r="C3166" s="1" t="s">
        <v>7274</v>
      </c>
      <c r="D3166" s="3">
        <v>2500</v>
      </c>
      <c r="E3166" s="4">
        <v>4530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181</v>
      </c>
      <c r="P3166">
        <f t="shared" si="197"/>
        <v>63.8</v>
      </c>
      <c r="Q3166" s="12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60" hidden="1" x14ac:dyDescent="0.25">
      <c r="A3167" s="10">
        <v>3165</v>
      </c>
      <c r="B3167" s="1" t="s">
        <v>3165</v>
      </c>
      <c r="C3167" s="1" t="s">
        <v>7275</v>
      </c>
      <c r="D3167" s="3">
        <v>750</v>
      </c>
      <c r="E3167" s="4">
        <v>21679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2891</v>
      </c>
      <c r="P3167">
        <f t="shared" si="197"/>
        <v>1032.33</v>
      </c>
      <c r="Q3167" s="12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60" hidden="1" x14ac:dyDescent="0.25">
      <c r="A3168" s="10">
        <v>3166</v>
      </c>
      <c r="B3168" s="1" t="s">
        <v>3166</v>
      </c>
      <c r="C3168" s="1" t="s">
        <v>7276</v>
      </c>
      <c r="D3168" s="3">
        <v>35000</v>
      </c>
      <c r="E3168" s="4">
        <v>10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0</v>
      </c>
      <c r="P3168">
        <f t="shared" si="197"/>
        <v>0.01</v>
      </c>
      <c r="Q3168" s="12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30" hidden="1" x14ac:dyDescent="0.25">
      <c r="A3169" s="10">
        <v>3167</v>
      </c>
      <c r="B3169" s="1" t="s">
        <v>3167</v>
      </c>
      <c r="C3169" s="1" t="s">
        <v>7277</v>
      </c>
      <c r="D3169" s="3">
        <v>3000</v>
      </c>
      <c r="E3169" s="4">
        <v>3335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111</v>
      </c>
      <c r="P3169">
        <f t="shared" si="197"/>
        <v>60.64</v>
      </c>
      <c r="Q3169" s="12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5" hidden="1" x14ac:dyDescent="0.25">
      <c r="A3170" s="10">
        <v>3168</v>
      </c>
      <c r="B3170" s="1" t="s">
        <v>3168</v>
      </c>
      <c r="C3170" s="1" t="s">
        <v>7278</v>
      </c>
      <c r="D3170" s="3">
        <v>2500</v>
      </c>
      <c r="E3170" s="4">
        <v>4545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182</v>
      </c>
      <c r="P3170">
        <f t="shared" si="197"/>
        <v>74.510000000000005</v>
      </c>
      <c r="Q3170" s="12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0" hidden="1" x14ac:dyDescent="0.25">
      <c r="A3171" s="10">
        <v>3169</v>
      </c>
      <c r="B3171" s="1" t="s">
        <v>3169</v>
      </c>
      <c r="C3171" s="1" t="s">
        <v>7279</v>
      </c>
      <c r="D3171" s="3">
        <v>8000</v>
      </c>
      <c r="E3171" s="4">
        <v>795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</v>
      </c>
      <c r="P3171">
        <f t="shared" si="197"/>
        <v>9.6999999999999993</v>
      </c>
      <c r="Q3171" s="12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45" hidden="1" x14ac:dyDescent="0.25">
      <c r="A3172" s="10">
        <v>3170</v>
      </c>
      <c r="B3172" s="1" t="s">
        <v>3170</v>
      </c>
      <c r="C3172" s="1" t="s">
        <v>7280</v>
      </c>
      <c r="D3172" s="3">
        <v>2000</v>
      </c>
      <c r="E3172" s="4">
        <v>6007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300</v>
      </c>
      <c r="P3172">
        <f t="shared" si="197"/>
        <v>84.61</v>
      </c>
      <c r="Q3172" s="12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60" hidden="1" x14ac:dyDescent="0.25">
      <c r="A3173" s="10">
        <v>3171</v>
      </c>
      <c r="B3173" s="1" t="s">
        <v>3171</v>
      </c>
      <c r="C3173" s="1" t="s">
        <v>7281</v>
      </c>
      <c r="D3173" s="3">
        <v>7000</v>
      </c>
      <c r="E3173" s="4">
        <v>1000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14</v>
      </c>
      <c r="P3173">
        <f t="shared" si="197"/>
        <v>8.5500000000000007</v>
      </c>
      <c r="Q3173" s="12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5" hidden="1" x14ac:dyDescent="0.25">
      <c r="A3174" s="10">
        <v>3172</v>
      </c>
      <c r="B3174" s="1" t="s">
        <v>3172</v>
      </c>
      <c r="C3174" s="1" t="s">
        <v>7282</v>
      </c>
      <c r="D3174" s="3">
        <v>2000</v>
      </c>
      <c r="E3174" s="4">
        <v>6019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301</v>
      </c>
      <c r="P3174">
        <f t="shared" si="197"/>
        <v>207.55</v>
      </c>
      <c r="Q3174" s="12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60" hidden="1" x14ac:dyDescent="0.25">
      <c r="A3175" s="10">
        <v>3173</v>
      </c>
      <c r="B3175" s="1" t="s">
        <v>3173</v>
      </c>
      <c r="C3175" s="1" t="s">
        <v>7283</v>
      </c>
      <c r="D3175" s="3">
        <v>10000</v>
      </c>
      <c r="E3175" s="4">
        <v>527.45000000000005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5</v>
      </c>
      <c r="P3175">
        <f t="shared" si="197"/>
        <v>7.13</v>
      </c>
      <c r="Q3175" s="12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60" hidden="1" x14ac:dyDescent="0.25">
      <c r="A3176" s="10">
        <v>3174</v>
      </c>
      <c r="B3176" s="1" t="s">
        <v>3174</v>
      </c>
      <c r="C3176" s="1" t="s">
        <v>7284</v>
      </c>
      <c r="D3176" s="3">
        <v>3000</v>
      </c>
      <c r="E3176" s="4">
        <v>3350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112</v>
      </c>
      <c r="P3176">
        <f t="shared" si="197"/>
        <v>145.65</v>
      </c>
      <c r="Q3176" s="12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60" hidden="1" x14ac:dyDescent="0.25">
      <c r="A3177" s="10">
        <v>3175</v>
      </c>
      <c r="B3177" s="1" t="s">
        <v>3175</v>
      </c>
      <c r="C3177" s="1" t="s">
        <v>7285</v>
      </c>
      <c r="D3177" s="3">
        <v>5000</v>
      </c>
      <c r="E3177" s="4">
        <v>1827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37</v>
      </c>
      <c r="P3177">
        <f t="shared" si="197"/>
        <v>30.45</v>
      </c>
      <c r="Q3177" s="12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60" hidden="1" x14ac:dyDescent="0.25">
      <c r="A3178" s="10">
        <v>3176</v>
      </c>
      <c r="B3178" s="1" t="s">
        <v>3176</v>
      </c>
      <c r="C3178" s="1" t="s">
        <v>7286</v>
      </c>
      <c r="D3178" s="3">
        <v>1900</v>
      </c>
      <c r="E3178" s="4">
        <v>6925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364</v>
      </c>
      <c r="P3178">
        <f t="shared" si="197"/>
        <v>125.91</v>
      </c>
      <c r="Q3178" s="12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5" hidden="1" x14ac:dyDescent="0.25">
      <c r="A3179" s="10">
        <v>3177</v>
      </c>
      <c r="B3179" s="1" t="s">
        <v>3177</v>
      </c>
      <c r="C3179" s="1" t="s">
        <v>7287</v>
      </c>
      <c r="D3179" s="3">
        <v>2500</v>
      </c>
      <c r="E3179" s="4">
        <v>4546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182</v>
      </c>
      <c r="P3179">
        <f t="shared" si="197"/>
        <v>89.14</v>
      </c>
      <c r="Q3179" s="12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60" hidden="1" x14ac:dyDescent="0.25">
      <c r="A3180" s="10">
        <v>3178</v>
      </c>
      <c r="B3180" s="1" t="s">
        <v>3178</v>
      </c>
      <c r="C3180" s="1" t="s">
        <v>7288</v>
      </c>
      <c r="D3180" s="3">
        <v>1500</v>
      </c>
      <c r="E3180" s="4">
        <v>8537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569</v>
      </c>
      <c r="P3180">
        <f t="shared" si="197"/>
        <v>109.45</v>
      </c>
      <c r="Q3180" s="12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45" hidden="1" x14ac:dyDescent="0.25">
      <c r="A3181" s="10">
        <v>3179</v>
      </c>
      <c r="B3181" s="1" t="s">
        <v>3179</v>
      </c>
      <c r="C3181" s="1" t="s">
        <v>7289</v>
      </c>
      <c r="D3181" s="3">
        <v>4200</v>
      </c>
      <c r="E3181" s="4">
        <v>2102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50</v>
      </c>
      <c r="P3181">
        <f t="shared" si="197"/>
        <v>33.9</v>
      </c>
      <c r="Q3181" s="12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45" hidden="1" x14ac:dyDescent="0.25">
      <c r="A3182" s="10">
        <v>3180</v>
      </c>
      <c r="B3182" s="1" t="s">
        <v>3180</v>
      </c>
      <c r="C3182" s="1" t="s">
        <v>7290</v>
      </c>
      <c r="D3182" s="3">
        <v>1200</v>
      </c>
      <c r="E3182" s="4">
        <v>10526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877</v>
      </c>
      <c r="P3182">
        <f t="shared" si="197"/>
        <v>233.91</v>
      </c>
      <c r="Q3182" s="12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60" hidden="1" x14ac:dyDescent="0.25">
      <c r="A3183" s="10">
        <v>3181</v>
      </c>
      <c r="B3183" s="1" t="s">
        <v>3181</v>
      </c>
      <c r="C3183" s="1" t="s">
        <v>7291</v>
      </c>
      <c r="D3183" s="3">
        <v>500</v>
      </c>
      <c r="E3183" s="4">
        <v>35389.129999999997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7078</v>
      </c>
      <c r="P3183">
        <f t="shared" si="197"/>
        <v>2359.2800000000002</v>
      </c>
      <c r="Q3183" s="12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60" hidden="1" x14ac:dyDescent="0.25">
      <c r="A3184" s="10">
        <v>3182</v>
      </c>
      <c r="B3184" s="1" t="s">
        <v>3182</v>
      </c>
      <c r="C3184" s="1" t="s">
        <v>7292</v>
      </c>
      <c r="D3184" s="3">
        <v>7000</v>
      </c>
      <c r="E3184" s="4">
        <v>1000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14</v>
      </c>
      <c r="P3184">
        <f t="shared" si="197"/>
        <v>6.62</v>
      </c>
      <c r="Q3184" s="12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0" ht="45" hidden="1" x14ac:dyDescent="0.25">
      <c r="A3185" s="10">
        <v>3183</v>
      </c>
      <c r="B3185" s="1" t="s">
        <v>3183</v>
      </c>
      <c r="C3185" s="1" t="s">
        <v>7293</v>
      </c>
      <c r="D3185" s="3">
        <v>2500</v>
      </c>
      <c r="E3185" s="4">
        <v>4550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182</v>
      </c>
      <c r="P3185">
        <f t="shared" si="197"/>
        <v>66.91</v>
      </c>
      <c r="Q3185" s="12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0" ht="45" hidden="1" x14ac:dyDescent="0.25">
      <c r="A3186" s="10">
        <v>3184</v>
      </c>
      <c r="B3186" s="1" t="s">
        <v>3184</v>
      </c>
      <c r="C3186" s="1" t="s">
        <v>7294</v>
      </c>
      <c r="D3186" s="3">
        <v>4300</v>
      </c>
      <c r="E3186" s="4">
        <v>2095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49</v>
      </c>
      <c r="P3186">
        <f t="shared" si="197"/>
        <v>45.54</v>
      </c>
      <c r="Q3186" s="12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0" ht="60" hidden="1" x14ac:dyDescent="0.25">
      <c r="A3187" s="10">
        <v>3185</v>
      </c>
      <c r="B3187" s="1" t="s">
        <v>3185</v>
      </c>
      <c r="C3187" s="1" t="s">
        <v>7295</v>
      </c>
      <c r="D3187" s="3">
        <v>1000</v>
      </c>
      <c r="E3187" s="4">
        <v>15265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1527</v>
      </c>
      <c r="P3187">
        <f t="shared" si="197"/>
        <v>636.04</v>
      </c>
      <c r="Q3187" s="12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0" ht="60" hidden="1" x14ac:dyDescent="0.25">
      <c r="A3188" s="10">
        <v>3186</v>
      </c>
      <c r="B3188" s="1" t="s">
        <v>3186</v>
      </c>
      <c r="C3188" s="1" t="s">
        <v>7296</v>
      </c>
      <c r="D3188" s="3">
        <v>3200</v>
      </c>
      <c r="E3188" s="4">
        <v>2925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91</v>
      </c>
      <c r="P3188">
        <f t="shared" si="197"/>
        <v>41.79</v>
      </c>
      <c r="Q3188" s="12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0" ht="60" hidden="1" x14ac:dyDescent="0.25">
      <c r="A3189" s="10">
        <v>3187</v>
      </c>
      <c r="B3189" s="1" t="s">
        <v>3187</v>
      </c>
      <c r="C3189" s="1" t="s">
        <v>7297</v>
      </c>
      <c r="D3189" s="3">
        <v>15000</v>
      </c>
      <c r="E3189" s="4">
        <v>185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</v>
      </c>
      <c r="P3189">
        <f t="shared" si="197"/>
        <v>0.76</v>
      </c>
      <c r="Q3189" s="12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0" ht="60" x14ac:dyDescent="0.25">
      <c r="A3190" s="10">
        <v>3188</v>
      </c>
      <c r="B3190" s="1" t="s">
        <v>3188</v>
      </c>
      <c r="C3190" s="1" t="s">
        <v>7298</v>
      </c>
      <c r="D3190" s="3">
        <v>200</v>
      </c>
      <c r="E3190" s="18">
        <v>129748.82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64874</v>
      </c>
      <c r="P3190">
        <f t="shared" si="197"/>
        <v>14416.54</v>
      </c>
      <c r="Q3190" s="12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</row>
    <row r="3191" spans="1:20" ht="60" hidden="1" x14ac:dyDescent="0.25">
      <c r="A3191" s="10">
        <v>3189</v>
      </c>
      <c r="B3191" s="1" t="s">
        <v>3189</v>
      </c>
      <c r="C3191" s="1" t="s">
        <v>7299</v>
      </c>
      <c r="D3191" s="3">
        <v>55000</v>
      </c>
      <c r="E3191" s="4">
        <v>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0</v>
      </c>
      <c r="P3191">
        <f t="shared" si="197"/>
        <v>0</v>
      </c>
      <c r="Q3191" s="12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0" ht="45" hidden="1" x14ac:dyDescent="0.25">
      <c r="A3192" s="10">
        <v>3190</v>
      </c>
      <c r="B3192" s="1" t="s">
        <v>3190</v>
      </c>
      <c r="C3192" s="1" t="s">
        <v>7300</v>
      </c>
      <c r="D3192" s="3">
        <v>4000</v>
      </c>
      <c r="E3192" s="4">
        <v>2340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59</v>
      </c>
      <c r="P3192">
        <f t="shared" si="197"/>
        <v>0</v>
      </c>
      <c r="Q3192" s="12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0" ht="45" hidden="1" x14ac:dyDescent="0.25">
      <c r="A3193" s="10">
        <v>3191</v>
      </c>
      <c r="B3193" s="1" t="s">
        <v>3191</v>
      </c>
      <c r="C3193" s="1" t="s">
        <v>7301</v>
      </c>
      <c r="D3193" s="3">
        <v>3750</v>
      </c>
      <c r="E3193" s="4">
        <v>2500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67</v>
      </c>
      <c r="P3193">
        <f t="shared" si="197"/>
        <v>625</v>
      </c>
      <c r="Q3193" s="12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0" ht="60" x14ac:dyDescent="0.25">
      <c r="A3194" s="10">
        <v>3192</v>
      </c>
      <c r="B3194" s="1" t="s">
        <v>3192</v>
      </c>
      <c r="C3194" s="1" t="s">
        <v>7302</v>
      </c>
      <c r="D3194" s="3">
        <v>10000</v>
      </c>
      <c r="E3194" s="18">
        <v>530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5</v>
      </c>
      <c r="P3194">
        <f t="shared" si="197"/>
        <v>66.25</v>
      </c>
      <c r="Q3194" s="12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</row>
    <row r="3195" spans="1:20" ht="45" x14ac:dyDescent="0.25">
      <c r="A3195" s="10">
        <v>3193</v>
      </c>
      <c r="B3195" s="1" t="s">
        <v>3193</v>
      </c>
      <c r="C3195" s="1" t="s">
        <v>7303</v>
      </c>
      <c r="D3195" s="3">
        <v>5000</v>
      </c>
      <c r="E3195" s="18">
        <v>1830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37</v>
      </c>
      <c r="P3195">
        <f t="shared" si="197"/>
        <v>76.25</v>
      </c>
      <c r="Q3195" s="12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</row>
    <row r="3196" spans="1:20" ht="60" hidden="1" x14ac:dyDescent="0.25">
      <c r="A3196" s="10">
        <v>3194</v>
      </c>
      <c r="B3196" s="1" t="s">
        <v>3194</v>
      </c>
      <c r="C3196" s="1" t="s">
        <v>7304</v>
      </c>
      <c r="D3196" s="3">
        <v>11000</v>
      </c>
      <c r="E3196" s="4">
        <v>300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3</v>
      </c>
      <c r="P3196">
        <f t="shared" si="197"/>
        <v>0</v>
      </c>
      <c r="Q3196" s="12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0" ht="60" hidden="1" x14ac:dyDescent="0.25">
      <c r="A3197" s="10">
        <v>3195</v>
      </c>
      <c r="B3197" s="1" t="s">
        <v>3195</v>
      </c>
      <c r="C3197" s="1" t="s">
        <v>7305</v>
      </c>
      <c r="D3197" s="3">
        <v>3500</v>
      </c>
      <c r="E3197" s="4">
        <v>2650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76</v>
      </c>
      <c r="P3197">
        <f t="shared" si="197"/>
        <v>67.95</v>
      </c>
      <c r="Q3197" s="12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0" ht="45" hidden="1" x14ac:dyDescent="0.25">
      <c r="A3198" s="10">
        <v>3196</v>
      </c>
      <c r="B3198" s="1" t="s">
        <v>3196</v>
      </c>
      <c r="C3198" s="1" t="s">
        <v>7306</v>
      </c>
      <c r="D3198" s="3">
        <v>3000000</v>
      </c>
      <c r="E3198" s="4">
        <v>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0</v>
      </c>
      <c r="Q3198" s="12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0" ht="45" hidden="1" x14ac:dyDescent="0.25">
      <c r="A3199" s="10">
        <v>3197</v>
      </c>
      <c r="B3199" s="1" t="s">
        <v>3197</v>
      </c>
      <c r="C3199" s="1" t="s">
        <v>7307</v>
      </c>
      <c r="D3199" s="3">
        <v>10000</v>
      </c>
      <c r="E3199" s="4">
        <v>530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5</v>
      </c>
      <c r="P3199">
        <f t="shared" si="197"/>
        <v>132.5</v>
      </c>
      <c r="Q3199" s="12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0" ht="60" hidden="1" x14ac:dyDescent="0.25">
      <c r="A3200" s="10">
        <v>3198</v>
      </c>
      <c r="B3200" s="1" t="s">
        <v>3198</v>
      </c>
      <c r="C3200" s="1" t="s">
        <v>7308</v>
      </c>
      <c r="D3200" s="3">
        <v>30000</v>
      </c>
      <c r="E3200" s="4">
        <v>16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5.33</v>
      </c>
      <c r="Q3200" s="12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0" ht="45" hidden="1" x14ac:dyDescent="0.25">
      <c r="A3201" s="10">
        <v>3199</v>
      </c>
      <c r="B3201" s="1" t="s">
        <v>3199</v>
      </c>
      <c r="C3201" s="1" t="s">
        <v>7309</v>
      </c>
      <c r="D3201" s="3">
        <v>5000</v>
      </c>
      <c r="E3201" s="4">
        <v>1830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37</v>
      </c>
      <c r="P3201">
        <f t="shared" si="197"/>
        <v>34.53</v>
      </c>
      <c r="Q3201" s="12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0" ht="60" hidden="1" x14ac:dyDescent="0.25">
      <c r="A3202" s="10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2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0" ht="60" x14ac:dyDescent="0.25">
      <c r="A3203" s="10">
        <v>3201</v>
      </c>
      <c r="B3203" s="1" t="s">
        <v>3201</v>
      </c>
      <c r="C3203" s="1" t="s">
        <v>7311</v>
      </c>
      <c r="D3203" s="3">
        <v>2000</v>
      </c>
      <c r="E3203" s="18">
        <v>6019.01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301</v>
      </c>
      <c r="P3203">
        <f t="shared" ref="P3203:P3266" si="201">IFERROR(ROUND(E3203/L3203,2),0)</f>
        <v>3009.51</v>
      </c>
      <c r="Q3203" s="12" t="s">
        <v>8315</v>
      </c>
      <c r="R3203" t="s">
        <v>8357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5" hidden="1" x14ac:dyDescent="0.25">
      <c r="A3204" s="10">
        <v>3202</v>
      </c>
      <c r="B3204" s="1" t="s">
        <v>3202</v>
      </c>
      <c r="C3204" s="1" t="s">
        <v>7312</v>
      </c>
      <c r="D3204" s="3">
        <v>5000</v>
      </c>
      <c r="E3204" s="4">
        <v>1831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37</v>
      </c>
      <c r="P3204">
        <f t="shared" si="201"/>
        <v>73.239999999999995</v>
      </c>
      <c r="Q3204" s="12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45" hidden="1" x14ac:dyDescent="0.25">
      <c r="A3205" s="10">
        <v>3203</v>
      </c>
      <c r="B3205" s="1" t="s">
        <v>3203</v>
      </c>
      <c r="C3205" s="1" t="s">
        <v>7313</v>
      </c>
      <c r="D3205" s="3">
        <v>1000</v>
      </c>
      <c r="E3205" s="4">
        <v>15273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1527</v>
      </c>
      <c r="P3205">
        <f t="shared" si="201"/>
        <v>2545.5</v>
      </c>
      <c r="Q3205" s="12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60" hidden="1" x14ac:dyDescent="0.25">
      <c r="A3206" s="10">
        <v>3204</v>
      </c>
      <c r="B3206" s="1" t="s">
        <v>3204</v>
      </c>
      <c r="C3206" s="1" t="s">
        <v>7314</v>
      </c>
      <c r="D3206" s="3">
        <v>500</v>
      </c>
      <c r="E3206" s="4">
        <v>35640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7128</v>
      </c>
      <c r="P3206">
        <f t="shared" si="201"/>
        <v>0</v>
      </c>
      <c r="Q3206" s="12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60" x14ac:dyDescent="0.25">
      <c r="A3207" s="10">
        <v>3205</v>
      </c>
      <c r="B3207" s="1" t="s">
        <v>3205</v>
      </c>
      <c r="C3207" s="1" t="s">
        <v>7315</v>
      </c>
      <c r="D3207" s="3">
        <v>8000</v>
      </c>
      <c r="E3207" s="18">
        <v>796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10</v>
      </c>
      <c r="P3207">
        <f t="shared" si="201"/>
        <v>66.33</v>
      </c>
      <c r="Q3207" s="12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60" hidden="1" x14ac:dyDescent="0.25">
      <c r="A3208" s="10">
        <v>3206</v>
      </c>
      <c r="B3208" s="1" t="s">
        <v>3206</v>
      </c>
      <c r="C3208" s="1" t="s">
        <v>7316</v>
      </c>
      <c r="D3208" s="3">
        <v>5000</v>
      </c>
      <c r="E3208" s="4">
        <v>1835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37</v>
      </c>
      <c r="P3208">
        <f t="shared" si="201"/>
        <v>0</v>
      </c>
      <c r="Q3208" s="12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60" hidden="1" x14ac:dyDescent="0.25">
      <c r="A3209" s="10">
        <v>3207</v>
      </c>
      <c r="B3209" s="1" t="s">
        <v>3207</v>
      </c>
      <c r="C3209" s="1" t="s">
        <v>7317</v>
      </c>
      <c r="D3209" s="3">
        <v>5500</v>
      </c>
      <c r="E3209" s="4">
        <v>1251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23</v>
      </c>
      <c r="P3209">
        <f t="shared" si="201"/>
        <v>34.75</v>
      </c>
      <c r="Q3209" s="12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5" hidden="1" x14ac:dyDescent="0.25">
      <c r="A3210" s="10">
        <v>3208</v>
      </c>
      <c r="B3210" s="1" t="s">
        <v>3208</v>
      </c>
      <c r="C3210" s="1" t="s">
        <v>7318</v>
      </c>
      <c r="D3210" s="3">
        <v>5000</v>
      </c>
      <c r="E3210" s="4">
        <v>1839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37</v>
      </c>
      <c r="P3210">
        <f t="shared" si="201"/>
        <v>22.43</v>
      </c>
      <c r="Q3210" s="12" t="s">
        <v>8315</v>
      </c>
      <c r="R3210" t="s">
        <v>8316</v>
      </c>
      <c r="S3210" s="14">
        <f t="shared" si="202"/>
        <v>41827.605057870373</v>
      </c>
      <c r="T3210" s="14">
        <f t="shared" si="203"/>
        <v>41848.605057870373</v>
      </c>
    </row>
    <row r="3211" spans="1:20" ht="45" hidden="1" x14ac:dyDescent="0.25">
      <c r="A3211" s="10">
        <v>3209</v>
      </c>
      <c r="B3211" s="1" t="s">
        <v>3209</v>
      </c>
      <c r="C3211" s="1" t="s">
        <v>7319</v>
      </c>
      <c r="D3211" s="3">
        <v>9500</v>
      </c>
      <c r="E3211" s="4">
        <v>605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6</v>
      </c>
      <c r="P3211">
        <f t="shared" si="201"/>
        <v>2.68</v>
      </c>
      <c r="Q3211" s="12" t="s">
        <v>8315</v>
      </c>
      <c r="R3211" t="s">
        <v>8316</v>
      </c>
      <c r="S3211" s="14">
        <f t="shared" si="202"/>
        <v>41778.637245370373</v>
      </c>
      <c r="T3211" s="14">
        <f t="shared" si="203"/>
        <v>41810.958333333336</v>
      </c>
    </row>
    <row r="3212" spans="1:20" ht="60" hidden="1" x14ac:dyDescent="0.25">
      <c r="A3212" s="10">
        <v>3210</v>
      </c>
      <c r="B3212" s="1" t="s">
        <v>3210</v>
      </c>
      <c r="C3212" s="1" t="s">
        <v>7320</v>
      </c>
      <c r="D3212" s="3">
        <v>3000</v>
      </c>
      <c r="E3212" s="4">
        <v>3350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112</v>
      </c>
      <c r="P3212">
        <f t="shared" si="201"/>
        <v>55.83</v>
      </c>
      <c r="Q3212" s="12" t="s">
        <v>8315</v>
      </c>
      <c r="R3212" t="s">
        <v>8316</v>
      </c>
      <c r="S3212" s="14">
        <f t="shared" si="202"/>
        <v>41013.936562499999</v>
      </c>
      <c r="T3212" s="14">
        <f t="shared" si="203"/>
        <v>41061.165972222225</v>
      </c>
    </row>
    <row r="3213" spans="1:20" ht="60" hidden="1" x14ac:dyDescent="0.25">
      <c r="A3213" s="10">
        <v>3211</v>
      </c>
      <c r="B3213" s="1" t="s">
        <v>3211</v>
      </c>
      <c r="C3213" s="1" t="s">
        <v>7321</v>
      </c>
      <c r="D3213" s="3">
        <v>23000</v>
      </c>
      <c r="E3213" s="4">
        <v>45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0</v>
      </c>
      <c r="P3213">
        <f t="shared" si="201"/>
        <v>0.14000000000000001</v>
      </c>
      <c r="Q3213" s="12" t="s">
        <v>8315</v>
      </c>
      <c r="R3213" t="s">
        <v>8316</v>
      </c>
      <c r="S3213" s="14">
        <f t="shared" si="202"/>
        <v>41834.586574074077</v>
      </c>
      <c r="T3213" s="14">
        <f t="shared" si="203"/>
        <v>41866.083333333336</v>
      </c>
    </row>
    <row r="3214" spans="1:20" ht="30" hidden="1" x14ac:dyDescent="0.25">
      <c r="A3214" s="10">
        <v>3212</v>
      </c>
      <c r="B3214" s="1" t="s">
        <v>3212</v>
      </c>
      <c r="C3214" s="1" t="s">
        <v>7322</v>
      </c>
      <c r="D3214" s="3">
        <v>4000</v>
      </c>
      <c r="E3214" s="4">
        <v>2345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59</v>
      </c>
      <c r="P3214">
        <f t="shared" si="201"/>
        <v>24.95</v>
      </c>
      <c r="Q3214" s="12" t="s">
        <v>8315</v>
      </c>
      <c r="R3214" t="s">
        <v>8316</v>
      </c>
      <c r="S3214" s="14">
        <f t="shared" si="202"/>
        <v>41829.795729166668</v>
      </c>
      <c r="T3214" s="14">
        <f t="shared" si="203"/>
        <v>41859.795729166668</v>
      </c>
    </row>
    <row r="3215" spans="1:20" ht="60" hidden="1" x14ac:dyDescent="0.25">
      <c r="A3215" s="10">
        <v>3213</v>
      </c>
      <c r="B3215" s="1" t="s">
        <v>3213</v>
      </c>
      <c r="C3215" s="1" t="s">
        <v>7323</v>
      </c>
      <c r="D3215" s="3">
        <v>6000</v>
      </c>
      <c r="E3215" s="4">
        <v>1145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19</v>
      </c>
      <c r="P3215">
        <f t="shared" si="201"/>
        <v>24.36</v>
      </c>
      <c r="Q3215" s="12" t="s">
        <v>8315</v>
      </c>
      <c r="R3215" t="s">
        <v>8316</v>
      </c>
      <c r="S3215" s="14">
        <f t="shared" si="202"/>
        <v>42171.763414351852</v>
      </c>
      <c r="T3215" s="14">
        <f t="shared" si="203"/>
        <v>42211.763414351852</v>
      </c>
    </row>
    <row r="3216" spans="1:20" ht="60" hidden="1" x14ac:dyDescent="0.25">
      <c r="A3216" s="10">
        <v>3214</v>
      </c>
      <c r="B3216" s="1" t="s">
        <v>3214</v>
      </c>
      <c r="C3216" s="1" t="s">
        <v>7324</v>
      </c>
      <c r="D3216" s="3">
        <v>12000</v>
      </c>
      <c r="E3216" s="4">
        <v>280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2</v>
      </c>
      <c r="P3216">
        <f t="shared" si="201"/>
        <v>2.4300000000000002</v>
      </c>
      <c r="Q3216" s="12" t="s">
        <v>8315</v>
      </c>
      <c r="R3216" t="s">
        <v>8316</v>
      </c>
      <c r="S3216" s="14">
        <f t="shared" si="202"/>
        <v>42337.792511574073</v>
      </c>
      <c r="T3216" s="14">
        <f t="shared" si="203"/>
        <v>42374.996527777781</v>
      </c>
    </row>
    <row r="3217" spans="1:20" ht="60" hidden="1" x14ac:dyDescent="0.25">
      <c r="A3217" s="10">
        <v>3215</v>
      </c>
      <c r="B3217" s="1" t="s">
        <v>3215</v>
      </c>
      <c r="C3217" s="1" t="s">
        <v>7325</v>
      </c>
      <c r="D3217" s="3">
        <v>35000</v>
      </c>
      <c r="E3217" s="4">
        <v>10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0</v>
      </c>
      <c r="P3217">
        <f t="shared" si="201"/>
        <v>7.0000000000000007E-2</v>
      </c>
      <c r="Q3217" s="12" t="s">
        <v>8315</v>
      </c>
      <c r="R3217" t="s">
        <v>8316</v>
      </c>
      <c r="S3217" s="14">
        <f t="shared" si="202"/>
        <v>42219.665173611109</v>
      </c>
      <c r="T3217" s="14">
        <f t="shared" si="203"/>
        <v>42257.165972222225</v>
      </c>
    </row>
    <row r="3218" spans="1:20" ht="60" hidden="1" x14ac:dyDescent="0.25">
      <c r="A3218" s="10">
        <v>3216</v>
      </c>
      <c r="B3218" s="1" t="s">
        <v>3216</v>
      </c>
      <c r="C3218" s="1" t="s">
        <v>7326</v>
      </c>
      <c r="D3218" s="3">
        <v>2000</v>
      </c>
      <c r="E3218" s="4">
        <v>6020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301</v>
      </c>
      <c r="P3218">
        <f t="shared" si="201"/>
        <v>172</v>
      </c>
      <c r="Q3218" s="12" t="s">
        <v>8315</v>
      </c>
      <c r="R3218" t="s">
        <v>8316</v>
      </c>
      <c r="S3218" s="14">
        <f t="shared" si="202"/>
        <v>42165.462627314817</v>
      </c>
      <c r="T3218" s="14">
        <f t="shared" si="203"/>
        <v>42196.604166666672</v>
      </c>
    </row>
    <row r="3219" spans="1:20" ht="45" hidden="1" x14ac:dyDescent="0.25">
      <c r="A3219" s="10">
        <v>3217</v>
      </c>
      <c r="B3219" s="1" t="s">
        <v>3217</v>
      </c>
      <c r="C3219" s="1" t="s">
        <v>7327</v>
      </c>
      <c r="D3219" s="3">
        <v>4500</v>
      </c>
      <c r="E3219" s="4">
        <v>2060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46</v>
      </c>
      <c r="P3219">
        <f t="shared" si="201"/>
        <v>19.809999999999999</v>
      </c>
      <c r="Q3219" s="12" t="s">
        <v>8315</v>
      </c>
      <c r="R3219" t="s">
        <v>8316</v>
      </c>
      <c r="S3219" s="14">
        <f t="shared" si="202"/>
        <v>42648.546111111107</v>
      </c>
      <c r="T3219" s="14">
        <f t="shared" si="203"/>
        <v>42678.546111111107</v>
      </c>
    </row>
    <row r="3220" spans="1:20" ht="60" hidden="1" x14ac:dyDescent="0.25">
      <c r="A3220" s="10">
        <v>3218</v>
      </c>
      <c r="B3220" s="1" t="s">
        <v>3218</v>
      </c>
      <c r="C3220" s="1" t="s">
        <v>7328</v>
      </c>
      <c r="D3220" s="3">
        <v>12000</v>
      </c>
      <c r="E3220" s="4">
        <v>280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2</v>
      </c>
      <c r="P3220">
        <f t="shared" si="201"/>
        <v>1.52</v>
      </c>
      <c r="Q3220" s="12" t="s">
        <v>8315</v>
      </c>
      <c r="R3220" t="s">
        <v>8316</v>
      </c>
      <c r="S3220" s="14">
        <f t="shared" si="202"/>
        <v>41971.002152777779</v>
      </c>
      <c r="T3220" s="14">
        <f t="shared" si="203"/>
        <v>42004</v>
      </c>
    </row>
    <row r="3221" spans="1:20" ht="45" hidden="1" x14ac:dyDescent="0.25">
      <c r="A3221" s="10">
        <v>3219</v>
      </c>
      <c r="B3221" s="1" t="s">
        <v>3219</v>
      </c>
      <c r="C3221" s="1" t="s">
        <v>7329</v>
      </c>
      <c r="D3221" s="3">
        <v>20000</v>
      </c>
      <c r="E3221" s="4">
        <v>80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0</v>
      </c>
      <c r="P3221">
        <f t="shared" si="201"/>
        <v>0.67</v>
      </c>
      <c r="Q3221" s="12" t="s">
        <v>8315</v>
      </c>
      <c r="R3221" t="s">
        <v>8316</v>
      </c>
      <c r="S3221" s="14">
        <f t="shared" si="202"/>
        <v>42050.983182870375</v>
      </c>
      <c r="T3221" s="14">
        <f t="shared" si="203"/>
        <v>42085.941516203704</v>
      </c>
    </row>
    <row r="3222" spans="1:20" ht="30" hidden="1" x14ac:dyDescent="0.25">
      <c r="A3222" s="10">
        <v>3220</v>
      </c>
      <c r="B3222" s="1" t="s">
        <v>3220</v>
      </c>
      <c r="C3222" s="1" t="s">
        <v>7330</v>
      </c>
      <c r="D3222" s="3">
        <v>15000</v>
      </c>
      <c r="E3222" s="4">
        <v>186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</v>
      </c>
      <c r="P3222">
        <f t="shared" si="201"/>
        <v>3.15</v>
      </c>
      <c r="Q3222" s="12" t="s">
        <v>8315</v>
      </c>
      <c r="R3222" t="s">
        <v>8316</v>
      </c>
      <c r="S3222" s="14">
        <f t="shared" si="202"/>
        <v>42772.833379629628</v>
      </c>
      <c r="T3222" s="14">
        <f t="shared" si="203"/>
        <v>42806.875</v>
      </c>
    </row>
    <row r="3223" spans="1:20" ht="60" hidden="1" x14ac:dyDescent="0.25">
      <c r="A3223" s="10">
        <v>3221</v>
      </c>
      <c r="B3223" s="1" t="s">
        <v>3221</v>
      </c>
      <c r="C3223" s="1" t="s">
        <v>7331</v>
      </c>
      <c r="D3223" s="3">
        <v>4000</v>
      </c>
      <c r="E3223" s="4">
        <v>2355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59</v>
      </c>
      <c r="P3223">
        <f t="shared" si="201"/>
        <v>20.84</v>
      </c>
      <c r="Q3223" s="12" t="s">
        <v>8315</v>
      </c>
      <c r="R3223" t="s">
        <v>8316</v>
      </c>
      <c r="S3223" s="14">
        <f t="shared" si="202"/>
        <v>42155.696793981479</v>
      </c>
      <c r="T3223" s="14">
        <f t="shared" si="203"/>
        <v>42190.696793981479</v>
      </c>
    </row>
    <row r="3224" spans="1:20" ht="45" hidden="1" x14ac:dyDescent="0.25">
      <c r="A3224" s="10">
        <v>3222</v>
      </c>
      <c r="B3224" s="1" t="s">
        <v>3222</v>
      </c>
      <c r="C3224" s="1" t="s">
        <v>7332</v>
      </c>
      <c r="D3224" s="3">
        <v>2500</v>
      </c>
      <c r="E3224" s="4">
        <v>4559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182</v>
      </c>
      <c r="P3224">
        <f t="shared" si="201"/>
        <v>54.27</v>
      </c>
      <c r="Q3224" s="12" t="s">
        <v>8315</v>
      </c>
      <c r="R3224" t="s">
        <v>8316</v>
      </c>
      <c r="S3224" s="14">
        <f t="shared" si="202"/>
        <v>42270.582141203704</v>
      </c>
      <c r="T3224" s="14">
        <f t="shared" si="203"/>
        <v>42301.895138888889</v>
      </c>
    </row>
    <row r="3225" spans="1:20" ht="30" hidden="1" x14ac:dyDescent="0.25">
      <c r="A3225" s="10">
        <v>3223</v>
      </c>
      <c r="B3225" s="1" t="s">
        <v>3223</v>
      </c>
      <c r="C3225" s="1" t="s">
        <v>7333</v>
      </c>
      <c r="D3225" s="3">
        <v>3100</v>
      </c>
      <c r="E3225" s="4">
        <v>2932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95</v>
      </c>
      <c r="P3225">
        <f t="shared" si="201"/>
        <v>39.619999999999997</v>
      </c>
      <c r="Q3225" s="12" t="s">
        <v>8315</v>
      </c>
      <c r="R3225" t="s">
        <v>8316</v>
      </c>
      <c r="S3225" s="14">
        <f t="shared" si="202"/>
        <v>42206.835370370376</v>
      </c>
      <c r="T3225" s="14">
        <f t="shared" si="203"/>
        <v>42236.835370370376</v>
      </c>
    </row>
    <row r="3226" spans="1:20" ht="60" hidden="1" x14ac:dyDescent="0.25">
      <c r="A3226" s="10">
        <v>3224</v>
      </c>
      <c r="B3226" s="1" t="s">
        <v>3224</v>
      </c>
      <c r="C3226" s="1" t="s">
        <v>7334</v>
      </c>
      <c r="D3226" s="3">
        <v>30000</v>
      </c>
      <c r="E3226" s="4">
        <v>16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0</v>
      </c>
      <c r="P3226">
        <f t="shared" si="201"/>
        <v>7.0000000000000007E-2</v>
      </c>
      <c r="Q3226" s="12" t="s">
        <v>8315</v>
      </c>
      <c r="R3226" t="s">
        <v>8316</v>
      </c>
      <c r="S3226" s="14">
        <f t="shared" si="202"/>
        <v>42697.850844907407</v>
      </c>
      <c r="T3226" s="14">
        <f t="shared" si="203"/>
        <v>42745.208333333328</v>
      </c>
    </row>
    <row r="3227" spans="1:20" ht="45" hidden="1" x14ac:dyDescent="0.25">
      <c r="A3227" s="10">
        <v>3225</v>
      </c>
      <c r="B3227" s="1" t="s">
        <v>3225</v>
      </c>
      <c r="C3227" s="1" t="s">
        <v>7335</v>
      </c>
      <c r="D3227" s="3">
        <v>2000</v>
      </c>
      <c r="E3227" s="4">
        <v>6025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301</v>
      </c>
      <c r="P3227">
        <f t="shared" si="201"/>
        <v>154.49</v>
      </c>
      <c r="Q3227" s="12" t="s">
        <v>8315</v>
      </c>
      <c r="R3227" t="s">
        <v>8316</v>
      </c>
      <c r="S3227" s="14">
        <f t="shared" si="202"/>
        <v>42503.559467592597</v>
      </c>
      <c r="T3227" s="14">
        <f t="shared" si="203"/>
        <v>42524.875</v>
      </c>
    </row>
    <row r="3228" spans="1:20" ht="45" hidden="1" x14ac:dyDescent="0.25">
      <c r="A3228" s="10">
        <v>3226</v>
      </c>
      <c r="B3228" s="1" t="s">
        <v>3226</v>
      </c>
      <c r="C3228" s="1" t="s">
        <v>7336</v>
      </c>
      <c r="D3228" s="3">
        <v>1200</v>
      </c>
      <c r="E3228" s="4">
        <v>10550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879</v>
      </c>
      <c r="P3228">
        <f t="shared" si="201"/>
        <v>502.38</v>
      </c>
      <c r="Q3228" s="12" t="s">
        <v>8315</v>
      </c>
      <c r="R3228" t="s">
        <v>8316</v>
      </c>
      <c r="S3228" s="14">
        <f t="shared" si="202"/>
        <v>42277.583472222221</v>
      </c>
      <c r="T3228" s="14">
        <f t="shared" si="203"/>
        <v>42307.583472222221</v>
      </c>
    </row>
    <row r="3229" spans="1:20" ht="60" hidden="1" x14ac:dyDescent="0.25">
      <c r="A3229" s="10">
        <v>3227</v>
      </c>
      <c r="B3229" s="1" t="s">
        <v>3227</v>
      </c>
      <c r="C3229" s="1" t="s">
        <v>7337</v>
      </c>
      <c r="D3229" s="3">
        <v>1200</v>
      </c>
      <c r="E3229" s="4">
        <v>10554.11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880</v>
      </c>
      <c r="P3229">
        <f t="shared" si="201"/>
        <v>351.8</v>
      </c>
      <c r="Q3229" s="12" t="s">
        <v>8315</v>
      </c>
      <c r="R3229" t="s">
        <v>8316</v>
      </c>
      <c r="S3229" s="14">
        <f t="shared" si="202"/>
        <v>42722.882361111115</v>
      </c>
      <c r="T3229" s="14">
        <f t="shared" si="203"/>
        <v>42752.882361111115</v>
      </c>
    </row>
    <row r="3230" spans="1:20" ht="30" hidden="1" x14ac:dyDescent="0.25">
      <c r="A3230" s="10">
        <v>3228</v>
      </c>
      <c r="B3230" s="1" t="s">
        <v>3228</v>
      </c>
      <c r="C3230" s="1" t="s">
        <v>7338</v>
      </c>
      <c r="D3230" s="3">
        <v>7000</v>
      </c>
      <c r="E3230" s="4">
        <v>1000.01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14</v>
      </c>
      <c r="P3230">
        <f t="shared" si="201"/>
        <v>27.03</v>
      </c>
      <c r="Q3230" s="12" t="s">
        <v>8315</v>
      </c>
      <c r="R3230" t="s">
        <v>8316</v>
      </c>
      <c r="S3230" s="14">
        <f t="shared" si="202"/>
        <v>42323.70930555556</v>
      </c>
      <c r="T3230" s="14">
        <f t="shared" si="203"/>
        <v>42355.207638888889</v>
      </c>
    </row>
    <row r="3231" spans="1:20" ht="45" hidden="1" x14ac:dyDescent="0.25">
      <c r="A3231" s="10">
        <v>3229</v>
      </c>
      <c r="B3231" s="1" t="s">
        <v>3229</v>
      </c>
      <c r="C3231" s="1" t="s">
        <v>7339</v>
      </c>
      <c r="D3231" s="3">
        <v>20000</v>
      </c>
      <c r="E3231" s="4">
        <v>80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0</v>
      </c>
      <c r="P3231">
        <f t="shared" si="201"/>
        <v>0.4</v>
      </c>
      <c r="Q3231" s="12" t="s">
        <v>8315</v>
      </c>
      <c r="R3231" t="s">
        <v>8316</v>
      </c>
      <c r="S3231" s="14">
        <f t="shared" si="202"/>
        <v>41933.291643518518</v>
      </c>
      <c r="T3231" s="14">
        <f t="shared" si="203"/>
        <v>41963.333310185189</v>
      </c>
    </row>
    <row r="3232" spans="1:20" ht="60" hidden="1" x14ac:dyDescent="0.25">
      <c r="A3232" s="10">
        <v>3230</v>
      </c>
      <c r="B3232" s="1" t="s">
        <v>3230</v>
      </c>
      <c r="C3232" s="1" t="s">
        <v>7340</v>
      </c>
      <c r="D3232" s="3">
        <v>2600</v>
      </c>
      <c r="E3232" s="4">
        <v>3925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151</v>
      </c>
      <c r="P3232">
        <f t="shared" si="201"/>
        <v>106.08</v>
      </c>
      <c r="Q3232" s="12" t="s">
        <v>8315</v>
      </c>
      <c r="R3232" t="s">
        <v>8316</v>
      </c>
      <c r="S3232" s="14">
        <f t="shared" si="202"/>
        <v>41898.168125000004</v>
      </c>
      <c r="T3232" s="14">
        <f t="shared" si="203"/>
        <v>41913.165972222225</v>
      </c>
    </row>
    <row r="3233" spans="1:20" ht="45" hidden="1" x14ac:dyDescent="0.25">
      <c r="A3233" s="10">
        <v>3231</v>
      </c>
      <c r="B3233" s="1" t="s">
        <v>3231</v>
      </c>
      <c r="C3233" s="1" t="s">
        <v>7341</v>
      </c>
      <c r="D3233" s="3">
        <v>1000</v>
      </c>
      <c r="E3233" s="4">
        <v>15281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1528</v>
      </c>
      <c r="P3233">
        <f t="shared" si="201"/>
        <v>545.75</v>
      </c>
      <c r="Q3233" s="12" t="s">
        <v>8315</v>
      </c>
      <c r="R3233" t="s">
        <v>8316</v>
      </c>
      <c r="S3233" s="14">
        <f t="shared" si="202"/>
        <v>42446.943831018521</v>
      </c>
      <c r="T3233" s="14">
        <f t="shared" si="203"/>
        <v>42476.943831018521</v>
      </c>
    </row>
    <row r="3234" spans="1:20" ht="45" hidden="1" x14ac:dyDescent="0.25">
      <c r="A3234" s="10">
        <v>3232</v>
      </c>
      <c r="B3234" s="1" t="s">
        <v>3232</v>
      </c>
      <c r="C3234" s="1" t="s">
        <v>7342</v>
      </c>
      <c r="D3234" s="3">
        <v>1000</v>
      </c>
      <c r="E3234" s="4">
        <v>15285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1529</v>
      </c>
      <c r="P3234">
        <f t="shared" si="201"/>
        <v>587.88</v>
      </c>
      <c r="Q3234" s="12" t="s">
        <v>8315</v>
      </c>
      <c r="R3234" t="s">
        <v>8316</v>
      </c>
      <c r="S3234" s="14">
        <f t="shared" si="202"/>
        <v>42463.81385416667</v>
      </c>
      <c r="T3234" s="14">
        <f t="shared" si="203"/>
        <v>42494.165972222225</v>
      </c>
    </row>
    <row r="3235" spans="1:20" ht="45" hidden="1" x14ac:dyDescent="0.25">
      <c r="A3235" s="10">
        <v>3233</v>
      </c>
      <c r="B3235" s="1" t="s">
        <v>3233</v>
      </c>
      <c r="C3235" s="1" t="s">
        <v>7343</v>
      </c>
      <c r="D3235" s="3">
        <v>5000</v>
      </c>
      <c r="E3235" s="4">
        <v>1841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37</v>
      </c>
      <c r="P3235">
        <f t="shared" si="201"/>
        <v>30.18</v>
      </c>
      <c r="Q3235" s="12" t="s">
        <v>8315</v>
      </c>
      <c r="R3235" t="s">
        <v>8316</v>
      </c>
      <c r="S3235" s="14">
        <f t="shared" si="202"/>
        <v>42766.805034722223</v>
      </c>
      <c r="T3235" s="14">
        <f t="shared" si="203"/>
        <v>42796.805034722223</v>
      </c>
    </row>
    <row r="3236" spans="1:20" ht="60" hidden="1" x14ac:dyDescent="0.25">
      <c r="A3236" s="10">
        <v>3234</v>
      </c>
      <c r="B3236" s="1" t="s">
        <v>3234</v>
      </c>
      <c r="C3236" s="1" t="s">
        <v>7344</v>
      </c>
      <c r="D3236" s="3">
        <v>4000</v>
      </c>
      <c r="E3236" s="4">
        <v>2355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59</v>
      </c>
      <c r="P3236">
        <f t="shared" si="201"/>
        <v>20.48</v>
      </c>
      <c r="Q3236" s="12" t="s">
        <v>8315</v>
      </c>
      <c r="R3236" t="s">
        <v>8316</v>
      </c>
      <c r="S3236" s="14">
        <f t="shared" si="202"/>
        <v>42734.789444444439</v>
      </c>
      <c r="T3236" s="14">
        <f t="shared" si="203"/>
        <v>42767.979861111111</v>
      </c>
    </row>
    <row r="3237" spans="1:20" ht="60" hidden="1" x14ac:dyDescent="0.25">
      <c r="A3237" s="10">
        <v>3235</v>
      </c>
      <c r="B3237" s="1" t="s">
        <v>3235</v>
      </c>
      <c r="C3237" s="1" t="s">
        <v>7345</v>
      </c>
      <c r="D3237" s="3">
        <v>15000</v>
      </c>
      <c r="E3237" s="4">
        <v>187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</v>
      </c>
      <c r="P3237">
        <f t="shared" si="201"/>
        <v>1.03</v>
      </c>
      <c r="Q3237" s="12" t="s">
        <v>8315</v>
      </c>
      <c r="R3237" t="s">
        <v>8316</v>
      </c>
      <c r="S3237" s="14">
        <f t="shared" si="202"/>
        <v>42522.347812499997</v>
      </c>
      <c r="T3237" s="14">
        <f t="shared" si="203"/>
        <v>42552.347812499997</v>
      </c>
    </row>
    <row r="3238" spans="1:20" ht="60" hidden="1" x14ac:dyDescent="0.25">
      <c r="A3238" s="10">
        <v>3236</v>
      </c>
      <c r="B3238" s="1" t="s">
        <v>3236</v>
      </c>
      <c r="C3238" s="1" t="s">
        <v>7346</v>
      </c>
      <c r="D3238" s="3">
        <v>20000</v>
      </c>
      <c r="E3238" s="4">
        <v>80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0</v>
      </c>
      <c r="P3238">
        <f t="shared" si="201"/>
        <v>0.73</v>
      </c>
      <c r="Q3238" s="12" t="s">
        <v>8315</v>
      </c>
      <c r="R3238" t="s">
        <v>8316</v>
      </c>
      <c r="S3238" s="14">
        <f t="shared" si="202"/>
        <v>42702.917048611111</v>
      </c>
      <c r="T3238" s="14">
        <f t="shared" si="203"/>
        <v>42732.917048611111</v>
      </c>
    </row>
    <row r="3239" spans="1:20" ht="30" hidden="1" x14ac:dyDescent="0.25">
      <c r="A3239" s="10">
        <v>3237</v>
      </c>
      <c r="B3239" s="1" t="s">
        <v>3237</v>
      </c>
      <c r="C3239" s="1" t="s">
        <v>7347</v>
      </c>
      <c r="D3239" s="3">
        <v>35000</v>
      </c>
      <c r="E3239" s="4">
        <v>10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0</v>
      </c>
      <c r="P3239">
        <f t="shared" si="201"/>
        <v>0.04</v>
      </c>
      <c r="Q3239" s="12" t="s">
        <v>8315</v>
      </c>
      <c r="R3239" t="s">
        <v>8316</v>
      </c>
      <c r="S3239" s="14">
        <f t="shared" si="202"/>
        <v>42252.474351851852</v>
      </c>
      <c r="T3239" s="14">
        <f t="shared" si="203"/>
        <v>42276.165972222225</v>
      </c>
    </row>
    <row r="3240" spans="1:20" ht="60" hidden="1" x14ac:dyDescent="0.25">
      <c r="A3240" s="10">
        <v>3238</v>
      </c>
      <c r="B3240" s="1" t="s">
        <v>3238</v>
      </c>
      <c r="C3240" s="1" t="s">
        <v>7348</v>
      </c>
      <c r="D3240" s="3">
        <v>2800</v>
      </c>
      <c r="E3240" s="4">
        <v>3775.5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135</v>
      </c>
      <c r="P3240">
        <f t="shared" si="201"/>
        <v>47.79</v>
      </c>
      <c r="Q3240" s="12" t="s">
        <v>8315</v>
      </c>
      <c r="R3240" t="s">
        <v>8316</v>
      </c>
      <c r="S3240" s="14">
        <f t="shared" si="202"/>
        <v>42156.510393518518</v>
      </c>
      <c r="T3240" s="14">
        <f t="shared" si="203"/>
        <v>42186.510393518518</v>
      </c>
    </row>
    <row r="3241" spans="1:20" ht="60" hidden="1" x14ac:dyDescent="0.25">
      <c r="A3241" s="10">
        <v>3239</v>
      </c>
      <c r="B3241" s="1" t="s">
        <v>3239</v>
      </c>
      <c r="C3241" s="1" t="s">
        <v>7349</v>
      </c>
      <c r="D3241" s="3">
        <v>5862</v>
      </c>
      <c r="E3241" s="4">
        <v>1185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20</v>
      </c>
      <c r="P3241">
        <f t="shared" si="201"/>
        <v>11.39</v>
      </c>
      <c r="Q3241" s="12" t="s">
        <v>8315</v>
      </c>
      <c r="R3241" t="s">
        <v>8316</v>
      </c>
      <c r="S3241" s="14">
        <f t="shared" si="202"/>
        <v>42278.089039351849</v>
      </c>
      <c r="T3241" s="14">
        <f t="shared" si="203"/>
        <v>42302.999305555553</v>
      </c>
    </row>
    <row r="3242" spans="1:20" ht="60" hidden="1" x14ac:dyDescent="0.25">
      <c r="A3242" s="10">
        <v>3240</v>
      </c>
      <c r="B3242" s="1" t="s">
        <v>3240</v>
      </c>
      <c r="C3242" s="1" t="s">
        <v>7350</v>
      </c>
      <c r="D3242" s="3">
        <v>3000</v>
      </c>
      <c r="E3242" s="4">
        <v>3350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112</v>
      </c>
      <c r="P3242">
        <f t="shared" si="201"/>
        <v>98.53</v>
      </c>
      <c r="Q3242" s="12" t="s">
        <v>8315</v>
      </c>
      <c r="R3242" t="s">
        <v>8316</v>
      </c>
      <c r="S3242" s="14">
        <f t="shared" si="202"/>
        <v>42754.693842592591</v>
      </c>
      <c r="T3242" s="14">
        <f t="shared" si="203"/>
        <v>42782.958333333328</v>
      </c>
    </row>
    <row r="3243" spans="1:20" ht="60" hidden="1" x14ac:dyDescent="0.25">
      <c r="A3243" s="10">
        <v>3241</v>
      </c>
      <c r="B3243" s="1" t="s">
        <v>3241</v>
      </c>
      <c r="C3243" s="1" t="s">
        <v>7351</v>
      </c>
      <c r="D3243" s="3">
        <v>8500</v>
      </c>
      <c r="E3243" s="4">
        <v>651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8</v>
      </c>
      <c r="P3243">
        <f t="shared" si="201"/>
        <v>3.9</v>
      </c>
      <c r="Q3243" s="12" t="s">
        <v>8315</v>
      </c>
      <c r="R3243" t="s">
        <v>8316</v>
      </c>
      <c r="S3243" s="14">
        <f t="shared" si="202"/>
        <v>41893.324884259258</v>
      </c>
      <c r="T3243" s="14">
        <f t="shared" si="203"/>
        <v>41926.290972222225</v>
      </c>
    </row>
    <row r="3244" spans="1:20" ht="45" hidden="1" x14ac:dyDescent="0.25">
      <c r="A3244" s="10">
        <v>3242</v>
      </c>
      <c r="B3244" s="1" t="s">
        <v>3242</v>
      </c>
      <c r="C3244" s="1" t="s">
        <v>7352</v>
      </c>
      <c r="D3244" s="3">
        <v>10000</v>
      </c>
      <c r="E3244" s="4">
        <v>530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5</v>
      </c>
      <c r="P3244">
        <f t="shared" si="201"/>
        <v>2.9</v>
      </c>
      <c r="Q3244" s="12" t="s">
        <v>8315</v>
      </c>
      <c r="R3244" t="s">
        <v>8316</v>
      </c>
      <c r="S3244" s="14">
        <f t="shared" si="202"/>
        <v>41871.755694444444</v>
      </c>
      <c r="T3244" s="14">
        <f t="shared" si="203"/>
        <v>41901.755694444444</v>
      </c>
    </row>
    <row r="3245" spans="1:20" ht="45" hidden="1" x14ac:dyDescent="0.25">
      <c r="A3245" s="10">
        <v>3243</v>
      </c>
      <c r="B3245" s="1" t="s">
        <v>3243</v>
      </c>
      <c r="C3245" s="1" t="s">
        <v>7353</v>
      </c>
      <c r="D3245" s="3">
        <v>8000</v>
      </c>
      <c r="E3245" s="4">
        <v>797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</v>
      </c>
      <c r="P3245">
        <f t="shared" si="201"/>
        <v>11.23</v>
      </c>
      <c r="Q3245" s="12" t="s">
        <v>8315</v>
      </c>
      <c r="R3245" t="s">
        <v>8316</v>
      </c>
      <c r="S3245" s="14">
        <f t="shared" si="202"/>
        <v>42262.096782407403</v>
      </c>
      <c r="T3245" s="14">
        <f t="shared" si="203"/>
        <v>42286</v>
      </c>
    </row>
    <row r="3246" spans="1:20" ht="45" hidden="1" x14ac:dyDescent="0.25">
      <c r="A3246" s="10">
        <v>3244</v>
      </c>
      <c r="B3246" s="1" t="s">
        <v>3244</v>
      </c>
      <c r="C3246" s="1" t="s">
        <v>7354</v>
      </c>
      <c r="D3246" s="3">
        <v>1600</v>
      </c>
      <c r="E3246" s="4">
        <v>7520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470</v>
      </c>
      <c r="P3246">
        <f t="shared" si="201"/>
        <v>108.99</v>
      </c>
      <c r="Q3246" s="12" t="s">
        <v>8315</v>
      </c>
      <c r="R3246" t="s">
        <v>8316</v>
      </c>
      <c r="S3246" s="14">
        <f t="shared" si="202"/>
        <v>42675.694236111114</v>
      </c>
      <c r="T3246" s="14">
        <f t="shared" si="203"/>
        <v>42705.735902777778</v>
      </c>
    </row>
    <row r="3247" spans="1:20" ht="45" hidden="1" x14ac:dyDescent="0.25">
      <c r="A3247" s="10">
        <v>3245</v>
      </c>
      <c r="B3247" s="1" t="s">
        <v>3245</v>
      </c>
      <c r="C3247" s="1" t="s">
        <v>7355</v>
      </c>
      <c r="D3247" s="3">
        <v>21000</v>
      </c>
      <c r="E3247" s="4">
        <v>50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0</v>
      </c>
      <c r="P3247">
        <f t="shared" si="201"/>
        <v>0.19</v>
      </c>
      <c r="Q3247" s="12" t="s">
        <v>8315</v>
      </c>
      <c r="R3247" t="s">
        <v>8316</v>
      </c>
      <c r="S3247" s="14">
        <f t="shared" si="202"/>
        <v>42135.60020833333</v>
      </c>
      <c r="T3247" s="14">
        <f t="shared" si="203"/>
        <v>42167.083333333328</v>
      </c>
    </row>
    <row r="3248" spans="1:20" ht="45" hidden="1" x14ac:dyDescent="0.25">
      <c r="A3248" s="10">
        <v>3246</v>
      </c>
      <c r="B3248" s="1" t="s">
        <v>3246</v>
      </c>
      <c r="C3248" s="1" t="s">
        <v>7356</v>
      </c>
      <c r="D3248" s="3">
        <v>10000</v>
      </c>
      <c r="E3248" s="4">
        <v>530.11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5</v>
      </c>
      <c r="P3248">
        <f t="shared" si="201"/>
        <v>2.75</v>
      </c>
      <c r="Q3248" s="12" t="s">
        <v>8315</v>
      </c>
      <c r="R3248" t="s">
        <v>8316</v>
      </c>
      <c r="S3248" s="14">
        <f t="shared" si="202"/>
        <v>42230.472222222219</v>
      </c>
      <c r="T3248" s="14">
        <f t="shared" si="203"/>
        <v>42259.165972222225</v>
      </c>
    </row>
    <row r="3249" spans="1:20" ht="60" hidden="1" x14ac:dyDescent="0.25">
      <c r="A3249" s="10">
        <v>3247</v>
      </c>
      <c r="B3249" s="1" t="s">
        <v>3247</v>
      </c>
      <c r="C3249" s="1" t="s">
        <v>7357</v>
      </c>
      <c r="D3249" s="3">
        <v>2500</v>
      </c>
      <c r="E3249" s="4">
        <v>4559.13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182</v>
      </c>
      <c r="P3249">
        <f t="shared" si="201"/>
        <v>79.98</v>
      </c>
      <c r="Q3249" s="12" t="s">
        <v>8315</v>
      </c>
      <c r="R3249" t="s">
        <v>8316</v>
      </c>
      <c r="S3249" s="14">
        <f t="shared" si="202"/>
        <v>42167.434166666666</v>
      </c>
      <c r="T3249" s="14">
        <f t="shared" si="203"/>
        <v>42197.434166666666</v>
      </c>
    </row>
    <row r="3250" spans="1:20" ht="30" hidden="1" x14ac:dyDescent="0.25">
      <c r="A3250" s="10">
        <v>3248</v>
      </c>
      <c r="B3250" s="1" t="s">
        <v>3248</v>
      </c>
      <c r="C3250" s="1" t="s">
        <v>7358</v>
      </c>
      <c r="D3250" s="3">
        <v>12000</v>
      </c>
      <c r="E3250" s="4">
        <v>280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2</v>
      </c>
      <c r="P3250">
        <f t="shared" si="201"/>
        <v>1.4</v>
      </c>
      <c r="Q3250" s="12" t="s">
        <v>8315</v>
      </c>
      <c r="R3250" t="s">
        <v>8316</v>
      </c>
      <c r="S3250" s="14">
        <f t="shared" si="202"/>
        <v>42068.888391203705</v>
      </c>
      <c r="T3250" s="14">
        <f t="shared" si="203"/>
        <v>42098.846724537041</v>
      </c>
    </row>
    <row r="3251" spans="1:20" ht="60" hidden="1" x14ac:dyDescent="0.25">
      <c r="A3251" s="10">
        <v>3249</v>
      </c>
      <c r="B3251" s="1" t="s">
        <v>3249</v>
      </c>
      <c r="C3251" s="1" t="s">
        <v>7359</v>
      </c>
      <c r="D3251" s="3">
        <v>5500</v>
      </c>
      <c r="E3251" s="4">
        <v>1256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23</v>
      </c>
      <c r="P3251">
        <f t="shared" si="201"/>
        <v>14.27</v>
      </c>
      <c r="Q3251" s="12" t="s">
        <v>8315</v>
      </c>
      <c r="R3251" t="s">
        <v>8316</v>
      </c>
      <c r="S3251" s="14">
        <f t="shared" si="202"/>
        <v>42145.746689814812</v>
      </c>
      <c r="T3251" s="14">
        <f t="shared" si="203"/>
        <v>42175.746689814812</v>
      </c>
    </row>
    <row r="3252" spans="1:20" ht="60" hidden="1" x14ac:dyDescent="0.25">
      <c r="A3252" s="10">
        <v>3250</v>
      </c>
      <c r="B3252" s="1" t="s">
        <v>3250</v>
      </c>
      <c r="C3252" s="1" t="s">
        <v>7360</v>
      </c>
      <c r="D3252" s="3">
        <v>25000</v>
      </c>
      <c r="E3252" s="4">
        <v>42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0</v>
      </c>
      <c r="P3252">
        <f t="shared" si="201"/>
        <v>0.2</v>
      </c>
      <c r="Q3252" s="12" t="s">
        <v>8315</v>
      </c>
      <c r="R3252" t="s">
        <v>8316</v>
      </c>
      <c r="S3252" s="14">
        <f t="shared" si="202"/>
        <v>41918.742175925923</v>
      </c>
      <c r="T3252" s="14">
        <f t="shared" si="203"/>
        <v>41948.783842592595</v>
      </c>
    </row>
    <row r="3253" spans="1:20" ht="60" hidden="1" x14ac:dyDescent="0.25">
      <c r="A3253" s="10">
        <v>3251</v>
      </c>
      <c r="B3253" s="1" t="s">
        <v>3251</v>
      </c>
      <c r="C3253" s="1" t="s">
        <v>7361</v>
      </c>
      <c r="D3253" s="3">
        <v>1500</v>
      </c>
      <c r="E3253" s="4">
        <v>8538.66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569</v>
      </c>
      <c r="P3253">
        <f t="shared" si="201"/>
        <v>426.93</v>
      </c>
      <c r="Q3253" s="12" t="s">
        <v>8315</v>
      </c>
      <c r="R3253" t="s">
        <v>8316</v>
      </c>
      <c r="S3253" s="14">
        <f t="shared" si="202"/>
        <v>42146.731087962966</v>
      </c>
      <c r="T3253" s="14">
        <f t="shared" si="203"/>
        <v>42176.731087962966</v>
      </c>
    </row>
    <row r="3254" spans="1:20" ht="45" hidden="1" x14ac:dyDescent="0.25">
      <c r="A3254" s="10">
        <v>3252</v>
      </c>
      <c r="B3254" s="1" t="s">
        <v>3252</v>
      </c>
      <c r="C3254" s="1" t="s">
        <v>7362</v>
      </c>
      <c r="D3254" s="3">
        <v>2250</v>
      </c>
      <c r="E3254" s="4">
        <v>5050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224</v>
      </c>
      <c r="P3254">
        <f t="shared" si="201"/>
        <v>101</v>
      </c>
      <c r="Q3254" s="12" t="s">
        <v>8315</v>
      </c>
      <c r="R3254" t="s">
        <v>8316</v>
      </c>
      <c r="S3254" s="14">
        <f t="shared" si="202"/>
        <v>42590.472685185188</v>
      </c>
      <c r="T3254" s="14">
        <f t="shared" si="203"/>
        <v>42620.472685185188</v>
      </c>
    </row>
    <row r="3255" spans="1:20" ht="45" hidden="1" x14ac:dyDescent="0.25">
      <c r="A3255" s="10">
        <v>3253</v>
      </c>
      <c r="B3255" s="1" t="s">
        <v>3253</v>
      </c>
      <c r="C3255" s="1" t="s">
        <v>7363</v>
      </c>
      <c r="D3255" s="3">
        <v>20000</v>
      </c>
      <c r="E3255" s="4">
        <v>80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0</v>
      </c>
      <c r="P3255">
        <f t="shared" si="201"/>
        <v>0.7</v>
      </c>
      <c r="Q3255" s="12" t="s">
        <v>8315</v>
      </c>
      <c r="R3255" t="s">
        <v>8316</v>
      </c>
      <c r="S3255" s="14">
        <f t="shared" si="202"/>
        <v>42602.576712962968</v>
      </c>
      <c r="T3255" s="14">
        <f t="shared" si="203"/>
        <v>42621.15625</v>
      </c>
    </row>
    <row r="3256" spans="1:20" ht="60" hidden="1" x14ac:dyDescent="0.25">
      <c r="A3256" s="10">
        <v>3254</v>
      </c>
      <c r="B3256" s="1" t="s">
        <v>3254</v>
      </c>
      <c r="C3256" s="1" t="s">
        <v>7364</v>
      </c>
      <c r="D3256" s="3">
        <v>13000</v>
      </c>
      <c r="E3256" s="4">
        <v>226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2</v>
      </c>
      <c r="P3256">
        <f t="shared" si="201"/>
        <v>1.22</v>
      </c>
      <c r="Q3256" s="12" t="s">
        <v>8315</v>
      </c>
      <c r="R3256" t="s">
        <v>8316</v>
      </c>
      <c r="S3256" s="14">
        <f t="shared" si="202"/>
        <v>42059.085752314815</v>
      </c>
      <c r="T3256" s="14">
        <f t="shared" si="203"/>
        <v>42089.044085648144</v>
      </c>
    </row>
    <row r="3257" spans="1:20" ht="60" hidden="1" x14ac:dyDescent="0.25">
      <c r="A3257" s="10">
        <v>3255</v>
      </c>
      <c r="B3257" s="1" t="s">
        <v>3255</v>
      </c>
      <c r="C3257" s="1" t="s">
        <v>7365</v>
      </c>
      <c r="D3257" s="3">
        <v>300</v>
      </c>
      <c r="E3257" s="4">
        <v>76130.2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25377</v>
      </c>
      <c r="P3257">
        <f t="shared" si="201"/>
        <v>4229.46</v>
      </c>
      <c r="Q3257" s="12" t="s">
        <v>8315</v>
      </c>
      <c r="R3257" t="s">
        <v>8316</v>
      </c>
      <c r="S3257" s="14">
        <f t="shared" si="202"/>
        <v>41889.768229166664</v>
      </c>
      <c r="T3257" s="14">
        <f t="shared" si="203"/>
        <v>41919.768229166664</v>
      </c>
    </row>
    <row r="3258" spans="1:20" ht="45" hidden="1" x14ac:dyDescent="0.25">
      <c r="A3258" s="10">
        <v>3256</v>
      </c>
      <c r="B3258" s="1" t="s">
        <v>3256</v>
      </c>
      <c r="C3258" s="1" t="s">
        <v>7366</v>
      </c>
      <c r="D3258" s="3">
        <v>10000</v>
      </c>
      <c r="E3258" s="4">
        <v>537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5</v>
      </c>
      <c r="P3258">
        <f t="shared" si="201"/>
        <v>3.05</v>
      </c>
      <c r="Q3258" s="12" t="s">
        <v>8315</v>
      </c>
      <c r="R3258" t="s">
        <v>8316</v>
      </c>
      <c r="S3258" s="14">
        <f t="shared" si="202"/>
        <v>42144.573807870373</v>
      </c>
      <c r="T3258" s="14">
        <f t="shared" si="203"/>
        <v>42166.165972222225</v>
      </c>
    </row>
    <row r="3259" spans="1:20" ht="60" hidden="1" x14ac:dyDescent="0.25">
      <c r="A3259" s="10">
        <v>3257</v>
      </c>
      <c r="B3259" s="1" t="s">
        <v>3257</v>
      </c>
      <c r="C3259" s="1" t="s">
        <v>7367</v>
      </c>
      <c r="D3259" s="3">
        <v>2000</v>
      </c>
      <c r="E3259" s="4">
        <v>6025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301</v>
      </c>
      <c r="P3259">
        <f t="shared" si="201"/>
        <v>146.94999999999999</v>
      </c>
      <c r="Q3259" s="12" t="s">
        <v>8315</v>
      </c>
      <c r="R3259" t="s">
        <v>8316</v>
      </c>
      <c r="S3259" s="14">
        <f t="shared" si="202"/>
        <v>42758.559629629628</v>
      </c>
      <c r="T3259" s="14">
        <f t="shared" si="203"/>
        <v>42788.559629629628</v>
      </c>
    </row>
    <row r="3260" spans="1:20" ht="45" hidden="1" x14ac:dyDescent="0.25">
      <c r="A3260" s="10">
        <v>3258</v>
      </c>
      <c r="B3260" s="1" t="s">
        <v>3258</v>
      </c>
      <c r="C3260" s="1" t="s">
        <v>7368</v>
      </c>
      <c r="D3260" s="3">
        <v>7000</v>
      </c>
      <c r="E3260" s="4">
        <v>1000.99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14</v>
      </c>
      <c r="P3260">
        <f t="shared" si="201"/>
        <v>13.35</v>
      </c>
      <c r="Q3260" s="12" t="s">
        <v>8315</v>
      </c>
      <c r="R3260" t="s">
        <v>8316</v>
      </c>
      <c r="S3260" s="14">
        <f t="shared" si="202"/>
        <v>41982.887280092589</v>
      </c>
      <c r="T3260" s="14">
        <f t="shared" si="203"/>
        <v>42012.887280092589</v>
      </c>
    </row>
    <row r="3261" spans="1:20" ht="60" hidden="1" x14ac:dyDescent="0.25">
      <c r="A3261" s="10">
        <v>3259</v>
      </c>
      <c r="B3261" s="1" t="s">
        <v>3259</v>
      </c>
      <c r="C3261" s="1" t="s">
        <v>7369</v>
      </c>
      <c r="D3261" s="3">
        <v>23000</v>
      </c>
      <c r="E3261" s="4">
        <v>47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0</v>
      </c>
      <c r="P3261">
        <f t="shared" si="201"/>
        <v>0.48</v>
      </c>
      <c r="Q3261" s="12" t="s">
        <v>8315</v>
      </c>
      <c r="R3261" t="s">
        <v>8316</v>
      </c>
      <c r="S3261" s="14">
        <f t="shared" si="202"/>
        <v>42614.760937500003</v>
      </c>
      <c r="T3261" s="14">
        <f t="shared" si="203"/>
        <v>42644.165972222225</v>
      </c>
    </row>
    <row r="3262" spans="1:20" ht="45" hidden="1" x14ac:dyDescent="0.25">
      <c r="A3262" s="10">
        <v>3260</v>
      </c>
      <c r="B3262" s="1" t="s">
        <v>3260</v>
      </c>
      <c r="C3262" s="1" t="s">
        <v>7370</v>
      </c>
      <c r="D3262" s="3">
        <v>5000</v>
      </c>
      <c r="E3262" s="4">
        <v>1855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37</v>
      </c>
      <c r="P3262">
        <f t="shared" si="201"/>
        <v>25.41</v>
      </c>
      <c r="Q3262" s="12" t="s">
        <v>8315</v>
      </c>
      <c r="R3262" t="s">
        <v>8316</v>
      </c>
      <c r="S3262" s="14">
        <f t="shared" si="202"/>
        <v>42303.672662037032</v>
      </c>
      <c r="T3262" s="14">
        <f t="shared" si="203"/>
        <v>42338.714328703703</v>
      </c>
    </row>
    <row r="3263" spans="1:20" ht="45" hidden="1" x14ac:dyDescent="0.25">
      <c r="A3263" s="10">
        <v>3261</v>
      </c>
      <c r="B3263" s="1" t="s">
        <v>3261</v>
      </c>
      <c r="C3263" s="1" t="s">
        <v>7371</v>
      </c>
      <c r="D3263" s="3">
        <v>3300</v>
      </c>
      <c r="E3263" s="4">
        <v>2835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86</v>
      </c>
      <c r="P3263">
        <f t="shared" si="201"/>
        <v>57.86</v>
      </c>
      <c r="Q3263" s="12" t="s">
        <v>8315</v>
      </c>
      <c r="R3263" t="s">
        <v>8316</v>
      </c>
      <c r="S3263" s="14">
        <f t="shared" si="202"/>
        <v>42171.725416666668</v>
      </c>
      <c r="T3263" s="14">
        <f t="shared" si="203"/>
        <v>42201.725416666668</v>
      </c>
    </row>
    <row r="3264" spans="1:20" ht="30" hidden="1" x14ac:dyDescent="0.25">
      <c r="A3264" s="10">
        <v>3262</v>
      </c>
      <c r="B3264" s="1" t="s">
        <v>3262</v>
      </c>
      <c r="C3264" s="1" t="s">
        <v>7372</v>
      </c>
      <c r="D3264" s="3">
        <v>12200</v>
      </c>
      <c r="E3264" s="4">
        <v>245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2</v>
      </c>
      <c r="P3264">
        <f t="shared" si="201"/>
        <v>1.83</v>
      </c>
      <c r="Q3264" s="12" t="s">
        <v>8315</v>
      </c>
      <c r="R3264" t="s">
        <v>8316</v>
      </c>
      <c r="S3264" s="14">
        <f t="shared" si="202"/>
        <v>41964.315532407403</v>
      </c>
      <c r="T3264" s="14">
        <f t="shared" si="203"/>
        <v>41995.166666666672</v>
      </c>
    </row>
    <row r="3265" spans="1:20" ht="45" hidden="1" x14ac:dyDescent="0.25">
      <c r="A3265" s="10">
        <v>3263</v>
      </c>
      <c r="B3265" s="1" t="s">
        <v>3263</v>
      </c>
      <c r="C3265" s="1" t="s">
        <v>7373</v>
      </c>
      <c r="D3265" s="3">
        <v>2500</v>
      </c>
      <c r="E3265" s="4">
        <v>4565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183</v>
      </c>
      <c r="P3265">
        <f t="shared" si="201"/>
        <v>67.13</v>
      </c>
      <c r="Q3265" s="12" t="s">
        <v>8315</v>
      </c>
      <c r="R3265" t="s">
        <v>8316</v>
      </c>
      <c r="S3265" s="14">
        <f t="shared" si="202"/>
        <v>42284.516064814816</v>
      </c>
      <c r="T3265" s="14">
        <f t="shared" si="203"/>
        <v>42307.875</v>
      </c>
    </row>
    <row r="3266" spans="1:20" ht="45" hidden="1" x14ac:dyDescent="0.25">
      <c r="A3266" s="10">
        <v>3264</v>
      </c>
      <c r="B3266" s="1" t="s">
        <v>3264</v>
      </c>
      <c r="C3266" s="1" t="s">
        <v>7374</v>
      </c>
      <c r="D3266" s="3">
        <v>2500</v>
      </c>
      <c r="E3266" s="4">
        <v>4565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183</v>
      </c>
      <c r="P3266">
        <f t="shared" si="201"/>
        <v>93.16</v>
      </c>
      <c r="Q3266" s="12" t="s">
        <v>8315</v>
      </c>
      <c r="R3266" t="s">
        <v>8316</v>
      </c>
      <c r="S3266" s="14">
        <f t="shared" si="202"/>
        <v>42016.800208333334</v>
      </c>
      <c r="T3266" s="14">
        <f t="shared" si="203"/>
        <v>42032.916666666672</v>
      </c>
    </row>
    <row r="3267" spans="1:20" ht="45" hidden="1" x14ac:dyDescent="0.25">
      <c r="A3267" s="10">
        <v>3265</v>
      </c>
      <c r="B3267" s="1" t="s">
        <v>3265</v>
      </c>
      <c r="C3267" s="1" t="s">
        <v>7375</v>
      </c>
      <c r="D3267" s="3">
        <v>2700</v>
      </c>
      <c r="E3267" s="4">
        <v>3906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145</v>
      </c>
      <c r="P3267">
        <f t="shared" ref="P3267:P3330" si="205">IFERROR(ROUND(E3267/L3267,2),0)</f>
        <v>62</v>
      </c>
      <c r="Q3267" s="12" t="s">
        <v>8315</v>
      </c>
      <c r="R3267" t="s">
        <v>8316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5" hidden="1" x14ac:dyDescent="0.25">
      <c r="A3268" s="10">
        <v>3266</v>
      </c>
      <c r="B3268" s="1" t="s">
        <v>3266</v>
      </c>
      <c r="C3268" s="1" t="s">
        <v>7376</v>
      </c>
      <c r="D3268" s="3">
        <v>6000</v>
      </c>
      <c r="E3268" s="4">
        <v>1145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19</v>
      </c>
      <c r="P3268">
        <f t="shared" si="205"/>
        <v>7.02</v>
      </c>
      <c r="Q3268" s="12" t="s">
        <v>8315</v>
      </c>
      <c r="R3268" t="s">
        <v>8316</v>
      </c>
      <c r="S3268" s="14">
        <f t="shared" si="206"/>
        <v>42136.536134259266</v>
      </c>
      <c r="T3268" s="14">
        <f t="shared" si="207"/>
        <v>42167.875</v>
      </c>
    </row>
    <row r="3269" spans="1:20" ht="60" hidden="1" x14ac:dyDescent="0.25">
      <c r="A3269" s="10">
        <v>3267</v>
      </c>
      <c r="B3269" s="1" t="s">
        <v>3267</v>
      </c>
      <c r="C3269" s="1" t="s">
        <v>7377</v>
      </c>
      <c r="D3269" s="3">
        <v>15000</v>
      </c>
      <c r="E3269" s="4">
        <v>188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</v>
      </c>
      <c r="P3269">
        <f t="shared" si="205"/>
        <v>0.65</v>
      </c>
      <c r="Q3269" s="12" t="s">
        <v>8315</v>
      </c>
      <c r="R3269" t="s">
        <v>8316</v>
      </c>
      <c r="S3269" s="14">
        <f t="shared" si="206"/>
        <v>42172.757638888885</v>
      </c>
      <c r="T3269" s="14">
        <f t="shared" si="207"/>
        <v>42202.757638888885</v>
      </c>
    </row>
    <row r="3270" spans="1:20" ht="45" hidden="1" x14ac:dyDescent="0.25">
      <c r="A3270" s="10">
        <v>3268</v>
      </c>
      <c r="B3270" s="1" t="s">
        <v>3268</v>
      </c>
      <c r="C3270" s="1" t="s">
        <v>7378</v>
      </c>
      <c r="D3270" s="3">
        <v>2000</v>
      </c>
      <c r="E3270" s="4">
        <v>6027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301</v>
      </c>
      <c r="P3270">
        <f t="shared" si="205"/>
        <v>143.5</v>
      </c>
      <c r="Q3270" s="12" t="s">
        <v>8315</v>
      </c>
      <c r="R3270" t="s">
        <v>8316</v>
      </c>
      <c r="S3270" s="14">
        <f t="shared" si="206"/>
        <v>42590.90425925926</v>
      </c>
      <c r="T3270" s="14">
        <f t="shared" si="207"/>
        <v>42606.90425925926</v>
      </c>
    </row>
    <row r="3271" spans="1:20" ht="45" hidden="1" x14ac:dyDescent="0.25">
      <c r="A3271" s="10">
        <v>3269</v>
      </c>
      <c r="B3271" s="1" t="s">
        <v>3269</v>
      </c>
      <c r="C3271" s="1" t="s">
        <v>7379</v>
      </c>
      <c r="D3271" s="3">
        <v>8000</v>
      </c>
      <c r="E3271" s="4">
        <v>800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</v>
      </c>
      <c r="P3271">
        <f t="shared" si="205"/>
        <v>11.43</v>
      </c>
      <c r="Q3271" s="12" t="s">
        <v>8315</v>
      </c>
      <c r="R3271" t="s">
        <v>8316</v>
      </c>
      <c r="S3271" s="14">
        <f t="shared" si="206"/>
        <v>42137.395798611105</v>
      </c>
      <c r="T3271" s="14">
        <f t="shared" si="207"/>
        <v>42171.458333333328</v>
      </c>
    </row>
    <row r="3272" spans="1:20" ht="60" hidden="1" x14ac:dyDescent="0.25">
      <c r="A3272" s="10">
        <v>3270</v>
      </c>
      <c r="B3272" s="1" t="s">
        <v>3270</v>
      </c>
      <c r="C3272" s="1" t="s">
        <v>7380</v>
      </c>
      <c r="D3272" s="3">
        <v>1800</v>
      </c>
      <c r="E3272" s="4">
        <v>7062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392</v>
      </c>
      <c r="P3272">
        <f t="shared" si="205"/>
        <v>235.4</v>
      </c>
      <c r="Q3272" s="12" t="s">
        <v>8315</v>
      </c>
      <c r="R3272" t="s">
        <v>8316</v>
      </c>
      <c r="S3272" s="14">
        <f t="shared" si="206"/>
        <v>42167.533159722225</v>
      </c>
      <c r="T3272" s="14">
        <f t="shared" si="207"/>
        <v>42197.533159722225</v>
      </c>
    </row>
    <row r="3273" spans="1:20" ht="30" hidden="1" x14ac:dyDescent="0.25">
      <c r="A3273" s="10">
        <v>3271</v>
      </c>
      <c r="B3273" s="1" t="s">
        <v>3271</v>
      </c>
      <c r="C3273" s="1" t="s">
        <v>7381</v>
      </c>
      <c r="D3273" s="3">
        <v>1500</v>
      </c>
      <c r="E3273" s="4">
        <v>8567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571</v>
      </c>
      <c r="P3273">
        <f t="shared" si="205"/>
        <v>167.98</v>
      </c>
      <c r="Q3273" s="12" t="s">
        <v>8315</v>
      </c>
      <c r="R3273" t="s">
        <v>8316</v>
      </c>
      <c r="S3273" s="14">
        <f t="shared" si="206"/>
        <v>41915.437210648146</v>
      </c>
      <c r="T3273" s="14">
        <f t="shared" si="207"/>
        <v>41945.478877314818</v>
      </c>
    </row>
    <row r="3274" spans="1:20" ht="45" hidden="1" x14ac:dyDescent="0.25">
      <c r="A3274" s="10">
        <v>3272</v>
      </c>
      <c r="B3274" s="1" t="s">
        <v>3272</v>
      </c>
      <c r="C3274" s="1" t="s">
        <v>7382</v>
      </c>
      <c r="D3274" s="3">
        <v>10000</v>
      </c>
      <c r="E3274" s="4">
        <v>540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5</v>
      </c>
      <c r="P3274">
        <f t="shared" si="205"/>
        <v>3.72</v>
      </c>
      <c r="Q3274" s="12" t="s">
        <v>8315</v>
      </c>
      <c r="R3274" t="s">
        <v>8316</v>
      </c>
      <c r="S3274" s="14">
        <f t="shared" si="206"/>
        <v>42284.500104166669</v>
      </c>
      <c r="T3274" s="14">
        <f t="shared" si="207"/>
        <v>42314.541770833333</v>
      </c>
    </row>
    <row r="3275" spans="1:20" ht="60" hidden="1" x14ac:dyDescent="0.25">
      <c r="A3275" s="10">
        <v>3273</v>
      </c>
      <c r="B3275" s="1" t="s">
        <v>3273</v>
      </c>
      <c r="C3275" s="1" t="s">
        <v>7383</v>
      </c>
      <c r="D3275" s="3">
        <v>4000</v>
      </c>
      <c r="E3275" s="4">
        <v>2355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59</v>
      </c>
      <c r="P3275">
        <f t="shared" si="205"/>
        <v>112.14</v>
      </c>
      <c r="Q3275" s="12" t="s">
        <v>8315</v>
      </c>
      <c r="R3275" t="s">
        <v>8316</v>
      </c>
      <c r="S3275" s="14">
        <f t="shared" si="206"/>
        <v>42611.801412037035</v>
      </c>
      <c r="T3275" s="14">
        <f t="shared" si="207"/>
        <v>42627.791666666672</v>
      </c>
    </row>
    <row r="3276" spans="1:20" ht="45" hidden="1" x14ac:dyDescent="0.25">
      <c r="A3276" s="10">
        <v>3274</v>
      </c>
      <c r="B3276" s="1" t="s">
        <v>3274</v>
      </c>
      <c r="C3276" s="1" t="s">
        <v>7384</v>
      </c>
      <c r="D3276" s="3">
        <v>15500</v>
      </c>
      <c r="E3276" s="4">
        <v>110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</v>
      </c>
      <c r="P3276">
        <f t="shared" si="205"/>
        <v>0.38</v>
      </c>
      <c r="Q3276" s="12" t="s">
        <v>8315</v>
      </c>
      <c r="R3276" t="s">
        <v>8316</v>
      </c>
      <c r="S3276" s="14">
        <f t="shared" si="206"/>
        <v>42400.704537037032</v>
      </c>
      <c r="T3276" s="14">
        <f t="shared" si="207"/>
        <v>42444.875</v>
      </c>
    </row>
    <row r="3277" spans="1:20" ht="60" hidden="1" x14ac:dyDescent="0.25">
      <c r="A3277" s="10">
        <v>3275</v>
      </c>
      <c r="B3277" s="1" t="s">
        <v>3275</v>
      </c>
      <c r="C3277" s="1" t="s">
        <v>7385</v>
      </c>
      <c r="D3277" s="3">
        <v>1800</v>
      </c>
      <c r="E3277" s="4">
        <v>7140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397</v>
      </c>
      <c r="P3277">
        <f t="shared" si="205"/>
        <v>595</v>
      </c>
      <c r="Q3277" s="12" t="s">
        <v>8315</v>
      </c>
      <c r="R3277" t="s">
        <v>8316</v>
      </c>
      <c r="S3277" s="14">
        <f t="shared" si="206"/>
        <v>42017.88045138889</v>
      </c>
      <c r="T3277" s="14">
        <f t="shared" si="207"/>
        <v>42044.1875</v>
      </c>
    </row>
    <row r="3278" spans="1:20" ht="60" hidden="1" x14ac:dyDescent="0.25">
      <c r="A3278" s="10">
        <v>3276</v>
      </c>
      <c r="B3278" s="1" t="s">
        <v>3276</v>
      </c>
      <c r="C3278" s="1" t="s">
        <v>7386</v>
      </c>
      <c r="D3278" s="3">
        <v>4500</v>
      </c>
      <c r="E3278" s="4">
        <v>2063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46</v>
      </c>
      <c r="P3278">
        <f t="shared" si="205"/>
        <v>20.63</v>
      </c>
      <c r="Q3278" s="12" t="s">
        <v>8315</v>
      </c>
      <c r="R3278" t="s">
        <v>8316</v>
      </c>
      <c r="S3278" s="14">
        <f t="shared" si="206"/>
        <v>42426.949988425928</v>
      </c>
      <c r="T3278" s="14">
        <f t="shared" si="207"/>
        <v>42461.165972222225</v>
      </c>
    </row>
    <row r="3279" spans="1:20" ht="60" hidden="1" x14ac:dyDescent="0.25">
      <c r="A3279" s="10">
        <v>3277</v>
      </c>
      <c r="B3279" s="1" t="s">
        <v>3277</v>
      </c>
      <c r="C3279" s="1" t="s">
        <v>7387</v>
      </c>
      <c r="D3279" s="3">
        <v>5000</v>
      </c>
      <c r="E3279" s="4">
        <v>1860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37</v>
      </c>
      <c r="P3279">
        <f t="shared" si="205"/>
        <v>18.600000000000001</v>
      </c>
      <c r="Q3279" s="12" t="s">
        <v>8315</v>
      </c>
      <c r="R3279" t="s">
        <v>8316</v>
      </c>
      <c r="S3279" s="14">
        <f t="shared" si="206"/>
        <v>41931.682939814818</v>
      </c>
      <c r="T3279" s="14">
        <f t="shared" si="207"/>
        <v>41961.724606481483</v>
      </c>
    </row>
    <row r="3280" spans="1:20" ht="60" hidden="1" x14ac:dyDescent="0.25">
      <c r="A3280" s="10">
        <v>3278</v>
      </c>
      <c r="B3280" s="1" t="s">
        <v>3278</v>
      </c>
      <c r="C3280" s="1" t="s">
        <v>7388</v>
      </c>
      <c r="D3280" s="3">
        <v>2500</v>
      </c>
      <c r="E3280" s="4">
        <v>4569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183</v>
      </c>
      <c r="P3280">
        <f t="shared" si="205"/>
        <v>134.38</v>
      </c>
      <c r="Q3280" s="12" t="s">
        <v>8315</v>
      </c>
      <c r="R3280" t="s">
        <v>8316</v>
      </c>
      <c r="S3280" s="14">
        <f t="shared" si="206"/>
        <v>42124.848414351851</v>
      </c>
      <c r="T3280" s="14">
        <f t="shared" si="207"/>
        <v>42154.848414351851</v>
      </c>
    </row>
    <row r="3281" spans="1:20" ht="60" hidden="1" x14ac:dyDescent="0.25">
      <c r="A3281" s="10">
        <v>3279</v>
      </c>
      <c r="B3281" s="1" t="s">
        <v>3279</v>
      </c>
      <c r="C3281" s="1" t="s">
        <v>7389</v>
      </c>
      <c r="D3281" s="3">
        <v>5800</v>
      </c>
      <c r="E3281" s="4">
        <v>1197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21</v>
      </c>
      <c r="P3281">
        <f t="shared" si="205"/>
        <v>19</v>
      </c>
      <c r="Q3281" s="12" t="s">
        <v>8315</v>
      </c>
      <c r="R3281" t="s">
        <v>8316</v>
      </c>
      <c r="S3281" s="14">
        <f t="shared" si="206"/>
        <v>42431.102534722217</v>
      </c>
      <c r="T3281" s="14">
        <f t="shared" si="207"/>
        <v>42461.06086805556</v>
      </c>
    </row>
    <row r="3282" spans="1:20" ht="60" hidden="1" x14ac:dyDescent="0.25">
      <c r="A3282" s="10">
        <v>3280</v>
      </c>
      <c r="B3282" s="1" t="s">
        <v>3280</v>
      </c>
      <c r="C3282" s="1" t="s">
        <v>7390</v>
      </c>
      <c r="D3282" s="3">
        <v>2000</v>
      </c>
      <c r="E3282" s="4">
        <v>6029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301</v>
      </c>
      <c r="P3282">
        <f t="shared" si="205"/>
        <v>200.97</v>
      </c>
      <c r="Q3282" s="12" t="s">
        <v>8315</v>
      </c>
      <c r="R3282" t="s">
        <v>8316</v>
      </c>
      <c r="S3282" s="14">
        <f t="shared" si="206"/>
        <v>42121.756921296299</v>
      </c>
      <c r="T3282" s="14">
        <f t="shared" si="207"/>
        <v>42156.208333333328</v>
      </c>
    </row>
    <row r="3283" spans="1:20" ht="45" hidden="1" x14ac:dyDescent="0.25">
      <c r="A3283" s="10">
        <v>3281</v>
      </c>
      <c r="B3283" s="1" t="s">
        <v>3281</v>
      </c>
      <c r="C3283" s="1" t="s">
        <v>7391</v>
      </c>
      <c r="D3283" s="3">
        <v>5000</v>
      </c>
      <c r="E3283" s="4">
        <v>1860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37</v>
      </c>
      <c r="P3283">
        <f t="shared" si="205"/>
        <v>39.57</v>
      </c>
      <c r="Q3283" s="12" t="s">
        <v>8315</v>
      </c>
      <c r="R3283" t="s">
        <v>8316</v>
      </c>
      <c r="S3283" s="14">
        <f t="shared" si="206"/>
        <v>42219.019733796296</v>
      </c>
      <c r="T3283" s="14">
        <f t="shared" si="207"/>
        <v>42249.019733796296</v>
      </c>
    </row>
    <row r="3284" spans="1:20" ht="60" hidden="1" x14ac:dyDescent="0.25">
      <c r="A3284" s="10">
        <v>3282</v>
      </c>
      <c r="B3284" s="1" t="s">
        <v>3282</v>
      </c>
      <c r="C3284" s="1" t="s">
        <v>7392</v>
      </c>
      <c r="D3284" s="3">
        <v>31000</v>
      </c>
      <c r="E3284" s="4">
        <v>10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0</v>
      </c>
      <c r="P3284">
        <f t="shared" si="205"/>
        <v>0.04</v>
      </c>
      <c r="Q3284" s="12" t="s">
        <v>8315</v>
      </c>
      <c r="R3284" t="s">
        <v>8316</v>
      </c>
      <c r="S3284" s="14">
        <f t="shared" si="206"/>
        <v>42445.19430555556</v>
      </c>
      <c r="T3284" s="14">
        <f t="shared" si="207"/>
        <v>42489.19430555556</v>
      </c>
    </row>
    <row r="3285" spans="1:20" ht="60" hidden="1" x14ac:dyDescent="0.25">
      <c r="A3285" s="10">
        <v>3283</v>
      </c>
      <c r="B3285" s="1" t="s">
        <v>3283</v>
      </c>
      <c r="C3285" s="1" t="s">
        <v>7393</v>
      </c>
      <c r="D3285" s="3">
        <v>800</v>
      </c>
      <c r="E3285" s="4">
        <v>19860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2483</v>
      </c>
      <c r="P3285">
        <f t="shared" si="205"/>
        <v>422.55</v>
      </c>
      <c r="Q3285" s="12" t="s">
        <v>8315</v>
      </c>
      <c r="R3285" t="s">
        <v>8316</v>
      </c>
      <c r="S3285" s="14">
        <f t="shared" si="206"/>
        <v>42379.74418981481</v>
      </c>
      <c r="T3285" s="14">
        <f t="shared" si="207"/>
        <v>42410.875</v>
      </c>
    </row>
    <row r="3286" spans="1:20" ht="45" hidden="1" x14ac:dyDescent="0.25">
      <c r="A3286" s="10">
        <v>3284</v>
      </c>
      <c r="B3286" s="1" t="s">
        <v>3284</v>
      </c>
      <c r="C3286" s="1" t="s">
        <v>7394</v>
      </c>
      <c r="D3286" s="3">
        <v>3000</v>
      </c>
      <c r="E3286" s="4">
        <v>3353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112</v>
      </c>
      <c r="P3286">
        <f t="shared" si="205"/>
        <v>223.53</v>
      </c>
      <c r="Q3286" s="12" t="s">
        <v>8315</v>
      </c>
      <c r="R3286" t="s">
        <v>8316</v>
      </c>
      <c r="S3286" s="14">
        <f t="shared" si="206"/>
        <v>42380.884872685187</v>
      </c>
      <c r="T3286" s="14">
        <f t="shared" si="207"/>
        <v>42398.249305555553</v>
      </c>
    </row>
    <row r="3287" spans="1:20" hidden="1" x14ac:dyDescent="0.25">
      <c r="A3287" s="10">
        <v>3285</v>
      </c>
      <c r="B3287" s="1" t="s">
        <v>3285</v>
      </c>
      <c r="C3287" s="1" t="s">
        <v>7395</v>
      </c>
      <c r="D3287" s="3">
        <v>4999</v>
      </c>
      <c r="E3287" s="4">
        <v>2020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40</v>
      </c>
      <c r="P3287">
        <f t="shared" si="205"/>
        <v>24.94</v>
      </c>
      <c r="Q3287" s="12" t="s">
        <v>8315</v>
      </c>
      <c r="R3287" t="s">
        <v>8316</v>
      </c>
      <c r="S3287" s="14">
        <f t="shared" si="206"/>
        <v>42762.942430555559</v>
      </c>
      <c r="T3287" s="14">
        <f t="shared" si="207"/>
        <v>42794.208333333328</v>
      </c>
    </row>
    <row r="3288" spans="1:20" ht="60" hidden="1" x14ac:dyDescent="0.25">
      <c r="A3288" s="10">
        <v>3286</v>
      </c>
      <c r="B3288" s="1" t="s">
        <v>3286</v>
      </c>
      <c r="C3288" s="1" t="s">
        <v>7396</v>
      </c>
      <c r="D3288" s="3">
        <v>15000</v>
      </c>
      <c r="E3288" s="4">
        <v>189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</v>
      </c>
      <c r="P3288">
        <f t="shared" si="205"/>
        <v>1.55</v>
      </c>
      <c r="Q3288" s="12" t="s">
        <v>8315</v>
      </c>
      <c r="R3288" t="s">
        <v>8316</v>
      </c>
      <c r="S3288" s="14">
        <f t="shared" si="206"/>
        <v>42567.840069444443</v>
      </c>
      <c r="T3288" s="14">
        <f t="shared" si="207"/>
        <v>42597.840069444443</v>
      </c>
    </row>
    <row r="3289" spans="1:20" ht="30" hidden="1" x14ac:dyDescent="0.25">
      <c r="A3289" s="10">
        <v>3287</v>
      </c>
      <c r="B3289" s="1" t="s">
        <v>3287</v>
      </c>
      <c r="C3289" s="1" t="s">
        <v>7397</v>
      </c>
      <c r="D3289" s="3">
        <v>2500</v>
      </c>
      <c r="E3289" s="4">
        <v>4580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183</v>
      </c>
      <c r="P3289">
        <f t="shared" si="205"/>
        <v>134.71</v>
      </c>
      <c r="Q3289" s="12" t="s">
        <v>8315</v>
      </c>
      <c r="R3289" t="s">
        <v>8316</v>
      </c>
      <c r="S3289" s="14">
        <f t="shared" si="206"/>
        <v>42311.750324074077</v>
      </c>
      <c r="T3289" s="14">
        <f t="shared" si="207"/>
        <v>42336.750324074077</v>
      </c>
    </row>
    <row r="3290" spans="1:20" ht="60" hidden="1" x14ac:dyDescent="0.25">
      <c r="A3290" s="10">
        <v>3288</v>
      </c>
      <c r="B3290" s="1" t="s">
        <v>3288</v>
      </c>
      <c r="C3290" s="1" t="s">
        <v>7398</v>
      </c>
      <c r="D3290" s="3">
        <v>10000</v>
      </c>
      <c r="E3290" s="4">
        <v>540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5</v>
      </c>
      <c r="P3290">
        <f t="shared" si="205"/>
        <v>2.61</v>
      </c>
      <c r="Q3290" s="12" t="s">
        <v>8315</v>
      </c>
      <c r="R3290" t="s">
        <v>8316</v>
      </c>
      <c r="S3290" s="14">
        <f t="shared" si="206"/>
        <v>42505.774479166663</v>
      </c>
      <c r="T3290" s="14">
        <f t="shared" si="207"/>
        <v>42541.958333333328</v>
      </c>
    </row>
    <row r="3291" spans="1:20" ht="60" hidden="1" x14ac:dyDescent="0.25">
      <c r="A3291" s="10">
        <v>3289</v>
      </c>
      <c r="B3291" s="1" t="s">
        <v>3289</v>
      </c>
      <c r="C3291" s="1" t="s">
        <v>7399</v>
      </c>
      <c r="D3291" s="3">
        <v>500</v>
      </c>
      <c r="E3291" s="4">
        <v>35848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7170</v>
      </c>
      <c r="P3291">
        <f t="shared" si="205"/>
        <v>1433.92</v>
      </c>
      <c r="Q3291" s="12" t="s">
        <v>8315</v>
      </c>
      <c r="R3291" t="s">
        <v>8316</v>
      </c>
      <c r="S3291" s="14">
        <f t="shared" si="206"/>
        <v>42758.368078703701</v>
      </c>
      <c r="T3291" s="14">
        <f t="shared" si="207"/>
        <v>42786.368078703701</v>
      </c>
    </row>
    <row r="3292" spans="1:20" ht="75" hidden="1" x14ac:dyDescent="0.25">
      <c r="A3292" s="10">
        <v>3290</v>
      </c>
      <c r="B3292" s="1" t="s">
        <v>3290</v>
      </c>
      <c r="C3292" s="1" t="s">
        <v>7400</v>
      </c>
      <c r="D3292" s="3">
        <v>2000</v>
      </c>
      <c r="E3292" s="4">
        <v>6030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302</v>
      </c>
      <c r="P3292">
        <f t="shared" si="205"/>
        <v>83.75</v>
      </c>
      <c r="Q3292" s="12" t="s">
        <v>8315</v>
      </c>
      <c r="R3292" t="s">
        <v>8316</v>
      </c>
      <c r="S3292" s="14">
        <f t="shared" si="206"/>
        <v>42775.51494212963</v>
      </c>
      <c r="T3292" s="14">
        <f t="shared" si="207"/>
        <v>42805.51494212963</v>
      </c>
    </row>
    <row r="3293" spans="1:20" ht="60" hidden="1" x14ac:dyDescent="0.25">
      <c r="A3293" s="10">
        <v>3291</v>
      </c>
      <c r="B3293" s="1" t="s">
        <v>3291</v>
      </c>
      <c r="C3293" s="1" t="s">
        <v>7401</v>
      </c>
      <c r="D3293" s="3">
        <v>500</v>
      </c>
      <c r="E3293" s="4">
        <v>35932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7186</v>
      </c>
      <c r="P3293">
        <f t="shared" si="205"/>
        <v>2566.5700000000002</v>
      </c>
      <c r="Q3293" s="12" t="s">
        <v>8315</v>
      </c>
      <c r="R3293" t="s">
        <v>8316</v>
      </c>
      <c r="S3293" s="14">
        <f t="shared" si="206"/>
        <v>42232.702546296292</v>
      </c>
      <c r="T3293" s="14">
        <f t="shared" si="207"/>
        <v>42264.165972222225</v>
      </c>
    </row>
    <row r="3294" spans="1:20" ht="45" hidden="1" x14ac:dyDescent="0.25">
      <c r="A3294" s="10">
        <v>3292</v>
      </c>
      <c r="B3294" s="1" t="s">
        <v>3292</v>
      </c>
      <c r="C3294" s="1" t="s">
        <v>7402</v>
      </c>
      <c r="D3294" s="3">
        <v>101</v>
      </c>
      <c r="E3294" s="4">
        <v>176524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174776</v>
      </c>
      <c r="P3294">
        <f t="shared" si="205"/>
        <v>11768.27</v>
      </c>
      <c r="Q3294" s="12" t="s">
        <v>8315</v>
      </c>
      <c r="R3294" t="s">
        <v>8316</v>
      </c>
      <c r="S3294" s="14">
        <f t="shared" si="206"/>
        <v>42282.770231481481</v>
      </c>
      <c r="T3294" s="14">
        <f t="shared" si="207"/>
        <v>42342.811898148153</v>
      </c>
    </row>
    <row r="3295" spans="1:20" ht="60" hidden="1" x14ac:dyDescent="0.25">
      <c r="A3295" s="10">
        <v>3293</v>
      </c>
      <c r="B3295" s="1" t="s">
        <v>3293</v>
      </c>
      <c r="C3295" s="1" t="s">
        <v>7403</v>
      </c>
      <c r="D3295" s="3">
        <v>4500</v>
      </c>
      <c r="E3295" s="4">
        <v>2065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46</v>
      </c>
      <c r="P3295">
        <f t="shared" si="205"/>
        <v>22.69</v>
      </c>
      <c r="Q3295" s="12" t="s">
        <v>8315</v>
      </c>
      <c r="R3295" t="s">
        <v>8316</v>
      </c>
      <c r="S3295" s="14">
        <f t="shared" si="206"/>
        <v>42768.425370370373</v>
      </c>
      <c r="T3295" s="14">
        <f t="shared" si="207"/>
        <v>42798.425370370373</v>
      </c>
    </row>
    <row r="3296" spans="1:20" ht="60" hidden="1" x14ac:dyDescent="0.25">
      <c r="A3296" s="10">
        <v>3294</v>
      </c>
      <c r="B3296" s="1" t="s">
        <v>3294</v>
      </c>
      <c r="C3296" s="1" t="s">
        <v>7404</v>
      </c>
      <c r="D3296" s="3">
        <v>600</v>
      </c>
      <c r="E3296" s="4">
        <v>26495.5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4416</v>
      </c>
      <c r="P3296">
        <f t="shared" si="205"/>
        <v>1103.98</v>
      </c>
      <c r="Q3296" s="12" t="s">
        <v>8315</v>
      </c>
      <c r="R3296" t="s">
        <v>8316</v>
      </c>
      <c r="S3296" s="14">
        <f t="shared" si="206"/>
        <v>42141.541134259256</v>
      </c>
      <c r="T3296" s="14">
        <f t="shared" si="207"/>
        <v>42171.541134259256</v>
      </c>
    </row>
    <row r="3297" spans="1:20" ht="60" hidden="1" x14ac:dyDescent="0.25">
      <c r="A3297" s="10">
        <v>3295</v>
      </c>
      <c r="B3297" s="1" t="s">
        <v>3295</v>
      </c>
      <c r="C3297" s="1" t="s">
        <v>7405</v>
      </c>
      <c r="D3297" s="3">
        <v>700</v>
      </c>
      <c r="E3297" s="4">
        <v>22645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3235</v>
      </c>
      <c r="P3297">
        <f t="shared" si="205"/>
        <v>838.7</v>
      </c>
      <c r="Q3297" s="12" t="s">
        <v>8315</v>
      </c>
      <c r="R3297" t="s">
        <v>8316</v>
      </c>
      <c r="S3297" s="14">
        <f t="shared" si="206"/>
        <v>42609.442465277782</v>
      </c>
      <c r="T3297" s="14">
        <f t="shared" si="207"/>
        <v>42639.442465277782</v>
      </c>
    </row>
    <row r="3298" spans="1:20" ht="60" hidden="1" x14ac:dyDescent="0.25">
      <c r="A3298" s="10">
        <v>3296</v>
      </c>
      <c r="B3298" s="1" t="s">
        <v>3296</v>
      </c>
      <c r="C3298" s="1" t="s">
        <v>7406</v>
      </c>
      <c r="D3298" s="3">
        <v>1500</v>
      </c>
      <c r="E3298" s="4">
        <v>8581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572</v>
      </c>
      <c r="P3298">
        <f t="shared" si="205"/>
        <v>182.57</v>
      </c>
      <c r="Q3298" s="12" t="s">
        <v>8315</v>
      </c>
      <c r="R3298" t="s">
        <v>8316</v>
      </c>
      <c r="S3298" s="14">
        <f t="shared" si="206"/>
        <v>42309.756620370375</v>
      </c>
      <c r="T3298" s="14">
        <f t="shared" si="207"/>
        <v>42330.916666666672</v>
      </c>
    </row>
    <row r="3299" spans="1:20" ht="45" hidden="1" x14ac:dyDescent="0.25">
      <c r="A3299" s="10">
        <v>3297</v>
      </c>
      <c r="B3299" s="1" t="s">
        <v>3297</v>
      </c>
      <c r="C3299" s="1" t="s">
        <v>7407</v>
      </c>
      <c r="D3299" s="3">
        <v>5500</v>
      </c>
      <c r="E3299" s="4">
        <v>1259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23</v>
      </c>
      <c r="P3299">
        <f t="shared" si="205"/>
        <v>28.61</v>
      </c>
      <c r="Q3299" s="12" t="s">
        <v>8315</v>
      </c>
      <c r="R3299" t="s">
        <v>8316</v>
      </c>
      <c r="S3299" s="14">
        <f t="shared" si="206"/>
        <v>42193.771481481483</v>
      </c>
      <c r="T3299" s="14">
        <f t="shared" si="207"/>
        <v>42212.957638888889</v>
      </c>
    </row>
    <row r="3300" spans="1:20" ht="60" hidden="1" x14ac:dyDescent="0.25">
      <c r="A3300" s="10">
        <v>3298</v>
      </c>
      <c r="B3300" s="1" t="s">
        <v>3298</v>
      </c>
      <c r="C3300" s="1" t="s">
        <v>7408</v>
      </c>
      <c r="D3300" s="3">
        <v>10000</v>
      </c>
      <c r="E3300" s="4">
        <v>541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5</v>
      </c>
      <c r="P3300">
        <f t="shared" si="205"/>
        <v>7.51</v>
      </c>
      <c r="Q3300" s="12" t="s">
        <v>8315</v>
      </c>
      <c r="R3300" t="s">
        <v>8316</v>
      </c>
      <c r="S3300" s="14">
        <f t="shared" si="206"/>
        <v>42239.957962962959</v>
      </c>
      <c r="T3300" s="14">
        <f t="shared" si="207"/>
        <v>42260</v>
      </c>
    </row>
    <row r="3301" spans="1:20" ht="60" hidden="1" x14ac:dyDescent="0.25">
      <c r="A3301" s="10">
        <v>3299</v>
      </c>
      <c r="B3301" s="1" t="s">
        <v>3299</v>
      </c>
      <c r="C3301" s="1" t="s">
        <v>7409</v>
      </c>
      <c r="D3301" s="3">
        <v>3000</v>
      </c>
      <c r="E3301" s="4">
        <v>3360.72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112</v>
      </c>
      <c r="P3301">
        <f t="shared" si="205"/>
        <v>53.34</v>
      </c>
      <c r="Q3301" s="12" t="s">
        <v>8315</v>
      </c>
      <c r="R3301" t="s">
        <v>8316</v>
      </c>
      <c r="S3301" s="14">
        <f t="shared" si="206"/>
        <v>42261.917395833334</v>
      </c>
      <c r="T3301" s="14">
        <f t="shared" si="207"/>
        <v>42291.917395833334</v>
      </c>
    </row>
    <row r="3302" spans="1:20" ht="45" hidden="1" x14ac:dyDescent="0.25">
      <c r="A3302" s="10">
        <v>3300</v>
      </c>
      <c r="B3302" s="1" t="s">
        <v>3300</v>
      </c>
      <c r="C3302" s="1" t="s">
        <v>7410</v>
      </c>
      <c r="D3302" s="3">
        <v>3000</v>
      </c>
      <c r="E3302" s="4">
        <v>3363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112</v>
      </c>
      <c r="P3302">
        <f t="shared" si="205"/>
        <v>38.22</v>
      </c>
      <c r="Q3302" s="12" t="s">
        <v>8315</v>
      </c>
      <c r="R3302" t="s">
        <v>8316</v>
      </c>
      <c r="S3302" s="14">
        <f t="shared" si="206"/>
        <v>42102.743773148148</v>
      </c>
      <c r="T3302" s="14">
        <f t="shared" si="207"/>
        <v>42123.743773148148</v>
      </c>
    </row>
    <row r="3303" spans="1:20" ht="60" hidden="1" x14ac:dyDescent="0.25">
      <c r="A3303" s="10">
        <v>3301</v>
      </c>
      <c r="B3303" s="1" t="s">
        <v>3301</v>
      </c>
      <c r="C3303" s="1" t="s">
        <v>7411</v>
      </c>
      <c r="D3303" s="3">
        <v>3000</v>
      </c>
      <c r="E3303" s="4">
        <v>3366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112</v>
      </c>
      <c r="P3303">
        <f t="shared" si="205"/>
        <v>48.09</v>
      </c>
      <c r="Q3303" s="12" t="s">
        <v>8315</v>
      </c>
      <c r="R3303" t="s">
        <v>8316</v>
      </c>
      <c r="S3303" s="14">
        <f t="shared" si="206"/>
        <v>42538.73583333334</v>
      </c>
      <c r="T3303" s="14">
        <f t="shared" si="207"/>
        <v>42583.290972222225</v>
      </c>
    </row>
    <row r="3304" spans="1:20" hidden="1" x14ac:dyDescent="0.25">
      <c r="A3304" s="10">
        <v>3302</v>
      </c>
      <c r="B3304" s="1" t="s">
        <v>3302</v>
      </c>
      <c r="C3304" s="1" t="s">
        <v>7412</v>
      </c>
      <c r="D3304" s="3">
        <v>8400</v>
      </c>
      <c r="E3304" s="4">
        <v>657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8</v>
      </c>
      <c r="P3304">
        <f t="shared" si="205"/>
        <v>13.14</v>
      </c>
      <c r="Q3304" s="12" t="s">
        <v>8315</v>
      </c>
      <c r="R3304" t="s">
        <v>8316</v>
      </c>
      <c r="S3304" s="14">
        <f t="shared" si="206"/>
        <v>42681.35157407407</v>
      </c>
      <c r="T3304" s="14">
        <f t="shared" si="207"/>
        <v>42711.35157407407</v>
      </c>
    </row>
    <row r="3305" spans="1:20" ht="60" hidden="1" x14ac:dyDescent="0.25">
      <c r="A3305" s="10">
        <v>3303</v>
      </c>
      <c r="B3305" s="1" t="s">
        <v>3303</v>
      </c>
      <c r="C3305" s="1" t="s">
        <v>7413</v>
      </c>
      <c r="D3305" s="3">
        <v>1800</v>
      </c>
      <c r="E3305" s="4">
        <v>7140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397</v>
      </c>
      <c r="P3305">
        <f t="shared" si="205"/>
        <v>204</v>
      </c>
      <c r="Q3305" s="12" t="s">
        <v>8315</v>
      </c>
      <c r="R3305" t="s">
        <v>8316</v>
      </c>
      <c r="S3305" s="14">
        <f t="shared" si="206"/>
        <v>42056.65143518518</v>
      </c>
      <c r="T3305" s="14">
        <f t="shared" si="207"/>
        <v>42091.609768518523</v>
      </c>
    </row>
    <row r="3306" spans="1:20" ht="45" hidden="1" x14ac:dyDescent="0.25">
      <c r="A3306" s="10">
        <v>3304</v>
      </c>
      <c r="B3306" s="1" t="s">
        <v>3304</v>
      </c>
      <c r="C3306" s="1" t="s">
        <v>7414</v>
      </c>
      <c r="D3306" s="3">
        <v>15000</v>
      </c>
      <c r="E3306" s="4">
        <v>190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</v>
      </c>
      <c r="P3306">
        <f t="shared" si="205"/>
        <v>1.0900000000000001</v>
      </c>
      <c r="Q3306" s="12" t="s">
        <v>8315</v>
      </c>
      <c r="R3306" t="s">
        <v>8316</v>
      </c>
      <c r="S3306" s="14">
        <f t="shared" si="206"/>
        <v>42696.624444444446</v>
      </c>
      <c r="T3306" s="14">
        <f t="shared" si="207"/>
        <v>42726.624444444446</v>
      </c>
    </row>
    <row r="3307" spans="1:20" ht="60" hidden="1" x14ac:dyDescent="0.25">
      <c r="A3307" s="10">
        <v>3305</v>
      </c>
      <c r="B3307" s="1" t="s">
        <v>3305</v>
      </c>
      <c r="C3307" s="1" t="s">
        <v>7415</v>
      </c>
      <c r="D3307" s="3">
        <v>4000</v>
      </c>
      <c r="E3307" s="4">
        <v>2358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59</v>
      </c>
      <c r="P3307">
        <f t="shared" si="205"/>
        <v>117.9</v>
      </c>
      <c r="Q3307" s="12" t="s">
        <v>8315</v>
      </c>
      <c r="R3307" t="s">
        <v>8316</v>
      </c>
      <c r="S3307" s="14">
        <f t="shared" si="206"/>
        <v>42186.855879629627</v>
      </c>
      <c r="T3307" s="14">
        <f t="shared" si="207"/>
        <v>42216.855879629627</v>
      </c>
    </row>
    <row r="3308" spans="1:20" ht="60" hidden="1" x14ac:dyDescent="0.25">
      <c r="A3308" s="10">
        <v>3306</v>
      </c>
      <c r="B3308" s="1" t="s">
        <v>3306</v>
      </c>
      <c r="C3308" s="1" t="s">
        <v>7416</v>
      </c>
      <c r="D3308" s="3">
        <v>1500</v>
      </c>
      <c r="E3308" s="4">
        <v>8586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572</v>
      </c>
      <c r="P3308">
        <f t="shared" si="205"/>
        <v>159</v>
      </c>
      <c r="Q3308" s="12" t="s">
        <v>8315</v>
      </c>
      <c r="R3308" t="s">
        <v>8316</v>
      </c>
      <c r="S3308" s="14">
        <f t="shared" si="206"/>
        <v>42493.219236111108</v>
      </c>
      <c r="T3308" s="14">
        <f t="shared" si="207"/>
        <v>42531.125</v>
      </c>
    </row>
    <row r="3309" spans="1:20" ht="60" hidden="1" x14ac:dyDescent="0.25">
      <c r="A3309" s="10">
        <v>3307</v>
      </c>
      <c r="B3309" s="1" t="s">
        <v>3307</v>
      </c>
      <c r="C3309" s="1" t="s">
        <v>7417</v>
      </c>
      <c r="D3309" s="3">
        <v>1000</v>
      </c>
      <c r="E3309" s="4">
        <v>15315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1532</v>
      </c>
      <c r="P3309">
        <f t="shared" si="205"/>
        <v>765.75</v>
      </c>
      <c r="Q3309" s="12" t="s">
        <v>8315</v>
      </c>
      <c r="R3309" t="s">
        <v>8316</v>
      </c>
      <c r="S3309" s="14">
        <f t="shared" si="206"/>
        <v>42475.057164351849</v>
      </c>
      <c r="T3309" s="14">
        <f t="shared" si="207"/>
        <v>42505.057164351849</v>
      </c>
    </row>
    <row r="3310" spans="1:20" ht="45" hidden="1" x14ac:dyDescent="0.25">
      <c r="A3310" s="10">
        <v>3308</v>
      </c>
      <c r="B3310" s="1" t="s">
        <v>3308</v>
      </c>
      <c r="C3310" s="1" t="s">
        <v>7418</v>
      </c>
      <c r="D3310" s="3">
        <v>3500</v>
      </c>
      <c r="E3310" s="4">
        <v>2650.5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76</v>
      </c>
      <c r="P3310">
        <f t="shared" si="205"/>
        <v>46.5</v>
      </c>
      <c r="Q3310" s="12" t="s">
        <v>8315</v>
      </c>
      <c r="R3310" t="s">
        <v>8316</v>
      </c>
      <c r="S3310" s="14">
        <f t="shared" si="206"/>
        <v>42452.876909722225</v>
      </c>
      <c r="T3310" s="14">
        <f t="shared" si="207"/>
        <v>42473.876909722225</v>
      </c>
    </row>
    <row r="3311" spans="1:20" ht="30" hidden="1" x14ac:dyDescent="0.25">
      <c r="A3311" s="10">
        <v>3309</v>
      </c>
      <c r="B3311" s="1" t="s">
        <v>3309</v>
      </c>
      <c r="C3311" s="1" t="s">
        <v>7419</v>
      </c>
      <c r="D3311" s="3">
        <v>350</v>
      </c>
      <c r="E3311" s="4">
        <v>56618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16177</v>
      </c>
      <c r="P3311">
        <f t="shared" si="205"/>
        <v>1826.39</v>
      </c>
      <c r="Q3311" s="12" t="s">
        <v>8315</v>
      </c>
      <c r="R3311" t="s">
        <v>8316</v>
      </c>
      <c r="S3311" s="14">
        <f t="shared" si="206"/>
        <v>42628.650208333333</v>
      </c>
      <c r="T3311" s="14">
        <f t="shared" si="207"/>
        <v>42659.650208333333</v>
      </c>
    </row>
    <row r="3312" spans="1:20" ht="45" hidden="1" x14ac:dyDescent="0.25">
      <c r="A3312" s="10">
        <v>3310</v>
      </c>
      <c r="B3312" s="1" t="s">
        <v>3310</v>
      </c>
      <c r="C3312" s="1" t="s">
        <v>7420</v>
      </c>
      <c r="D3312" s="3">
        <v>6500</v>
      </c>
      <c r="E3312" s="4">
        <v>1035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16</v>
      </c>
      <c r="P3312">
        <f t="shared" si="205"/>
        <v>33.39</v>
      </c>
      <c r="Q3312" s="12" t="s">
        <v>8315</v>
      </c>
      <c r="R3312" t="s">
        <v>8316</v>
      </c>
      <c r="S3312" s="14">
        <f t="shared" si="206"/>
        <v>42253.928530092591</v>
      </c>
      <c r="T3312" s="14">
        <f t="shared" si="207"/>
        <v>42283.928530092591</v>
      </c>
    </row>
    <row r="3313" spans="1:20" ht="45" hidden="1" x14ac:dyDescent="0.25">
      <c r="A3313" s="10">
        <v>3311</v>
      </c>
      <c r="B3313" s="1" t="s">
        <v>3311</v>
      </c>
      <c r="C3313" s="1" t="s">
        <v>7421</v>
      </c>
      <c r="D3313" s="3">
        <v>2500</v>
      </c>
      <c r="E3313" s="4">
        <v>4592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184</v>
      </c>
      <c r="P3313">
        <f t="shared" si="205"/>
        <v>102.04</v>
      </c>
      <c r="Q3313" s="12" t="s">
        <v>8315</v>
      </c>
      <c r="R3313" t="s">
        <v>8316</v>
      </c>
      <c r="S3313" s="14">
        <f t="shared" si="206"/>
        <v>42264.29178240741</v>
      </c>
      <c r="T3313" s="14">
        <f t="shared" si="207"/>
        <v>42294.29178240741</v>
      </c>
    </row>
    <row r="3314" spans="1:20" ht="60" hidden="1" x14ac:dyDescent="0.25">
      <c r="A3314" s="10">
        <v>3312</v>
      </c>
      <c r="B3314" s="1" t="s">
        <v>3312</v>
      </c>
      <c r="C3314" s="1" t="s">
        <v>7422</v>
      </c>
      <c r="D3314" s="3">
        <v>2500</v>
      </c>
      <c r="E3314" s="4">
        <v>4610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184</v>
      </c>
      <c r="P3314">
        <f t="shared" si="205"/>
        <v>112.44</v>
      </c>
      <c r="Q3314" s="12" t="s">
        <v>8315</v>
      </c>
      <c r="R3314" t="s">
        <v>8316</v>
      </c>
      <c r="S3314" s="14">
        <f t="shared" si="206"/>
        <v>42664.809560185182</v>
      </c>
      <c r="T3314" s="14">
        <f t="shared" si="207"/>
        <v>42685.916666666672</v>
      </c>
    </row>
    <row r="3315" spans="1:20" ht="45" hidden="1" x14ac:dyDescent="0.25">
      <c r="A3315" s="10">
        <v>3313</v>
      </c>
      <c r="B3315" s="1" t="s">
        <v>3313</v>
      </c>
      <c r="C3315" s="1" t="s">
        <v>7423</v>
      </c>
      <c r="D3315" s="3">
        <v>2000</v>
      </c>
      <c r="E3315" s="4">
        <v>6039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302</v>
      </c>
      <c r="P3315">
        <f t="shared" si="205"/>
        <v>208.24</v>
      </c>
      <c r="Q3315" s="12" t="s">
        <v>8315</v>
      </c>
      <c r="R3315" t="s">
        <v>8316</v>
      </c>
      <c r="S3315" s="14">
        <f t="shared" si="206"/>
        <v>42382.244409722218</v>
      </c>
      <c r="T3315" s="14">
        <f t="shared" si="207"/>
        <v>42396.041666666672</v>
      </c>
    </row>
    <row r="3316" spans="1:20" ht="60" hidden="1" x14ac:dyDescent="0.25">
      <c r="A3316" s="10">
        <v>3314</v>
      </c>
      <c r="B3316" s="1" t="s">
        <v>3314</v>
      </c>
      <c r="C3316" s="1" t="s">
        <v>7424</v>
      </c>
      <c r="D3316" s="3">
        <v>800</v>
      </c>
      <c r="E3316" s="4">
        <v>19931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2491</v>
      </c>
      <c r="P3316">
        <f t="shared" si="205"/>
        <v>343.64</v>
      </c>
      <c r="Q3316" s="12" t="s">
        <v>8315</v>
      </c>
      <c r="R3316" t="s">
        <v>8316</v>
      </c>
      <c r="S3316" s="14">
        <f t="shared" si="206"/>
        <v>42105.267488425925</v>
      </c>
      <c r="T3316" s="14">
        <f t="shared" si="207"/>
        <v>42132.836805555555</v>
      </c>
    </row>
    <row r="3317" spans="1:20" ht="45" hidden="1" x14ac:dyDescent="0.25">
      <c r="A3317" s="10">
        <v>3315</v>
      </c>
      <c r="B3317" s="1" t="s">
        <v>3315</v>
      </c>
      <c r="C3317" s="1" t="s">
        <v>7425</v>
      </c>
      <c r="D3317" s="3">
        <v>4000</v>
      </c>
      <c r="E3317" s="4">
        <v>2360.3200000000002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59</v>
      </c>
      <c r="P3317">
        <f t="shared" si="205"/>
        <v>26.52</v>
      </c>
      <c r="Q3317" s="12" t="s">
        <v>8315</v>
      </c>
      <c r="R3317" t="s">
        <v>8316</v>
      </c>
      <c r="S3317" s="14">
        <f t="shared" si="206"/>
        <v>42466.303715277783</v>
      </c>
      <c r="T3317" s="14">
        <f t="shared" si="207"/>
        <v>42496.303715277783</v>
      </c>
    </row>
    <row r="3318" spans="1:20" ht="75" hidden="1" x14ac:dyDescent="0.25">
      <c r="A3318" s="10">
        <v>3316</v>
      </c>
      <c r="B3318" s="1" t="s">
        <v>3316</v>
      </c>
      <c r="C3318" s="1" t="s">
        <v>7426</v>
      </c>
      <c r="D3318" s="3">
        <v>11737</v>
      </c>
      <c r="E3318" s="4">
        <v>286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2</v>
      </c>
      <c r="P3318">
        <f t="shared" si="205"/>
        <v>2.29</v>
      </c>
      <c r="Q3318" s="12" t="s">
        <v>8315</v>
      </c>
      <c r="R3318" t="s">
        <v>8316</v>
      </c>
      <c r="S3318" s="14">
        <f t="shared" si="206"/>
        <v>41826.871238425927</v>
      </c>
      <c r="T3318" s="14">
        <f t="shared" si="207"/>
        <v>41859.57916666667</v>
      </c>
    </row>
    <row r="3319" spans="1:20" ht="45" hidden="1" x14ac:dyDescent="0.25">
      <c r="A3319" s="10">
        <v>3317</v>
      </c>
      <c r="B3319" s="1" t="s">
        <v>3317</v>
      </c>
      <c r="C3319" s="1" t="s">
        <v>7427</v>
      </c>
      <c r="D3319" s="3">
        <v>1050</v>
      </c>
      <c r="E3319" s="4">
        <v>11090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1056</v>
      </c>
      <c r="P3319">
        <f t="shared" si="205"/>
        <v>616.11</v>
      </c>
      <c r="Q3319" s="12" t="s">
        <v>8315</v>
      </c>
      <c r="R3319" t="s">
        <v>8316</v>
      </c>
      <c r="S3319" s="14">
        <f t="shared" si="206"/>
        <v>42499.039629629624</v>
      </c>
      <c r="T3319" s="14">
        <f t="shared" si="207"/>
        <v>42529.039629629624</v>
      </c>
    </row>
    <row r="3320" spans="1:20" ht="30" hidden="1" x14ac:dyDescent="0.25">
      <c r="A3320" s="10">
        <v>3318</v>
      </c>
      <c r="B3320" s="1" t="s">
        <v>3318</v>
      </c>
      <c r="C3320" s="1" t="s">
        <v>7428</v>
      </c>
      <c r="D3320" s="3">
        <v>2000</v>
      </c>
      <c r="E3320" s="4">
        <v>6041.55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302</v>
      </c>
      <c r="P3320">
        <f t="shared" si="205"/>
        <v>188.8</v>
      </c>
      <c r="Q3320" s="12" t="s">
        <v>8315</v>
      </c>
      <c r="R3320" t="s">
        <v>8316</v>
      </c>
      <c r="S3320" s="14">
        <f t="shared" si="206"/>
        <v>42431.302002314813</v>
      </c>
      <c r="T3320" s="14">
        <f t="shared" si="207"/>
        <v>42471.104166666672</v>
      </c>
    </row>
    <row r="3321" spans="1:20" ht="60" hidden="1" x14ac:dyDescent="0.25">
      <c r="A3321" s="10">
        <v>3319</v>
      </c>
      <c r="B3321" s="1" t="s">
        <v>3319</v>
      </c>
      <c r="C3321" s="1" t="s">
        <v>7429</v>
      </c>
      <c r="D3321" s="3">
        <v>500</v>
      </c>
      <c r="E3321" s="4">
        <v>36082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7216</v>
      </c>
      <c r="P3321">
        <f t="shared" si="205"/>
        <v>2255.13</v>
      </c>
      <c r="Q3321" s="12" t="s">
        <v>8315</v>
      </c>
      <c r="R3321" t="s">
        <v>8316</v>
      </c>
      <c r="S3321" s="14">
        <f t="shared" si="206"/>
        <v>41990.585486111115</v>
      </c>
      <c r="T3321" s="14">
        <f t="shared" si="207"/>
        <v>42035.585486111115</v>
      </c>
    </row>
    <row r="3322" spans="1:20" ht="45" hidden="1" x14ac:dyDescent="0.25">
      <c r="A3322" s="10">
        <v>3320</v>
      </c>
      <c r="B3322" s="1" t="s">
        <v>3320</v>
      </c>
      <c r="C3322" s="1" t="s">
        <v>7430</v>
      </c>
      <c r="D3322" s="3">
        <v>2500</v>
      </c>
      <c r="E3322" s="4">
        <v>4622.01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185</v>
      </c>
      <c r="P3322">
        <f t="shared" si="205"/>
        <v>121.63</v>
      </c>
      <c r="Q3322" s="12" t="s">
        <v>8315</v>
      </c>
      <c r="R3322" t="s">
        <v>8316</v>
      </c>
      <c r="S3322" s="14">
        <f t="shared" si="206"/>
        <v>42513.045798611114</v>
      </c>
      <c r="T3322" s="14">
        <f t="shared" si="207"/>
        <v>42543.045798611114</v>
      </c>
    </row>
    <row r="3323" spans="1:20" ht="60" hidden="1" x14ac:dyDescent="0.25">
      <c r="A3323" s="10">
        <v>3321</v>
      </c>
      <c r="B3323" s="1" t="s">
        <v>3321</v>
      </c>
      <c r="C3323" s="1" t="s">
        <v>7431</v>
      </c>
      <c r="D3323" s="3">
        <v>500</v>
      </c>
      <c r="E3323" s="4">
        <v>37104.03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7421</v>
      </c>
      <c r="P3323">
        <f t="shared" si="205"/>
        <v>2473.6</v>
      </c>
      <c r="Q3323" s="12" t="s">
        <v>8315</v>
      </c>
      <c r="R3323" t="s">
        <v>8316</v>
      </c>
      <c r="S3323" s="14">
        <f t="shared" si="206"/>
        <v>41914.100289351853</v>
      </c>
      <c r="T3323" s="14">
        <f t="shared" si="207"/>
        <v>41928.165972222225</v>
      </c>
    </row>
    <row r="3324" spans="1:20" ht="60" hidden="1" x14ac:dyDescent="0.25">
      <c r="A3324" s="10">
        <v>3322</v>
      </c>
      <c r="B3324" s="1" t="s">
        <v>3322</v>
      </c>
      <c r="C3324" s="1" t="s">
        <v>7432</v>
      </c>
      <c r="D3324" s="3">
        <v>3300</v>
      </c>
      <c r="E3324" s="4">
        <v>2836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86</v>
      </c>
      <c r="P3324">
        <f t="shared" si="205"/>
        <v>123.3</v>
      </c>
      <c r="Q3324" s="12" t="s">
        <v>8315</v>
      </c>
      <c r="R3324" t="s">
        <v>8316</v>
      </c>
      <c r="S3324" s="14">
        <f t="shared" si="206"/>
        <v>42521.010370370372</v>
      </c>
      <c r="T3324" s="14">
        <f t="shared" si="207"/>
        <v>42543.163194444445</v>
      </c>
    </row>
    <row r="3325" spans="1:20" ht="60" hidden="1" x14ac:dyDescent="0.25">
      <c r="A3325" s="10">
        <v>3323</v>
      </c>
      <c r="B3325" s="1" t="s">
        <v>3323</v>
      </c>
      <c r="C3325" s="1" t="s">
        <v>7433</v>
      </c>
      <c r="D3325" s="3">
        <v>1000</v>
      </c>
      <c r="E3325" s="4">
        <v>15318.55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1532</v>
      </c>
      <c r="P3325">
        <f t="shared" si="205"/>
        <v>312.62</v>
      </c>
      <c r="Q3325" s="12" t="s">
        <v>8315</v>
      </c>
      <c r="R3325" t="s">
        <v>8316</v>
      </c>
      <c r="S3325" s="14">
        <f t="shared" si="206"/>
        <v>42608.36583333333</v>
      </c>
      <c r="T3325" s="14">
        <f t="shared" si="207"/>
        <v>42638.36583333333</v>
      </c>
    </row>
    <row r="3326" spans="1:20" ht="45" hidden="1" x14ac:dyDescent="0.25">
      <c r="A3326" s="10">
        <v>3324</v>
      </c>
      <c r="B3326" s="1" t="s">
        <v>3324</v>
      </c>
      <c r="C3326" s="1" t="s">
        <v>7434</v>
      </c>
      <c r="D3326" s="3">
        <v>1500</v>
      </c>
      <c r="E3326" s="4">
        <v>8620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575</v>
      </c>
      <c r="P3326">
        <f t="shared" si="205"/>
        <v>862</v>
      </c>
      <c r="Q3326" s="12" t="s">
        <v>8315</v>
      </c>
      <c r="R3326" t="s">
        <v>8316</v>
      </c>
      <c r="S3326" s="14">
        <f t="shared" si="206"/>
        <v>42512.58321759259</v>
      </c>
      <c r="T3326" s="14">
        <f t="shared" si="207"/>
        <v>42526.58321759259</v>
      </c>
    </row>
    <row r="3327" spans="1:20" ht="60" hidden="1" x14ac:dyDescent="0.25">
      <c r="A3327" s="10">
        <v>3325</v>
      </c>
      <c r="B3327" s="1" t="s">
        <v>3325</v>
      </c>
      <c r="C3327" s="1" t="s">
        <v>7435</v>
      </c>
      <c r="D3327" s="3">
        <v>400</v>
      </c>
      <c r="E3327" s="4">
        <v>53670.6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13418</v>
      </c>
      <c r="P3327">
        <f t="shared" si="205"/>
        <v>3578.04</v>
      </c>
      <c r="Q3327" s="12" t="s">
        <v>8315</v>
      </c>
      <c r="R3327" t="s">
        <v>8316</v>
      </c>
      <c r="S3327" s="14">
        <f t="shared" si="206"/>
        <v>42064.785613425927</v>
      </c>
      <c r="T3327" s="14">
        <f t="shared" si="207"/>
        <v>42099.743946759263</v>
      </c>
    </row>
    <row r="3328" spans="1:20" ht="60" hidden="1" x14ac:dyDescent="0.25">
      <c r="A3328" s="10">
        <v>3326</v>
      </c>
      <c r="B3328" s="1" t="s">
        <v>3326</v>
      </c>
      <c r="C3328" s="1" t="s">
        <v>7436</v>
      </c>
      <c r="D3328" s="3">
        <v>8000</v>
      </c>
      <c r="E3328" s="4">
        <v>800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</v>
      </c>
      <c r="P3328">
        <f t="shared" si="205"/>
        <v>14.04</v>
      </c>
      <c r="Q3328" s="12" t="s">
        <v>8315</v>
      </c>
      <c r="R3328" t="s">
        <v>8316</v>
      </c>
      <c r="S3328" s="14">
        <f t="shared" si="206"/>
        <v>42041.714178240742</v>
      </c>
      <c r="T3328" s="14">
        <f t="shared" si="207"/>
        <v>42071.67251157407</v>
      </c>
    </row>
    <row r="3329" spans="1:20" ht="60" hidden="1" x14ac:dyDescent="0.25">
      <c r="A3329" s="10">
        <v>3327</v>
      </c>
      <c r="B3329" s="1" t="s">
        <v>3327</v>
      </c>
      <c r="C3329" s="1" t="s">
        <v>7437</v>
      </c>
      <c r="D3329" s="3">
        <v>800</v>
      </c>
      <c r="E3329" s="4">
        <v>20022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2503</v>
      </c>
      <c r="P3329">
        <f t="shared" si="205"/>
        <v>606.73</v>
      </c>
      <c r="Q3329" s="12" t="s">
        <v>8315</v>
      </c>
      <c r="R3329" t="s">
        <v>8316</v>
      </c>
      <c r="S3329" s="14">
        <f t="shared" si="206"/>
        <v>42468.374606481477</v>
      </c>
      <c r="T3329" s="14">
        <f t="shared" si="207"/>
        <v>42498.374606481477</v>
      </c>
    </row>
    <row r="3330" spans="1:20" ht="45" hidden="1" x14ac:dyDescent="0.25">
      <c r="A3330" s="10">
        <v>3328</v>
      </c>
      <c r="B3330" s="1" t="s">
        <v>3328</v>
      </c>
      <c r="C3330" s="1" t="s">
        <v>7438</v>
      </c>
      <c r="D3330" s="3">
        <v>1800</v>
      </c>
      <c r="E3330" s="4">
        <v>7160.12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398</v>
      </c>
      <c r="P3330">
        <f t="shared" si="205"/>
        <v>795.57</v>
      </c>
      <c r="Q3330" s="12" t="s">
        <v>8315</v>
      </c>
      <c r="R3330" t="s">
        <v>8316</v>
      </c>
      <c r="S3330" s="14">
        <f t="shared" si="206"/>
        <v>41822.57503472222</v>
      </c>
      <c r="T3330" s="14">
        <f t="shared" si="207"/>
        <v>41825.041666666664</v>
      </c>
    </row>
    <row r="3331" spans="1:20" ht="45" hidden="1" x14ac:dyDescent="0.25">
      <c r="A3331" s="10">
        <v>3329</v>
      </c>
      <c r="B3331" s="1" t="s">
        <v>3329</v>
      </c>
      <c r="C3331" s="1" t="s">
        <v>7439</v>
      </c>
      <c r="D3331" s="3">
        <v>1000</v>
      </c>
      <c r="E3331" s="4">
        <v>15327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1533</v>
      </c>
      <c r="P3331">
        <f t="shared" ref="P3331:P3394" si="209">IFERROR(ROUND(E3331/L3331,2),0)</f>
        <v>589.5</v>
      </c>
      <c r="Q3331" s="12" t="s">
        <v>8315</v>
      </c>
      <c r="R3331" t="s">
        <v>8316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5" hidden="1" x14ac:dyDescent="0.25">
      <c r="A3332" s="10">
        <v>3330</v>
      </c>
      <c r="B3332" s="1" t="s">
        <v>3330</v>
      </c>
      <c r="C3332" s="1" t="s">
        <v>7440</v>
      </c>
      <c r="D3332" s="3">
        <v>1500</v>
      </c>
      <c r="E3332" s="4">
        <v>8632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575</v>
      </c>
      <c r="P3332">
        <f t="shared" si="209"/>
        <v>125.1</v>
      </c>
      <c r="Q3332" s="12" t="s">
        <v>8315</v>
      </c>
      <c r="R3332" t="s">
        <v>8316</v>
      </c>
      <c r="S3332" s="14">
        <f t="shared" si="210"/>
        <v>42065.887361111112</v>
      </c>
      <c r="T3332" s="14">
        <f t="shared" si="211"/>
        <v>42095.845694444448</v>
      </c>
    </row>
    <row r="3333" spans="1:20" ht="60" hidden="1" x14ac:dyDescent="0.25">
      <c r="A3333" s="10">
        <v>3331</v>
      </c>
      <c r="B3333" s="1" t="s">
        <v>3331</v>
      </c>
      <c r="C3333" s="1" t="s">
        <v>7441</v>
      </c>
      <c r="D3333" s="3">
        <v>5000</v>
      </c>
      <c r="E3333" s="4">
        <v>1862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37</v>
      </c>
      <c r="P3333">
        <f t="shared" si="209"/>
        <v>28.65</v>
      </c>
      <c r="Q3333" s="12" t="s">
        <v>8315</v>
      </c>
      <c r="R3333" t="s">
        <v>8316</v>
      </c>
      <c r="S3333" s="14">
        <f t="shared" si="210"/>
        <v>42248.697754629626</v>
      </c>
      <c r="T3333" s="14">
        <f t="shared" si="211"/>
        <v>42283.697754629626</v>
      </c>
    </row>
    <row r="3334" spans="1:20" ht="45" hidden="1" x14ac:dyDescent="0.25">
      <c r="A3334" s="10">
        <v>3332</v>
      </c>
      <c r="B3334" s="1" t="s">
        <v>3332</v>
      </c>
      <c r="C3334" s="1" t="s">
        <v>7442</v>
      </c>
      <c r="D3334" s="3">
        <v>6000</v>
      </c>
      <c r="E3334" s="4">
        <v>1147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19</v>
      </c>
      <c r="P3334">
        <f t="shared" si="209"/>
        <v>13.82</v>
      </c>
      <c r="Q3334" s="12" t="s">
        <v>8315</v>
      </c>
      <c r="R3334" t="s">
        <v>8316</v>
      </c>
      <c r="S3334" s="14">
        <f t="shared" si="210"/>
        <v>41809.860300925924</v>
      </c>
      <c r="T3334" s="14">
        <f t="shared" si="211"/>
        <v>41839.860300925924</v>
      </c>
    </row>
    <row r="3335" spans="1:20" ht="60" hidden="1" x14ac:dyDescent="0.25">
      <c r="A3335" s="10">
        <v>3333</v>
      </c>
      <c r="B3335" s="1" t="s">
        <v>3333</v>
      </c>
      <c r="C3335" s="1" t="s">
        <v>7443</v>
      </c>
      <c r="D3335" s="3">
        <v>3500</v>
      </c>
      <c r="E3335" s="4">
        <v>2663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76</v>
      </c>
      <c r="P3335">
        <f t="shared" si="209"/>
        <v>23.99</v>
      </c>
      <c r="Q3335" s="12" t="s">
        <v>8315</v>
      </c>
      <c r="R3335" t="s">
        <v>8316</v>
      </c>
      <c r="S3335" s="14">
        <f t="shared" si="210"/>
        <v>42148.676851851851</v>
      </c>
      <c r="T3335" s="14">
        <f t="shared" si="211"/>
        <v>42170.676851851851</v>
      </c>
    </row>
    <row r="3336" spans="1:20" ht="45" hidden="1" x14ac:dyDescent="0.25">
      <c r="A3336" s="10">
        <v>3334</v>
      </c>
      <c r="B3336" s="1" t="s">
        <v>3334</v>
      </c>
      <c r="C3336" s="1" t="s">
        <v>7444</v>
      </c>
      <c r="D3336" s="3">
        <v>3871</v>
      </c>
      <c r="E3336" s="4">
        <v>2485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64</v>
      </c>
      <c r="P3336">
        <f t="shared" si="209"/>
        <v>54.02</v>
      </c>
      <c r="Q3336" s="12" t="s">
        <v>8315</v>
      </c>
      <c r="R3336" t="s">
        <v>8316</v>
      </c>
      <c r="S3336" s="14">
        <f t="shared" si="210"/>
        <v>42185.521087962959</v>
      </c>
      <c r="T3336" s="14">
        <f t="shared" si="211"/>
        <v>42215.521087962959</v>
      </c>
    </row>
    <row r="3337" spans="1:20" ht="60" hidden="1" x14ac:dyDescent="0.25">
      <c r="A3337" s="10">
        <v>3335</v>
      </c>
      <c r="B3337" s="1" t="s">
        <v>3335</v>
      </c>
      <c r="C3337" s="1" t="s">
        <v>7445</v>
      </c>
      <c r="D3337" s="3">
        <v>5000</v>
      </c>
      <c r="E3337" s="4">
        <v>1864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37</v>
      </c>
      <c r="P3337">
        <f t="shared" si="209"/>
        <v>29.59</v>
      </c>
      <c r="Q3337" s="12" t="s">
        <v>8315</v>
      </c>
      <c r="R3337" t="s">
        <v>8316</v>
      </c>
      <c r="S3337" s="14">
        <f t="shared" si="210"/>
        <v>41827.674143518518</v>
      </c>
      <c r="T3337" s="14">
        <f t="shared" si="211"/>
        <v>41854.958333333336</v>
      </c>
    </row>
    <row r="3338" spans="1:20" ht="45" hidden="1" x14ac:dyDescent="0.25">
      <c r="A3338" s="10">
        <v>3336</v>
      </c>
      <c r="B3338" s="1" t="s">
        <v>3336</v>
      </c>
      <c r="C3338" s="1" t="s">
        <v>7446</v>
      </c>
      <c r="D3338" s="3">
        <v>250</v>
      </c>
      <c r="E3338" s="4">
        <v>100824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40330</v>
      </c>
      <c r="P3338">
        <f t="shared" si="209"/>
        <v>11202.67</v>
      </c>
      <c r="Q3338" s="12" t="s">
        <v>8315</v>
      </c>
      <c r="R3338" t="s">
        <v>8316</v>
      </c>
      <c r="S3338" s="14">
        <f t="shared" si="210"/>
        <v>42437.398680555561</v>
      </c>
      <c r="T3338" s="14">
        <f t="shared" si="211"/>
        <v>42465.35701388889</v>
      </c>
    </row>
    <row r="3339" spans="1:20" ht="45" hidden="1" x14ac:dyDescent="0.25">
      <c r="A3339" s="10">
        <v>3337</v>
      </c>
      <c r="B3339" s="1" t="s">
        <v>3337</v>
      </c>
      <c r="C3339" s="1" t="s">
        <v>7447</v>
      </c>
      <c r="D3339" s="3">
        <v>2500</v>
      </c>
      <c r="E3339" s="4">
        <v>4635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185</v>
      </c>
      <c r="P3339">
        <f t="shared" si="209"/>
        <v>136.32</v>
      </c>
      <c r="Q3339" s="12" t="s">
        <v>8315</v>
      </c>
      <c r="R3339" t="s">
        <v>8316</v>
      </c>
      <c r="S3339" s="14">
        <f t="shared" si="210"/>
        <v>41901.282025462962</v>
      </c>
      <c r="T3339" s="14">
        <f t="shared" si="211"/>
        <v>41922.875</v>
      </c>
    </row>
    <row r="3340" spans="1:20" ht="30" hidden="1" x14ac:dyDescent="0.25">
      <c r="A3340" s="10">
        <v>3338</v>
      </c>
      <c r="B3340" s="1" t="s">
        <v>3338</v>
      </c>
      <c r="C3340" s="1" t="s">
        <v>7448</v>
      </c>
      <c r="D3340" s="3">
        <v>15000</v>
      </c>
      <c r="E3340" s="4">
        <v>190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</v>
      </c>
      <c r="P3340">
        <f t="shared" si="209"/>
        <v>1.7</v>
      </c>
      <c r="Q3340" s="12" t="s">
        <v>8315</v>
      </c>
      <c r="R3340" t="s">
        <v>8316</v>
      </c>
      <c r="S3340" s="14">
        <f t="shared" si="210"/>
        <v>42769.574999999997</v>
      </c>
      <c r="T3340" s="14">
        <f t="shared" si="211"/>
        <v>42790.574999999997</v>
      </c>
    </row>
    <row r="3341" spans="1:20" ht="45" hidden="1" x14ac:dyDescent="0.25">
      <c r="A3341" s="10">
        <v>3339</v>
      </c>
      <c r="B3341" s="1" t="s">
        <v>3339</v>
      </c>
      <c r="C3341" s="1" t="s">
        <v>7449</v>
      </c>
      <c r="D3341" s="3">
        <v>8000</v>
      </c>
      <c r="E3341" s="4">
        <v>800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</v>
      </c>
      <c r="P3341">
        <f t="shared" si="209"/>
        <v>17.02</v>
      </c>
      <c r="Q3341" s="12" t="s">
        <v>8315</v>
      </c>
      <c r="R3341" t="s">
        <v>8316</v>
      </c>
      <c r="S3341" s="14">
        <f t="shared" si="210"/>
        <v>42549.665717592594</v>
      </c>
      <c r="T3341" s="14">
        <f t="shared" si="211"/>
        <v>42579.665717592594</v>
      </c>
    </row>
    <row r="3342" spans="1:20" ht="60" hidden="1" x14ac:dyDescent="0.25">
      <c r="A3342" s="10">
        <v>3340</v>
      </c>
      <c r="B3342" s="1" t="s">
        <v>3340</v>
      </c>
      <c r="C3342" s="1" t="s">
        <v>7450</v>
      </c>
      <c r="D3342" s="3">
        <v>3000</v>
      </c>
      <c r="E3342" s="4">
        <v>3368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112</v>
      </c>
      <c r="P3342">
        <f t="shared" si="209"/>
        <v>88.63</v>
      </c>
      <c r="Q3342" s="12" t="s">
        <v>8315</v>
      </c>
      <c r="R3342" t="s">
        <v>8316</v>
      </c>
      <c r="S3342" s="14">
        <f t="shared" si="210"/>
        <v>42685.974004629628</v>
      </c>
      <c r="T3342" s="14">
        <f t="shared" si="211"/>
        <v>42710.974004629628</v>
      </c>
    </row>
    <row r="3343" spans="1:20" ht="60" hidden="1" x14ac:dyDescent="0.25">
      <c r="A3343" s="10">
        <v>3341</v>
      </c>
      <c r="B3343" s="1" t="s">
        <v>3341</v>
      </c>
      <c r="C3343" s="1" t="s">
        <v>7451</v>
      </c>
      <c r="D3343" s="3">
        <v>3350</v>
      </c>
      <c r="E3343" s="4">
        <v>2795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83</v>
      </c>
      <c r="P3343">
        <f t="shared" si="209"/>
        <v>99.82</v>
      </c>
      <c r="Q3343" s="12" t="s">
        <v>8315</v>
      </c>
      <c r="R3343" t="s">
        <v>8316</v>
      </c>
      <c r="S3343" s="14">
        <f t="shared" si="210"/>
        <v>42510.798854166671</v>
      </c>
      <c r="T3343" s="14">
        <f t="shared" si="211"/>
        <v>42533.708333333328</v>
      </c>
    </row>
    <row r="3344" spans="1:20" ht="45" hidden="1" x14ac:dyDescent="0.25">
      <c r="A3344" s="10">
        <v>3342</v>
      </c>
      <c r="B3344" s="1" t="s">
        <v>3342</v>
      </c>
      <c r="C3344" s="1" t="s">
        <v>7452</v>
      </c>
      <c r="D3344" s="3">
        <v>6000</v>
      </c>
      <c r="E3344" s="4">
        <v>1148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19</v>
      </c>
      <c r="P3344">
        <f t="shared" si="209"/>
        <v>14.72</v>
      </c>
      <c r="Q3344" s="12" t="s">
        <v>8315</v>
      </c>
      <c r="R3344" t="s">
        <v>8316</v>
      </c>
      <c r="S3344" s="14">
        <f t="shared" si="210"/>
        <v>42062.296412037031</v>
      </c>
      <c r="T3344" s="14">
        <f t="shared" si="211"/>
        <v>42095.207638888889</v>
      </c>
    </row>
    <row r="3345" spans="1:20" ht="45" hidden="1" x14ac:dyDescent="0.25">
      <c r="A3345" s="10">
        <v>3343</v>
      </c>
      <c r="B3345" s="1" t="s">
        <v>3343</v>
      </c>
      <c r="C3345" s="1" t="s">
        <v>7453</v>
      </c>
      <c r="D3345" s="3">
        <v>700</v>
      </c>
      <c r="E3345" s="4">
        <v>22933.05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3276</v>
      </c>
      <c r="P3345">
        <f t="shared" si="209"/>
        <v>997.09</v>
      </c>
      <c r="Q3345" s="12" t="s">
        <v>8315</v>
      </c>
      <c r="R3345" t="s">
        <v>8316</v>
      </c>
      <c r="S3345" s="14">
        <f t="shared" si="210"/>
        <v>42452.916481481487</v>
      </c>
      <c r="T3345" s="14">
        <f t="shared" si="211"/>
        <v>42473.554166666669</v>
      </c>
    </row>
    <row r="3346" spans="1:20" ht="60" hidden="1" x14ac:dyDescent="0.25">
      <c r="A3346" s="10">
        <v>3344</v>
      </c>
      <c r="B3346" s="1" t="s">
        <v>3344</v>
      </c>
      <c r="C3346" s="1" t="s">
        <v>7454</v>
      </c>
      <c r="D3346" s="3">
        <v>4500</v>
      </c>
      <c r="E3346" s="4">
        <v>2065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46</v>
      </c>
      <c r="P3346">
        <f t="shared" si="209"/>
        <v>51.63</v>
      </c>
      <c r="Q3346" s="12" t="s">
        <v>8315</v>
      </c>
      <c r="R3346" t="s">
        <v>8316</v>
      </c>
      <c r="S3346" s="14">
        <f t="shared" si="210"/>
        <v>41851.200150462959</v>
      </c>
      <c r="T3346" s="14">
        <f t="shared" si="211"/>
        <v>41881.200150462959</v>
      </c>
    </row>
    <row r="3347" spans="1:20" ht="60" hidden="1" x14ac:dyDescent="0.25">
      <c r="A3347" s="10">
        <v>3345</v>
      </c>
      <c r="B3347" s="1" t="s">
        <v>3345</v>
      </c>
      <c r="C3347" s="1" t="s">
        <v>7455</v>
      </c>
      <c r="D3347" s="3">
        <v>500</v>
      </c>
      <c r="E3347" s="4">
        <v>37354.269999999997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7471</v>
      </c>
      <c r="P3347">
        <f t="shared" si="209"/>
        <v>2873.41</v>
      </c>
      <c r="Q3347" s="12" t="s">
        <v>8315</v>
      </c>
      <c r="R3347" t="s">
        <v>8316</v>
      </c>
      <c r="S3347" s="14">
        <f t="shared" si="210"/>
        <v>42053.106111111112</v>
      </c>
      <c r="T3347" s="14">
        <f t="shared" si="211"/>
        <v>42112.025694444441</v>
      </c>
    </row>
    <row r="3348" spans="1:20" ht="60" hidden="1" x14ac:dyDescent="0.25">
      <c r="A3348" s="10">
        <v>3346</v>
      </c>
      <c r="B3348" s="1" t="s">
        <v>3346</v>
      </c>
      <c r="C3348" s="1" t="s">
        <v>7456</v>
      </c>
      <c r="D3348" s="3">
        <v>1500</v>
      </c>
      <c r="E3348" s="4">
        <v>8636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576</v>
      </c>
      <c r="P3348">
        <f t="shared" si="209"/>
        <v>479.78</v>
      </c>
      <c r="Q3348" s="12" t="s">
        <v>8315</v>
      </c>
      <c r="R3348" t="s">
        <v>8316</v>
      </c>
      <c r="S3348" s="14">
        <f t="shared" si="210"/>
        <v>42054.024421296301</v>
      </c>
      <c r="T3348" s="14">
        <f t="shared" si="211"/>
        <v>42061.024421296301</v>
      </c>
    </row>
    <row r="3349" spans="1:20" ht="60" hidden="1" x14ac:dyDescent="0.25">
      <c r="A3349" s="10">
        <v>3347</v>
      </c>
      <c r="B3349" s="1" t="s">
        <v>3347</v>
      </c>
      <c r="C3349" s="1" t="s">
        <v>7457</v>
      </c>
      <c r="D3349" s="3">
        <v>2000</v>
      </c>
      <c r="E3349" s="4">
        <v>6041.6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302</v>
      </c>
      <c r="P3349">
        <f t="shared" si="209"/>
        <v>274.62</v>
      </c>
      <c r="Q3349" s="12" t="s">
        <v>8315</v>
      </c>
      <c r="R3349" t="s">
        <v>8316</v>
      </c>
      <c r="S3349" s="14">
        <f t="shared" si="210"/>
        <v>42484.551550925928</v>
      </c>
      <c r="T3349" s="14">
        <f t="shared" si="211"/>
        <v>42498.875</v>
      </c>
    </row>
    <row r="3350" spans="1:20" ht="60" hidden="1" x14ac:dyDescent="0.25">
      <c r="A3350" s="10">
        <v>3348</v>
      </c>
      <c r="B3350" s="1" t="s">
        <v>3266</v>
      </c>
      <c r="C3350" s="1" t="s">
        <v>7458</v>
      </c>
      <c r="D3350" s="3">
        <v>5500</v>
      </c>
      <c r="E3350" s="4">
        <v>1260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23</v>
      </c>
      <c r="P3350">
        <f t="shared" si="209"/>
        <v>15.95</v>
      </c>
      <c r="Q3350" s="12" t="s">
        <v>8315</v>
      </c>
      <c r="R3350" t="s">
        <v>8316</v>
      </c>
      <c r="S3350" s="14">
        <f t="shared" si="210"/>
        <v>42466.558796296296</v>
      </c>
      <c r="T3350" s="14">
        <f t="shared" si="211"/>
        <v>42490.165972222225</v>
      </c>
    </row>
    <row r="3351" spans="1:20" ht="60" hidden="1" x14ac:dyDescent="0.25">
      <c r="A3351" s="10">
        <v>3349</v>
      </c>
      <c r="B3351" s="1" t="s">
        <v>3348</v>
      </c>
      <c r="C3351" s="1" t="s">
        <v>7459</v>
      </c>
      <c r="D3351" s="3">
        <v>1000</v>
      </c>
      <c r="E3351" s="4">
        <v>15335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1534</v>
      </c>
      <c r="P3351">
        <f t="shared" si="209"/>
        <v>1095.3599999999999</v>
      </c>
      <c r="Q3351" s="12" t="s">
        <v>8315</v>
      </c>
      <c r="R3351" t="s">
        <v>8316</v>
      </c>
      <c r="S3351" s="14">
        <f t="shared" si="210"/>
        <v>42513.110787037032</v>
      </c>
      <c r="T3351" s="14">
        <f t="shared" si="211"/>
        <v>42534.708333333328</v>
      </c>
    </row>
    <row r="3352" spans="1:20" ht="60" hidden="1" x14ac:dyDescent="0.25">
      <c r="A3352" s="10">
        <v>3350</v>
      </c>
      <c r="B3352" s="1" t="s">
        <v>3349</v>
      </c>
      <c r="C3352" s="1" t="s">
        <v>7460</v>
      </c>
      <c r="D3352" s="3">
        <v>3500</v>
      </c>
      <c r="E3352" s="4">
        <v>2669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76</v>
      </c>
      <c r="P3352">
        <f t="shared" si="209"/>
        <v>52.33</v>
      </c>
      <c r="Q3352" s="12" t="s">
        <v>8315</v>
      </c>
      <c r="R3352" t="s">
        <v>8316</v>
      </c>
      <c r="S3352" s="14">
        <f t="shared" si="210"/>
        <v>42302.701516203699</v>
      </c>
      <c r="T3352" s="14">
        <f t="shared" si="211"/>
        <v>42337.958333333328</v>
      </c>
    </row>
    <row r="3353" spans="1:20" ht="60" hidden="1" x14ac:dyDescent="0.25">
      <c r="A3353" s="10">
        <v>3351</v>
      </c>
      <c r="B3353" s="1" t="s">
        <v>3350</v>
      </c>
      <c r="C3353" s="1" t="s">
        <v>7461</v>
      </c>
      <c r="D3353" s="3">
        <v>5000</v>
      </c>
      <c r="E3353" s="4">
        <v>1867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37</v>
      </c>
      <c r="P3353">
        <f t="shared" si="209"/>
        <v>34.57</v>
      </c>
      <c r="Q3353" s="12" t="s">
        <v>8315</v>
      </c>
      <c r="R3353" t="s">
        <v>8316</v>
      </c>
      <c r="S3353" s="14">
        <f t="shared" si="210"/>
        <v>41806.395428240743</v>
      </c>
      <c r="T3353" s="14">
        <f t="shared" si="211"/>
        <v>41843.458333333336</v>
      </c>
    </row>
    <row r="3354" spans="1:20" ht="60" hidden="1" x14ac:dyDescent="0.25">
      <c r="A3354" s="10">
        <v>3352</v>
      </c>
      <c r="B3354" s="1" t="s">
        <v>3351</v>
      </c>
      <c r="C3354" s="1" t="s">
        <v>7462</v>
      </c>
      <c r="D3354" s="3">
        <v>5000</v>
      </c>
      <c r="E3354" s="4">
        <v>1867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37</v>
      </c>
      <c r="P3354">
        <f t="shared" si="209"/>
        <v>26.67</v>
      </c>
      <c r="Q3354" s="12" t="s">
        <v>8315</v>
      </c>
      <c r="R3354" t="s">
        <v>8316</v>
      </c>
      <c r="S3354" s="14">
        <f t="shared" si="210"/>
        <v>42495.992800925931</v>
      </c>
      <c r="T3354" s="14">
        <f t="shared" si="211"/>
        <v>42552.958333333328</v>
      </c>
    </row>
    <row r="3355" spans="1:20" ht="60" hidden="1" x14ac:dyDescent="0.25">
      <c r="A3355" s="10">
        <v>3353</v>
      </c>
      <c r="B3355" s="1" t="s">
        <v>3352</v>
      </c>
      <c r="C3355" s="1" t="s">
        <v>7463</v>
      </c>
      <c r="D3355" s="3">
        <v>500</v>
      </c>
      <c r="E3355" s="4">
        <v>37994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7599</v>
      </c>
      <c r="P3355">
        <f t="shared" si="209"/>
        <v>863.5</v>
      </c>
      <c r="Q3355" s="12" t="s">
        <v>8315</v>
      </c>
      <c r="R3355" t="s">
        <v>8316</v>
      </c>
      <c r="S3355" s="14">
        <f t="shared" si="210"/>
        <v>42479.432291666672</v>
      </c>
      <c r="T3355" s="14">
        <f t="shared" si="211"/>
        <v>42492.958333333328</v>
      </c>
    </row>
    <row r="3356" spans="1:20" ht="45" hidden="1" x14ac:dyDescent="0.25">
      <c r="A3356" s="10">
        <v>3354</v>
      </c>
      <c r="B3356" s="1" t="s">
        <v>3353</v>
      </c>
      <c r="C3356" s="1" t="s">
        <v>7464</v>
      </c>
      <c r="D3356" s="3">
        <v>3000</v>
      </c>
      <c r="E3356" s="4">
        <v>3372.25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112</v>
      </c>
      <c r="P3356">
        <f t="shared" si="209"/>
        <v>61.31</v>
      </c>
      <c r="Q3356" s="12" t="s">
        <v>8315</v>
      </c>
      <c r="R3356" t="s">
        <v>8316</v>
      </c>
      <c r="S3356" s="14">
        <f t="shared" si="210"/>
        <v>42270.7269212963</v>
      </c>
      <c r="T3356" s="14">
        <f t="shared" si="211"/>
        <v>42306.167361111111</v>
      </c>
    </row>
    <row r="3357" spans="1:20" ht="45" hidden="1" x14ac:dyDescent="0.25">
      <c r="A3357" s="10">
        <v>3355</v>
      </c>
      <c r="B3357" s="1" t="s">
        <v>3354</v>
      </c>
      <c r="C3357" s="1" t="s">
        <v>7465</v>
      </c>
      <c r="D3357" s="3">
        <v>1750</v>
      </c>
      <c r="E3357" s="4">
        <v>7226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413</v>
      </c>
      <c r="P3357">
        <f t="shared" si="209"/>
        <v>481.73</v>
      </c>
      <c r="Q3357" s="12" t="s">
        <v>8315</v>
      </c>
      <c r="R3357" t="s">
        <v>8316</v>
      </c>
      <c r="S3357" s="14">
        <f t="shared" si="210"/>
        <v>42489.619525462964</v>
      </c>
      <c r="T3357" s="14">
        <f t="shared" si="211"/>
        <v>42500.470138888893</v>
      </c>
    </row>
    <row r="3358" spans="1:20" ht="60" hidden="1" x14ac:dyDescent="0.25">
      <c r="A3358" s="10">
        <v>3356</v>
      </c>
      <c r="B3358" s="1" t="s">
        <v>3355</v>
      </c>
      <c r="C3358" s="1" t="s">
        <v>7466</v>
      </c>
      <c r="D3358" s="3">
        <v>1500</v>
      </c>
      <c r="E3358" s="4">
        <v>8640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576</v>
      </c>
      <c r="P3358">
        <f t="shared" si="209"/>
        <v>320</v>
      </c>
      <c r="Q3358" s="12" t="s">
        <v>8315</v>
      </c>
      <c r="R3358" t="s">
        <v>8316</v>
      </c>
      <c r="S3358" s="14">
        <f t="shared" si="210"/>
        <v>42536.815648148149</v>
      </c>
      <c r="T3358" s="14">
        <f t="shared" si="211"/>
        <v>42566.815648148149</v>
      </c>
    </row>
    <row r="3359" spans="1:20" ht="60" hidden="1" x14ac:dyDescent="0.25">
      <c r="A3359" s="10">
        <v>3357</v>
      </c>
      <c r="B3359" s="1" t="s">
        <v>3356</v>
      </c>
      <c r="C3359" s="1" t="s">
        <v>7467</v>
      </c>
      <c r="D3359" s="3">
        <v>2000</v>
      </c>
      <c r="E3359" s="4">
        <v>6042.02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302</v>
      </c>
      <c r="P3359">
        <f t="shared" si="209"/>
        <v>287.72000000000003</v>
      </c>
      <c r="Q3359" s="12" t="s">
        <v>8315</v>
      </c>
      <c r="R3359" t="s">
        <v>8316</v>
      </c>
      <c r="S3359" s="14">
        <f t="shared" si="210"/>
        <v>41822.417939814812</v>
      </c>
      <c r="T3359" s="14">
        <f t="shared" si="211"/>
        <v>41852.417939814812</v>
      </c>
    </row>
    <row r="3360" spans="1:20" ht="45" hidden="1" x14ac:dyDescent="0.25">
      <c r="A3360" s="10">
        <v>3358</v>
      </c>
      <c r="B3360" s="1" t="s">
        <v>3357</v>
      </c>
      <c r="C3360" s="1" t="s">
        <v>7468</v>
      </c>
      <c r="D3360" s="3">
        <v>10000</v>
      </c>
      <c r="E3360" s="4">
        <v>542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5</v>
      </c>
      <c r="P3360">
        <f t="shared" si="209"/>
        <v>3.35</v>
      </c>
      <c r="Q3360" s="12" t="s">
        <v>8315</v>
      </c>
      <c r="R3360" t="s">
        <v>8316</v>
      </c>
      <c r="S3360" s="14">
        <f t="shared" si="210"/>
        <v>41932.311099537037</v>
      </c>
      <c r="T3360" s="14">
        <f t="shared" si="211"/>
        <v>41962.352766203709</v>
      </c>
    </row>
    <row r="3361" spans="1:20" ht="45" hidden="1" x14ac:dyDescent="0.25">
      <c r="A3361" s="10">
        <v>3359</v>
      </c>
      <c r="B3361" s="1" t="s">
        <v>3358</v>
      </c>
      <c r="C3361" s="1" t="s">
        <v>7469</v>
      </c>
      <c r="D3361" s="3">
        <v>4000</v>
      </c>
      <c r="E3361" s="4">
        <v>2361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59</v>
      </c>
      <c r="P3361">
        <f t="shared" si="209"/>
        <v>102.65</v>
      </c>
      <c r="Q3361" s="12" t="s">
        <v>8315</v>
      </c>
      <c r="R3361" t="s">
        <v>8316</v>
      </c>
      <c r="S3361" s="14">
        <f t="shared" si="210"/>
        <v>42746.057106481487</v>
      </c>
      <c r="T3361" s="14">
        <f t="shared" si="211"/>
        <v>42791.057106481487</v>
      </c>
    </row>
    <row r="3362" spans="1:20" ht="30" hidden="1" x14ac:dyDescent="0.25">
      <c r="A3362" s="10">
        <v>3360</v>
      </c>
      <c r="B3362" s="1" t="s">
        <v>3359</v>
      </c>
      <c r="C3362" s="1" t="s">
        <v>7470</v>
      </c>
      <c r="D3362" s="3">
        <v>9000</v>
      </c>
      <c r="E3362" s="4">
        <v>633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7</v>
      </c>
      <c r="P3362">
        <f t="shared" si="209"/>
        <v>8.7899999999999991</v>
      </c>
      <c r="Q3362" s="12" t="s">
        <v>8315</v>
      </c>
      <c r="R3362" t="s">
        <v>8316</v>
      </c>
      <c r="S3362" s="14">
        <f t="shared" si="210"/>
        <v>42697.082673611112</v>
      </c>
      <c r="T3362" s="14">
        <f t="shared" si="211"/>
        <v>42718.665972222225</v>
      </c>
    </row>
    <row r="3363" spans="1:20" ht="60" hidden="1" x14ac:dyDescent="0.25">
      <c r="A3363" s="10">
        <v>3361</v>
      </c>
      <c r="B3363" s="1" t="s">
        <v>3360</v>
      </c>
      <c r="C3363" s="1" t="s">
        <v>7471</v>
      </c>
      <c r="D3363" s="3">
        <v>5000</v>
      </c>
      <c r="E3363" s="4">
        <v>1870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37</v>
      </c>
      <c r="P3363">
        <f t="shared" si="209"/>
        <v>27.5</v>
      </c>
      <c r="Q3363" s="12" t="s">
        <v>8315</v>
      </c>
      <c r="R3363" t="s">
        <v>8316</v>
      </c>
      <c r="S3363" s="14">
        <f t="shared" si="210"/>
        <v>41866.025347222225</v>
      </c>
      <c r="T3363" s="14">
        <f t="shared" si="211"/>
        <v>41883.665972222225</v>
      </c>
    </row>
    <row r="3364" spans="1:20" ht="45" hidden="1" x14ac:dyDescent="0.25">
      <c r="A3364" s="10">
        <v>3362</v>
      </c>
      <c r="B3364" s="1" t="s">
        <v>3361</v>
      </c>
      <c r="C3364" s="1" t="s">
        <v>7472</v>
      </c>
      <c r="D3364" s="3">
        <v>500</v>
      </c>
      <c r="E3364" s="4">
        <v>38082.69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7617</v>
      </c>
      <c r="P3364">
        <f t="shared" si="209"/>
        <v>1904.13</v>
      </c>
      <c r="Q3364" s="12" t="s">
        <v>8315</v>
      </c>
      <c r="R3364" t="s">
        <v>8316</v>
      </c>
      <c r="S3364" s="14">
        <f t="shared" si="210"/>
        <v>42056.091631944444</v>
      </c>
      <c r="T3364" s="14">
        <f t="shared" si="211"/>
        <v>42070.204861111109</v>
      </c>
    </row>
    <row r="3365" spans="1:20" ht="60" hidden="1" x14ac:dyDescent="0.25">
      <c r="A3365" s="10">
        <v>3363</v>
      </c>
      <c r="B3365" s="1" t="s">
        <v>3362</v>
      </c>
      <c r="C3365" s="1" t="s">
        <v>7473</v>
      </c>
      <c r="D3365" s="3">
        <v>7750</v>
      </c>
      <c r="E3365" s="4">
        <v>815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11</v>
      </c>
      <c r="P3365">
        <f t="shared" si="209"/>
        <v>31.35</v>
      </c>
      <c r="Q3365" s="12" t="s">
        <v>8315</v>
      </c>
      <c r="R3365" t="s">
        <v>8316</v>
      </c>
      <c r="S3365" s="14">
        <f t="shared" si="210"/>
        <v>41851.771354166667</v>
      </c>
      <c r="T3365" s="14">
        <f t="shared" si="211"/>
        <v>41870.666666666664</v>
      </c>
    </row>
    <row r="3366" spans="1:20" ht="60" hidden="1" x14ac:dyDescent="0.25">
      <c r="A3366" s="10">
        <v>3364</v>
      </c>
      <c r="B3366" s="1" t="s">
        <v>3363</v>
      </c>
      <c r="C3366" s="1" t="s">
        <v>7474</v>
      </c>
      <c r="D3366" s="3">
        <v>3000</v>
      </c>
      <c r="E3366" s="4">
        <v>3380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113</v>
      </c>
      <c r="P3366">
        <f t="shared" si="209"/>
        <v>46.94</v>
      </c>
      <c r="Q3366" s="12" t="s">
        <v>8315</v>
      </c>
      <c r="R3366" t="s">
        <v>8316</v>
      </c>
      <c r="S3366" s="14">
        <f t="shared" si="210"/>
        <v>42422.977418981478</v>
      </c>
      <c r="T3366" s="14">
        <f t="shared" si="211"/>
        <v>42444.875</v>
      </c>
    </row>
    <row r="3367" spans="1:20" ht="60" hidden="1" x14ac:dyDescent="0.25">
      <c r="A3367" s="10">
        <v>3365</v>
      </c>
      <c r="B3367" s="1" t="s">
        <v>3364</v>
      </c>
      <c r="C3367" s="1" t="s">
        <v>7475</v>
      </c>
      <c r="D3367" s="3">
        <v>2500</v>
      </c>
      <c r="E3367" s="4">
        <v>4635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185</v>
      </c>
      <c r="P3367">
        <f t="shared" si="209"/>
        <v>1545</v>
      </c>
      <c r="Q3367" s="12" t="s">
        <v>8315</v>
      </c>
      <c r="R3367" t="s">
        <v>8316</v>
      </c>
      <c r="S3367" s="14">
        <f t="shared" si="210"/>
        <v>42321.101759259262</v>
      </c>
      <c r="T3367" s="14">
        <f t="shared" si="211"/>
        <v>42351.101759259262</v>
      </c>
    </row>
    <row r="3368" spans="1:20" ht="45" hidden="1" x14ac:dyDescent="0.25">
      <c r="A3368" s="10">
        <v>3366</v>
      </c>
      <c r="B3368" s="1" t="s">
        <v>3365</v>
      </c>
      <c r="C3368" s="1" t="s">
        <v>7476</v>
      </c>
      <c r="D3368" s="3">
        <v>500</v>
      </c>
      <c r="E3368" s="4">
        <v>38500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7700</v>
      </c>
      <c r="P3368">
        <f t="shared" si="209"/>
        <v>2138.89</v>
      </c>
      <c r="Q3368" s="12" t="s">
        <v>8315</v>
      </c>
      <c r="R3368" t="s">
        <v>8316</v>
      </c>
      <c r="S3368" s="14">
        <f t="shared" si="210"/>
        <v>42107.067557870367</v>
      </c>
      <c r="T3368" s="14">
        <f t="shared" si="211"/>
        <v>42137.067557870367</v>
      </c>
    </row>
    <row r="3369" spans="1:20" ht="60" hidden="1" x14ac:dyDescent="0.25">
      <c r="A3369" s="10">
        <v>3367</v>
      </c>
      <c r="B3369" s="1" t="s">
        <v>3366</v>
      </c>
      <c r="C3369" s="1" t="s">
        <v>7477</v>
      </c>
      <c r="D3369" s="3">
        <v>750</v>
      </c>
      <c r="E3369" s="4">
        <v>21684.2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2891</v>
      </c>
      <c r="P3369">
        <f t="shared" si="209"/>
        <v>722.81</v>
      </c>
      <c r="Q3369" s="12" t="s">
        <v>8315</v>
      </c>
      <c r="R3369" t="s">
        <v>8316</v>
      </c>
      <c r="S3369" s="14">
        <f t="shared" si="210"/>
        <v>42192.933958333335</v>
      </c>
      <c r="T3369" s="14">
        <f t="shared" si="211"/>
        <v>42217.933958333335</v>
      </c>
    </row>
    <row r="3370" spans="1:20" ht="45" hidden="1" x14ac:dyDescent="0.25">
      <c r="A3370" s="10">
        <v>3368</v>
      </c>
      <c r="B3370" s="1" t="s">
        <v>3367</v>
      </c>
      <c r="C3370" s="1" t="s">
        <v>7478</v>
      </c>
      <c r="D3370" s="3">
        <v>1000</v>
      </c>
      <c r="E3370" s="4">
        <v>15390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1539</v>
      </c>
      <c r="P3370">
        <f t="shared" si="209"/>
        <v>669.13</v>
      </c>
      <c r="Q3370" s="12" t="s">
        <v>8315</v>
      </c>
      <c r="R3370" t="s">
        <v>8316</v>
      </c>
      <c r="S3370" s="14">
        <f t="shared" si="210"/>
        <v>41969.199756944443</v>
      </c>
      <c r="T3370" s="14">
        <f t="shared" si="211"/>
        <v>42005.208333333328</v>
      </c>
    </row>
    <row r="3371" spans="1:20" ht="45" hidden="1" x14ac:dyDescent="0.25">
      <c r="A3371" s="10">
        <v>3369</v>
      </c>
      <c r="B3371" s="1" t="s">
        <v>3368</v>
      </c>
      <c r="C3371" s="1" t="s">
        <v>7479</v>
      </c>
      <c r="D3371" s="3">
        <v>5000</v>
      </c>
      <c r="E3371" s="4">
        <v>1870.99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37</v>
      </c>
      <c r="P3371">
        <f t="shared" si="209"/>
        <v>34.65</v>
      </c>
      <c r="Q3371" s="12" t="s">
        <v>8315</v>
      </c>
      <c r="R3371" t="s">
        <v>8316</v>
      </c>
      <c r="S3371" s="14">
        <f t="shared" si="210"/>
        <v>42690.041435185187</v>
      </c>
      <c r="T3371" s="14">
        <f t="shared" si="211"/>
        <v>42750.041435185187</v>
      </c>
    </row>
    <row r="3372" spans="1:20" ht="30" hidden="1" x14ac:dyDescent="0.25">
      <c r="A3372" s="10">
        <v>3370</v>
      </c>
      <c r="B3372" s="1" t="s">
        <v>3369</v>
      </c>
      <c r="C3372" s="1" t="s">
        <v>7480</v>
      </c>
      <c r="D3372" s="3">
        <v>1500</v>
      </c>
      <c r="E3372" s="4">
        <v>8666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578</v>
      </c>
      <c r="P3372">
        <f t="shared" si="209"/>
        <v>333.31</v>
      </c>
      <c r="Q3372" s="12" t="s">
        <v>8315</v>
      </c>
      <c r="R3372" t="s">
        <v>8316</v>
      </c>
      <c r="S3372" s="14">
        <f t="shared" si="210"/>
        <v>42690.334317129629</v>
      </c>
      <c r="T3372" s="14">
        <f t="shared" si="211"/>
        <v>42721.333333333328</v>
      </c>
    </row>
    <row r="3373" spans="1:20" ht="45" hidden="1" x14ac:dyDescent="0.25">
      <c r="A3373" s="10">
        <v>3371</v>
      </c>
      <c r="B3373" s="1" t="s">
        <v>3370</v>
      </c>
      <c r="C3373" s="1" t="s">
        <v>7481</v>
      </c>
      <c r="D3373" s="3">
        <v>200</v>
      </c>
      <c r="E3373" s="4">
        <v>136009.76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68005</v>
      </c>
      <c r="P3373">
        <f t="shared" si="209"/>
        <v>15112.2</v>
      </c>
      <c r="Q3373" s="12" t="s">
        <v>8315</v>
      </c>
      <c r="R3373" t="s">
        <v>8316</v>
      </c>
      <c r="S3373" s="14">
        <f t="shared" si="210"/>
        <v>42312.874594907407</v>
      </c>
      <c r="T3373" s="14">
        <f t="shared" si="211"/>
        <v>42340.874594907407</v>
      </c>
    </row>
    <row r="3374" spans="1:20" ht="45" hidden="1" x14ac:dyDescent="0.25">
      <c r="A3374" s="10">
        <v>3372</v>
      </c>
      <c r="B3374" s="1" t="s">
        <v>3371</v>
      </c>
      <c r="C3374" s="1" t="s">
        <v>7482</v>
      </c>
      <c r="D3374" s="3">
        <v>1000</v>
      </c>
      <c r="E3374" s="4">
        <v>15435.55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1544</v>
      </c>
      <c r="P3374">
        <f t="shared" si="209"/>
        <v>571.69000000000005</v>
      </c>
      <c r="Q3374" s="12" t="s">
        <v>8315</v>
      </c>
      <c r="R3374" t="s">
        <v>8316</v>
      </c>
      <c r="S3374" s="14">
        <f t="shared" si="210"/>
        <v>41855.548101851848</v>
      </c>
      <c r="T3374" s="14">
        <f t="shared" si="211"/>
        <v>41876.207638888889</v>
      </c>
    </row>
    <row r="3375" spans="1:20" ht="60" hidden="1" x14ac:dyDescent="0.25">
      <c r="A3375" s="10">
        <v>3373</v>
      </c>
      <c r="B3375" s="1" t="s">
        <v>3372</v>
      </c>
      <c r="C3375" s="1" t="s">
        <v>7483</v>
      </c>
      <c r="D3375" s="3">
        <v>2000</v>
      </c>
      <c r="E3375" s="4">
        <v>6053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303</v>
      </c>
      <c r="P3375">
        <f t="shared" si="209"/>
        <v>201.77</v>
      </c>
      <c r="Q3375" s="12" t="s">
        <v>8315</v>
      </c>
      <c r="R3375" t="s">
        <v>8316</v>
      </c>
      <c r="S3375" s="14">
        <f t="shared" si="210"/>
        <v>42179.854629629626</v>
      </c>
      <c r="T3375" s="14">
        <f t="shared" si="211"/>
        <v>42203.666666666672</v>
      </c>
    </row>
    <row r="3376" spans="1:20" ht="45" hidden="1" x14ac:dyDescent="0.25">
      <c r="A3376" s="10">
        <v>3374</v>
      </c>
      <c r="B3376" s="1" t="s">
        <v>3373</v>
      </c>
      <c r="C3376" s="1" t="s">
        <v>7484</v>
      </c>
      <c r="D3376" s="3">
        <v>3500</v>
      </c>
      <c r="E3376" s="4">
        <v>2670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76</v>
      </c>
      <c r="P3376">
        <f t="shared" si="209"/>
        <v>51.35</v>
      </c>
      <c r="Q3376" s="12" t="s">
        <v>8315</v>
      </c>
      <c r="R3376" t="s">
        <v>8316</v>
      </c>
      <c r="S3376" s="14">
        <f t="shared" si="210"/>
        <v>42275.731666666667</v>
      </c>
      <c r="T3376" s="14">
        <f t="shared" si="211"/>
        <v>42305.731666666667</v>
      </c>
    </row>
    <row r="3377" spans="1:20" ht="45" hidden="1" x14ac:dyDescent="0.25">
      <c r="A3377" s="10">
        <v>3375</v>
      </c>
      <c r="B3377" s="1" t="s">
        <v>3374</v>
      </c>
      <c r="C3377" s="1" t="s">
        <v>7485</v>
      </c>
      <c r="D3377" s="3">
        <v>3000</v>
      </c>
      <c r="E3377" s="4">
        <v>3383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113</v>
      </c>
      <c r="P3377">
        <f t="shared" si="209"/>
        <v>199</v>
      </c>
      <c r="Q3377" s="12" t="s">
        <v>8315</v>
      </c>
      <c r="R3377" t="s">
        <v>8316</v>
      </c>
      <c r="S3377" s="14">
        <f t="shared" si="210"/>
        <v>41765.610798611109</v>
      </c>
      <c r="T3377" s="14">
        <f t="shared" si="211"/>
        <v>41777.610798611109</v>
      </c>
    </row>
    <row r="3378" spans="1:20" ht="60" hidden="1" x14ac:dyDescent="0.25">
      <c r="A3378" s="10">
        <v>3376</v>
      </c>
      <c r="B3378" s="1" t="s">
        <v>3375</v>
      </c>
      <c r="C3378" s="1" t="s">
        <v>7486</v>
      </c>
      <c r="D3378" s="3">
        <v>8000</v>
      </c>
      <c r="E3378" s="4">
        <v>800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</v>
      </c>
      <c r="P3378">
        <f t="shared" si="209"/>
        <v>42.11</v>
      </c>
      <c r="Q3378" s="12" t="s">
        <v>8315</v>
      </c>
      <c r="R3378" t="s">
        <v>8316</v>
      </c>
      <c r="S3378" s="14">
        <f t="shared" si="210"/>
        <v>42059.701319444444</v>
      </c>
      <c r="T3378" s="14">
        <f t="shared" si="211"/>
        <v>42119.659652777773</v>
      </c>
    </row>
    <row r="3379" spans="1:20" ht="60" hidden="1" x14ac:dyDescent="0.25">
      <c r="A3379" s="10">
        <v>3377</v>
      </c>
      <c r="B3379" s="1" t="s">
        <v>3376</v>
      </c>
      <c r="C3379" s="1" t="s">
        <v>7487</v>
      </c>
      <c r="D3379" s="3">
        <v>8000</v>
      </c>
      <c r="E3379" s="4">
        <v>800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</v>
      </c>
      <c r="P3379">
        <f t="shared" si="209"/>
        <v>10.39</v>
      </c>
      <c r="Q3379" s="12" t="s">
        <v>8315</v>
      </c>
      <c r="R3379" t="s">
        <v>8316</v>
      </c>
      <c r="S3379" s="14">
        <f t="shared" si="210"/>
        <v>42053.732627314821</v>
      </c>
      <c r="T3379" s="14">
        <f t="shared" si="211"/>
        <v>42083.705555555556</v>
      </c>
    </row>
    <row r="3380" spans="1:20" ht="60" hidden="1" x14ac:dyDescent="0.25">
      <c r="A3380" s="10">
        <v>3378</v>
      </c>
      <c r="B3380" s="1" t="s">
        <v>3377</v>
      </c>
      <c r="C3380" s="1" t="s">
        <v>7488</v>
      </c>
      <c r="D3380" s="3">
        <v>550</v>
      </c>
      <c r="E3380" s="4">
        <v>28276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5141</v>
      </c>
      <c r="P3380">
        <f t="shared" si="209"/>
        <v>1346.48</v>
      </c>
      <c r="Q3380" s="12" t="s">
        <v>8315</v>
      </c>
      <c r="R3380" t="s">
        <v>8316</v>
      </c>
      <c r="S3380" s="14">
        <f t="shared" si="210"/>
        <v>41858.355393518519</v>
      </c>
      <c r="T3380" s="14">
        <f t="shared" si="211"/>
        <v>41882.547222222223</v>
      </c>
    </row>
    <row r="3381" spans="1:20" ht="60" hidden="1" x14ac:dyDescent="0.25">
      <c r="A3381" s="10">
        <v>3379</v>
      </c>
      <c r="B3381" s="1" t="s">
        <v>3378</v>
      </c>
      <c r="C3381" s="1" t="s">
        <v>7489</v>
      </c>
      <c r="D3381" s="3">
        <v>2000</v>
      </c>
      <c r="E3381" s="4">
        <v>6056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303</v>
      </c>
      <c r="P3381">
        <f t="shared" si="209"/>
        <v>159.37</v>
      </c>
      <c r="Q3381" s="12" t="s">
        <v>8315</v>
      </c>
      <c r="R3381" t="s">
        <v>8316</v>
      </c>
      <c r="S3381" s="14">
        <f t="shared" si="210"/>
        <v>42225.513888888891</v>
      </c>
      <c r="T3381" s="14">
        <f t="shared" si="211"/>
        <v>42242.958333333328</v>
      </c>
    </row>
    <row r="3382" spans="1:20" ht="60" hidden="1" x14ac:dyDescent="0.25">
      <c r="A3382" s="10">
        <v>3380</v>
      </c>
      <c r="B3382" s="1" t="s">
        <v>3379</v>
      </c>
      <c r="C3382" s="1" t="s">
        <v>7490</v>
      </c>
      <c r="D3382" s="3">
        <v>3000</v>
      </c>
      <c r="E3382" s="4">
        <v>3385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113</v>
      </c>
      <c r="P3382">
        <f t="shared" si="209"/>
        <v>120.89</v>
      </c>
      <c r="Q3382" s="12" t="s">
        <v>8315</v>
      </c>
      <c r="R3382" t="s">
        <v>8316</v>
      </c>
      <c r="S3382" s="14">
        <f t="shared" si="210"/>
        <v>41937.95344907407</v>
      </c>
      <c r="T3382" s="14">
        <f t="shared" si="211"/>
        <v>41972.995115740734</v>
      </c>
    </row>
    <row r="3383" spans="1:20" ht="60" hidden="1" x14ac:dyDescent="0.25">
      <c r="A3383" s="10">
        <v>3381</v>
      </c>
      <c r="B3383" s="1" t="s">
        <v>3380</v>
      </c>
      <c r="C3383" s="1" t="s">
        <v>7491</v>
      </c>
      <c r="D3383" s="3">
        <v>4000</v>
      </c>
      <c r="E3383" s="4">
        <v>2363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59</v>
      </c>
      <c r="P3383">
        <f t="shared" si="209"/>
        <v>49.23</v>
      </c>
      <c r="Q3383" s="12" t="s">
        <v>8315</v>
      </c>
      <c r="R3383" t="s">
        <v>8316</v>
      </c>
      <c r="S3383" s="14">
        <f t="shared" si="210"/>
        <v>42044.184988425928</v>
      </c>
      <c r="T3383" s="14">
        <f t="shared" si="211"/>
        <v>42074.143321759257</v>
      </c>
    </row>
    <row r="3384" spans="1:20" ht="60" hidden="1" x14ac:dyDescent="0.25">
      <c r="A3384" s="10">
        <v>3382</v>
      </c>
      <c r="B3384" s="1" t="s">
        <v>3381</v>
      </c>
      <c r="C3384" s="1" t="s">
        <v>7492</v>
      </c>
      <c r="D3384" s="3">
        <v>3500</v>
      </c>
      <c r="E3384" s="4">
        <v>2670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76</v>
      </c>
      <c r="P3384">
        <f t="shared" si="209"/>
        <v>58.04</v>
      </c>
      <c r="Q3384" s="12" t="s">
        <v>8315</v>
      </c>
      <c r="R3384" t="s">
        <v>8316</v>
      </c>
      <c r="S3384" s="14">
        <f t="shared" si="210"/>
        <v>42559.431203703702</v>
      </c>
      <c r="T3384" s="14">
        <f t="shared" si="211"/>
        <v>42583.957638888889</v>
      </c>
    </row>
    <row r="3385" spans="1:20" ht="60" hidden="1" x14ac:dyDescent="0.25">
      <c r="A3385" s="10">
        <v>3383</v>
      </c>
      <c r="B3385" s="1" t="s">
        <v>3382</v>
      </c>
      <c r="C3385" s="1" t="s">
        <v>7493</v>
      </c>
      <c r="D3385" s="3">
        <v>1750</v>
      </c>
      <c r="E3385" s="4">
        <v>7304.04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417</v>
      </c>
      <c r="P3385">
        <f t="shared" si="209"/>
        <v>243.47</v>
      </c>
      <c r="Q3385" s="12" t="s">
        <v>8315</v>
      </c>
      <c r="R3385" t="s">
        <v>8316</v>
      </c>
      <c r="S3385" s="14">
        <f t="shared" si="210"/>
        <v>42524.782638888893</v>
      </c>
      <c r="T3385" s="14">
        <f t="shared" si="211"/>
        <v>42544.782638888893</v>
      </c>
    </row>
    <row r="3386" spans="1:20" ht="60" hidden="1" x14ac:dyDescent="0.25">
      <c r="A3386" s="10">
        <v>3384</v>
      </c>
      <c r="B3386" s="1" t="s">
        <v>3383</v>
      </c>
      <c r="C3386" s="1" t="s">
        <v>7494</v>
      </c>
      <c r="D3386" s="3">
        <v>6000</v>
      </c>
      <c r="E3386" s="4">
        <v>1150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19</v>
      </c>
      <c r="P3386">
        <f t="shared" si="209"/>
        <v>17.97</v>
      </c>
      <c r="Q3386" s="12" t="s">
        <v>8315</v>
      </c>
      <c r="R3386" t="s">
        <v>8316</v>
      </c>
      <c r="S3386" s="14">
        <f t="shared" si="210"/>
        <v>42292.087592592594</v>
      </c>
      <c r="T3386" s="14">
        <f t="shared" si="211"/>
        <v>42329.125</v>
      </c>
    </row>
    <row r="3387" spans="1:20" ht="60" hidden="1" x14ac:dyDescent="0.25">
      <c r="A3387" s="10">
        <v>3385</v>
      </c>
      <c r="B3387" s="1" t="s">
        <v>3384</v>
      </c>
      <c r="C3387" s="1" t="s">
        <v>7495</v>
      </c>
      <c r="D3387" s="3">
        <v>2000</v>
      </c>
      <c r="E3387" s="4">
        <v>6060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303</v>
      </c>
      <c r="P3387">
        <f t="shared" si="209"/>
        <v>404</v>
      </c>
      <c r="Q3387" s="12" t="s">
        <v>8315</v>
      </c>
      <c r="R3387" t="s">
        <v>8316</v>
      </c>
      <c r="S3387" s="14">
        <f t="shared" si="210"/>
        <v>41953.8675</v>
      </c>
      <c r="T3387" s="14">
        <f t="shared" si="211"/>
        <v>41983.8675</v>
      </c>
    </row>
    <row r="3388" spans="1:20" ht="60" hidden="1" x14ac:dyDescent="0.25">
      <c r="A3388" s="10">
        <v>3386</v>
      </c>
      <c r="B3388" s="1" t="s">
        <v>3385</v>
      </c>
      <c r="C3388" s="1" t="s">
        <v>7496</v>
      </c>
      <c r="D3388" s="3">
        <v>2000</v>
      </c>
      <c r="E3388" s="4">
        <v>6061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303</v>
      </c>
      <c r="P3388">
        <f t="shared" si="209"/>
        <v>147.83000000000001</v>
      </c>
      <c r="Q3388" s="12" t="s">
        <v>8315</v>
      </c>
      <c r="R3388" t="s">
        <v>8316</v>
      </c>
      <c r="S3388" s="14">
        <f t="shared" si="210"/>
        <v>41946.644745370373</v>
      </c>
      <c r="T3388" s="14">
        <f t="shared" si="211"/>
        <v>41976.644745370373</v>
      </c>
    </row>
    <row r="3389" spans="1:20" ht="60" hidden="1" x14ac:dyDescent="0.25">
      <c r="A3389" s="10">
        <v>3387</v>
      </c>
      <c r="B3389" s="1" t="s">
        <v>3386</v>
      </c>
      <c r="C3389" s="1" t="s">
        <v>7497</v>
      </c>
      <c r="D3389" s="3">
        <v>3000</v>
      </c>
      <c r="E3389" s="4">
        <v>3385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113</v>
      </c>
      <c r="P3389">
        <f t="shared" si="209"/>
        <v>96.71</v>
      </c>
      <c r="Q3389" s="12" t="s">
        <v>8315</v>
      </c>
      <c r="R3389" t="s">
        <v>8316</v>
      </c>
      <c r="S3389" s="14">
        <f t="shared" si="210"/>
        <v>41947.762592592589</v>
      </c>
      <c r="T3389" s="14">
        <f t="shared" si="211"/>
        <v>41987.762592592597</v>
      </c>
    </row>
    <row r="3390" spans="1:20" ht="60" hidden="1" x14ac:dyDescent="0.25">
      <c r="A3390" s="10">
        <v>3388</v>
      </c>
      <c r="B3390" s="1" t="s">
        <v>3387</v>
      </c>
      <c r="C3390" s="1" t="s">
        <v>7498</v>
      </c>
      <c r="D3390" s="3">
        <v>1500</v>
      </c>
      <c r="E3390" s="4">
        <v>8685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579</v>
      </c>
      <c r="P3390">
        <f t="shared" si="209"/>
        <v>193</v>
      </c>
      <c r="Q3390" s="12" t="s">
        <v>8315</v>
      </c>
      <c r="R3390" t="s">
        <v>8316</v>
      </c>
      <c r="S3390" s="14">
        <f t="shared" si="210"/>
        <v>42143.461122685185</v>
      </c>
      <c r="T3390" s="14">
        <f t="shared" si="211"/>
        <v>42173.461122685185</v>
      </c>
    </row>
    <row r="3391" spans="1:20" ht="45" hidden="1" x14ac:dyDescent="0.25">
      <c r="A3391" s="10">
        <v>3389</v>
      </c>
      <c r="B3391" s="1" t="s">
        <v>3388</v>
      </c>
      <c r="C3391" s="1" t="s">
        <v>7499</v>
      </c>
      <c r="D3391" s="3">
        <v>10000</v>
      </c>
      <c r="E3391" s="4">
        <v>545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5</v>
      </c>
      <c r="P3391">
        <f t="shared" si="209"/>
        <v>8.7899999999999991</v>
      </c>
      <c r="Q3391" s="12" t="s">
        <v>8315</v>
      </c>
      <c r="R3391" t="s">
        <v>8316</v>
      </c>
      <c r="S3391" s="14">
        <f t="shared" si="210"/>
        <v>42494.563449074078</v>
      </c>
      <c r="T3391" s="14">
        <f t="shared" si="211"/>
        <v>42524.563449074078</v>
      </c>
    </row>
    <row r="3392" spans="1:20" ht="60" hidden="1" x14ac:dyDescent="0.25">
      <c r="A3392" s="10">
        <v>3390</v>
      </c>
      <c r="B3392" s="1" t="s">
        <v>3389</v>
      </c>
      <c r="C3392" s="1" t="s">
        <v>7500</v>
      </c>
      <c r="D3392" s="3">
        <v>1500</v>
      </c>
      <c r="E3392" s="4">
        <v>8711.52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581</v>
      </c>
      <c r="P3392">
        <f t="shared" si="209"/>
        <v>395.98</v>
      </c>
      <c r="Q3392" s="12" t="s">
        <v>8315</v>
      </c>
      <c r="R3392" t="s">
        <v>8316</v>
      </c>
      <c r="S3392" s="14">
        <f t="shared" si="210"/>
        <v>41815.774826388886</v>
      </c>
      <c r="T3392" s="14">
        <f t="shared" si="211"/>
        <v>41830.774826388886</v>
      </c>
    </row>
    <row r="3393" spans="1:20" ht="60" hidden="1" x14ac:dyDescent="0.25">
      <c r="A3393" s="10">
        <v>3391</v>
      </c>
      <c r="B3393" s="1" t="s">
        <v>3390</v>
      </c>
      <c r="C3393" s="1" t="s">
        <v>7501</v>
      </c>
      <c r="D3393" s="3">
        <v>500</v>
      </c>
      <c r="E3393" s="4">
        <v>38743.839999999997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7749</v>
      </c>
      <c r="P3393">
        <f t="shared" si="209"/>
        <v>2152.44</v>
      </c>
      <c r="Q3393" s="12" t="s">
        <v>8315</v>
      </c>
      <c r="R3393" t="s">
        <v>8316</v>
      </c>
      <c r="S3393" s="14">
        <f t="shared" si="210"/>
        <v>41830.545694444445</v>
      </c>
      <c r="T3393" s="14">
        <f t="shared" si="211"/>
        <v>41859.936111111114</v>
      </c>
    </row>
    <row r="3394" spans="1:20" ht="60" hidden="1" x14ac:dyDescent="0.25">
      <c r="A3394" s="10">
        <v>3392</v>
      </c>
      <c r="B3394" s="1" t="s">
        <v>3391</v>
      </c>
      <c r="C3394" s="1" t="s">
        <v>7502</v>
      </c>
      <c r="D3394" s="3">
        <v>500</v>
      </c>
      <c r="E3394" s="4">
        <v>38876.949999999997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7775</v>
      </c>
      <c r="P3394">
        <f t="shared" si="209"/>
        <v>3239.75</v>
      </c>
      <c r="Q3394" s="12" t="s">
        <v>8315</v>
      </c>
      <c r="R3394" t="s">
        <v>8316</v>
      </c>
      <c r="S3394" s="14">
        <f t="shared" si="210"/>
        <v>42446.845543981486</v>
      </c>
      <c r="T3394" s="14">
        <f t="shared" si="211"/>
        <v>42496.845543981486</v>
      </c>
    </row>
    <row r="3395" spans="1:20" ht="45" hidden="1" x14ac:dyDescent="0.25">
      <c r="A3395" s="10">
        <v>3393</v>
      </c>
      <c r="B3395" s="1" t="s">
        <v>3392</v>
      </c>
      <c r="C3395" s="1" t="s">
        <v>7503</v>
      </c>
      <c r="D3395" s="3">
        <v>1500</v>
      </c>
      <c r="E3395" s="4">
        <v>8722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581</v>
      </c>
      <c r="P3395">
        <f t="shared" ref="P3395:P3458" si="213">IFERROR(ROUND(E3395/L3395,2),0)</f>
        <v>198.23</v>
      </c>
      <c r="Q3395" s="12" t="s">
        <v>8315</v>
      </c>
      <c r="R3395" t="s">
        <v>8316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60" hidden="1" x14ac:dyDescent="0.25">
      <c r="A3396" s="10">
        <v>3394</v>
      </c>
      <c r="B3396" s="1" t="s">
        <v>3393</v>
      </c>
      <c r="C3396" s="1" t="s">
        <v>7504</v>
      </c>
      <c r="D3396" s="3">
        <v>550</v>
      </c>
      <c r="E3396" s="4">
        <v>28300.45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5146</v>
      </c>
      <c r="P3396">
        <f t="shared" si="213"/>
        <v>1048.1600000000001</v>
      </c>
      <c r="Q3396" s="12" t="s">
        <v>8315</v>
      </c>
      <c r="R3396" t="s">
        <v>8316</v>
      </c>
      <c r="S3396" s="14">
        <f t="shared" si="214"/>
        <v>41817.59542824074</v>
      </c>
      <c r="T3396" s="14">
        <f t="shared" si="215"/>
        <v>41847.59542824074</v>
      </c>
    </row>
    <row r="3397" spans="1:20" ht="30" hidden="1" x14ac:dyDescent="0.25">
      <c r="A3397" s="10">
        <v>3395</v>
      </c>
      <c r="B3397" s="1" t="s">
        <v>3394</v>
      </c>
      <c r="C3397" s="1" t="s">
        <v>7505</v>
      </c>
      <c r="D3397" s="3">
        <v>500</v>
      </c>
      <c r="E3397" s="4">
        <v>39131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7826</v>
      </c>
      <c r="P3397">
        <f t="shared" si="213"/>
        <v>1029.76</v>
      </c>
      <c r="Q3397" s="12" t="s">
        <v>8315</v>
      </c>
      <c r="R3397" t="s">
        <v>8316</v>
      </c>
      <c r="S3397" s="14">
        <f t="shared" si="214"/>
        <v>42140.712314814817</v>
      </c>
      <c r="T3397" s="14">
        <f t="shared" si="215"/>
        <v>42154.756944444445</v>
      </c>
    </row>
    <row r="3398" spans="1:20" ht="45" hidden="1" x14ac:dyDescent="0.25">
      <c r="A3398" s="10">
        <v>3396</v>
      </c>
      <c r="B3398" s="1" t="s">
        <v>3395</v>
      </c>
      <c r="C3398" s="1" t="s">
        <v>7506</v>
      </c>
      <c r="D3398" s="3">
        <v>1500</v>
      </c>
      <c r="E3398" s="4">
        <v>8725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582</v>
      </c>
      <c r="P3398">
        <f t="shared" si="213"/>
        <v>311.61</v>
      </c>
      <c r="Q3398" s="12" t="s">
        <v>8315</v>
      </c>
      <c r="R3398" t="s">
        <v>8316</v>
      </c>
      <c r="S3398" s="14">
        <f t="shared" si="214"/>
        <v>41764.44663194444</v>
      </c>
      <c r="T3398" s="14">
        <f t="shared" si="215"/>
        <v>41791.165972222225</v>
      </c>
    </row>
    <row r="3399" spans="1:20" ht="30" hidden="1" x14ac:dyDescent="0.25">
      <c r="A3399" s="10">
        <v>3397</v>
      </c>
      <c r="B3399" s="1" t="s">
        <v>3396</v>
      </c>
      <c r="C3399" s="1" t="s">
        <v>7507</v>
      </c>
      <c r="D3399" s="3">
        <v>250</v>
      </c>
      <c r="E3399" s="4">
        <v>100939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40376</v>
      </c>
      <c r="P3399">
        <f t="shared" si="213"/>
        <v>4205.79</v>
      </c>
      <c r="Q3399" s="12" t="s">
        <v>8315</v>
      </c>
      <c r="R3399" t="s">
        <v>8316</v>
      </c>
      <c r="S3399" s="14">
        <f t="shared" si="214"/>
        <v>42378.478344907402</v>
      </c>
      <c r="T3399" s="14">
        <f t="shared" si="215"/>
        <v>42418.916666666672</v>
      </c>
    </row>
    <row r="3400" spans="1:20" ht="60" hidden="1" x14ac:dyDescent="0.25">
      <c r="A3400" s="10">
        <v>3398</v>
      </c>
      <c r="B3400" s="1" t="s">
        <v>3397</v>
      </c>
      <c r="C3400" s="1" t="s">
        <v>7508</v>
      </c>
      <c r="D3400" s="3">
        <v>4000</v>
      </c>
      <c r="E3400" s="4">
        <v>2366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59</v>
      </c>
      <c r="P3400">
        <f t="shared" si="213"/>
        <v>36.4</v>
      </c>
      <c r="Q3400" s="12" t="s">
        <v>8315</v>
      </c>
      <c r="R3400" t="s">
        <v>8316</v>
      </c>
      <c r="S3400" s="14">
        <f t="shared" si="214"/>
        <v>41941.75203703704</v>
      </c>
      <c r="T3400" s="14">
        <f t="shared" si="215"/>
        <v>41964.708333333328</v>
      </c>
    </row>
    <row r="3401" spans="1:20" ht="45" hidden="1" x14ac:dyDescent="0.25">
      <c r="A3401" s="10">
        <v>3399</v>
      </c>
      <c r="B3401" s="1" t="s">
        <v>3398</v>
      </c>
      <c r="C3401" s="1" t="s">
        <v>7509</v>
      </c>
      <c r="D3401" s="3">
        <v>1200</v>
      </c>
      <c r="E3401" s="4">
        <v>10555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880</v>
      </c>
      <c r="P3401">
        <f t="shared" si="213"/>
        <v>229.46</v>
      </c>
      <c r="Q3401" s="12" t="s">
        <v>8315</v>
      </c>
      <c r="R3401" t="s">
        <v>8316</v>
      </c>
      <c r="S3401" s="14">
        <f t="shared" si="214"/>
        <v>42026.920428240745</v>
      </c>
      <c r="T3401" s="14">
        <f t="shared" si="215"/>
        <v>42056.920428240745</v>
      </c>
    </row>
    <row r="3402" spans="1:20" ht="60" hidden="1" x14ac:dyDescent="0.25">
      <c r="A3402" s="10">
        <v>3400</v>
      </c>
      <c r="B3402" s="1" t="s">
        <v>3399</v>
      </c>
      <c r="C3402" s="1" t="s">
        <v>7510</v>
      </c>
      <c r="D3402" s="3">
        <v>10000</v>
      </c>
      <c r="E3402" s="4">
        <v>545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5</v>
      </c>
      <c r="P3402">
        <f t="shared" si="213"/>
        <v>6.41</v>
      </c>
      <c r="Q3402" s="12" t="s">
        <v>8315</v>
      </c>
      <c r="R3402" t="s">
        <v>8316</v>
      </c>
      <c r="S3402" s="14">
        <f t="shared" si="214"/>
        <v>41834.953865740739</v>
      </c>
      <c r="T3402" s="14">
        <f t="shared" si="215"/>
        <v>41879.953865740739</v>
      </c>
    </row>
    <row r="3403" spans="1:20" ht="60" hidden="1" x14ac:dyDescent="0.25">
      <c r="A3403" s="10">
        <v>3401</v>
      </c>
      <c r="B3403" s="1" t="s">
        <v>3400</v>
      </c>
      <c r="C3403" s="1" t="s">
        <v>7511</v>
      </c>
      <c r="D3403" s="3">
        <v>2900</v>
      </c>
      <c r="E3403" s="4">
        <v>3684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127</v>
      </c>
      <c r="P3403">
        <f t="shared" si="213"/>
        <v>55.82</v>
      </c>
      <c r="Q3403" s="12" t="s">
        <v>8315</v>
      </c>
      <c r="R3403" t="s">
        <v>8316</v>
      </c>
      <c r="S3403" s="14">
        <f t="shared" si="214"/>
        <v>42193.723912037036</v>
      </c>
      <c r="T3403" s="14">
        <f t="shared" si="215"/>
        <v>42223.723912037036</v>
      </c>
    </row>
    <row r="3404" spans="1:20" ht="45" hidden="1" x14ac:dyDescent="0.25">
      <c r="A3404" s="10">
        <v>3402</v>
      </c>
      <c r="B3404" s="1" t="s">
        <v>3401</v>
      </c>
      <c r="C3404" s="1" t="s">
        <v>7512</v>
      </c>
      <c r="D3404" s="3">
        <v>15000</v>
      </c>
      <c r="E3404" s="4">
        <v>194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</v>
      </c>
      <c r="P3404">
        <f t="shared" si="213"/>
        <v>1.18</v>
      </c>
      <c r="Q3404" s="12" t="s">
        <v>8315</v>
      </c>
      <c r="R3404" t="s">
        <v>8316</v>
      </c>
      <c r="S3404" s="14">
        <f t="shared" si="214"/>
        <v>42290.61855324074</v>
      </c>
      <c r="T3404" s="14">
        <f t="shared" si="215"/>
        <v>42320.104861111111</v>
      </c>
    </row>
    <row r="3405" spans="1:20" ht="45" hidden="1" x14ac:dyDescent="0.25">
      <c r="A3405" s="10">
        <v>3403</v>
      </c>
      <c r="B3405" s="1" t="s">
        <v>3402</v>
      </c>
      <c r="C3405" s="1" t="s">
        <v>7513</v>
      </c>
      <c r="D3405" s="3">
        <v>2000</v>
      </c>
      <c r="E3405" s="4">
        <v>6071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304</v>
      </c>
      <c r="P3405">
        <f t="shared" si="213"/>
        <v>357.12</v>
      </c>
      <c r="Q3405" s="12" t="s">
        <v>8315</v>
      </c>
      <c r="R3405" t="s">
        <v>8316</v>
      </c>
      <c r="S3405" s="14">
        <f t="shared" si="214"/>
        <v>42150.462083333332</v>
      </c>
      <c r="T3405" s="14">
        <f t="shared" si="215"/>
        <v>42180.462083333332</v>
      </c>
    </row>
    <row r="3406" spans="1:20" ht="60" hidden="1" x14ac:dyDescent="0.25">
      <c r="A3406" s="10">
        <v>3404</v>
      </c>
      <c r="B3406" s="1" t="s">
        <v>3403</v>
      </c>
      <c r="C3406" s="1" t="s">
        <v>7514</v>
      </c>
      <c r="D3406" s="3">
        <v>500</v>
      </c>
      <c r="E3406" s="4">
        <v>39137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7827</v>
      </c>
      <c r="P3406">
        <f t="shared" si="213"/>
        <v>13045.67</v>
      </c>
      <c r="Q3406" s="12" t="s">
        <v>8315</v>
      </c>
      <c r="R3406" t="s">
        <v>8316</v>
      </c>
      <c r="S3406" s="14">
        <f t="shared" si="214"/>
        <v>42152.503495370373</v>
      </c>
      <c r="T3406" s="14">
        <f t="shared" si="215"/>
        <v>42172.503495370373</v>
      </c>
    </row>
    <row r="3407" spans="1:20" ht="45" hidden="1" x14ac:dyDescent="0.25">
      <c r="A3407" s="10">
        <v>3405</v>
      </c>
      <c r="B3407" s="1" t="s">
        <v>3404</v>
      </c>
      <c r="C3407" s="1" t="s">
        <v>7515</v>
      </c>
      <c r="D3407" s="3">
        <v>350</v>
      </c>
      <c r="E3407" s="4">
        <v>57197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16342</v>
      </c>
      <c r="P3407">
        <f t="shared" si="213"/>
        <v>3364.53</v>
      </c>
      <c r="Q3407" s="12" t="s">
        <v>8315</v>
      </c>
      <c r="R3407" t="s">
        <v>8316</v>
      </c>
      <c r="S3407" s="14">
        <f t="shared" si="214"/>
        <v>42410.017199074078</v>
      </c>
      <c r="T3407" s="14">
        <f t="shared" si="215"/>
        <v>42430.999305555553</v>
      </c>
    </row>
    <row r="3408" spans="1:20" ht="45" hidden="1" x14ac:dyDescent="0.25">
      <c r="A3408" s="10">
        <v>3406</v>
      </c>
      <c r="B3408" s="1" t="s">
        <v>3405</v>
      </c>
      <c r="C3408" s="1" t="s">
        <v>7516</v>
      </c>
      <c r="D3408" s="3">
        <v>10000</v>
      </c>
      <c r="E3408" s="4">
        <v>545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5</v>
      </c>
      <c r="P3408">
        <f t="shared" si="213"/>
        <v>5.99</v>
      </c>
      <c r="Q3408" s="12" t="s">
        <v>8315</v>
      </c>
      <c r="R3408" t="s">
        <v>8316</v>
      </c>
      <c r="S3408" s="14">
        <f t="shared" si="214"/>
        <v>41791.492777777778</v>
      </c>
      <c r="T3408" s="14">
        <f t="shared" si="215"/>
        <v>41836.492777777778</v>
      </c>
    </row>
    <row r="3409" spans="1:20" ht="60" hidden="1" x14ac:dyDescent="0.25">
      <c r="A3409" s="10">
        <v>3407</v>
      </c>
      <c r="B3409" s="1" t="s">
        <v>3406</v>
      </c>
      <c r="C3409" s="1" t="s">
        <v>7517</v>
      </c>
      <c r="D3409" s="3">
        <v>2000</v>
      </c>
      <c r="E3409" s="4">
        <v>6077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304</v>
      </c>
      <c r="P3409">
        <f t="shared" si="213"/>
        <v>90.7</v>
      </c>
      <c r="Q3409" s="12" t="s">
        <v>8315</v>
      </c>
      <c r="R3409" t="s">
        <v>8316</v>
      </c>
      <c r="S3409" s="14">
        <f t="shared" si="214"/>
        <v>41796.422326388885</v>
      </c>
      <c r="T3409" s="14">
        <f t="shared" si="215"/>
        <v>41826.422326388885</v>
      </c>
    </row>
    <row r="3410" spans="1:20" ht="45" hidden="1" x14ac:dyDescent="0.25">
      <c r="A3410" s="10">
        <v>3408</v>
      </c>
      <c r="B3410" s="1" t="s">
        <v>3407</v>
      </c>
      <c r="C3410" s="1" t="s">
        <v>7518</v>
      </c>
      <c r="D3410" s="3">
        <v>500</v>
      </c>
      <c r="E3410" s="4">
        <v>39304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7861</v>
      </c>
      <c r="P3410">
        <f t="shared" si="213"/>
        <v>2183.56</v>
      </c>
      <c r="Q3410" s="12" t="s">
        <v>8315</v>
      </c>
      <c r="R3410" t="s">
        <v>8316</v>
      </c>
      <c r="S3410" s="14">
        <f t="shared" si="214"/>
        <v>41808.991944444446</v>
      </c>
      <c r="T3410" s="14">
        <f t="shared" si="215"/>
        <v>41838.991944444446</v>
      </c>
    </row>
    <row r="3411" spans="1:20" ht="45" hidden="1" x14ac:dyDescent="0.25">
      <c r="A3411" s="10">
        <v>3409</v>
      </c>
      <c r="B3411" s="1" t="s">
        <v>3408</v>
      </c>
      <c r="C3411" s="1" t="s">
        <v>7519</v>
      </c>
      <c r="D3411" s="3">
        <v>500</v>
      </c>
      <c r="E3411" s="4">
        <v>39304.01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7861</v>
      </c>
      <c r="P3411">
        <f t="shared" si="213"/>
        <v>1871.62</v>
      </c>
      <c r="Q3411" s="12" t="s">
        <v>8315</v>
      </c>
      <c r="R3411" t="s">
        <v>8316</v>
      </c>
      <c r="S3411" s="14">
        <f t="shared" si="214"/>
        <v>42544.814328703709</v>
      </c>
      <c r="T3411" s="14">
        <f t="shared" si="215"/>
        <v>42582.873611111107</v>
      </c>
    </row>
    <row r="3412" spans="1:20" ht="60" hidden="1" x14ac:dyDescent="0.25">
      <c r="A3412" s="10">
        <v>3410</v>
      </c>
      <c r="B3412" s="1" t="s">
        <v>3409</v>
      </c>
      <c r="C3412" s="1" t="s">
        <v>7520</v>
      </c>
      <c r="D3412" s="3">
        <v>3000</v>
      </c>
      <c r="E3412" s="4">
        <v>3390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113</v>
      </c>
      <c r="P3412">
        <f t="shared" si="213"/>
        <v>84.75</v>
      </c>
      <c r="Q3412" s="12" t="s">
        <v>8315</v>
      </c>
      <c r="R3412" t="s">
        <v>8316</v>
      </c>
      <c r="S3412" s="14">
        <f t="shared" si="214"/>
        <v>42500.041550925926</v>
      </c>
      <c r="T3412" s="14">
        <f t="shared" si="215"/>
        <v>42527.291666666672</v>
      </c>
    </row>
    <row r="3413" spans="1:20" ht="60" hidden="1" x14ac:dyDescent="0.25">
      <c r="A3413" s="10">
        <v>3411</v>
      </c>
      <c r="B3413" s="1" t="s">
        <v>3410</v>
      </c>
      <c r="C3413" s="1" t="s">
        <v>7521</v>
      </c>
      <c r="D3413" s="3">
        <v>15000</v>
      </c>
      <c r="E3413" s="4">
        <v>195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</v>
      </c>
      <c r="P3413">
        <f t="shared" si="213"/>
        <v>2.5</v>
      </c>
      <c r="Q3413" s="12" t="s">
        <v>8315</v>
      </c>
      <c r="R3413" t="s">
        <v>8316</v>
      </c>
      <c r="S3413" s="14">
        <f t="shared" si="214"/>
        <v>42265.022824074069</v>
      </c>
      <c r="T3413" s="14">
        <f t="shared" si="215"/>
        <v>42285.022824074069</v>
      </c>
    </row>
    <row r="3414" spans="1:20" ht="45" hidden="1" x14ac:dyDescent="0.25">
      <c r="A3414" s="10">
        <v>3412</v>
      </c>
      <c r="B3414" s="1" t="s">
        <v>3411</v>
      </c>
      <c r="C3414" s="1" t="s">
        <v>7522</v>
      </c>
      <c r="D3414" s="3">
        <v>3000</v>
      </c>
      <c r="E3414" s="4">
        <v>3392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113</v>
      </c>
      <c r="P3414">
        <f t="shared" si="213"/>
        <v>130.46</v>
      </c>
      <c r="Q3414" s="12" t="s">
        <v>8315</v>
      </c>
      <c r="R3414" t="s">
        <v>8316</v>
      </c>
      <c r="S3414" s="14">
        <f t="shared" si="214"/>
        <v>41879.959050925929</v>
      </c>
      <c r="T3414" s="14">
        <f t="shared" si="215"/>
        <v>41909.959050925929</v>
      </c>
    </row>
    <row r="3415" spans="1:20" ht="60" hidden="1" x14ac:dyDescent="0.25">
      <c r="A3415" s="10">
        <v>3413</v>
      </c>
      <c r="B3415" s="1" t="s">
        <v>3412</v>
      </c>
      <c r="C3415" s="1" t="s">
        <v>7523</v>
      </c>
      <c r="D3415" s="3">
        <v>500</v>
      </c>
      <c r="E3415" s="4">
        <v>39500.5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7900</v>
      </c>
      <c r="P3415">
        <f t="shared" si="213"/>
        <v>2821.46</v>
      </c>
      <c r="Q3415" s="12" t="s">
        <v>8315</v>
      </c>
      <c r="R3415" t="s">
        <v>8316</v>
      </c>
      <c r="S3415" s="14">
        <f t="shared" si="214"/>
        <v>42053.733078703706</v>
      </c>
      <c r="T3415" s="14">
        <f t="shared" si="215"/>
        <v>42063.207638888889</v>
      </c>
    </row>
    <row r="3416" spans="1:20" ht="45" hidden="1" x14ac:dyDescent="0.25">
      <c r="A3416" s="10">
        <v>3414</v>
      </c>
      <c r="B3416" s="1" t="s">
        <v>3413</v>
      </c>
      <c r="C3416" s="1" t="s">
        <v>7524</v>
      </c>
      <c r="D3416" s="3">
        <v>3000</v>
      </c>
      <c r="E3416" s="4">
        <v>3395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113</v>
      </c>
      <c r="P3416">
        <f t="shared" si="213"/>
        <v>77.16</v>
      </c>
      <c r="Q3416" s="12" t="s">
        <v>8315</v>
      </c>
      <c r="R3416" t="s">
        <v>8316</v>
      </c>
      <c r="S3416" s="14">
        <f t="shared" si="214"/>
        <v>42675.832465277781</v>
      </c>
      <c r="T3416" s="14">
        <f t="shared" si="215"/>
        <v>42705.332638888889</v>
      </c>
    </row>
    <row r="3417" spans="1:20" ht="45" hidden="1" x14ac:dyDescent="0.25">
      <c r="A3417" s="10">
        <v>3415</v>
      </c>
      <c r="B3417" s="1" t="s">
        <v>3414</v>
      </c>
      <c r="C3417" s="1" t="s">
        <v>7525</v>
      </c>
      <c r="D3417" s="3">
        <v>200</v>
      </c>
      <c r="E3417" s="4">
        <v>136924.35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68462</v>
      </c>
      <c r="P3417">
        <f t="shared" si="213"/>
        <v>15213.82</v>
      </c>
      <c r="Q3417" s="12" t="s">
        <v>8315</v>
      </c>
      <c r="R3417" t="s">
        <v>8316</v>
      </c>
      <c r="S3417" s="14">
        <f t="shared" si="214"/>
        <v>42467.144166666665</v>
      </c>
      <c r="T3417" s="14">
        <f t="shared" si="215"/>
        <v>42477.979166666672</v>
      </c>
    </row>
    <row r="3418" spans="1:20" ht="60" hidden="1" x14ac:dyDescent="0.25">
      <c r="A3418" s="10">
        <v>3416</v>
      </c>
      <c r="B3418" s="1" t="s">
        <v>3415</v>
      </c>
      <c r="C3418" s="1" t="s">
        <v>7526</v>
      </c>
      <c r="D3418" s="3">
        <v>4000</v>
      </c>
      <c r="E3418" s="4">
        <v>2370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59</v>
      </c>
      <c r="P3418">
        <f t="shared" si="213"/>
        <v>79</v>
      </c>
      <c r="Q3418" s="12" t="s">
        <v>8315</v>
      </c>
      <c r="R3418" t="s">
        <v>8316</v>
      </c>
      <c r="S3418" s="14">
        <f t="shared" si="214"/>
        <v>42089.412557870368</v>
      </c>
      <c r="T3418" s="14">
        <f t="shared" si="215"/>
        <v>42117.770833333328</v>
      </c>
    </row>
    <row r="3419" spans="1:20" ht="45" hidden="1" x14ac:dyDescent="0.25">
      <c r="A3419" s="10">
        <v>3417</v>
      </c>
      <c r="B3419" s="1" t="s">
        <v>3416</v>
      </c>
      <c r="C3419" s="1" t="s">
        <v>7527</v>
      </c>
      <c r="D3419" s="3">
        <v>1700</v>
      </c>
      <c r="E3419" s="4">
        <v>7365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433</v>
      </c>
      <c r="P3419">
        <f t="shared" si="213"/>
        <v>163.66999999999999</v>
      </c>
      <c r="Q3419" s="12" t="s">
        <v>8315</v>
      </c>
      <c r="R3419" t="s">
        <v>8316</v>
      </c>
      <c r="S3419" s="14">
        <f t="shared" si="214"/>
        <v>41894.91375</v>
      </c>
      <c r="T3419" s="14">
        <f t="shared" si="215"/>
        <v>41938.029861111114</v>
      </c>
    </row>
    <row r="3420" spans="1:20" ht="60" hidden="1" x14ac:dyDescent="0.25">
      <c r="A3420" s="10">
        <v>3418</v>
      </c>
      <c r="B3420" s="1" t="s">
        <v>3417</v>
      </c>
      <c r="C3420" s="1" t="s">
        <v>7528</v>
      </c>
      <c r="D3420" s="3">
        <v>4000</v>
      </c>
      <c r="E3420" s="4">
        <v>2370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59</v>
      </c>
      <c r="P3420">
        <f t="shared" si="213"/>
        <v>42.32</v>
      </c>
      <c r="Q3420" s="12" t="s">
        <v>8315</v>
      </c>
      <c r="R3420" t="s">
        <v>8316</v>
      </c>
      <c r="S3420" s="14">
        <f t="shared" si="214"/>
        <v>41752.83457175926</v>
      </c>
      <c r="T3420" s="14">
        <f t="shared" si="215"/>
        <v>41782.83457175926</v>
      </c>
    </row>
    <row r="3421" spans="1:20" ht="60" hidden="1" x14ac:dyDescent="0.25">
      <c r="A3421" s="10">
        <v>3419</v>
      </c>
      <c r="B3421" s="1" t="s">
        <v>3418</v>
      </c>
      <c r="C3421" s="1" t="s">
        <v>7529</v>
      </c>
      <c r="D3421" s="3">
        <v>2750</v>
      </c>
      <c r="E3421" s="4">
        <v>3822.33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139</v>
      </c>
      <c r="P3421">
        <f t="shared" si="213"/>
        <v>83.09</v>
      </c>
      <c r="Q3421" s="12" t="s">
        <v>8315</v>
      </c>
      <c r="R3421" t="s">
        <v>8316</v>
      </c>
      <c r="S3421" s="14">
        <f t="shared" si="214"/>
        <v>42448.821585648147</v>
      </c>
      <c r="T3421" s="14">
        <f t="shared" si="215"/>
        <v>42466.895833333328</v>
      </c>
    </row>
    <row r="3422" spans="1:20" ht="45" hidden="1" x14ac:dyDescent="0.25">
      <c r="A3422" s="10">
        <v>3420</v>
      </c>
      <c r="B3422" s="1" t="s">
        <v>3419</v>
      </c>
      <c r="C3422" s="1" t="s">
        <v>7530</v>
      </c>
      <c r="D3422" s="3">
        <v>700</v>
      </c>
      <c r="E3422" s="4">
        <v>22991.01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3284</v>
      </c>
      <c r="P3422">
        <f t="shared" si="213"/>
        <v>676.21</v>
      </c>
      <c r="Q3422" s="12" t="s">
        <v>8315</v>
      </c>
      <c r="R3422" t="s">
        <v>8316</v>
      </c>
      <c r="S3422" s="14">
        <f t="shared" si="214"/>
        <v>42405.090300925927</v>
      </c>
      <c r="T3422" s="14">
        <f t="shared" si="215"/>
        <v>42414</v>
      </c>
    </row>
    <row r="3423" spans="1:20" ht="45" hidden="1" x14ac:dyDescent="0.25">
      <c r="A3423" s="10">
        <v>3421</v>
      </c>
      <c r="B3423" s="1" t="s">
        <v>3420</v>
      </c>
      <c r="C3423" s="1" t="s">
        <v>7531</v>
      </c>
      <c r="D3423" s="3">
        <v>10000</v>
      </c>
      <c r="E3423" s="4">
        <v>546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5</v>
      </c>
      <c r="P3423">
        <f t="shared" si="213"/>
        <v>5.57</v>
      </c>
      <c r="Q3423" s="12" t="s">
        <v>8315</v>
      </c>
      <c r="R3423" t="s">
        <v>8316</v>
      </c>
      <c r="S3423" s="14">
        <f t="shared" si="214"/>
        <v>42037.791238425925</v>
      </c>
      <c r="T3423" s="14">
        <f t="shared" si="215"/>
        <v>42067.791238425925</v>
      </c>
    </row>
    <row r="3424" spans="1:20" ht="60" hidden="1" x14ac:dyDescent="0.25">
      <c r="A3424" s="10">
        <v>3422</v>
      </c>
      <c r="B3424" s="1" t="s">
        <v>3421</v>
      </c>
      <c r="C3424" s="1" t="s">
        <v>7532</v>
      </c>
      <c r="D3424" s="3">
        <v>3000</v>
      </c>
      <c r="E3424" s="4">
        <v>3397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113</v>
      </c>
      <c r="P3424">
        <f t="shared" si="213"/>
        <v>73.849999999999994</v>
      </c>
      <c r="Q3424" s="12" t="s">
        <v>8315</v>
      </c>
      <c r="R3424" t="s">
        <v>8316</v>
      </c>
      <c r="S3424" s="14">
        <f t="shared" si="214"/>
        <v>42323.562222222223</v>
      </c>
      <c r="T3424" s="14">
        <f t="shared" si="215"/>
        <v>42352</v>
      </c>
    </row>
    <row r="3425" spans="1:20" ht="45" hidden="1" x14ac:dyDescent="0.25">
      <c r="A3425" s="10">
        <v>3423</v>
      </c>
      <c r="B3425" s="1" t="s">
        <v>3422</v>
      </c>
      <c r="C3425" s="1" t="s">
        <v>7533</v>
      </c>
      <c r="D3425" s="3">
        <v>250</v>
      </c>
      <c r="E3425" s="4">
        <v>104146.51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41659</v>
      </c>
      <c r="P3425">
        <f t="shared" si="213"/>
        <v>10414.65</v>
      </c>
      <c r="Q3425" s="12" t="s">
        <v>8315</v>
      </c>
      <c r="R3425" t="s">
        <v>8316</v>
      </c>
      <c r="S3425" s="14">
        <f t="shared" si="214"/>
        <v>42088.911354166667</v>
      </c>
      <c r="T3425" s="14">
        <f t="shared" si="215"/>
        <v>42118.911354166667</v>
      </c>
    </row>
    <row r="3426" spans="1:20" ht="60" hidden="1" x14ac:dyDescent="0.25">
      <c r="A3426" s="10">
        <v>3424</v>
      </c>
      <c r="B3426" s="1" t="s">
        <v>3423</v>
      </c>
      <c r="C3426" s="1" t="s">
        <v>7534</v>
      </c>
      <c r="D3426" s="3">
        <v>6000</v>
      </c>
      <c r="E3426" s="4">
        <v>1150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19</v>
      </c>
      <c r="P3426">
        <f t="shared" si="213"/>
        <v>15.13</v>
      </c>
      <c r="Q3426" s="12" t="s">
        <v>8315</v>
      </c>
      <c r="R3426" t="s">
        <v>8316</v>
      </c>
      <c r="S3426" s="14">
        <f t="shared" si="214"/>
        <v>42018.676898148144</v>
      </c>
      <c r="T3426" s="14">
        <f t="shared" si="215"/>
        <v>42040.290972222225</v>
      </c>
    </row>
    <row r="3427" spans="1:20" ht="60" hidden="1" x14ac:dyDescent="0.25">
      <c r="A3427" s="10">
        <v>3425</v>
      </c>
      <c r="B3427" s="1" t="s">
        <v>3424</v>
      </c>
      <c r="C3427" s="1" t="s">
        <v>7535</v>
      </c>
      <c r="D3427" s="3">
        <v>30000</v>
      </c>
      <c r="E3427" s="4">
        <v>17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0</v>
      </c>
      <c r="P3427">
        <f t="shared" si="213"/>
        <v>0.16</v>
      </c>
      <c r="Q3427" s="12" t="s">
        <v>8315</v>
      </c>
      <c r="R3427" t="s">
        <v>8316</v>
      </c>
      <c r="S3427" s="14">
        <f t="shared" si="214"/>
        <v>41884.617314814815</v>
      </c>
      <c r="T3427" s="14">
        <f t="shared" si="215"/>
        <v>41916.617314814815</v>
      </c>
    </row>
    <row r="3428" spans="1:20" ht="45" hidden="1" x14ac:dyDescent="0.25">
      <c r="A3428" s="10">
        <v>3426</v>
      </c>
      <c r="B3428" s="1" t="s">
        <v>3425</v>
      </c>
      <c r="C3428" s="1" t="s">
        <v>7536</v>
      </c>
      <c r="D3428" s="3">
        <v>3750</v>
      </c>
      <c r="E3428" s="4">
        <v>2500.25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67</v>
      </c>
      <c r="P3428">
        <f t="shared" si="213"/>
        <v>28.74</v>
      </c>
      <c r="Q3428" s="12" t="s">
        <v>8315</v>
      </c>
      <c r="R3428" t="s">
        <v>8316</v>
      </c>
      <c r="S3428" s="14">
        <f t="shared" si="214"/>
        <v>41884.056747685187</v>
      </c>
      <c r="T3428" s="14">
        <f t="shared" si="215"/>
        <v>41903.083333333336</v>
      </c>
    </row>
    <row r="3429" spans="1:20" ht="60" hidden="1" x14ac:dyDescent="0.25">
      <c r="A3429" s="10">
        <v>3427</v>
      </c>
      <c r="B3429" s="1" t="s">
        <v>3426</v>
      </c>
      <c r="C3429" s="1" t="s">
        <v>7537</v>
      </c>
      <c r="D3429" s="3">
        <v>1500</v>
      </c>
      <c r="E3429" s="4">
        <v>8730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582</v>
      </c>
      <c r="P3429">
        <f t="shared" si="213"/>
        <v>301.02999999999997</v>
      </c>
      <c r="Q3429" s="12" t="s">
        <v>8315</v>
      </c>
      <c r="R3429" t="s">
        <v>8316</v>
      </c>
      <c r="S3429" s="14">
        <f t="shared" si="214"/>
        <v>41792.645277777774</v>
      </c>
      <c r="T3429" s="14">
        <f t="shared" si="215"/>
        <v>41822.645277777774</v>
      </c>
    </row>
    <row r="3430" spans="1:20" ht="60" hidden="1" x14ac:dyDescent="0.25">
      <c r="A3430" s="10">
        <v>3428</v>
      </c>
      <c r="B3430" s="1" t="s">
        <v>3427</v>
      </c>
      <c r="C3430" s="1" t="s">
        <v>7538</v>
      </c>
      <c r="D3430" s="3">
        <v>2000</v>
      </c>
      <c r="E3430" s="4">
        <v>6080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304</v>
      </c>
      <c r="P3430">
        <f t="shared" si="213"/>
        <v>119.22</v>
      </c>
      <c r="Q3430" s="12" t="s">
        <v>8315</v>
      </c>
      <c r="R3430" t="s">
        <v>8316</v>
      </c>
      <c r="S3430" s="14">
        <f t="shared" si="214"/>
        <v>42038.720451388886</v>
      </c>
      <c r="T3430" s="14">
        <f t="shared" si="215"/>
        <v>42063.708333333328</v>
      </c>
    </row>
    <row r="3431" spans="1:20" ht="60" hidden="1" x14ac:dyDescent="0.25">
      <c r="A3431" s="10">
        <v>3429</v>
      </c>
      <c r="B3431" s="1" t="s">
        <v>3428</v>
      </c>
      <c r="C3431" s="1" t="s">
        <v>7539</v>
      </c>
      <c r="D3431" s="3">
        <v>150</v>
      </c>
      <c r="E3431" s="4">
        <v>167410.01999999999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111607</v>
      </c>
      <c r="P3431">
        <f t="shared" si="213"/>
        <v>13950.84</v>
      </c>
      <c r="Q3431" s="12" t="s">
        <v>8315</v>
      </c>
      <c r="R3431" t="s">
        <v>8316</v>
      </c>
      <c r="S3431" s="14">
        <f t="shared" si="214"/>
        <v>42662.021539351852</v>
      </c>
      <c r="T3431" s="14">
        <f t="shared" si="215"/>
        <v>42676.021539351852</v>
      </c>
    </row>
    <row r="3432" spans="1:20" ht="60" hidden="1" x14ac:dyDescent="0.25">
      <c r="A3432" s="10">
        <v>3430</v>
      </c>
      <c r="B3432" s="1" t="s">
        <v>3429</v>
      </c>
      <c r="C3432" s="1" t="s">
        <v>7540</v>
      </c>
      <c r="D3432" s="3">
        <v>2000</v>
      </c>
      <c r="E3432" s="4">
        <v>6080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304</v>
      </c>
      <c r="P3432">
        <f t="shared" si="213"/>
        <v>84.44</v>
      </c>
      <c r="Q3432" s="12" t="s">
        <v>8315</v>
      </c>
      <c r="R3432" t="s">
        <v>8316</v>
      </c>
      <c r="S3432" s="14">
        <f t="shared" si="214"/>
        <v>41820.945613425924</v>
      </c>
      <c r="T3432" s="14">
        <f t="shared" si="215"/>
        <v>41850.945613425924</v>
      </c>
    </row>
    <row r="3433" spans="1:20" ht="45" hidden="1" x14ac:dyDescent="0.25">
      <c r="A3433" s="10">
        <v>3431</v>
      </c>
      <c r="B3433" s="1" t="s">
        <v>3430</v>
      </c>
      <c r="C3433" s="1" t="s">
        <v>7541</v>
      </c>
      <c r="D3433" s="3">
        <v>2000</v>
      </c>
      <c r="E3433" s="4">
        <v>6086.26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304</v>
      </c>
      <c r="P3433">
        <f t="shared" si="213"/>
        <v>289.82</v>
      </c>
      <c r="Q3433" s="12" t="s">
        <v>8315</v>
      </c>
      <c r="R3433" t="s">
        <v>8316</v>
      </c>
      <c r="S3433" s="14">
        <f t="shared" si="214"/>
        <v>41839.730937500004</v>
      </c>
      <c r="T3433" s="14">
        <f t="shared" si="215"/>
        <v>41869.730937500004</v>
      </c>
    </row>
    <row r="3434" spans="1:20" ht="45" hidden="1" x14ac:dyDescent="0.25">
      <c r="A3434" s="10">
        <v>3432</v>
      </c>
      <c r="B3434" s="1" t="s">
        <v>3431</v>
      </c>
      <c r="C3434" s="1" t="s">
        <v>7542</v>
      </c>
      <c r="D3434" s="3">
        <v>2000</v>
      </c>
      <c r="E3434" s="4">
        <v>6100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305</v>
      </c>
      <c r="P3434">
        <f t="shared" si="213"/>
        <v>145.24</v>
      </c>
      <c r="Q3434" s="12" t="s">
        <v>8315</v>
      </c>
      <c r="R3434" t="s">
        <v>8316</v>
      </c>
      <c r="S3434" s="14">
        <f t="shared" si="214"/>
        <v>42380.581180555557</v>
      </c>
      <c r="T3434" s="14">
        <f t="shared" si="215"/>
        <v>42405.916666666672</v>
      </c>
    </row>
    <row r="3435" spans="1:20" ht="45" hidden="1" x14ac:dyDescent="0.25">
      <c r="A3435" s="10">
        <v>3433</v>
      </c>
      <c r="B3435" s="1" t="s">
        <v>3432</v>
      </c>
      <c r="C3435" s="1" t="s">
        <v>7543</v>
      </c>
      <c r="D3435" s="3">
        <v>9500</v>
      </c>
      <c r="E3435" s="4">
        <v>605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6</v>
      </c>
      <c r="P3435">
        <f t="shared" si="213"/>
        <v>8.52</v>
      </c>
      <c r="Q3435" s="12" t="s">
        <v>8315</v>
      </c>
      <c r="R3435" t="s">
        <v>8316</v>
      </c>
      <c r="S3435" s="14">
        <f t="shared" si="214"/>
        <v>41776.063136574077</v>
      </c>
      <c r="T3435" s="14">
        <f t="shared" si="215"/>
        <v>41807.125</v>
      </c>
    </row>
    <row r="3436" spans="1:20" ht="60" hidden="1" x14ac:dyDescent="0.25">
      <c r="A3436" s="10">
        <v>3434</v>
      </c>
      <c r="B3436" s="1" t="s">
        <v>3433</v>
      </c>
      <c r="C3436" s="1" t="s">
        <v>7544</v>
      </c>
      <c r="D3436" s="3">
        <v>10000</v>
      </c>
      <c r="E3436" s="4">
        <v>550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6</v>
      </c>
      <c r="P3436">
        <f t="shared" si="213"/>
        <v>3.27</v>
      </c>
      <c r="Q3436" s="12" t="s">
        <v>8315</v>
      </c>
      <c r="R3436" t="s">
        <v>8316</v>
      </c>
      <c r="S3436" s="14">
        <f t="shared" si="214"/>
        <v>41800.380428240744</v>
      </c>
      <c r="T3436" s="14">
        <f t="shared" si="215"/>
        <v>41830.380428240744</v>
      </c>
    </row>
    <row r="3437" spans="1:20" ht="60" hidden="1" x14ac:dyDescent="0.25">
      <c r="A3437" s="10">
        <v>3435</v>
      </c>
      <c r="B3437" s="1" t="s">
        <v>3434</v>
      </c>
      <c r="C3437" s="1" t="s">
        <v>7545</v>
      </c>
      <c r="D3437" s="3">
        <v>1000</v>
      </c>
      <c r="E3437" s="4">
        <v>15443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1544</v>
      </c>
      <c r="P3437">
        <f t="shared" si="213"/>
        <v>812.79</v>
      </c>
      <c r="Q3437" s="12" t="s">
        <v>8315</v>
      </c>
      <c r="R3437" t="s">
        <v>8316</v>
      </c>
      <c r="S3437" s="14">
        <f t="shared" si="214"/>
        <v>42572.61681712963</v>
      </c>
      <c r="T3437" s="14">
        <f t="shared" si="215"/>
        <v>42589.125</v>
      </c>
    </row>
    <row r="3438" spans="1:20" ht="60" hidden="1" x14ac:dyDescent="0.25">
      <c r="A3438" s="10">
        <v>3436</v>
      </c>
      <c r="B3438" s="1" t="s">
        <v>3435</v>
      </c>
      <c r="C3438" s="1" t="s">
        <v>7546</v>
      </c>
      <c r="D3438" s="3">
        <v>5000</v>
      </c>
      <c r="E3438" s="4">
        <v>1873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37</v>
      </c>
      <c r="P3438">
        <f t="shared" si="213"/>
        <v>50.62</v>
      </c>
      <c r="Q3438" s="12" t="s">
        <v>8315</v>
      </c>
      <c r="R3438" t="s">
        <v>8316</v>
      </c>
      <c r="S3438" s="14">
        <f t="shared" si="214"/>
        <v>41851.541585648149</v>
      </c>
      <c r="T3438" s="14">
        <f t="shared" si="215"/>
        <v>41872.686111111114</v>
      </c>
    </row>
    <row r="3439" spans="1:20" ht="60" hidden="1" x14ac:dyDescent="0.25">
      <c r="A3439" s="10">
        <v>3437</v>
      </c>
      <c r="B3439" s="1" t="s">
        <v>3436</v>
      </c>
      <c r="C3439" s="1" t="s">
        <v>7547</v>
      </c>
      <c r="D3439" s="3">
        <v>3000</v>
      </c>
      <c r="E3439" s="4">
        <v>3398.1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113</v>
      </c>
      <c r="P3439">
        <f t="shared" si="213"/>
        <v>94.39</v>
      </c>
      <c r="Q3439" s="12" t="s">
        <v>8315</v>
      </c>
      <c r="R3439" t="s">
        <v>8316</v>
      </c>
      <c r="S3439" s="14">
        <f t="shared" si="214"/>
        <v>42205.710879629631</v>
      </c>
      <c r="T3439" s="14">
        <f t="shared" si="215"/>
        <v>42235.710879629631</v>
      </c>
    </row>
    <row r="3440" spans="1:20" ht="60" hidden="1" x14ac:dyDescent="0.25">
      <c r="A3440" s="10">
        <v>3438</v>
      </c>
      <c r="B3440" s="1" t="s">
        <v>3437</v>
      </c>
      <c r="C3440" s="1" t="s">
        <v>7548</v>
      </c>
      <c r="D3440" s="3">
        <v>2500</v>
      </c>
      <c r="E3440" s="4">
        <v>4641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186</v>
      </c>
      <c r="P3440">
        <f t="shared" si="213"/>
        <v>331.5</v>
      </c>
      <c r="Q3440" s="12" t="s">
        <v>8315</v>
      </c>
      <c r="R3440" t="s">
        <v>8316</v>
      </c>
      <c r="S3440" s="14">
        <f t="shared" si="214"/>
        <v>42100.927858796291</v>
      </c>
      <c r="T3440" s="14">
        <f t="shared" si="215"/>
        <v>42126.875</v>
      </c>
    </row>
    <row r="3441" spans="1:20" ht="30" hidden="1" x14ac:dyDescent="0.25">
      <c r="A3441" s="10">
        <v>3439</v>
      </c>
      <c r="B3441" s="1" t="s">
        <v>3438</v>
      </c>
      <c r="C3441" s="1" t="s">
        <v>7549</v>
      </c>
      <c r="D3441" s="3">
        <v>1200</v>
      </c>
      <c r="E3441" s="4">
        <v>10555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880</v>
      </c>
      <c r="P3441">
        <f t="shared" si="213"/>
        <v>586.39</v>
      </c>
      <c r="Q3441" s="12" t="s">
        <v>8315</v>
      </c>
      <c r="R3441" t="s">
        <v>8316</v>
      </c>
      <c r="S3441" s="14">
        <f t="shared" si="214"/>
        <v>42374.911226851851</v>
      </c>
      <c r="T3441" s="14">
        <f t="shared" si="215"/>
        <v>42388.207638888889</v>
      </c>
    </row>
    <row r="3442" spans="1:20" ht="60" hidden="1" x14ac:dyDescent="0.25">
      <c r="A3442" s="10">
        <v>3440</v>
      </c>
      <c r="B3442" s="1" t="s">
        <v>3439</v>
      </c>
      <c r="C3442" s="1" t="s">
        <v>7550</v>
      </c>
      <c r="D3442" s="3">
        <v>5000</v>
      </c>
      <c r="E3442" s="4">
        <v>1876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38</v>
      </c>
      <c r="P3442">
        <f t="shared" si="213"/>
        <v>22.88</v>
      </c>
      <c r="Q3442" s="12" t="s">
        <v>8315</v>
      </c>
      <c r="R3442" t="s">
        <v>8316</v>
      </c>
      <c r="S3442" s="14">
        <f t="shared" si="214"/>
        <v>41809.12300925926</v>
      </c>
      <c r="T3442" s="14">
        <f t="shared" si="215"/>
        <v>41831.677083333336</v>
      </c>
    </row>
    <row r="3443" spans="1:20" ht="60" hidden="1" x14ac:dyDescent="0.25">
      <c r="A3443" s="10">
        <v>3441</v>
      </c>
      <c r="B3443" s="1" t="s">
        <v>3440</v>
      </c>
      <c r="C3443" s="1" t="s">
        <v>7551</v>
      </c>
      <c r="D3443" s="3">
        <v>2500</v>
      </c>
      <c r="E3443" s="4">
        <v>4642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186</v>
      </c>
      <c r="P3443">
        <f t="shared" si="213"/>
        <v>107.95</v>
      </c>
      <c r="Q3443" s="12" t="s">
        <v>8315</v>
      </c>
      <c r="R3443" t="s">
        <v>8316</v>
      </c>
      <c r="S3443" s="14">
        <f t="shared" si="214"/>
        <v>42294.429641203707</v>
      </c>
      <c r="T3443" s="14">
        <f t="shared" si="215"/>
        <v>42321.845138888893</v>
      </c>
    </row>
    <row r="3444" spans="1:20" ht="60" hidden="1" x14ac:dyDescent="0.25">
      <c r="A3444" s="10">
        <v>3442</v>
      </c>
      <c r="B3444" s="1" t="s">
        <v>3441</v>
      </c>
      <c r="C3444" s="1" t="s">
        <v>7552</v>
      </c>
      <c r="D3444" s="3">
        <v>250</v>
      </c>
      <c r="E3444" s="4">
        <v>105745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42298</v>
      </c>
      <c r="P3444">
        <f t="shared" si="213"/>
        <v>13218.13</v>
      </c>
      <c r="Q3444" s="12" t="s">
        <v>8315</v>
      </c>
      <c r="R3444" t="s">
        <v>8316</v>
      </c>
      <c r="S3444" s="14">
        <f t="shared" si="214"/>
        <v>42124.841111111105</v>
      </c>
      <c r="T3444" s="14">
        <f t="shared" si="215"/>
        <v>42154.841111111105</v>
      </c>
    </row>
    <row r="3445" spans="1:20" ht="60" hidden="1" x14ac:dyDescent="0.25">
      <c r="A3445" s="10">
        <v>3443</v>
      </c>
      <c r="B3445" s="1" t="s">
        <v>3442</v>
      </c>
      <c r="C3445" s="1" t="s">
        <v>7553</v>
      </c>
      <c r="D3445" s="3">
        <v>1000</v>
      </c>
      <c r="E3445" s="4">
        <v>15481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1548</v>
      </c>
      <c r="P3445">
        <f t="shared" si="213"/>
        <v>344.02</v>
      </c>
      <c r="Q3445" s="12" t="s">
        <v>8315</v>
      </c>
      <c r="R3445" t="s">
        <v>8316</v>
      </c>
      <c r="S3445" s="14">
        <f t="shared" si="214"/>
        <v>41861.524837962963</v>
      </c>
      <c r="T3445" s="14">
        <f t="shared" si="215"/>
        <v>41891.524837962963</v>
      </c>
    </row>
    <row r="3446" spans="1:20" ht="60" hidden="1" x14ac:dyDescent="0.25">
      <c r="A3446" s="10">
        <v>3444</v>
      </c>
      <c r="B3446" s="1" t="s">
        <v>3443</v>
      </c>
      <c r="C3446" s="1" t="s">
        <v>7554</v>
      </c>
      <c r="D3446" s="3">
        <v>300</v>
      </c>
      <c r="E3446" s="4">
        <v>76726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25575</v>
      </c>
      <c r="P3446">
        <f t="shared" si="213"/>
        <v>3836.3</v>
      </c>
      <c r="Q3446" s="12" t="s">
        <v>8315</v>
      </c>
      <c r="R3446" t="s">
        <v>8316</v>
      </c>
      <c r="S3446" s="14">
        <f t="shared" si="214"/>
        <v>42521.291504629626</v>
      </c>
      <c r="T3446" s="14">
        <f t="shared" si="215"/>
        <v>42529.582638888889</v>
      </c>
    </row>
    <row r="3447" spans="1:20" ht="45" hidden="1" x14ac:dyDescent="0.25">
      <c r="A3447" s="10">
        <v>3445</v>
      </c>
      <c r="B3447" s="1" t="s">
        <v>3444</v>
      </c>
      <c r="C3447" s="1" t="s">
        <v>7555</v>
      </c>
      <c r="D3447" s="3">
        <v>2000</v>
      </c>
      <c r="E3447" s="4">
        <v>6100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305</v>
      </c>
      <c r="P3447">
        <f t="shared" si="213"/>
        <v>196.77</v>
      </c>
      <c r="Q3447" s="12" t="s">
        <v>8315</v>
      </c>
      <c r="R3447" t="s">
        <v>8316</v>
      </c>
      <c r="S3447" s="14">
        <f t="shared" si="214"/>
        <v>42272.530509259261</v>
      </c>
      <c r="T3447" s="14">
        <f t="shared" si="215"/>
        <v>42300.530509259261</v>
      </c>
    </row>
    <row r="3448" spans="1:20" ht="60" hidden="1" x14ac:dyDescent="0.25">
      <c r="A3448" s="10">
        <v>3446</v>
      </c>
      <c r="B3448" s="1" t="s">
        <v>3445</v>
      </c>
      <c r="C3448" s="1" t="s">
        <v>7556</v>
      </c>
      <c r="D3448" s="3">
        <v>1000</v>
      </c>
      <c r="E3448" s="4">
        <v>15505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1551</v>
      </c>
      <c r="P3448">
        <f t="shared" si="213"/>
        <v>620.20000000000005</v>
      </c>
      <c r="Q3448" s="12" t="s">
        <v>8315</v>
      </c>
      <c r="R3448" t="s">
        <v>8316</v>
      </c>
      <c r="S3448" s="14">
        <f t="shared" si="214"/>
        <v>42016.832465277781</v>
      </c>
      <c r="T3448" s="14">
        <f t="shared" si="215"/>
        <v>42040.513888888891</v>
      </c>
    </row>
    <row r="3449" spans="1:20" ht="30" hidden="1" x14ac:dyDescent="0.25">
      <c r="A3449" s="10">
        <v>3447</v>
      </c>
      <c r="B3449" s="1" t="s">
        <v>3446</v>
      </c>
      <c r="C3449" s="1" t="s">
        <v>7557</v>
      </c>
      <c r="D3449" s="3">
        <v>1000</v>
      </c>
      <c r="E3449" s="4">
        <v>15530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1553</v>
      </c>
      <c r="P3449">
        <f t="shared" si="213"/>
        <v>1109.29</v>
      </c>
      <c r="Q3449" s="12" t="s">
        <v>8315</v>
      </c>
      <c r="R3449" t="s">
        <v>8316</v>
      </c>
      <c r="S3449" s="14">
        <f t="shared" si="214"/>
        <v>42402.889027777783</v>
      </c>
      <c r="T3449" s="14">
        <f t="shared" si="215"/>
        <v>42447.847361111111</v>
      </c>
    </row>
    <row r="3450" spans="1:20" ht="45" hidden="1" x14ac:dyDescent="0.25">
      <c r="A3450" s="10">
        <v>3448</v>
      </c>
      <c r="B3450" s="1" t="s">
        <v>3447</v>
      </c>
      <c r="C3450" s="1" t="s">
        <v>7558</v>
      </c>
      <c r="D3450" s="3">
        <v>2100</v>
      </c>
      <c r="E3450" s="4">
        <v>5116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244</v>
      </c>
      <c r="P3450">
        <f t="shared" si="213"/>
        <v>113.69</v>
      </c>
      <c r="Q3450" s="12" t="s">
        <v>8315</v>
      </c>
      <c r="R3450" t="s">
        <v>8316</v>
      </c>
      <c r="S3450" s="14">
        <f t="shared" si="214"/>
        <v>41960.119085648148</v>
      </c>
      <c r="T3450" s="14">
        <f t="shared" si="215"/>
        <v>41990.119085648148</v>
      </c>
    </row>
    <row r="3451" spans="1:20" ht="45" hidden="1" x14ac:dyDescent="0.25">
      <c r="A3451" s="10">
        <v>3449</v>
      </c>
      <c r="B3451" s="1" t="s">
        <v>3448</v>
      </c>
      <c r="C3451" s="1" t="s">
        <v>7559</v>
      </c>
      <c r="D3451" s="3">
        <v>800</v>
      </c>
      <c r="E3451" s="4">
        <v>20025.14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2503</v>
      </c>
      <c r="P3451">
        <f t="shared" si="213"/>
        <v>1001.26</v>
      </c>
      <c r="Q3451" s="12" t="s">
        <v>8315</v>
      </c>
      <c r="R3451" t="s">
        <v>8316</v>
      </c>
      <c r="S3451" s="14">
        <f t="shared" si="214"/>
        <v>42532.052523148144</v>
      </c>
      <c r="T3451" s="14">
        <f t="shared" si="215"/>
        <v>42560.166666666672</v>
      </c>
    </row>
    <row r="3452" spans="1:20" ht="60" hidden="1" x14ac:dyDescent="0.25">
      <c r="A3452" s="10">
        <v>3450</v>
      </c>
      <c r="B3452" s="1" t="s">
        <v>3449</v>
      </c>
      <c r="C3452" s="1" t="s">
        <v>7560</v>
      </c>
      <c r="D3452" s="3">
        <v>500</v>
      </c>
      <c r="E3452" s="4">
        <v>39550.5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7910</v>
      </c>
      <c r="P3452">
        <f t="shared" si="213"/>
        <v>1014.12</v>
      </c>
      <c r="Q3452" s="12" t="s">
        <v>8315</v>
      </c>
      <c r="R3452" t="s">
        <v>8316</v>
      </c>
      <c r="S3452" s="14">
        <f t="shared" si="214"/>
        <v>42036.704525462963</v>
      </c>
      <c r="T3452" s="14">
        <f t="shared" si="215"/>
        <v>42096.662858796291</v>
      </c>
    </row>
    <row r="3453" spans="1:20" ht="60" hidden="1" x14ac:dyDescent="0.25">
      <c r="A3453" s="10">
        <v>3451</v>
      </c>
      <c r="B3453" s="1" t="s">
        <v>3450</v>
      </c>
      <c r="C3453" s="1" t="s">
        <v>7561</v>
      </c>
      <c r="D3453" s="3">
        <v>650</v>
      </c>
      <c r="E3453" s="4">
        <v>24691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3799</v>
      </c>
      <c r="P3453">
        <f t="shared" si="213"/>
        <v>1543.19</v>
      </c>
      <c r="Q3453" s="12" t="s">
        <v>8315</v>
      </c>
      <c r="R3453" t="s">
        <v>8316</v>
      </c>
      <c r="S3453" s="14">
        <f t="shared" si="214"/>
        <v>42088.723692129628</v>
      </c>
      <c r="T3453" s="14">
        <f t="shared" si="215"/>
        <v>42115.723692129628</v>
      </c>
    </row>
    <row r="3454" spans="1:20" ht="60" hidden="1" x14ac:dyDescent="0.25">
      <c r="A3454" s="10">
        <v>3452</v>
      </c>
      <c r="B3454" s="1" t="s">
        <v>3451</v>
      </c>
      <c r="C3454" s="1" t="s">
        <v>7562</v>
      </c>
      <c r="D3454" s="3">
        <v>1000</v>
      </c>
      <c r="E3454" s="4">
        <v>15535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1554</v>
      </c>
      <c r="P3454">
        <f t="shared" si="213"/>
        <v>419.86</v>
      </c>
      <c r="Q3454" s="12" t="s">
        <v>8315</v>
      </c>
      <c r="R3454" t="s">
        <v>8316</v>
      </c>
      <c r="S3454" s="14">
        <f t="shared" si="214"/>
        <v>41820.639189814814</v>
      </c>
      <c r="T3454" s="14">
        <f t="shared" si="215"/>
        <v>41843.165972222225</v>
      </c>
    </row>
    <row r="3455" spans="1:20" ht="45" hidden="1" x14ac:dyDescent="0.25">
      <c r="A3455" s="10">
        <v>3453</v>
      </c>
      <c r="B3455" s="1" t="s">
        <v>3452</v>
      </c>
      <c r="C3455" s="1" t="s">
        <v>7563</v>
      </c>
      <c r="D3455" s="3">
        <v>300</v>
      </c>
      <c r="E3455" s="4">
        <v>76949.820000000007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25650</v>
      </c>
      <c r="P3455">
        <f t="shared" si="213"/>
        <v>5496.42</v>
      </c>
      <c r="Q3455" s="12" t="s">
        <v>8315</v>
      </c>
      <c r="R3455" t="s">
        <v>8316</v>
      </c>
      <c r="S3455" s="14">
        <f t="shared" si="214"/>
        <v>42535.97865740741</v>
      </c>
      <c r="T3455" s="14">
        <f t="shared" si="215"/>
        <v>42595.97865740741</v>
      </c>
    </row>
    <row r="3456" spans="1:20" ht="60" hidden="1" x14ac:dyDescent="0.25">
      <c r="A3456" s="10">
        <v>3454</v>
      </c>
      <c r="B3456" s="1" t="s">
        <v>3453</v>
      </c>
      <c r="C3456" s="1" t="s">
        <v>7564</v>
      </c>
      <c r="D3456" s="3">
        <v>700</v>
      </c>
      <c r="E3456" s="4">
        <v>23086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3298</v>
      </c>
      <c r="P3456">
        <f t="shared" si="213"/>
        <v>1099.33</v>
      </c>
      <c r="Q3456" s="12" t="s">
        <v>8315</v>
      </c>
      <c r="R3456" t="s">
        <v>8316</v>
      </c>
      <c r="S3456" s="14">
        <f t="shared" si="214"/>
        <v>41821.698599537034</v>
      </c>
      <c r="T3456" s="14">
        <f t="shared" si="215"/>
        <v>41851.698599537034</v>
      </c>
    </row>
    <row r="3457" spans="1:20" ht="60" hidden="1" x14ac:dyDescent="0.25">
      <c r="A3457" s="10">
        <v>3455</v>
      </c>
      <c r="B3457" s="1" t="s">
        <v>3454</v>
      </c>
      <c r="C3457" s="1" t="s">
        <v>7565</v>
      </c>
      <c r="D3457" s="3">
        <v>10000</v>
      </c>
      <c r="E3457" s="4">
        <v>550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6</v>
      </c>
      <c r="P3457">
        <f t="shared" si="213"/>
        <v>7.97</v>
      </c>
      <c r="Q3457" s="12" t="s">
        <v>8315</v>
      </c>
      <c r="R3457" t="s">
        <v>8316</v>
      </c>
      <c r="S3457" s="14">
        <f t="shared" si="214"/>
        <v>42626.7503125</v>
      </c>
      <c r="T3457" s="14">
        <f t="shared" si="215"/>
        <v>42656.7503125</v>
      </c>
    </row>
    <row r="3458" spans="1:20" ht="60" hidden="1" x14ac:dyDescent="0.25">
      <c r="A3458" s="10">
        <v>3456</v>
      </c>
      <c r="B3458" s="1" t="s">
        <v>3455</v>
      </c>
      <c r="C3458" s="1" t="s">
        <v>7566</v>
      </c>
      <c r="D3458" s="3">
        <v>3000</v>
      </c>
      <c r="E3458" s="4">
        <v>3400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113</v>
      </c>
      <c r="P3458">
        <f t="shared" si="213"/>
        <v>212.5</v>
      </c>
      <c r="Q3458" s="12" t="s">
        <v>8315</v>
      </c>
      <c r="R3458" t="s">
        <v>8316</v>
      </c>
      <c r="S3458" s="14">
        <f t="shared" si="214"/>
        <v>41821.205636574072</v>
      </c>
      <c r="T3458" s="14">
        <f t="shared" si="215"/>
        <v>41852.290972222225</v>
      </c>
    </row>
    <row r="3459" spans="1:20" ht="30" hidden="1" x14ac:dyDescent="0.25">
      <c r="A3459" s="10">
        <v>3457</v>
      </c>
      <c r="B3459" s="1" t="s">
        <v>3456</v>
      </c>
      <c r="C3459" s="1" t="s">
        <v>7567</v>
      </c>
      <c r="D3459" s="3">
        <v>2000</v>
      </c>
      <c r="E3459" s="4">
        <v>6108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305</v>
      </c>
      <c r="P3459">
        <f t="shared" ref="P3459:P3522" si="217">IFERROR(ROUND(E3459/L3459,2),0)</f>
        <v>111.05</v>
      </c>
      <c r="Q3459" s="12" t="s">
        <v>8315</v>
      </c>
      <c r="R3459" t="s">
        <v>8316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60" hidden="1" x14ac:dyDescent="0.25">
      <c r="A3460" s="10">
        <v>3458</v>
      </c>
      <c r="B3460" s="1" t="s">
        <v>3457</v>
      </c>
      <c r="C3460" s="1" t="s">
        <v>7568</v>
      </c>
      <c r="D3460" s="3">
        <v>978</v>
      </c>
      <c r="E3460" s="4">
        <v>17350.13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1774</v>
      </c>
      <c r="P3460">
        <f t="shared" si="217"/>
        <v>642.6</v>
      </c>
      <c r="Q3460" s="12" t="s">
        <v>8315</v>
      </c>
      <c r="R3460" t="s">
        <v>8316</v>
      </c>
      <c r="S3460" s="14">
        <f t="shared" si="218"/>
        <v>42011.202581018515</v>
      </c>
      <c r="T3460" s="14">
        <f t="shared" si="219"/>
        <v>42038.185416666667</v>
      </c>
    </row>
    <row r="3461" spans="1:20" ht="60" hidden="1" x14ac:dyDescent="0.25">
      <c r="A3461" s="10">
        <v>3459</v>
      </c>
      <c r="B3461" s="1" t="s">
        <v>3458</v>
      </c>
      <c r="C3461" s="1" t="s">
        <v>7569</v>
      </c>
      <c r="D3461" s="3">
        <v>500</v>
      </c>
      <c r="E3461" s="4">
        <v>39693.279999999999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7939</v>
      </c>
      <c r="P3461">
        <f t="shared" si="217"/>
        <v>1102.5899999999999</v>
      </c>
      <c r="Q3461" s="12" t="s">
        <v>8315</v>
      </c>
      <c r="R3461" t="s">
        <v>8316</v>
      </c>
      <c r="S3461" s="14">
        <f t="shared" si="218"/>
        <v>42480.479861111111</v>
      </c>
      <c r="T3461" s="14">
        <f t="shared" si="219"/>
        <v>42510.479861111111</v>
      </c>
    </row>
    <row r="3462" spans="1:20" ht="45" hidden="1" x14ac:dyDescent="0.25">
      <c r="A3462" s="10">
        <v>3460</v>
      </c>
      <c r="B3462" s="1" t="s">
        <v>3459</v>
      </c>
      <c r="C3462" s="1" t="s">
        <v>7570</v>
      </c>
      <c r="D3462" s="3">
        <v>500</v>
      </c>
      <c r="E3462" s="4">
        <v>39757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7951</v>
      </c>
      <c r="P3462">
        <f t="shared" si="217"/>
        <v>2092.4699999999998</v>
      </c>
      <c r="Q3462" s="12" t="s">
        <v>8315</v>
      </c>
      <c r="R3462" t="s">
        <v>8316</v>
      </c>
      <c r="S3462" s="14">
        <f t="shared" si="218"/>
        <v>41852.527222222219</v>
      </c>
      <c r="T3462" s="14">
        <f t="shared" si="219"/>
        <v>41866.527222222219</v>
      </c>
    </row>
    <row r="3463" spans="1:20" ht="60" hidden="1" x14ac:dyDescent="0.25">
      <c r="A3463" s="10">
        <v>3461</v>
      </c>
      <c r="B3463" s="1" t="s">
        <v>3460</v>
      </c>
      <c r="C3463" s="1" t="s">
        <v>7571</v>
      </c>
      <c r="D3463" s="3">
        <v>500</v>
      </c>
      <c r="E3463" s="4">
        <v>40043.25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8009</v>
      </c>
      <c r="P3463">
        <f t="shared" si="217"/>
        <v>3336.94</v>
      </c>
      <c r="Q3463" s="12" t="s">
        <v>8315</v>
      </c>
      <c r="R3463" t="s">
        <v>8316</v>
      </c>
      <c r="S3463" s="14">
        <f t="shared" si="218"/>
        <v>42643.632858796293</v>
      </c>
      <c r="T3463" s="14">
        <f t="shared" si="219"/>
        <v>42672.125</v>
      </c>
    </row>
    <row r="3464" spans="1:20" ht="45" hidden="1" x14ac:dyDescent="0.25">
      <c r="A3464" s="10">
        <v>3462</v>
      </c>
      <c r="B3464" s="1" t="s">
        <v>3461</v>
      </c>
      <c r="C3464" s="1" t="s">
        <v>7572</v>
      </c>
      <c r="D3464" s="3">
        <v>250</v>
      </c>
      <c r="E3464" s="4">
        <v>105881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42352</v>
      </c>
      <c r="P3464">
        <f t="shared" si="217"/>
        <v>6228.29</v>
      </c>
      <c r="Q3464" s="12" t="s">
        <v>8315</v>
      </c>
      <c r="R3464" t="s">
        <v>8316</v>
      </c>
      <c r="S3464" s="14">
        <f t="shared" si="218"/>
        <v>42179.898472222223</v>
      </c>
      <c r="T3464" s="14">
        <f t="shared" si="219"/>
        <v>42195.75</v>
      </c>
    </row>
    <row r="3465" spans="1:20" ht="45" hidden="1" x14ac:dyDescent="0.25">
      <c r="A3465" s="10">
        <v>3463</v>
      </c>
      <c r="B3465" s="1" t="s">
        <v>3462</v>
      </c>
      <c r="C3465" s="1" t="s">
        <v>7573</v>
      </c>
      <c r="D3465" s="3">
        <v>10000</v>
      </c>
      <c r="E3465" s="4">
        <v>550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6</v>
      </c>
      <c r="P3465">
        <f t="shared" si="217"/>
        <v>4.82</v>
      </c>
      <c r="Q3465" s="12" t="s">
        <v>8315</v>
      </c>
      <c r="R3465" t="s">
        <v>8316</v>
      </c>
      <c r="S3465" s="14">
        <f t="shared" si="218"/>
        <v>42612.918807870374</v>
      </c>
      <c r="T3465" s="14">
        <f t="shared" si="219"/>
        <v>42654.165972222225</v>
      </c>
    </row>
    <row r="3466" spans="1:20" ht="60" hidden="1" x14ac:dyDescent="0.25">
      <c r="A3466" s="10">
        <v>3464</v>
      </c>
      <c r="B3466" s="1" t="s">
        <v>3463</v>
      </c>
      <c r="C3466" s="1" t="s">
        <v>7574</v>
      </c>
      <c r="D3466" s="3">
        <v>5000</v>
      </c>
      <c r="E3466" s="4">
        <v>1876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38</v>
      </c>
      <c r="P3466">
        <f t="shared" si="217"/>
        <v>20.170000000000002</v>
      </c>
      <c r="Q3466" s="12" t="s">
        <v>8315</v>
      </c>
      <c r="R3466" t="s">
        <v>8316</v>
      </c>
      <c r="S3466" s="14">
        <f t="shared" si="218"/>
        <v>42575.130057870367</v>
      </c>
      <c r="T3466" s="14">
        <f t="shared" si="219"/>
        <v>42605.130057870367</v>
      </c>
    </row>
    <row r="3467" spans="1:20" ht="45" hidden="1" x14ac:dyDescent="0.25">
      <c r="A3467" s="10">
        <v>3465</v>
      </c>
      <c r="B3467" s="1" t="s">
        <v>3464</v>
      </c>
      <c r="C3467" s="1" t="s">
        <v>7575</v>
      </c>
      <c r="D3467" s="3">
        <v>2000</v>
      </c>
      <c r="E3467" s="4">
        <v>6111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306</v>
      </c>
      <c r="P3467">
        <f t="shared" si="217"/>
        <v>169.75</v>
      </c>
      <c r="Q3467" s="12" t="s">
        <v>8315</v>
      </c>
      <c r="R3467" t="s">
        <v>8316</v>
      </c>
      <c r="S3467" s="14">
        <f t="shared" si="218"/>
        <v>42200.625833333332</v>
      </c>
      <c r="T3467" s="14">
        <f t="shared" si="219"/>
        <v>42225.666666666672</v>
      </c>
    </row>
    <row r="3468" spans="1:20" ht="45" hidden="1" x14ac:dyDescent="0.25">
      <c r="A3468" s="10">
        <v>3466</v>
      </c>
      <c r="B3468" s="1" t="s">
        <v>3465</v>
      </c>
      <c r="C3468" s="1" t="s">
        <v>7576</v>
      </c>
      <c r="D3468" s="3">
        <v>3500</v>
      </c>
      <c r="E3468" s="4">
        <v>2681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77</v>
      </c>
      <c r="P3468">
        <f t="shared" si="217"/>
        <v>43.95</v>
      </c>
      <c r="Q3468" s="12" t="s">
        <v>8315</v>
      </c>
      <c r="R3468" t="s">
        <v>8316</v>
      </c>
      <c r="S3468" s="14">
        <f t="shared" si="218"/>
        <v>42420.019097222219</v>
      </c>
      <c r="T3468" s="14">
        <f t="shared" si="219"/>
        <v>42479.977430555555</v>
      </c>
    </row>
    <row r="3469" spans="1:20" hidden="1" x14ac:dyDescent="0.25">
      <c r="A3469" s="10">
        <v>3467</v>
      </c>
      <c r="B3469" s="1" t="s">
        <v>3466</v>
      </c>
      <c r="C3469" s="1" t="s">
        <v>7577</v>
      </c>
      <c r="D3469" s="3">
        <v>3000</v>
      </c>
      <c r="E3469" s="4">
        <v>3400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113</v>
      </c>
      <c r="P3469">
        <f t="shared" si="217"/>
        <v>72.34</v>
      </c>
      <c r="Q3469" s="12" t="s">
        <v>8315</v>
      </c>
      <c r="R3469" t="s">
        <v>8316</v>
      </c>
      <c r="S3469" s="14">
        <f t="shared" si="218"/>
        <v>42053.671666666662</v>
      </c>
      <c r="T3469" s="14">
        <f t="shared" si="219"/>
        <v>42083.630000000005</v>
      </c>
    </row>
    <row r="3470" spans="1:20" ht="45" hidden="1" x14ac:dyDescent="0.25">
      <c r="A3470" s="10">
        <v>3468</v>
      </c>
      <c r="B3470" s="1" t="s">
        <v>3467</v>
      </c>
      <c r="C3470" s="1" t="s">
        <v>7578</v>
      </c>
      <c r="D3470" s="3">
        <v>10000</v>
      </c>
      <c r="E3470" s="4">
        <v>550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6</v>
      </c>
      <c r="P3470">
        <f t="shared" si="217"/>
        <v>32.35</v>
      </c>
      <c r="Q3470" s="12" t="s">
        <v>8315</v>
      </c>
      <c r="R3470" t="s">
        <v>8316</v>
      </c>
      <c r="S3470" s="14">
        <f t="shared" si="218"/>
        <v>42605.765381944439</v>
      </c>
      <c r="T3470" s="14">
        <f t="shared" si="219"/>
        <v>42634.125</v>
      </c>
    </row>
    <row r="3471" spans="1:20" ht="60" hidden="1" x14ac:dyDescent="0.25">
      <c r="A3471" s="10">
        <v>3469</v>
      </c>
      <c r="B3471" s="1" t="s">
        <v>3468</v>
      </c>
      <c r="C3471" s="1" t="s">
        <v>7579</v>
      </c>
      <c r="D3471" s="3">
        <v>2800</v>
      </c>
      <c r="E3471" s="4">
        <v>3781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135</v>
      </c>
      <c r="P3471">
        <f t="shared" si="217"/>
        <v>60.02</v>
      </c>
      <c r="Q3471" s="12" t="s">
        <v>8315</v>
      </c>
      <c r="R3471" t="s">
        <v>8316</v>
      </c>
      <c r="S3471" s="14">
        <f t="shared" si="218"/>
        <v>42458.641724537039</v>
      </c>
      <c r="T3471" s="14">
        <f t="shared" si="219"/>
        <v>42488.641724537039</v>
      </c>
    </row>
    <row r="3472" spans="1:20" ht="45" hidden="1" x14ac:dyDescent="0.25">
      <c r="A3472" s="10">
        <v>3470</v>
      </c>
      <c r="B3472" s="1" t="s">
        <v>3469</v>
      </c>
      <c r="C3472" s="1" t="s">
        <v>7580</v>
      </c>
      <c r="D3472" s="3">
        <v>250</v>
      </c>
      <c r="E3472" s="4">
        <v>106084.5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42434</v>
      </c>
      <c r="P3472">
        <f t="shared" si="217"/>
        <v>11787.17</v>
      </c>
      <c r="Q3472" s="12" t="s">
        <v>8315</v>
      </c>
      <c r="R3472" t="s">
        <v>8316</v>
      </c>
      <c r="S3472" s="14">
        <f t="shared" si="218"/>
        <v>42529.022013888884</v>
      </c>
      <c r="T3472" s="14">
        <f t="shared" si="219"/>
        <v>42566.901388888888</v>
      </c>
    </row>
    <row r="3473" spans="1:20" ht="60" hidden="1" x14ac:dyDescent="0.25">
      <c r="A3473" s="10">
        <v>3471</v>
      </c>
      <c r="B3473" s="1" t="s">
        <v>3470</v>
      </c>
      <c r="C3473" s="1" t="s">
        <v>7581</v>
      </c>
      <c r="D3473" s="3">
        <v>500</v>
      </c>
      <c r="E3473" s="4">
        <v>40055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8011</v>
      </c>
      <c r="P3473">
        <f t="shared" si="217"/>
        <v>1335.17</v>
      </c>
      <c r="Q3473" s="12" t="s">
        <v>8315</v>
      </c>
      <c r="R3473" t="s">
        <v>8316</v>
      </c>
      <c r="S3473" s="14">
        <f t="shared" si="218"/>
        <v>41841.820486111108</v>
      </c>
      <c r="T3473" s="14">
        <f t="shared" si="219"/>
        <v>41882.833333333336</v>
      </c>
    </row>
    <row r="3474" spans="1:20" ht="60" hidden="1" x14ac:dyDescent="0.25">
      <c r="A3474" s="10">
        <v>3472</v>
      </c>
      <c r="B3474" s="1" t="s">
        <v>3471</v>
      </c>
      <c r="C3474" s="1" t="s">
        <v>7582</v>
      </c>
      <c r="D3474" s="3">
        <v>2000</v>
      </c>
      <c r="E3474" s="4">
        <v>6118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306</v>
      </c>
      <c r="P3474">
        <f t="shared" si="217"/>
        <v>266</v>
      </c>
      <c r="Q3474" s="12" t="s">
        <v>8315</v>
      </c>
      <c r="R3474" t="s">
        <v>8316</v>
      </c>
      <c r="S3474" s="14">
        <f t="shared" si="218"/>
        <v>41928.170497685183</v>
      </c>
      <c r="T3474" s="14">
        <f t="shared" si="219"/>
        <v>41949.249305555553</v>
      </c>
    </row>
    <row r="3475" spans="1:20" ht="60" hidden="1" x14ac:dyDescent="0.25">
      <c r="A3475" s="10">
        <v>3473</v>
      </c>
      <c r="B3475" s="1" t="s">
        <v>3472</v>
      </c>
      <c r="C3475" s="1" t="s">
        <v>7583</v>
      </c>
      <c r="D3475" s="3">
        <v>4900</v>
      </c>
      <c r="E3475" s="4">
        <v>2020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41</v>
      </c>
      <c r="P3475">
        <f t="shared" si="217"/>
        <v>61.21</v>
      </c>
      <c r="Q3475" s="12" t="s">
        <v>8315</v>
      </c>
      <c r="R3475" t="s">
        <v>8316</v>
      </c>
      <c r="S3475" s="14">
        <f t="shared" si="218"/>
        <v>42062.834444444445</v>
      </c>
      <c r="T3475" s="14">
        <f t="shared" si="219"/>
        <v>42083.852083333331</v>
      </c>
    </row>
    <row r="3476" spans="1:20" ht="60" hidden="1" x14ac:dyDescent="0.25">
      <c r="A3476" s="10">
        <v>3474</v>
      </c>
      <c r="B3476" s="1" t="s">
        <v>3473</v>
      </c>
      <c r="C3476" s="1" t="s">
        <v>7584</v>
      </c>
      <c r="D3476" s="3">
        <v>2000</v>
      </c>
      <c r="E3476" s="4">
        <v>6120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306</v>
      </c>
      <c r="P3476">
        <f t="shared" si="217"/>
        <v>156.91999999999999</v>
      </c>
      <c r="Q3476" s="12" t="s">
        <v>8315</v>
      </c>
      <c r="R3476" t="s">
        <v>8316</v>
      </c>
      <c r="S3476" s="14">
        <f t="shared" si="218"/>
        <v>42541.501516203702</v>
      </c>
      <c r="T3476" s="14">
        <f t="shared" si="219"/>
        <v>42571.501516203702</v>
      </c>
    </row>
    <row r="3477" spans="1:20" ht="45" hidden="1" x14ac:dyDescent="0.25">
      <c r="A3477" s="10">
        <v>3475</v>
      </c>
      <c r="B3477" s="1" t="s">
        <v>3474</v>
      </c>
      <c r="C3477" s="1" t="s">
        <v>7585</v>
      </c>
      <c r="D3477" s="3">
        <v>300</v>
      </c>
      <c r="E3477" s="4">
        <v>77710.8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25904</v>
      </c>
      <c r="P3477">
        <f t="shared" si="217"/>
        <v>4571.22</v>
      </c>
      <c r="Q3477" s="12" t="s">
        <v>8315</v>
      </c>
      <c r="R3477" t="s">
        <v>8316</v>
      </c>
      <c r="S3477" s="14">
        <f t="shared" si="218"/>
        <v>41918.880833333329</v>
      </c>
      <c r="T3477" s="14">
        <f t="shared" si="219"/>
        <v>41946</v>
      </c>
    </row>
    <row r="3478" spans="1:20" ht="60" hidden="1" x14ac:dyDescent="0.25">
      <c r="A3478" s="10">
        <v>3476</v>
      </c>
      <c r="B3478" s="1" t="s">
        <v>3475</v>
      </c>
      <c r="C3478" s="1" t="s">
        <v>7586</v>
      </c>
      <c r="D3478" s="3">
        <v>300</v>
      </c>
      <c r="E3478" s="4">
        <v>79173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26391</v>
      </c>
      <c r="P3478">
        <f t="shared" si="217"/>
        <v>13195.5</v>
      </c>
      <c r="Q3478" s="12" t="s">
        <v>8315</v>
      </c>
      <c r="R3478" t="s">
        <v>8316</v>
      </c>
      <c r="S3478" s="14">
        <f t="shared" si="218"/>
        <v>41921.279976851853</v>
      </c>
      <c r="T3478" s="14">
        <f t="shared" si="219"/>
        <v>41939.125</v>
      </c>
    </row>
    <row r="3479" spans="1:20" ht="45" hidden="1" x14ac:dyDescent="0.25">
      <c r="A3479" s="10">
        <v>3477</v>
      </c>
      <c r="B3479" s="1" t="s">
        <v>3476</v>
      </c>
      <c r="C3479" s="1" t="s">
        <v>7587</v>
      </c>
      <c r="D3479" s="3">
        <v>1800</v>
      </c>
      <c r="E3479" s="4">
        <v>7164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398</v>
      </c>
      <c r="P3479">
        <f t="shared" si="217"/>
        <v>183.69</v>
      </c>
      <c r="Q3479" s="12" t="s">
        <v>8315</v>
      </c>
      <c r="R3479" t="s">
        <v>8316</v>
      </c>
      <c r="S3479" s="14">
        <f t="shared" si="218"/>
        <v>42128.736608796295</v>
      </c>
      <c r="T3479" s="14">
        <f t="shared" si="219"/>
        <v>42141.125</v>
      </c>
    </row>
    <row r="3480" spans="1:20" ht="45" hidden="1" x14ac:dyDescent="0.25">
      <c r="A3480" s="10">
        <v>3478</v>
      </c>
      <c r="B3480" s="1" t="s">
        <v>3477</v>
      </c>
      <c r="C3480" s="1" t="s">
        <v>7588</v>
      </c>
      <c r="D3480" s="3">
        <v>2000</v>
      </c>
      <c r="E3480" s="4">
        <v>6130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307</v>
      </c>
      <c r="P3480">
        <f t="shared" si="217"/>
        <v>107.54</v>
      </c>
      <c r="Q3480" s="12" t="s">
        <v>8315</v>
      </c>
      <c r="R3480" t="s">
        <v>8316</v>
      </c>
      <c r="S3480" s="14">
        <f t="shared" si="218"/>
        <v>42053.916921296302</v>
      </c>
      <c r="T3480" s="14">
        <f t="shared" si="219"/>
        <v>42079.875</v>
      </c>
    </row>
    <row r="3481" spans="1:20" ht="45" hidden="1" x14ac:dyDescent="0.25">
      <c r="A3481" s="10">
        <v>3479</v>
      </c>
      <c r="B3481" s="1" t="s">
        <v>3478</v>
      </c>
      <c r="C3481" s="1" t="s">
        <v>7589</v>
      </c>
      <c r="D3481" s="3">
        <v>1500</v>
      </c>
      <c r="E3481" s="4">
        <v>8735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582</v>
      </c>
      <c r="P3481">
        <f t="shared" si="217"/>
        <v>155.97999999999999</v>
      </c>
      <c r="Q3481" s="12" t="s">
        <v>8315</v>
      </c>
      <c r="R3481" t="s">
        <v>8316</v>
      </c>
      <c r="S3481" s="14">
        <f t="shared" si="218"/>
        <v>41781.855092592588</v>
      </c>
      <c r="T3481" s="14">
        <f t="shared" si="219"/>
        <v>41811.855092592588</v>
      </c>
    </row>
    <row r="3482" spans="1:20" ht="45" hidden="1" x14ac:dyDescent="0.25">
      <c r="A3482" s="10">
        <v>3480</v>
      </c>
      <c r="B3482" s="1" t="s">
        <v>3479</v>
      </c>
      <c r="C3482" s="1" t="s">
        <v>7590</v>
      </c>
      <c r="D3482" s="3">
        <v>1500</v>
      </c>
      <c r="E3482" s="4">
        <v>8739.01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583</v>
      </c>
      <c r="P3482">
        <f t="shared" si="217"/>
        <v>672.23</v>
      </c>
      <c r="Q3482" s="12" t="s">
        <v>8315</v>
      </c>
      <c r="R3482" t="s">
        <v>8316</v>
      </c>
      <c r="S3482" s="14">
        <f t="shared" si="218"/>
        <v>42171.317442129628</v>
      </c>
      <c r="T3482" s="14">
        <f t="shared" si="219"/>
        <v>42195.875</v>
      </c>
    </row>
    <row r="3483" spans="1:20" ht="60" hidden="1" x14ac:dyDescent="0.25">
      <c r="A3483" s="10">
        <v>3481</v>
      </c>
      <c r="B3483" s="1" t="s">
        <v>3480</v>
      </c>
      <c r="C3483" s="1" t="s">
        <v>7591</v>
      </c>
      <c r="D3483" s="3">
        <v>10000</v>
      </c>
      <c r="E3483" s="4">
        <v>550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6</v>
      </c>
      <c r="P3483">
        <f t="shared" si="217"/>
        <v>5.79</v>
      </c>
      <c r="Q3483" s="12" t="s">
        <v>8315</v>
      </c>
      <c r="R3483" t="s">
        <v>8316</v>
      </c>
      <c r="S3483" s="14">
        <f t="shared" si="218"/>
        <v>41989.24754629629</v>
      </c>
      <c r="T3483" s="14">
        <f t="shared" si="219"/>
        <v>42006.24754629629</v>
      </c>
    </row>
    <row r="3484" spans="1:20" ht="45" hidden="1" x14ac:dyDescent="0.25">
      <c r="A3484" s="10">
        <v>3482</v>
      </c>
      <c r="B3484" s="1" t="s">
        <v>3481</v>
      </c>
      <c r="C3484" s="1" t="s">
        <v>7592</v>
      </c>
      <c r="D3484" s="3">
        <v>3000</v>
      </c>
      <c r="E3484" s="4">
        <v>3405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114</v>
      </c>
      <c r="P3484">
        <f t="shared" si="217"/>
        <v>42.56</v>
      </c>
      <c r="Q3484" s="12" t="s">
        <v>8315</v>
      </c>
      <c r="R3484" t="s">
        <v>8316</v>
      </c>
      <c r="S3484" s="14">
        <f t="shared" si="218"/>
        <v>41796.771597222221</v>
      </c>
      <c r="T3484" s="14">
        <f t="shared" si="219"/>
        <v>41826.771597222221</v>
      </c>
    </row>
    <row r="3485" spans="1:20" ht="45" hidden="1" x14ac:dyDescent="0.25">
      <c r="A3485" s="10">
        <v>3483</v>
      </c>
      <c r="B3485" s="1" t="s">
        <v>3482</v>
      </c>
      <c r="C3485" s="1" t="s">
        <v>7593</v>
      </c>
      <c r="D3485" s="3">
        <v>3350</v>
      </c>
      <c r="E3485" s="4">
        <v>2800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84</v>
      </c>
      <c r="P3485">
        <f t="shared" si="217"/>
        <v>21.05</v>
      </c>
      <c r="Q3485" s="12" t="s">
        <v>8315</v>
      </c>
      <c r="R3485" t="s">
        <v>8316</v>
      </c>
      <c r="S3485" s="14">
        <f t="shared" si="218"/>
        <v>41793.668761574074</v>
      </c>
      <c r="T3485" s="14">
        <f t="shared" si="219"/>
        <v>41823.668761574074</v>
      </c>
    </row>
    <row r="3486" spans="1:20" ht="60" hidden="1" x14ac:dyDescent="0.25">
      <c r="A3486" s="10">
        <v>3484</v>
      </c>
      <c r="B3486" s="1" t="s">
        <v>3483</v>
      </c>
      <c r="C3486" s="1" t="s">
        <v>7594</v>
      </c>
      <c r="D3486" s="3">
        <v>2500</v>
      </c>
      <c r="E3486" s="4">
        <v>4648.33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186</v>
      </c>
      <c r="P3486">
        <f t="shared" si="217"/>
        <v>105.64</v>
      </c>
      <c r="Q3486" s="12" t="s">
        <v>8315</v>
      </c>
      <c r="R3486" t="s">
        <v>8316</v>
      </c>
      <c r="S3486" s="14">
        <f t="shared" si="218"/>
        <v>42506.760405092587</v>
      </c>
      <c r="T3486" s="14">
        <f t="shared" si="219"/>
        <v>42536.760405092587</v>
      </c>
    </row>
    <row r="3487" spans="1:20" ht="60" hidden="1" x14ac:dyDescent="0.25">
      <c r="A3487" s="10">
        <v>3485</v>
      </c>
      <c r="B3487" s="1" t="s">
        <v>3484</v>
      </c>
      <c r="C3487" s="1" t="s">
        <v>7595</v>
      </c>
      <c r="D3487" s="3">
        <v>1650</v>
      </c>
      <c r="E3487" s="4">
        <v>7412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449</v>
      </c>
      <c r="P3487">
        <f t="shared" si="217"/>
        <v>247.07</v>
      </c>
      <c r="Q3487" s="12" t="s">
        <v>8315</v>
      </c>
      <c r="R3487" t="s">
        <v>8316</v>
      </c>
      <c r="S3487" s="14">
        <f t="shared" si="218"/>
        <v>42372.693055555559</v>
      </c>
      <c r="T3487" s="14">
        <f t="shared" si="219"/>
        <v>42402.693055555559</v>
      </c>
    </row>
    <row r="3488" spans="1:20" ht="45" hidden="1" x14ac:dyDescent="0.25">
      <c r="A3488" s="10">
        <v>3486</v>
      </c>
      <c r="B3488" s="1" t="s">
        <v>3485</v>
      </c>
      <c r="C3488" s="1" t="s">
        <v>7596</v>
      </c>
      <c r="D3488" s="3">
        <v>3000</v>
      </c>
      <c r="E3488" s="4">
        <v>3407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114</v>
      </c>
      <c r="P3488">
        <f t="shared" si="217"/>
        <v>60.84</v>
      </c>
      <c r="Q3488" s="12" t="s">
        <v>8315</v>
      </c>
      <c r="R3488" t="s">
        <v>8316</v>
      </c>
      <c r="S3488" s="14">
        <f t="shared" si="218"/>
        <v>42126.87501157407</v>
      </c>
      <c r="T3488" s="14">
        <f t="shared" si="219"/>
        <v>42158.290972222225</v>
      </c>
    </row>
    <row r="3489" spans="1:20" ht="60" hidden="1" x14ac:dyDescent="0.25">
      <c r="A3489" s="10">
        <v>3487</v>
      </c>
      <c r="B3489" s="1" t="s">
        <v>3486</v>
      </c>
      <c r="C3489" s="1" t="s">
        <v>7597</v>
      </c>
      <c r="D3489" s="3">
        <v>2000</v>
      </c>
      <c r="E3489" s="4">
        <v>6141.99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307</v>
      </c>
      <c r="P3489">
        <f t="shared" si="217"/>
        <v>93.06</v>
      </c>
      <c r="Q3489" s="12" t="s">
        <v>8315</v>
      </c>
      <c r="R3489" t="s">
        <v>8316</v>
      </c>
      <c r="S3489" s="14">
        <f t="shared" si="218"/>
        <v>42149.940416666665</v>
      </c>
      <c r="T3489" s="14">
        <f t="shared" si="219"/>
        <v>42179.940416666665</v>
      </c>
    </row>
    <row r="3490" spans="1:20" ht="60" hidden="1" x14ac:dyDescent="0.25">
      <c r="A3490" s="10">
        <v>3488</v>
      </c>
      <c r="B3490" s="1" t="s">
        <v>3487</v>
      </c>
      <c r="C3490" s="1" t="s">
        <v>7598</v>
      </c>
      <c r="D3490" s="3">
        <v>3000</v>
      </c>
      <c r="E3490" s="4">
        <v>3407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114</v>
      </c>
      <c r="P3490">
        <f t="shared" si="217"/>
        <v>117.48</v>
      </c>
      <c r="Q3490" s="12" t="s">
        <v>8315</v>
      </c>
      <c r="R3490" t="s">
        <v>8316</v>
      </c>
      <c r="S3490" s="14">
        <f t="shared" si="218"/>
        <v>42087.768055555556</v>
      </c>
      <c r="T3490" s="14">
        <f t="shared" si="219"/>
        <v>42111.666666666672</v>
      </c>
    </row>
    <row r="3491" spans="1:20" ht="60" hidden="1" x14ac:dyDescent="0.25">
      <c r="A3491" s="10">
        <v>3489</v>
      </c>
      <c r="B3491" s="1" t="s">
        <v>3488</v>
      </c>
      <c r="C3491" s="1" t="s">
        <v>7599</v>
      </c>
      <c r="D3491" s="3">
        <v>5000</v>
      </c>
      <c r="E3491" s="4">
        <v>1877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38</v>
      </c>
      <c r="P3491">
        <f t="shared" si="217"/>
        <v>26.07</v>
      </c>
      <c r="Q3491" s="12" t="s">
        <v>8315</v>
      </c>
      <c r="R3491" t="s">
        <v>8316</v>
      </c>
      <c r="S3491" s="14">
        <f t="shared" si="218"/>
        <v>41753.635775462964</v>
      </c>
      <c r="T3491" s="14">
        <f t="shared" si="219"/>
        <v>41783.875</v>
      </c>
    </row>
    <row r="3492" spans="1:20" ht="60" hidden="1" x14ac:dyDescent="0.25">
      <c r="A3492" s="10">
        <v>3490</v>
      </c>
      <c r="B3492" s="1" t="s">
        <v>3489</v>
      </c>
      <c r="C3492" s="1" t="s">
        <v>7600</v>
      </c>
      <c r="D3492" s="3">
        <v>1000</v>
      </c>
      <c r="E3492" s="4">
        <v>15565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1557</v>
      </c>
      <c r="P3492">
        <f t="shared" si="217"/>
        <v>576.48</v>
      </c>
      <c r="Q3492" s="12" t="s">
        <v>8315</v>
      </c>
      <c r="R3492" t="s">
        <v>8316</v>
      </c>
      <c r="S3492" s="14">
        <f t="shared" si="218"/>
        <v>42443.802361111113</v>
      </c>
      <c r="T3492" s="14">
        <f t="shared" si="219"/>
        <v>42473.802361111113</v>
      </c>
    </row>
    <row r="3493" spans="1:20" ht="60" hidden="1" x14ac:dyDescent="0.25">
      <c r="A3493" s="10">
        <v>3491</v>
      </c>
      <c r="B3493" s="1" t="s">
        <v>3490</v>
      </c>
      <c r="C3493" s="1" t="s">
        <v>7601</v>
      </c>
      <c r="D3493" s="3">
        <v>500</v>
      </c>
      <c r="E3493" s="4">
        <v>40079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8016</v>
      </c>
      <c r="P3493">
        <f t="shared" si="217"/>
        <v>4007.9</v>
      </c>
      <c r="Q3493" s="12" t="s">
        <v>8315</v>
      </c>
      <c r="R3493" t="s">
        <v>8316</v>
      </c>
      <c r="S3493" s="14">
        <f t="shared" si="218"/>
        <v>42121.249814814815</v>
      </c>
      <c r="T3493" s="14">
        <f t="shared" si="219"/>
        <v>42142.249814814815</v>
      </c>
    </row>
    <row r="3494" spans="1:20" ht="45" hidden="1" x14ac:dyDescent="0.25">
      <c r="A3494" s="10">
        <v>3492</v>
      </c>
      <c r="B3494" s="1" t="s">
        <v>3491</v>
      </c>
      <c r="C3494" s="1" t="s">
        <v>7602</v>
      </c>
      <c r="D3494" s="3">
        <v>3800</v>
      </c>
      <c r="E3494" s="4">
        <v>2500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66</v>
      </c>
      <c r="P3494">
        <f t="shared" si="217"/>
        <v>71.430000000000007</v>
      </c>
      <c r="Q3494" s="12" t="s">
        <v>8315</v>
      </c>
      <c r="R3494" t="s">
        <v>8316</v>
      </c>
      <c r="S3494" s="14">
        <f t="shared" si="218"/>
        <v>42268.009224537032</v>
      </c>
      <c r="T3494" s="14">
        <f t="shared" si="219"/>
        <v>42303.009224537032</v>
      </c>
    </row>
    <row r="3495" spans="1:20" ht="60" hidden="1" x14ac:dyDescent="0.25">
      <c r="A3495" s="10">
        <v>3493</v>
      </c>
      <c r="B3495" s="1" t="s">
        <v>3492</v>
      </c>
      <c r="C3495" s="1" t="s">
        <v>7603</v>
      </c>
      <c r="D3495" s="3">
        <v>1500</v>
      </c>
      <c r="E3495" s="4">
        <v>8740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583</v>
      </c>
      <c r="P3495">
        <f t="shared" si="217"/>
        <v>301.38</v>
      </c>
      <c r="Q3495" s="12" t="s">
        <v>8315</v>
      </c>
      <c r="R3495" t="s">
        <v>8316</v>
      </c>
      <c r="S3495" s="14">
        <f t="shared" si="218"/>
        <v>41848.866157407407</v>
      </c>
      <c r="T3495" s="14">
        <f t="shared" si="219"/>
        <v>41868.21597222222</v>
      </c>
    </row>
    <row r="3496" spans="1:20" ht="60" hidden="1" x14ac:dyDescent="0.25">
      <c r="A3496" s="10">
        <v>3494</v>
      </c>
      <c r="B3496" s="1" t="s">
        <v>3493</v>
      </c>
      <c r="C3496" s="1" t="s">
        <v>7604</v>
      </c>
      <c r="D3496" s="3">
        <v>400</v>
      </c>
      <c r="E3496" s="4">
        <v>53737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13434</v>
      </c>
      <c r="P3496">
        <f t="shared" si="217"/>
        <v>4133.62</v>
      </c>
      <c r="Q3496" s="12" t="s">
        <v>8315</v>
      </c>
      <c r="R3496" t="s">
        <v>8316</v>
      </c>
      <c r="S3496" s="14">
        <f t="shared" si="218"/>
        <v>42689.214988425927</v>
      </c>
      <c r="T3496" s="14">
        <f t="shared" si="219"/>
        <v>42700.25</v>
      </c>
    </row>
    <row r="3497" spans="1:20" ht="60" hidden="1" x14ac:dyDescent="0.25">
      <c r="A3497" s="10">
        <v>3495</v>
      </c>
      <c r="B3497" s="1" t="s">
        <v>3494</v>
      </c>
      <c r="C3497" s="1" t="s">
        <v>7605</v>
      </c>
      <c r="D3497" s="3">
        <v>5000</v>
      </c>
      <c r="E3497" s="4">
        <v>1877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38</v>
      </c>
      <c r="P3497">
        <f t="shared" si="217"/>
        <v>26.07</v>
      </c>
      <c r="Q3497" s="12" t="s">
        <v>8315</v>
      </c>
      <c r="R3497" t="s">
        <v>8316</v>
      </c>
      <c r="S3497" s="14">
        <f t="shared" si="218"/>
        <v>41915.762835648151</v>
      </c>
      <c r="T3497" s="14">
        <f t="shared" si="219"/>
        <v>41944.720833333333</v>
      </c>
    </row>
    <row r="3498" spans="1:20" ht="60" hidden="1" x14ac:dyDescent="0.25">
      <c r="A3498" s="10">
        <v>3496</v>
      </c>
      <c r="B3498" s="1" t="s">
        <v>3495</v>
      </c>
      <c r="C3498" s="1" t="s">
        <v>7606</v>
      </c>
      <c r="D3498" s="3">
        <v>3000</v>
      </c>
      <c r="E3498" s="4">
        <v>3410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114</v>
      </c>
      <c r="P3498">
        <f t="shared" si="217"/>
        <v>43.72</v>
      </c>
      <c r="Q3498" s="12" t="s">
        <v>8315</v>
      </c>
      <c r="R3498" t="s">
        <v>8316</v>
      </c>
      <c r="S3498" s="14">
        <f t="shared" si="218"/>
        <v>42584.846828703703</v>
      </c>
      <c r="T3498" s="14">
        <f t="shared" si="219"/>
        <v>42624.846828703703</v>
      </c>
    </row>
    <row r="3499" spans="1:20" ht="60" hidden="1" x14ac:dyDescent="0.25">
      <c r="A3499" s="10">
        <v>3497</v>
      </c>
      <c r="B3499" s="1" t="s">
        <v>3496</v>
      </c>
      <c r="C3499" s="1" t="s">
        <v>7607</v>
      </c>
      <c r="D3499" s="3">
        <v>1551</v>
      </c>
      <c r="E3499" s="4">
        <v>7559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487</v>
      </c>
      <c r="P3499">
        <f t="shared" si="217"/>
        <v>154.27000000000001</v>
      </c>
      <c r="Q3499" s="12" t="s">
        <v>8315</v>
      </c>
      <c r="R3499" t="s">
        <v>8316</v>
      </c>
      <c r="S3499" s="14">
        <f t="shared" si="218"/>
        <v>42511.741944444439</v>
      </c>
      <c r="T3499" s="14">
        <f t="shared" si="219"/>
        <v>42523.916666666672</v>
      </c>
    </row>
    <row r="3500" spans="1:20" ht="60" hidden="1" x14ac:dyDescent="0.25">
      <c r="A3500" s="10">
        <v>3498</v>
      </c>
      <c r="B3500" s="1" t="s">
        <v>3497</v>
      </c>
      <c r="C3500" s="1" t="s">
        <v>7608</v>
      </c>
      <c r="D3500" s="3">
        <v>1650</v>
      </c>
      <c r="E3500" s="4">
        <v>7415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449</v>
      </c>
      <c r="P3500">
        <f t="shared" si="217"/>
        <v>176.55</v>
      </c>
      <c r="Q3500" s="12" t="s">
        <v>8315</v>
      </c>
      <c r="R3500" t="s">
        <v>8316</v>
      </c>
      <c r="S3500" s="14">
        <f t="shared" si="218"/>
        <v>42459.15861111111</v>
      </c>
      <c r="T3500" s="14">
        <f t="shared" si="219"/>
        <v>42518.905555555553</v>
      </c>
    </row>
    <row r="3501" spans="1:20" ht="60" hidden="1" x14ac:dyDescent="0.25">
      <c r="A3501" s="10">
        <v>3499</v>
      </c>
      <c r="B3501" s="1" t="s">
        <v>3498</v>
      </c>
      <c r="C3501" s="1" t="s">
        <v>7609</v>
      </c>
      <c r="D3501" s="3">
        <v>2000</v>
      </c>
      <c r="E3501" s="4">
        <v>6146.27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307</v>
      </c>
      <c r="P3501">
        <f t="shared" si="217"/>
        <v>175.61</v>
      </c>
      <c r="Q3501" s="12" t="s">
        <v>8315</v>
      </c>
      <c r="R3501" t="s">
        <v>8316</v>
      </c>
      <c r="S3501" s="14">
        <f t="shared" si="218"/>
        <v>42132.036168981482</v>
      </c>
      <c r="T3501" s="14">
        <f t="shared" si="219"/>
        <v>42186.290972222225</v>
      </c>
    </row>
    <row r="3502" spans="1:20" ht="60" hidden="1" x14ac:dyDescent="0.25">
      <c r="A3502" s="10">
        <v>3500</v>
      </c>
      <c r="B3502" s="1" t="s">
        <v>3499</v>
      </c>
      <c r="C3502" s="1" t="s">
        <v>7610</v>
      </c>
      <c r="D3502" s="3">
        <v>1000</v>
      </c>
      <c r="E3502" s="4">
        <v>15591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1559</v>
      </c>
      <c r="P3502">
        <f t="shared" si="217"/>
        <v>371.21</v>
      </c>
      <c r="Q3502" s="12" t="s">
        <v>8315</v>
      </c>
      <c r="R3502" t="s">
        <v>8316</v>
      </c>
      <c r="S3502" s="14">
        <f t="shared" si="218"/>
        <v>42419.91942129629</v>
      </c>
      <c r="T3502" s="14">
        <f t="shared" si="219"/>
        <v>42436.207638888889</v>
      </c>
    </row>
    <row r="3503" spans="1:20" ht="45" hidden="1" x14ac:dyDescent="0.25">
      <c r="A3503" s="10">
        <v>3501</v>
      </c>
      <c r="B3503" s="1" t="s">
        <v>3500</v>
      </c>
      <c r="C3503" s="1" t="s">
        <v>7611</v>
      </c>
      <c r="D3503" s="3">
        <v>1500</v>
      </c>
      <c r="E3503" s="4">
        <v>8750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583</v>
      </c>
      <c r="P3503">
        <f t="shared" si="217"/>
        <v>208.33</v>
      </c>
      <c r="Q3503" s="12" t="s">
        <v>8315</v>
      </c>
      <c r="R3503" t="s">
        <v>8316</v>
      </c>
      <c r="S3503" s="14">
        <f t="shared" si="218"/>
        <v>42233.763831018514</v>
      </c>
      <c r="T3503" s="14">
        <f t="shared" si="219"/>
        <v>42258.763831018514</v>
      </c>
    </row>
    <row r="3504" spans="1:20" ht="60" hidden="1" x14ac:dyDescent="0.25">
      <c r="A3504" s="10">
        <v>3502</v>
      </c>
      <c r="B3504" s="1" t="s">
        <v>3501</v>
      </c>
      <c r="C3504" s="1" t="s">
        <v>7612</v>
      </c>
      <c r="D3504" s="3">
        <v>4000</v>
      </c>
      <c r="E3504" s="4">
        <v>2372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59</v>
      </c>
      <c r="P3504">
        <f t="shared" si="217"/>
        <v>76.52</v>
      </c>
      <c r="Q3504" s="12" t="s">
        <v>8315</v>
      </c>
      <c r="R3504" t="s">
        <v>8316</v>
      </c>
      <c r="S3504" s="14">
        <f t="shared" si="218"/>
        <v>42430.839398148149</v>
      </c>
      <c r="T3504" s="14">
        <f t="shared" si="219"/>
        <v>42445.165972222225</v>
      </c>
    </row>
    <row r="3505" spans="1:20" ht="45" hidden="1" x14ac:dyDescent="0.25">
      <c r="A3505" s="10">
        <v>3503</v>
      </c>
      <c r="B3505" s="1" t="s">
        <v>3502</v>
      </c>
      <c r="C3505" s="1" t="s">
        <v>7613</v>
      </c>
      <c r="D3505" s="3">
        <v>2500</v>
      </c>
      <c r="E3505" s="4">
        <v>4656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186</v>
      </c>
      <c r="P3505">
        <f t="shared" si="217"/>
        <v>122.53</v>
      </c>
      <c r="Q3505" s="12" t="s">
        <v>8315</v>
      </c>
      <c r="R3505" t="s">
        <v>8316</v>
      </c>
      <c r="S3505" s="14">
        <f t="shared" si="218"/>
        <v>42545.478333333333</v>
      </c>
      <c r="T3505" s="14">
        <f t="shared" si="219"/>
        <v>42575.478333333333</v>
      </c>
    </row>
    <row r="3506" spans="1:20" ht="60" hidden="1" x14ac:dyDescent="0.25">
      <c r="A3506" s="10">
        <v>3504</v>
      </c>
      <c r="B3506" s="1" t="s">
        <v>3503</v>
      </c>
      <c r="C3506" s="1" t="s">
        <v>7614</v>
      </c>
      <c r="D3506" s="3">
        <v>1000</v>
      </c>
      <c r="E3506" s="4">
        <v>15596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1560</v>
      </c>
      <c r="P3506">
        <f t="shared" si="217"/>
        <v>1949.5</v>
      </c>
      <c r="Q3506" s="12" t="s">
        <v>8315</v>
      </c>
      <c r="R3506" t="s">
        <v>8316</v>
      </c>
      <c r="S3506" s="14">
        <f t="shared" si="218"/>
        <v>42297.748738425929</v>
      </c>
      <c r="T3506" s="14">
        <f t="shared" si="219"/>
        <v>42327.790405092594</v>
      </c>
    </row>
    <row r="3507" spans="1:20" ht="90" hidden="1" x14ac:dyDescent="0.25">
      <c r="A3507" s="10">
        <v>3505</v>
      </c>
      <c r="B3507" s="1" t="s">
        <v>3504</v>
      </c>
      <c r="C3507" s="1" t="s">
        <v>7615</v>
      </c>
      <c r="D3507" s="3">
        <v>2500</v>
      </c>
      <c r="E3507" s="4">
        <v>4660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186</v>
      </c>
      <c r="P3507">
        <f t="shared" si="217"/>
        <v>119.49</v>
      </c>
      <c r="Q3507" s="12" t="s">
        <v>8315</v>
      </c>
      <c r="R3507" t="s">
        <v>8316</v>
      </c>
      <c r="S3507" s="14">
        <f t="shared" si="218"/>
        <v>41760.935706018521</v>
      </c>
      <c r="T3507" s="14">
        <f t="shared" si="219"/>
        <v>41772.166666666664</v>
      </c>
    </row>
    <row r="3508" spans="1:20" ht="60" hidden="1" x14ac:dyDescent="0.25">
      <c r="A3508" s="10">
        <v>3506</v>
      </c>
      <c r="B3508" s="1" t="s">
        <v>3505</v>
      </c>
      <c r="C3508" s="1" t="s">
        <v>7616</v>
      </c>
      <c r="D3508" s="3">
        <v>3000</v>
      </c>
      <c r="E3508" s="4">
        <v>3415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114</v>
      </c>
      <c r="P3508">
        <f t="shared" si="217"/>
        <v>117.76</v>
      </c>
      <c r="Q3508" s="12" t="s">
        <v>8315</v>
      </c>
      <c r="R3508" t="s">
        <v>8316</v>
      </c>
      <c r="S3508" s="14">
        <f t="shared" si="218"/>
        <v>41829.734259259261</v>
      </c>
      <c r="T3508" s="14">
        <f t="shared" si="219"/>
        <v>41874.734259259261</v>
      </c>
    </row>
    <row r="3509" spans="1:20" ht="45" hidden="1" x14ac:dyDescent="0.25">
      <c r="A3509" s="10">
        <v>3507</v>
      </c>
      <c r="B3509" s="1" t="s">
        <v>3506</v>
      </c>
      <c r="C3509" s="1" t="s">
        <v>7617</v>
      </c>
      <c r="D3509" s="3">
        <v>10000</v>
      </c>
      <c r="E3509" s="4">
        <v>551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6</v>
      </c>
      <c r="P3509">
        <f t="shared" si="217"/>
        <v>7.65</v>
      </c>
      <c r="Q3509" s="12" t="s">
        <v>8315</v>
      </c>
      <c r="R3509" t="s">
        <v>8316</v>
      </c>
      <c r="S3509" s="14">
        <f t="shared" si="218"/>
        <v>42491.92288194444</v>
      </c>
      <c r="T3509" s="14">
        <f t="shared" si="219"/>
        <v>42521.92288194444</v>
      </c>
    </row>
    <row r="3510" spans="1:20" ht="60" hidden="1" x14ac:dyDescent="0.25">
      <c r="A3510" s="10">
        <v>3508</v>
      </c>
      <c r="B3510" s="1" t="s">
        <v>3507</v>
      </c>
      <c r="C3510" s="1" t="s">
        <v>7618</v>
      </c>
      <c r="D3510" s="3">
        <v>100</v>
      </c>
      <c r="E3510" s="4">
        <v>206743.09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206743</v>
      </c>
      <c r="P3510">
        <f t="shared" si="217"/>
        <v>13782.87</v>
      </c>
      <c r="Q3510" s="12" t="s">
        <v>8315</v>
      </c>
      <c r="R3510" t="s">
        <v>8316</v>
      </c>
      <c r="S3510" s="14">
        <f t="shared" si="218"/>
        <v>42477.729780092588</v>
      </c>
      <c r="T3510" s="14">
        <f t="shared" si="219"/>
        <v>42500.875</v>
      </c>
    </row>
    <row r="3511" spans="1:20" ht="60" hidden="1" x14ac:dyDescent="0.25">
      <c r="A3511" s="10">
        <v>3509</v>
      </c>
      <c r="B3511" s="1" t="s">
        <v>3508</v>
      </c>
      <c r="C3511" s="1" t="s">
        <v>7619</v>
      </c>
      <c r="D3511" s="3">
        <v>3000</v>
      </c>
      <c r="E3511" s="4">
        <v>3417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114</v>
      </c>
      <c r="P3511">
        <f t="shared" si="217"/>
        <v>103.55</v>
      </c>
      <c r="Q3511" s="12" t="s">
        <v>8315</v>
      </c>
      <c r="R3511" t="s">
        <v>8316</v>
      </c>
      <c r="S3511" s="14">
        <f t="shared" si="218"/>
        <v>41950.859560185185</v>
      </c>
      <c r="T3511" s="14">
        <f t="shared" si="219"/>
        <v>41964.204861111109</v>
      </c>
    </row>
    <row r="3512" spans="1:20" ht="60" hidden="1" x14ac:dyDescent="0.25">
      <c r="A3512" s="10">
        <v>3510</v>
      </c>
      <c r="B3512" s="1" t="s">
        <v>3509</v>
      </c>
      <c r="C3512" s="1" t="s">
        <v>7620</v>
      </c>
      <c r="D3512" s="3">
        <v>900</v>
      </c>
      <c r="E3512" s="4">
        <v>17895.25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1988</v>
      </c>
      <c r="P3512">
        <f t="shared" si="217"/>
        <v>1193.02</v>
      </c>
      <c r="Q3512" s="12" t="s">
        <v>8315</v>
      </c>
      <c r="R3512" t="s">
        <v>8316</v>
      </c>
      <c r="S3512" s="14">
        <f t="shared" si="218"/>
        <v>41802.62090277778</v>
      </c>
      <c r="T3512" s="14">
        <f t="shared" si="219"/>
        <v>41822.62090277778</v>
      </c>
    </row>
    <row r="3513" spans="1:20" ht="45" hidden="1" x14ac:dyDescent="0.25">
      <c r="A3513" s="10">
        <v>3511</v>
      </c>
      <c r="B3513" s="1" t="s">
        <v>3510</v>
      </c>
      <c r="C3513" s="1" t="s">
        <v>7621</v>
      </c>
      <c r="D3513" s="3">
        <v>1500</v>
      </c>
      <c r="E3513" s="4">
        <v>8780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585</v>
      </c>
      <c r="P3513">
        <f t="shared" si="217"/>
        <v>462.11</v>
      </c>
      <c r="Q3513" s="12" t="s">
        <v>8315</v>
      </c>
      <c r="R3513" t="s">
        <v>8316</v>
      </c>
      <c r="S3513" s="14">
        <f t="shared" si="218"/>
        <v>41927.873784722222</v>
      </c>
      <c r="T3513" s="14">
        <f t="shared" si="219"/>
        <v>41950.770833333336</v>
      </c>
    </row>
    <row r="3514" spans="1:20" ht="60" hidden="1" x14ac:dyDescent="0.25">
      <c r="A3514" s="10">
        <v>3512</v>
      </c>
      <c r="B3514" s="1" t="s">
        <v>3511</v>
      </c>
      <c r="C3514" s="1" t="s">
        <v>7622</v>
      </c>
      <c r="D3514" s="3">
        <v>1000</v>
      </c>
      <c r="E3514" s="4">
        <v>15597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1560</v>
      </c>
      <c r="P3514">
        <f t="shared" si="217"/>
        <v>917.47</v>
      </c>
      <c r="Q3514" s="12" t="s">
        <v>8315</v>
      </c>
      <c r="R3514" t="s">
        <v>8316</v>
      </c>
      <c r="S3514" s="14">
        <f t="shared" si="218"/>
        <v>42057.536944444444</v>
      </c>
      <c r="T3514" s="14">
        <f t="shared" si="219"/>
        <v>42117.49527777778</v>
      </c>
    </row>
    <row r="3515" spans="1:20" ht="60" hidden="1" x14ac:dyDescent="0.25">
      <c r="A3515" s="10">
        <v>3513</v>
      </c>
      <c r="B3515" s="1" t="s">
        <v>3512</v>
      </c>
      <c r="C3515" s="1" t="s">
        <v>7623</v>
      </c>
      <c r="D3515" s="3">
        <v>2800</v>
      </c>
      <c r="E3515" s="4">
        <v>3785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135</v>
      </c>
      <c r="P3515">
        <f t="shared" si="217"/>
        <v>86.02</v>
      </c>
      <c r="Q3515" s="12" t="s">
        <v>8315</v>
      </c>
      <c r="R3515" t="s">
        <v>8316</v>
      </c>
      <c r="S3515" s="14">
        <f t="shared" si="218"/>
        <v>41781.096203703702</v>
      </c>
      <c r="T3515" s="14">
        <f t="shared" si="219"/>
        <v>41794.207638888889</v>
      </c>
    </row>
    <row r="3516" spans="1:20" ht="45" hidden="1" x14ac:dyDescent="0.25">
      <c r="A3516" s="10">
        <v>3514</v>
      </c>
      <c r="B3516" s="1" t="s">
        <v>3513</v>
      </c>
      <c r="C3516" s="1" t="s">
        <v>7624</v>
      </c>
      <c r="D3516" s="3">
        <v>500</v>
      </c>
      <c r="E3516" s="4">
        <v>40140.01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8028</v>
      </c>
      <c r="P3516">
        <f t="shared" si="217"/>
        <v>4014</v>
      </c>
      <c r="Q3516" s="12" t="s">
        <v>8315</v>
      </c>
      <c r="R3516" t="s">
        <v>8316</v>
      </c>
      <c r="S3516" s="14">
        <f t="shared" si="218"/>
        <v>42020.846666666665</v>
      </c>
      <c r="T3516" s="14">
        <f t="shared" si="219"/>
        <v>42037.207638888889</v>
      </c>
    </row>
    <row r="3517" spans="1:20" ht="45" hidden="1" x14ac:dyDescent="0.25">
      <c r="A3517" s="10">
        <v>3515</v>
      </c>
      <c r="B3517" s="1" t="s">
        <v>3514</v>
      </c>
      <c r="C3517" s="1" t="s">
        <v>7625</v>
      </c>
      <c r="D3517" s="3">
        <v>3000</v>
      </c>
      <c r="E3517" s="4">
        <v>3419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114</v>
      </c>
      <c r="P3517">
        <f t="shared" si="217"/>
        <v>74.33</v>
      </c>
      <c r="Q3517" s="12" t="s">
        <v>8315</v>
      </c>
      <c r="R3517" t="s">
        <v>8316</v>
      </c>
      <c r="S3517" s="14">
        <f t="shared" si="218"/>
        <v>42125.772812499999</v>
      </c>
      <c r="T3517" s="14">
        <f t="shared" si="219"/>
        <v>42155.772812499999</v>
      </c>
    </row>
    <row r="3518" spans="1:20" ht="60" hidden="1" x14ac:dyDescent="0.25">
      <c r="A3518" s="10">
        <v>3516</v>
      </c>
      <c r="B3518" s="1" t="s">
        <v>3515</v>
      </c>
      <c r="C3518" s="1" t="s">
        <v>7626</v>
      </c>
      <c r="D3518" s="3">
        <v>2500</v>
      </c>
      <c r="E3518" s="4">
        <v>4666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187</v>
      </c>
      <c r="P3518">
        <f t="shared" si="217"/>
        <v>424.18</v>
      </c>
      <c r="Q3518" s="12" t="s">
        <v>8315</v>
      </c>
      <c r="R3518" t="s">
        <v>8316</v>
      </c>
      <c r="S3518" s="14">
        <f t="shared" si="218"/>
        <v>41856.010069444441</v>
      </c>
      <c r="T3518" s="14">
        <f t="shared" si="219"/>
        <v>41890.125</v>
      </c>
    </row>
    <row r="3519" spans="1:20" ht="45" hidden="1" x14ac:dyDescent="0.25">
      <c r="A3519" s="10">
        <v>3517</v>
      </c>
      <c r="B3519" s="1" t="s">
        <v>3516</v>
      </c>
      <c r="C3519" s="1" t="s">
        <v>7627</v>
      </c>
      <c r="D3519" s="3">
        <v>4000</v>
      </c>
      <c r="E3519" s="4">
        <v>2385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60</v>
      </c>
      <c r="P3519">
        <f t="shared" si="217"/>
        <v>183.46</v>
      </c>
      <c r="Q3519" s="12" t="s">
        <v>8315</v>
      </c>
      <c r="R3519" t="s">
        <v>8316</v>
      </c>
      <c r="S3519" s="14">
        <f t="shared" si="218"/>
        <v>41794.817523148151</v>
      </c>
      <c r="T3519" s="14">
        <f t="shared" si="219"/>
        <v>41824.458333333336</v>
      </c>
    </row>
    <row r="3520" spans="1:20" ht="60" hidden="1" x14ac:dyDescent="0.25">
      <c r="A3520" s="10">
        <v>3518</v>
      </c>
      <c r="B3520" s="1" t="s">
        <v>3517</v>
      </c>
      <c r="C3520" s="1" t="s">
        <v>7628</v>
      </c>
      <c r="D3520" s="3">
        <v>1500</v>
      </c>
      <c r="E3520" s="4">
        <v>8792.02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586</v>
      </c>
      <c r="P3520">
        <f t="shared" si="217"/>
        <v>266.42</v>
      </c>
      <c r="Q3520" s="12" t="s">
        <v>8315</v>
      </c>
      <c r="R3520" t="s">
        <v>8316</v>
      </c>
      <c r="S3520" s="14">
        <f t="shared" si="218"/>
        <v>41893.783553240741</v>
      </c>
      <c r="T3520" s="14">
        <f t="shared" si="219"/>
        <v>41914.597916666666</v>
      </c>
    </row>
    <row r="3521" spans="1:20" ht="45" hidden="1" x14ac:dyDescent="0.25">
      <c r="A3521" s="10">
        <v>3519</v>
      </c>
      <c r="B3521" s="1" t="s">
        <v>3518</v>
      </c>
      <c r="C3521" s="1" t="s">
        <v>7629</v>
      </c>
      <c r="D3521" s="3">
        <v>2000</v>
      </c>
      <c r="E3521" s="4">
        <v>6155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308</v>
      </c>
      <c r="P3521">
        <f t="shared" si="217"/>
        <v>219.82</v>
      </c>
      <c r="Q3521" s="12" t="s">
        <v>8315</v>
      </c>
      <c r="R3521" t="s">
        <v>8316</v>
      </c>
      <c r="S3521" s="14">
        <f t="shared" si="218"/>
        <v>42037.598958333328</v>
      </c>
      <c r="T3521" s="14">
        <f t="shared" si="219"/>
        <v>42067.598958333328</v>
      </c>
    </row>
    <row r="3522" spans="1:20" ht="45" hidden="1" x14ac:dyDescent="0.25">
      <c r="A3522" s="10">
        <v>3520</v>
      </c>
      <c r="B3522" s="1" t="s">
        <v>3519</v>
      </c>
      <c r="C3522" s="1" t="s">
        <v>7630</v>
      </c>
      <c r="D3522" s="3">
        <v>2000</v>
      </c>
      <c r="E3522" s="4">
        <v>6181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309</v>
      </c>
      <c r="P3522">
        <f t="shared" si="217"/>
        <v>294.33</v>
      </c>
      <c r="Q3522" s="12" t="s">
        <v>8315</v>
      </c>
      <c r="R3522" t="s">
        <v>8316</v>
      </c>
      <c r="S3522" s="14">
        <f t="shared" si="218"/>
        <v>42227.824212962965</v>
      </c>
      <c r="T3522" s="14">
        <f t="shared" si="219"/>
        <v>42253.57430555555</v>
      </c>
    </row>
    <row r="3523" spans="1:20" ht="60" hidden="1" x14ac:dyDescent="0.25">
      <c r="A3523" s="10">
        <v>3521</v>
      </c>
      <c r="B3523" s="1" t="s">
        <v>3520</v>
      </c>
      <c r="C3523" s="1" t="s">
        <v>7631</v>
      </c>
      <c r="D3523" s="3">
        <v>350</v>
      </c>
      <c r="E3523" s="4">
        <v>57342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16383</v>
      </c>
      <c r="P3523">
        <f t="shared" ref="P3523:P3586" si="221">IFERROR(ROUND(E3523/L3523,2),0)</f>
        <v>4410.92</v>
      </c>
      <c r="Q3523" s="12" t="s">
        <v>8315</v>
      </c>
      <c r="R3523" t="s">
        <v>8316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60" hidden="1" x14ac:dyDescent="0.25">
      <c r="A3524" s="10">
        <v>3522</v>
      </c>
      <c r="B3524" s="1" t="s">
        <v>3521</v>
      </c>
      <c r="C3524" s="1" t="s">
        <v>7632</v>
      </c>
      <c r="D3524" s="3">
        <v>1395</v>
      </c>
      <c r="E3524" s="4">
        <v>9832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705</v>
      </c>
      <c r="P3524">
        <f t="shared" si="221"/>
        <v>289.18</v>
      </c>
      <c r="Q3524" s="12" t="s">
        <v>8315</v>
      </c>
      <c r="R3524" t="s">
        <v>8316</v>
      </c>
      <c r="S3524" s="14">
        <f t="shared" si="222"/>
        <v>42234.789884259255</v>
      </c>
      <c r="T3524" s="14">
        <f t="shared" si="223"/>
        <v>42262.420833333337</v>
      </c>
    </row>
    <row r="3525" spans="1:20" ht="45" hidden="1" x14ac:dyDescent="0.25">
      <c r="A3525" s="10">
        <v>3523</v>
      </c>
      <c r="B3525" s="1" t="s">
        <v>3522</v>
      </c>
      <c r="C3525" s="1" t="s">
        <v>7633</v>
      </c>
      <c r="D3525" s="3">
        <v>4000</v>
      </c>
      <c r="E3525" s="4">
        <v>2389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60</v>
      </c>
      <c r="P3525">
        <f t="shared" si="221"/>
        <v>29.86</v>
      </c>
      <c r="Q3525" s="12" t="s">
        <v>8315</v>
      </c>
      <c r="R3525" t="s">
        <v>8316</v>
      </c>
      <c r="S3525" s="14">
        <f t="shared" si="222"/>
        <v>42581.397546296299</v>
      </c>
      <c r="T3525" s="14">
        <f t="shared" si="223"/>
        <v>42638.958333333328</v>
      </c>
    </row>
    <row r="3526" spans="1:20" ht="60" hidden="1" x14ac:dyDescent="0.25">
      <c r="A3526" s="10">
        <v>3524</v>
      </c>
      <c r="B3526" s="1" t="s">
        <v>3523</v>
      </c>
      <c r="C3526" s="1" t="s">
        <v>7634</v>
      </c>
      <c r="D3526" s="3">
        <v>10000</v>
      </c>
      <c r="E3526" s="4">
        <v>553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6</v>
      </c>
      <c r="P3526">
        <f t="shared" si="221"/>
        <v>7.47</v>
      </c>
      <c r="Q3526" s="12" t="s">
        <v>8315</v>
      </c>
      <c r="R3526" t="s">
        <v>8316</v>
      </c>
      <c r="S3526" s="14">
        <f t="shared" si="222"/>
        <v>41880.76357638889</v>
      </c>
      <c r="T3526" s="14">
        <f t="shared" si="223"/>
        <v>41895.166666666664</v>
      </c>
    </row>
    <row r="3527" spans="1:20" ht="45" hidden="1" x14ac:dyDescent="0.25">
      <c r="A3527" s="10">
        <v>3525</v>
      </c>
      <c r="B3527" s="1" t="s">
        <v>3524</v>
      </c>
      <c r="C3527" s="1" t="s">
        <v>7635</v>
      </c>
      <c r="D3527" s="3">
        <v>500</v>
      </c>
      <c r="E3527" s="4">
        <v>40153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8031</v>
      </c>
      <c r="P3527">
        <f t="shared" si="221"/>
        <v>5736.14</v>
      </c>
      <c r="Q3527" s="12" t="s">
        <v>8315</v>
      </c>
      <c r="R3527" t="s">
        <v>8316</v>
      </c>
      <c r="S3527" s="14">
        <f t="shared" si="222"/>
        <v>42214.6956712963</v>
      </c>
      <c r="T3527" s="14">
        <f t="shared" si="223"/>
        <v>42225.666666666672</v>
      </c>
    </row>
    <row r="3528" spans="1:20" ht="60" hidden="1" x14ac:dyDescent="0.25">
      <c r="A3528" s="10">
        <v>3526</v>
      </c>
      <c r="B3528" s="1" t="s">
        <v>3525</v>
      </c>
      <c r="C3528" s="1" t="s">
        <v>7636</v>
      </c>
      <c r="D3528" s="3">
        <v>3300</v>
      </c>
      <c r="E3528" s="4">
        <v>2841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86</v>
      </c>
      <c r="P3528">
        <f t="shared" si="221"/>
        <v>83.56</v>
      </c>
      <c r="Q3528" s="12" t="s">
        <v>8315</v>
      </c>
      <c r="R3528" t="s">
        <v>8316</v>
      </c>
      <c r="S3528" s="14">
        <f t="shared" si="222"/>
        <v>42460.335312499999</v>
      </c>
      <c r="T3528" s="14">
        <f t="shared" si="223"/>
        <v>42488.249305555553</v>
      </c>
    </row>
    <row r="3529" spans="1:20" ht="60" hidden="1" x14ac:dyDescent="0.25">
      <c r="A3529" s="10">
        <v>3527</v>
      </c>
      <c r="B3529" s="1" t="s">
        <v>3526</v>
      </c>
      <c r="C3529" s="1" t="s">
        <v>7637</v>
      </c>
      <c r="D3529" s="3">
        <v>6000</v>
      </c>
      <c r="E3529" s="4">
        <v>1155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19</v>
      </c>
      <c r="P3529">
        <f t="shared" si="221"/>
        <v>13.43</v>
      </c>
      <c r="Q3529" s="12" t="s">
        <v>8315</v>
      </c>
      <c r="R3529" t="s">
        <v>8316</v>
      </c>
      <c r="S3529" s="14">
        <f t="shared" si="222"/>
        <v>42167.023206018523</v>
      </c>
      <c r="T3529" s="14">
        <f t="shared" si="223"/>
        <v>42196.165972222225</v>
      </c>
    </row>
    <row r="3530" spans="1:20" ht="45" hidden="1" x14ac:dyDescent="0.25">
      <c r="A3530" s="10">
        <v>3528</v>
      </c>
      <c r="B3530" s="1" t="s">
        <v>3527</v>
      </c>
      <c r="C3530" s="1" t="s">
        <v>7638</v>
      </c>
      <c r="D3530" s="3">
        <v>1650</v>
      </c>
      <c r="E3530" s="4">
        <v>7433.48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451</v>
      </c>
      <c r="P3530">
        <f t="shared" si="221"/>
        <v>200.9</v>
      </c>
      <c r="Q3530" s="12" t="s">
        <v>8315</v>
      </c>
      <c r="R3530" t="s">
        <v>8316</v>
      </c>
      <c r="S3530" s="14">
        <f t="shared" si="222"/>
        <v>42733.50136574074</v>
      </c>
      <c r="T3530" s="14">
        <f t="shared" si="223"/>
        <v>42753.50136574074</v>
      </c>
    </row>
    <row r="3531" spans="1:20" ht="60" hidden="1" x14ac:dyDescent="0.25">
      <c r="A3531" s="10">
        <v>3529</v>
      </c>
      <c r="B3531" s="1" t="s">
        <v>3528</v>
      </c>
      <c r="C3531" s="1" t="s">
        <v>7639</v>
      </c>
      <c r="D3531" s="3">
        <v>500</v>
      </c>
      <c r="E3531" s="4">
        <v>40280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8056</v>
      </c>
      <c r="P3531">
        <f t="shared" si="221"/>
        <v>2237.7800000000002</v>
      </c>
      <c r="Q3531" s="12" t="s">
        <v>8315</v>
      </c>
      <c r="R3531" t="s">
        <v>8316</v>
      </c>
      <c r="S3531" s="14">
        <f t="shared" si="222"/>
        <v>42177.761782407411</v>
      </c>
      <c r="T3531" s="14">
        <f t="shared" si="223"/>
        <v>42198.041666666672</v>
      </c>
    </row>
    <row r="3532" spans="1:20" ht="60" hidden="1" x14ac:dyDescent="0.25">
      <c r="A3532" s="10">
        <v>3530</v>
      </c>
      <c r="B3532" s="1" t="s">
        <v>3529</v>
      </c>
      <c r="C3532" s="1" t="s">
        <v>7640</v>
      </c>
      <c r="D3532" s="3">
        <v>2750</v>
      </c>
      <c r="E3532" s="4">
        <v>3851.5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140</v>
      </c>
      <c r="P3532">
        <f t="shared" si="221"/>
        <v>175.07</v>
      </c>
      <c r="Q3532" s="12" t="s">
        <v>8315</v>
      </c>
      <c r="R3532" t="s">
        <v>8316</v>
      </c>
      <c r="S3532" s="14">
        <f t="shared" si="222"/>
        <v>42442.623344907406</v>
      </c>
      <c r="T3532" s="14">
        <f t="shared" si="223"/>
        <v>42470.833333333328</v>
      </c>
    </row>
    <row r="3533" spans="1:20" hidden="1" x14ac:dyDescent="0.25">
      <c r="A3533" s="10">
        <v>3531</v>
      </c>
      <c r="B3533" s="1" t="s">
        <v>3530</v>
      </c>
      <c r="C3533" s="1" t="s">
        <v>7641</v>
      </c>
      <c r="D3533" s="3">
        <v>1000</v>
      </c>
      <c r="E3533" s="4">
        <v>15606.4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1561</v>
      </c>
      <c r="P3533">
        <f t="shared" si="221"/>
        <v>600.25</v>
      </c>
      <c r="Q3533" s="12" t="s">
        <v>8315</v>
      </c>
      <c r="R3533" t="s">
        <v>8316</v>
      </c>
      <c r="S3533" s="14">
        <f t="shared" si="222"/>
        <v>42521.654328703706</v>
      </c>
      <c r="T3533" s="14">
        <f t="shared" si="223"/>
        <v>42551.654328703706</v>
      </c>
    </row>
    <row r="3534" spans="1:20" ht="60" hidden="1" x14ac:dyDescent="0.25">
      <c r="A3534" s="10">
        <v>3532</v>
      </c>
      <c r="B3534" s="1" t="s">
        <v>3531</v>
      </c>
      <c r="C3534" s="1" t="s">
        <v>7642</v>
      </c>
      <c r="D3534" s="3">
        <v>960</v>
      </c>
      <c r="E3534" s="4">
        <v>17390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1811</v>
      </c>
      <c r="P3534">
        <f t="shared" si="221"/>
        <v>644.07000000000005</v>
      </c>
      <c r="Q3534" s="12" t="s">
        <v>8315</v>
      </c>
      <c r="R3534" t="s">
        <v>8316</v>
      </c>
      <c r="S3534" s="14">
        <f t="shared" si="222"/>
        <v>41884.599849537037</v>
      </c>
      <c r="T3534" s="14">
        <f t="shared" si="223"/>
        <v>41900.165972222225</v>
      </c>
    </row>
    <row r="3535" spans="1:20" ht="60" hidden="1" x14ac:dyDescent="0.25">
      <c r="A3535" s="10">
        <v>3533</v>
      </c>
      <c r="B3535" s="1" t="s">
        <v>3532</v>
      </c>
      <c r="C3535" s="1" t="s">
        <v>7643</v>
      </c>
      <c r="D3535" s="3">
        <v>500</v>
      </c>
      <c r="E3535" s="4">
        <v>40357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8071</v>
      </c>
      <c r="P3535">
        <f t="shared" si="221"/>
        <v>5044.63</v>
      </c>
      <c r="Q3535" s="12" t="s">
        <v>8315</v>
      </c>
      <c r="R3535" t="s">
        <v>8316</v>
      </c>
      <c r="S3535" s="14">
        <f t="shared" si="222"/>
        <v>42289.761192129634</v>
      </c>
      <c r="T3535" s="14">
        <f t="shared" si="223"/>
        <v>42319.802858796291</v>
      </c>
    </row>
    <row r="3536" spans="1:20" ht="45" hidden="1" x14ac:dyDescent="0.25">
      <c r="A3536" s="10">
        <v>3534</v>
      </c>
      <c r="B3536" s="1" t="s">
        <v>3533</v>
      </c>
      <c r="C3536" s="1" t="s">
        <v>7644</v>
      </c>
      <c r="D3536" s="3">
        <v>5000</v>
      </c>
      <c r="E3536" s="4">
        <v>1883.64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38</v>
      </c>
      <c r="P3536">
        <f t="shared" si="221"/>
        <v>9.23</v>
      </c>
      <c r="Q3536" s="12" t="s">
        <v>8315</v>
      </c>
      <c r="R3536" t="s">
        <v>8316</v>
      </c>
      <c r="S3536" s="14">
        <f t="shared" si="222"/>
        <v>42243.6252662037</v>
      </c>
      <c r="T3536" s="14">
        <f t="shared" si="223"/>
        <v>42278.6252662037</v>
      </c>
    </row>
    <row r="3537" spans="1:20" ht="45" hidden="1" x14ac:dyDescent="0.25">
      <c r="A3537" s="10">
        <v>3535</v>
      </c>
      <c r="B3537" s="1" t="s">
        <v>3534</v>
      </c>
      <c r="C3537" s="1" t="s">
        <v>7645</v>
      </c>
      <c r="D3537" s="3">
        <v>2000</v>
      </c>
      <c r="E3537" s="4">
        <v>6207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310</v>
      </c>
      <c r="P3537">
        <f t="shared" si="221"/>
        <v>134.93</v>
      </c>
      <c r="Q3537" s="12" t="s">
        <v>8315</v>
      </c>
      <c r="R3537" t="s">
        <v>8316</v>
      </c>
      <c r="S3537" s="14">
        <f t="shared" si="222"/>
        <v>42248.640162037031</v>
      </c>
      <c r="T3537" s="14">
        <f t="shared" si="223"/>
        <v>42279.75</v>
      </c>
    </row>
    <row r="3538" spans="1:20" ht="60" hidden="1" x14ac:dyDescent="0.25">
      <c r="A3538" s="10">
        <v>3536</v>
      </c>
      <c r="B3538" s="1" t="s">
        <v>3535</v>
      </c>
      <c r="C3538" s="1" t="s">
        <v>7646</v>
      </c>
      <c r="D3538" s="3">
        <v>150</v>
      </c>
      <c r="E3538" s="4">
        <v>167820.6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111880</v>
      </c>
      <c r="P3538">
        <f t="shared" si="221"/>
        <v>9871.7999999999993</v>
      </c>
      <c r="Q3538" s="12" t="s">
        <v>8315</v>
      </c>
      <c r="R3538" t="s">
        <v>8316</v>
      </c>
      <c r="S3538" s="14">
        <f t="shared" si="222"/>
        <v>42328.727141203708</v>
      </c>
      <c r="T3538" s="14">
        <f t="shared" si="223"/>
        <v>42358.499305555553</v>
      </c>
    </row>
    <row r="3539" spans="1:20" ht="60" hidden="1" x14ac:dyDescent="0.25">
      <c r="A3539" s="10">
        <v>3537</v>
      </c>
      <c r="B3539" s="1" t="s">
        <v>3536</v>
      </c>
      <c r="C3539" s="1" t="s">
        <v>7647</v>
      </c>
      <c r="D3539" s="3">
        <v>675</v>
      </c>
      <c r="E3539" s="4">
        <v>24108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3572</v>
      </c>
      <c r="P3539">
        <f t="shared" si="221"/>
        <v>861</v>
      </c>
      <c r="Q3539" s="12" t="s">
        <v>8315</v>
      </c>
      <c r="R3539" t="s">
        <v>8316</v>
      </c>
      <c r="S3539" s="14">
        <f t="shared" si="222"/>
        <v>41923.354351851849</v>
      </c>
      <c r="T3539" s="14">
        <f t="shared" si="223"/>
        <v>41960.332638888889</v>
      </c>
    </row>
    <row r="3540" spans="1:20" ht="60" hidden="1" x14ac:dyDescent="0.25">
      <c r="A3540" s="10">
        <v>3538</v>
      </c>
      <c r="B3540" s="1" t="s">
        <v>3537</v>
      </c>
      <c r="C3540" s="1" t="s">
        <v>7648</v>
      </c>
      <c r="D3540" s="3">
        <v>2000</v>
      </c>
      <c r="E3540" s="4">
        <v>6208.98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310</v>
      </c>
      <c r="P3540">
        <f t="shared" si="221"/>
        <v>74.81</v>
      </c>
      <c r="Q3540" s="12" t="s">
        <v>8315</v>
      </c>
      <c r="R3540" t="s">
        <v>8316</v>
      </c>
      <c r="S3540" s="14">
        <f t="shared" si="222"/>
        <v>42571.420601851853</v>
      </c>
      <c r="T3540" s="14">
        <f t="shared" si="223"/>
        <v>42599.420601851853</v>
      </c>
    </row>
    <row r="3541" spans="1:20" ht="60" hidden="1" x14ac:dyDescent="0.25">
      <c r="A3541" s="10">
        <v>3539</v>
      </c>
      <c r="B3541" s="1" t="s">
        <v>3538</v>
      </c>
      <c r="C3541" s="1" t="s">
        <v>7649</v>
      </c>
      <c r="D3541" s="3">
        <v>600</v>
      </c>
      <c r="E3541" s="4">
        <v>26577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4430</v>
      </c>
      <c r="P3541">
        <f t="shared" si="221"/>
        <v>2044.38</v>
      </c>
      <c r="Q3541" s="12" t="s">
        <v>8315</v>
      </c>
      <c r="R3541" t="s">
        <v>8316</v>
      </c>
      <c r="S3541" s="14">
        <f t="shared" si="222"/>
        <v>42600.756041666667</v>
      </c>
      <c r="T3541" s="14">
        <f t="shared" si="223"/>
        <v>42621.756041666667</v>
      </c>
    </row>
    <row r="3542" spans="1:20" ht="60" hidden="1" x14ac:dyDescent="0.25">
      <c r="A3542" s="10">
        <v>3540</v>
      </c>
      <c r="B3542" s="1" t="s">
        <v>3539</v>
      </c>
      <c r="C3542" s="1" t="s">
        <v>7650</v>
      </c>
      <c r="D3542" s="3">
        <v>300</v>
      </c>
      <c r="E3542" s="4">
        <v>79335.360000000001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26445</v>
      </c>
      <c r="P3542">
        <f t="shared" si="221"/>
        <v>9916.92</v>
      </c>
      <c r="Q3542" s="12" t="s">
        <v>8315</v>
      </c>
      <c r="R3542" t="s">
        <v>8316</v>
      </c>
      <c r="S3542" s="14">
        <f t="shared" si="222"/>
        <v>42517.003368055557</v>
      </c>
      <c r="T3542" s="14">
        <f t="shared" si="223"/>
        <v>42547.003368055557</v>
      </c>
    </row>
    <row r="3543" spans="1:20" ht="60" hidden="1" x14ac:dyDescent="0.25">
      <c r="A3543" s="10">
        <v>3541</v>
      </c>
      <c r="B3543" s="1" t="s">
        <v>3540</v>
      </c>
      <c r="C3543" s="1" t="s">
        <v>7651</v>
      </c>
      <c r="D3543" s="3">
        <v>1200</v>
      </c>
      <c r="E3543" s="4">
        <v>10556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880</v>
      </c>
      <c r="P3543">
        <f t="shared" si="221"/>
        <v>329.88</v>
      </c>
      <c r="Q3543" s="12" t="s">
        <v>8315</v>
      </c>
      <c r="R3543" t="s">
        <v>8316</v>
      </c>
      <c r="S3543" s="14">
        <f t="shared" si="222"/>
        <v>42222.730034722219</v>
      </c>
      <c r="T3543" s="14">
        <f t="shared" si="223"/>
        <v>42247.730034722219</v>
      </c>
    </row>
    <row r="3544" spans="1:20" ht="60" hidden="1" x14ac:dyDescent="0.25">
      <c r="A3544" s="10">
        <v>3542</v>
      </c>
      <c r="B3544" s="1" t="s">
        <v>3541</v>
      </c>
      <c r="C3544" s="1" t="s">
        <v>7652</v>
      </c>
      <c r="D3544" s="3">
        <v>5500</v>
      </c>
      <c r="E3544" s="4">
        <v>1260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23</v>
      </c>
      <c r="P3544">
        <f t="shared" si="221"/>
        <v>14.82</v>
      </c>
      <c r="Q3544" s="12" t="s">
        <v>8315</v>
      </c>
      <c r="R3544" t="s">
        <v>8316</v>
      </c>
      <c r="S3544" s="14">
        <f t="shared" si="222"/>
        <v>41829.599791666667</v>
      </c>
      <c r="T3544" s="14">
        <f t="shared" si="223"/>
        <v>41889.599791666667</v>
      </c>
    </row>
    <row r="3545" spans="1:20" ht="45" hidden="1" x14ac:dyDescent="0.25">
      <c r="A3545" s="10">
        <v>3543</v>
      </c>
      <c r="B3545" s="1" t="s">
        <v>3542</v>
      </c>
      <c r="C3545" s="1" t="s">
        <v>7653</v>
      </c>
      <c r="D3545" s="3">
        <v>1500</v>
      </c>
      <c r="E3545" s="4">
        <v>8807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587</v>
      </c>
      <c r="P3545">
        <f t="shared" si="221"/>
        <v>303.69</v>
      </c>
      <c r="Q3545" s="12" t="s">
        <v>8315</v>
      </c>
      <c r="R3545" t="s">
        <v>8316</v>
      </c>
      <c r="S3545" s="14">
        <f t="shared" si="222"/>
        <v>42150.755312499998</v>
      </c>
      <c r="T3545" s="14">
        <f t="shared" si="223"/>
        <v>42180.755312499998</v>
      </c>
    </row>
    <row r="3546" spans="1:20" ht="45" hidden="1" x14ac:dyDescent="0.25">
      <c r="A3546" s="10">
        <v>3544</v>
      </c>
      <c r="B3546" s="1" t="s">
        <v>3543</v>
      </c>
      <c r="C3546" s="1" t="s">
        <v>7654</v>
      </c>
      <c r="D3546" s="3">
        <v>2500</v>
      </c>
      <c r="E3546" s="4">
        <v>4669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187</v>
      </c>
      <c r="P3546">
        <f t="shared" si="221"/>
        <v>194.54</v>
      </c>
      <c r="Q3546" s="12" t="s">
        <v>8315</v>
      </c>
      <c r="R3546" t="s">
        <v>8316</v>
      </c>
      <c r="S3546" s="14">
        <f t="shared" si="222"/>
        <v>42040.831678240742</v>
      </c>
      <c r="T3546" s="14">
        <f t="shared" si="223"/>
        <v>42070.831678240742</v>
      </c>
    </row>
    <row r="3547" spans="1:20" ht="60" hidden="1" x14ac:dyDescent="0.25">
      <c r="A3547" s="10">
        <v>3545</v>
      </c>
      <c r="B3547" s="1" t="s">
        <v>3544</v>
      </c>
      <c r="C3547" s="1" t="s">
        <v>7655</v>
      </c>
      <c r="D3547" s="3">
        <v>250</v>
      </c>
      <c r="E3547" s="4">
        <v>106222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42489</v>
      </c>
      <c r="P3547">
        <f t="shared" si="221"/>
        <v>13277.75</v>
      </c>
      <c r="Q3547" s="12" t="s">
        <v>8315</v>
      </c>
      <c r="R3547" t="s">
        <v>8316</v>
      </c>
      <c r="S3547" s="14">
        <f t="shared" si="222"/>
        <v>42075.807395833333</v>
      </c>
      <c r="T3547" s="14">
        <f t="shared" si="223"/>
        <v>42105.807395833333</v>
      </c>
    </row>
    <row r="3548" spans="1:20" ht="60" hidden="1" x14ac:dyDescent="0.25">
      <c r="A3548" s="10">
        <v>3546</v>
      </c>
      <c r="B3548" s="1" t="s">
        <v>3545</v>
      </c>
      <c r="C3548" s="1" t="s">
        <v>7656</v>
      </c>
      <c r="D3548" s="3">
        <v>1100</v>
      </c>
      <c r="E3548" s="4">
        <v>11032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1003</v>
      </c>
      <c r="P3548">
        <f t="shared" si="221"/>
        <v>580.63</v>
      </c>
      <c r="Q3548" s="12" t="s">
        <v>8315</v>
      </c>
      <c r="R3548" t="s">
        <v>8316</v>
      </c>
      <c r="S3548" s="14">
        <f t="shared" si="222"/>
        <v>42073.660694444443</v>
      </c>
      <c r="T3548" s="14">
        <f t="shared" si="223"/>
        <v>42095.165972222225</v>
      </c>
    </row>
    <row r="3549" spans="1:20" ht="45" hidden="1" x14ac:dyDescent="0.25">
      <c r="A3549" s="10">
        <v>3547</v>
      </c>
      <c r="B3549" s="1" t="s">
        <v>3546</v>
      </c>
      <c r="C3549" s="1" t="s">
        <v>7657</v>
      </c>
      <c r="D3549" s="3">
        <v>35000</v>
      </c>
      <c r="E3549" s="4">
        <v>10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0</v>
      </c>
      <c r="P3549">
        <f t="shared" si="221"/>
        <v>0.03</v>
      </c>
      <c r="Q3549" s="12" t="s">
        <v>8315</v>
      </c>
      <c r="R3549" t="s">
        <v>8316</v>
      </c>
      <c r="S3549" s="14">
        <f t="shared" si="222"/>
        <v>42480.078715277778</v>
      </c>
      <c r="T3549" s="14">
        <f t="shared" si="223"/>
        <v>42504.165972222225</v>
      </c>
    </row>
    <row r="3550" spans="1:20" ht="45" hidden="1" x14ac:dyDescent="0.25">
      <c r="A3550" s="10">
        <v>3548</v>
      </c>
      <c r="B3550" s="1" t="s">
        <v>3547</v>
      </c>
      <c r="C3550" s="1" t="s">
        <v>7658</v>
      </c>
      <c r="D3550" s="3">
        <v>2100</v>
      </c>
      <c r="E3550" s="4">
        <v>5116.18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244</v>
      </c>
      <c r="P3550">
        <f t="shared" si="221"/>
        <v>393.55</v>
      </c>
      <c r="Q3550" s="12" t="s">
        <v>8315</v>
      </c>
      <c r="R3550" t="s">
        <v>8316</v>
      </c>
      <c r="S3550" s="14">
        <f t="shared" si="222"/>
        <v>42411.942291666666</v>
      </c>
      <c r="T3550" s="14">
        <f t="shared" si="223"/>
        <v>42434.041666666672</v>
      </c>
    </row>
    <row r="3551" spans="1:20" ht="60" hidden="1" x14ac:dyDescent="0.25">
      <c r="A3551" s="10">
        <v>3549</v>
      </c>
      <c r="B3551" s="1" t="s">
        <v>3548</v>
      </c>
      <c r="C3551" s="1" t="s">
        <v>7659</v>
      </c>
      <c r="D3551" s="3">
        <v>1000</v>
      </c>
      <c r="E3551" s="4">
        <v>15650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1565</v>
      </c>
      <c r="P3551">
        <f t="shared" si="221"/>
        <v>372.62</v>
      </c>
      <c r="Q3551" s="12" t="s">
        <v>8315</v>
      </c>
      <c r="R3551" t="s">
        <v>8316</v>
      </c>
      <c r="S3551" s="14">
        <f t="shared" si="222"/>
        <v>42223.394363425927</v>
      </c>
      <c r="T3551" s="14">
        <f t="shared" si="223"/>
        <v>42251.394363425927</v>
      </c>
    </row>
    <row r="3552" spans="1:20" ht="60" hidden="1" x14ac:dyDescent="0.25">
      <c r="A3552" s="10">
        <v>3550</v>
      </c>
      <c r="B3552" s="1" t="s">
        <v>3549</v>
      </c>
      <c r="C3552" s="1" t="s">
        <v>7660</v>
      </c>
      <c r="D3552" s="3">
        <v>2500</v>
      </c>
      <c r="E3552" s="4">
        <v>4673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187</v>
      </c>
      <c r="P3552">
        <f t="shared" si="221"/>
        <v>73.02</v>
      </c>
      <c r="Q3552" s="12" t="s">
        <v>8315</v>
      </c>
      <c r="R3552" t="s">
        <v>8316</v>
      </c>
      <c r="S3552" s="14">
        <f t="shared" si="222"/>
        <v>42462.893495370372</v>
      </c>
      <c r="T3552" s="14">
        <f t="shared" si="223"/>
        <v>42492.893495370372</v>
      </c>
    </row>
    <row r="3553" spans="1:20" ht="60" hidden="1" x14ac:dyDescent="0.25">
      <c r="A3553" s="10">
        <v>3551</v>
      </c>
      <c r="B3553" s="1" t="s">
        <v>3550</v>
      </c>
      <c r="C3553" s="1" t="s">
        <v>7661</v>
      </c>
      <c r="D3553" s="3">
        <v>1500</v>
      </c>
      <c r="E3553" s="4">
        <v>8815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588</v>
      </c>
      <c r="P3553">
        <f t="shared" si="221"/>
        <v>352.6</v>
      </c>
      <c r="Q3553" s="12" t="s">
        <v>8315</v>
      </c>
      <c r="R3553" t="s">
        <v>8316</v>
      </c>
      <c r="S3553" s="14">
        <f t="shared" si="222"/>
        <v>41753.515856481477</v>
      </c>
      <c r="T3553" s="14">
        <f t="shared" si="223"/>
        <v>41781.921527777777</v>
      </c>
    </row>
    <row r="3554" spans="1:20" ht="60" hidden="1" x14ac:dyDescent="0.25">
      <c r="A3554" s="10">
        <v>3552</v>
      </c>
      <c r="B3554" s="1" t="s">
        <v>3551</v>
      </c>
      <c r="C3554" s="1" t="s">
        <v>7662</v>
      </c>
      <c r="D3554" s="3">
        <v>773</v>
      </c>
      <c r="E3554" s="4">
        <v>20398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2639</v>
      </c>
      <c r="P3554">
        <f t="shared" si="221"/>
        <v>1019.9</v>
      </c>
      <c r="Q3554" s="12" t="s">
        <v>8315</v>
      </c>
      <c r="R3554" t="s">
        <v>8316</v>
      </c>
      <c r="S3554" s="14">
        <f t="shared" si="222"/>
        <v>41788.587083333332</v>
      </c>
      <c r="T3554" s="14">
        <f t="shared" si="223"/>
        <v>41818.587083333332</v>
      </c>
    </row>
    <row r="3555" spans="1:20" ht="60" hidden="1" x14ac:dyDescent="0.25">
      <c r="A3555" s="10">
        <v>3553</v>
      </c>
      <c r="B3555" s="1" t="s">
        <v>3552</v>
      </c>
      <c r="C3555" s="1" t="s">
        <v>7663</v>
      </c>
      <c r="D3555" s="3">
        <v>5500</v>
      </c>
      <c r="E3555" s="4">
        <v>1261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23</v>
      </c>
      <c r="P3555">
        <f t="shared" si="221"/>
        <v>12.13</v>
      </c>
      <c r="Q3555" s="12" t="s">
        <v>8315</v>
      </c>
      <c r="R3555" t="s">
        <v>8316</v>
      </c>
      <c r="S3555" s="14">
        <f t="shared" si="222"/>
        <v>42196.028703703705</v>
      </c>
      <c r="T3555" s="14">
        <f t="shared" si="223"/>
        <v>42228</v>
      </c>
    </row>
    <row r="3556" spans="1:20" ht="45" hidden="1" x14ac:dyDescent="0.25">
      <c r="A3556" s="10">
        <v>3554</v>
      </c>
      <c r="B3556" s="1" t="s">
        <v>3553</v>
      </c>
      <c r="C3556" s="1" t="s">
        <v>7664</v>
      </c>
      <c r="D3556" s="3">
        <v>5000</v>
      </c>
      <c r="E3556" s="4">
        <v>1884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38</v>
      </c>
      <c r="P3556">
        <f t="shared" si="221"/>
        <v>35.549999999999997</v>
      </c>
      <c r="Q3556" s="12" t="s">
        <v>8315</v>
      </c>
      <c r="R3556" t="s">
        <v>8316</v>
      </c>
      <c r="S3556" s="14">
        <f t="shared" si="222"/>
        <v>42016.050451388888</v>
      </c>
      <c r="T3556" s="14">
        <f t="shared" si="223"/>
        <v>42046.708333333328</v>
      </c>
    </row>
    <row r="3557" spans="1:20" ht="60" hidden="1" x14ac:dyDescent="0.25">
      <c r="A3557" s="10">
        <v>3555</v>
      </c>
      <c r="B3557" s="1" t="s">
        <v>3554</v>
      </c>
      <c r="C3557" s="1" t="s">
        <v>7665</v>
      </c>
      <c r="D3557" s="3">
        <v>2400</v>
      </c>
      <c r="E3557" s="4">
        <v>5016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209</v>
      </c>
      <c r="P3557">
        <f t="shared" si="221"/>
        <v>358.29</v>
      </c>
      <c r="Q3557" s="12" t="s">
        <v>8315</v>
      </c>
      <c r="R3557" t="s">
        <v>8316</v>
      </c>
      <c r="S3557" s="14">
        <f t="shared" si="222"/>
        <v>42661.442060185189</v>
      </c>
      <c r="T3557" s="14">
        <f t="shared" si="223"/>
        <v>42691.483726851846</v>
      </c>
    </row>
    <row r="3558" spans="1:20" ht="60" hidden="1" x14ac:dyDescent="0.25">
      <c r="A3558" s="10">
        <v>3556</v>
      </c>
      <c r="B3558" s="1" t="s">
        <v>3555</v>
      </c>
      <c r="C3558" s="1" t="s">
        <v>7666</v>
      </c>
      <c r="D3558" s="3">
        <v>2200</v>
      </c>
      <c r="E3558" s="4">
        <v>5087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231</v>
      </c>
      <c r="P3558">
        <f t="shared" si="221"/>
        <v>254.35</v>
      </c>
      <c r="Q3558" s="12" t="s">
        <v>8315</v>
      </c>
      <c r="R3558" t="s">
        <v>8316</v>
      </c>
      <c r="S3558" s="14">
        <f t="shared" si="222"/>
        <v>41808.649583333332</v>
      </c>
      <c r="T3558" s="14">
        <f t="shared" si="223"/>
        <v>41868.649583333332</v>
      </c>
    </row>
    <row r="3559" spans="1:20" ht="60" hidden="1" x14ac:dyDescent="0.25">
      <c r="A3559" s="10">
        <v>3557</v>
      </c>
      <c r="B3559" s="1" t="s">
        <v>3556</v>
      </c>
      <c r="C3559" s="1" t="s">
        <v>7667</v>
      </c>
      <c r="D3559" s="3">
        <v>100000</v>
      </c>
      <c r="E3559" s="4">
        <v>0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0</v>
      </c>
      <c r="P3559">
        <f t="shared" si="221"/>
        <v>0</v>
      </c>
      <c r="Q3559" s="12" t="s">
        <v>8315</v>
      </c>
      <c r="R3559" t="s">
        <v>8316</v>
      </c>
      <c r="S3559" s="14">
        <f t="shared" si="222"/>
        <v>41730.276747685188</v>
      </c>
      <c r="T3559" s="14">
        <f t="shared" si="223"/>
        <v>41764.276747685188</v>
      </c>
    </row>
    <row r="3560" spans="1:20" ht="45" hidden="1" x14ac:dyDescent="0.25">
      <c r="A3560" s="10">
        <v>3558</v>
      </c>
      <c r="B3560" s="1" t="s">
        <v>3557</v>
      </c>
      <c r="C3560" s="1" t="s">
        <v>7668</v>
      </c>
      <c r="D3560" s="3">
        <v>350</v>
      </c>
      <c r="E3560" s="4">
        <v>57754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16501</v>
      </c>
      <c r="P3560">
        <f t="shared" si="221"/>
        <v>2625.18</v>
      </c>
      <c r="Q3560" s="12" t="s">
        <v>8315</v>
      </c>
      <c r="R3560" t="s">
        <v>8316</v>
      </c>
      <c r="S3560" s="14">
        <f t="shared" si="222"/>
        <v>42139.816840277781</v>
      </c>
      <c r="T3560" s="14">
        <f t="shared" si="223"/>
        <v>42181.875</v>
      </c>
    </row>
    <row r="3561" spans="1:20" ht="60" hidden="1" x14ac:dyDescent="0.25">
      <c r="A3561" s="10">
        <v>3559</v>
      </c>
      <c r="B3561" s="1" t="s">
        <v>3558</v>
      </c>
      <c r="C3561" s="1" t="s">
        <v>7669</v>
      </c>
      <c r="D3561" s="3">
        <v>1000</v>
      </c>
      <c r="E3561" s="4">
        <v>15651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1565</v>
      </c>
      <c r="P3561">
        <f t="shared" si="221"/>
        <v>652.13</v>
      </c>
      <c r="Q3561" s="12" t="s">
        <v>8315</v>
      </c>
      <c r="R3561" t="s">
        <v>8316</v>
      </c>
      <c r="S3561" s="14">
        <f t="shared" si="222"/>
        <v>42194.096157407403</v>
      </c>
      <c r="T3561" s="14">
        <f t="shared" si="223"/>
        <v>42216.373611111107</v>
      </c>
    </row>
    <row r="3562" spans="1:20" ht="60" hidden="1" x14ac:dyDescent="0.25">
      <c r="A3562" s="10">
        <v>3560</v>
      </c>
      <c r="B3562" s="1" t="s">
        <v>3559</v>
      </c>
      <c r="C3562" s="1" t="s">
        <v>7670</v>
      </c>
      <c r="D3562" s="3">
        <v>3200</v>
      </c>
      <c r="E3562" s="4">
        <v>2929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92</v>
      </c>
      <c r="P3562">
        <f t="shared" si="221"/>
        <v>39.58</v>
      </c>
      <c r="Q3562" s="12" t="s">
        <v>8315</v>
      </c>
      <c r="R3562" t="s">
        <v>8316</v>
      </c>
      <c r="S3562" s="14">
        <f t="shared" si="222"/>
        <v>42115.889652777783</v>
      </c>
      <c r="T3562" s="14">
        <f t="shared" si="223"/>
        <v>42151.114583333328</v>
      </c>
    </row>
    <row r="3563" spans="1:20" ht="120" hidden="1" x14ac:dyDescent="0.25">
      <c r="A3563" s="10">
        <v>3561</v>
      </c>
      <c r="B3563" s="1" t="s">
        <v>3560</v>
      </c>
      <c r="C3563" s="1" t="s">
        <v>7671</v>
      </c>
      <c r="D3563" s="3">
        <v>2500</v>
      </c>
      <c r="E3563" s="4">
        <v>4678.5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187</v>
      </c>
      <c r="P3563">
        <f t="shared" si="221"/>
        <v>86.64</v>
      </c>
      <c r="Q3563" s="12" t="s">
        <v>8315</v>
      </c>
      <c r="R3563" t="s">
        <v>8316</v>
      </c>
      <c r="S3563" s="14">
        <f t="shared" si="222"/>
        <v>42203.680300925931</v>
      </c>
      <c r="T3563" s="14">
        <f t="shared" si="223"/>
        <v>42221.774999999994</v>
      </c>
    </row>
    <row r="3564" spans="1:20" ht="60" hidden="1" x14ac:dyDescent="0.25">
      <c r="A3564" s="10">
        <v>3562</v>
      </c>
      <c r="B3564" s="1" t="s">
        <v>3561</v>
      </c>
      <c r="C3564" s="1" t="s">
        <v>7672</v>
      </c>
      <c r="D3564" s="3">
        <v>315</v>
      </c>
      <c r="E3564" s="4">
        <v>60175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19103</v>
      </c>
      <c r="P3564">
        <f t="shared" si="221"/>
        <v>1941.13</v>
      </c>
      <c r="Q3564" s="12" t="s">
        <v>8315</v>
      </c>
      <c r="R3564" t="s">
        <v>8316</v>
      </c>
      <c r="S3564" s="14">
        <f t="shared" si="222"/>
        <v>42433.761886574073</v>
      </c>
      <c r="T3564" s="14">
        <f t="shared" si="223"/>
        <v>42442.916666666672</v>
      </c>
    </row>
    <row r="3565" spans="1:20" ht="60" hidden="1" x14ac:dyDescent="0.25">
      <c r="A3565" s="10">
        <v>3563</v>
      </c>
      <c r="B3565" s="1" t="s">
        <v>3562</v>
      </c>
      <c r="C3565" s="1" t="s">
        <v>7673</v>
      </c>
      <c r="D3565" s="3">
        <v>500</v>
      </c>
      <c r="E3565" s="4">
        <v>40404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8081</v>
      </c>
      <c r="P3565">
        <f t="shared" si="221"/>
        <v>1616.16</v>
      </c>
      <c r="Q3565" s="12" t="s">
        <v>8315</v>
      </c>
      <c r="R3565" t="s">
        <v>8316</v>
      </c>
      <c r="S3565" s="14">
        <f t="shared" si="222"/>
        <v>42555.671944444446</v>
      </c>
      <c r="T3565" s="14">
        <f t="shared" si="223"/>
        <v>42583.791666666672</v>
      </c>
    </row>
    <row r="3566" spans="1:20" ht="45" hidden="1" x14ac:dyDescent="0.25">
      <c r="A3566" s="10">
        <v>3564</v>
      </c>
      <c r="B3566" s="1" t="s">
        <v>3563</v>
      </c>
      <c r="C3566" s="1" t="s">
        <v>7674</v>
      </c>
      <c r="D3566" s="3">
        <v>1000</v>
      </c>
      <c r="E3566" s="4">
        <v>15673.44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1567</v>
      </c>
      <c r="P3566">
        <f t="shared" si="221"/>
        <v>921.97</v>
      </c>
      <c r="Q3566" s="12" t="s">
        <v>8315</v>
      </c>
      <c r="R3566" t="s">
        <v>8316</v>
      </c>
      <c r="S3566" s="14">
        <f t="shared" si="222"/>
        <v>42236.623252314821</v>
      </c>
      <c r="T3566" s="14">
        <f t="shared" si="223"/>
        <v>42282.666666666672</v>
      </c>
    </row>
    <row r="3567" spans="1:20" ht="60" hidden="1" x14ac:dyDescent="0.25">
      <c r="A3567" s="10">
        <v>3565</v>
      </c>
      <c r="B3567" s="1" t="s">
        <v>3564</v>
      </c>
      <c r="C3567" s="1" t="s">
        <v>7675</v>
      </c>
      <c r="D3567" s="3">
        <v>900</v>
      </c>
      <c r="E3567" s="4">
        <v>17914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1990</v>
      </c>
      <c r="P3567">
        <f t="shared" si="221"/>
        <v>1492.83</v>
      </c>
      <c r="Q3567" s="12" t="s">
        <v>8315</v>
      </c>
      <c r="R3567" t="s">
        <v>8316</v>
      </c>
      <c r="S3567" s="14">
        <f t="shared" si="222"/>
        <v>41974.743148148147</v>
      </c>
      <c r="T3567" s="14">
        <f t="shared" si="223"/>
        <v>42004.743148148147</v>
      </c>
    </row>
    <row r="3568" spans="1:20" ht="60" hidden="1" x14ac:dyDescent="0.25">
      <c r="A3568" s="10">
        <v>3566</v>
      </c>
      <c r="B3568" s="1" t="s">
        <v>3565</v>
      </c>
      <c r="C3568" s="1" t="s">
        <v>7676</v>
      </c>
      <c r="D3568" s="3">
        <v>2000</v>
      </c>
      <c r="E3568" s="4">
        <v>6210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311</v>
      </c>
      <c r="P3568">
        <f t="shared" si="221"/>
        <v>163.41999999999999</v>
      </c>
      <c r="Q3568" s="12" t="s">
        <v>8315</v>
      </c>
      <c r="R3568" t="s">
        <v>8316</v>
      </c>
      <c r="S3568" s="14">
        <f t="shared" si="222"/>
        <v>41997.507905092592</v>
      </c>
      <c r="T3568" s="14">
        <f t="shared" si="223"/>
        <v>42027.507905092592</v>
      </c>
    </row>
    <row r="3569" spans="1:20" ht="60" hidden="1" x14ac:dyDescent="0.25">
      <c r="A3569" s="10">
        <v>3567</v>
      </c>
      <c r="B3569" s="1" t="s">
        <v>3566</v>
      </c>
      <c r="C3569" s="1" t="s">
        <v>7677</v>
      </c>
      <c r="D3569" s="3">
        <v>1000</v>
      </c>
      <c r="E3569" s="4">
        <v>15677.5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1568</v>
      </c>
      <c r="P3569">
        <f t="shared" si="221"/>
        <v>382.38</v>
      </c>
      <c r="Q3569" s="12" t="s">
        <v>8315</v>
      </c>
      <c r="R3569" t="s">
        <v>8316</v>
      </c>
      <c r="S3569" s="14">
        <f t="shared" si="222"/>
        <v>42135.810694444444</v>
      </c>
      <c r="T3569" s="14">
        <f t="shared" si="223"/>
        <v>42165.810694444444</v>
      </c>
    </row>
    <row r="3570" spans="1:20" ht="45" hidden="1" x14ac:dyDescent="0.25">
      <c r="A3570" s="10">
        <v>3568</v>
      </c>
      <c r="B3570" s="1" t="s">
        <v>3567</v>
      </c>
      <c r="C3570" s="1" t="s">
        <v>7678</v>
      </c>
      <c r="D3570" s="3">
        <v>1000</v>
      </c>
      <c r="E3570" s="4">
        <v>15696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1570</v>
      </c>
      <c r="P3570">
        <f t="shared" si="221"/>
        <v>826.11</v>
      </c>
      <c r="Q3570" s="12" t="s">
        <v>8315</v>
      </c>
      <c r="R3570" t="s">
        <v>8316</v>
      </c>
      <c r="S3570" s="14">
        <f t="shared" si="222"/>
        <v>41869.740671296298</v>
      </c>
      <c r="T3570" s="14">
        <f t="shared" si="223"/>
        <v>41899.740671296298</v>
      </c>
    </row>
    <row r="3571" spans="1:20" ht="45" hidden="1" x14ac:dyDescent="0.25">
      <c r="A3571" s="10">
        <v>3569</v>
      </c>
      <c r="B3571" s="1" t="s">
        <v>3568</v>
      </c>
      <c r="C3571" s="1" t="s">
        <v>7679</v>
      </c>
      <c r="D3571" s="3">
        <v>5000</v>
      </c>
      <c r="E3571" s="4">
        <v>1888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38</v>
      </c>
      <c r="P3571">
        <f t="shared" si="221"/>
        <v>46.05</v>
      </c>
      <c r="Q3571" s="12" t="s">
        <v>8315</v>
      </c>
      <c r="R3571" t="s">
        <v>8316</v>
      </c>
      <c r="S3571" s="14">
        <f t="shared" si="222"/>
        <v>41982.688611111109</v>
      </c>
      <c r="T3571" s="14">
        <f t="shared" si="223"/>
        <v>42012.688611111109</v>
      </c>
    </row>
    <row r="3572" spans="1:20" ht="45" hidden="1" x14ac:dyDescent="0.25">
      <c r="A3572" s="10">
        <v>3570</v>
      </c>
      <c r="B3572" s="1" t="s">
        <v>3569</v>
      </c>
      <c r="C3572" s="1" t="s">
        <v>7680</v>
      </c>
      <c r="D3572" s="3">
        <v>2000</v>
      </c>
      <c r="E3572" s="4">
        <v>6215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311</v>
      </c>
      <c r="P3572">
        <f t="shared" si="221"/>
        <v>239.04</v>
      </c>
      <c r="Q3572" s="12" t="s">
        <v>8315</v>
      </c>
      <c r="R3572" t="s">
        <v>8316</v>
      </c>
      <c r="S3572" s="14">
        <f t="shared" si="222"/>
        <v>41976.331979166673</v>
      </c>
      <c r="T3572" s="14">
        <f t="shared" si="223"/>
        <v>42004.291666666672</v>
      </c>
    </row>
    <row r="3573" spans="1:20" ht="45" hidden="1" x14ac:dyDescent="0.25">
      <c r="A3573" s="10">
        <v>3571</v>
      </c>
      <c r="B3573" s="1" t="s">
        <v>3570</v>
      </c>
      <c r="C3573" s="1" t="s">
        <v>7681</v>
      </c>
      <c r="D3573" s="3">
        <v>1500</v>
      </c>
      <c r="E3573" s="4">
        <v>8827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588</v>
      </c>
      <c r="P3573">
        <f t="shared" si="221"/>
        <v>353.08</v>
      </c>
      <c r="Q3573" s="12" t="s">
        <v>8315</v>
      </c>
      <c r="R3573" t="s">
        <v>8316</v>
      </c>
      <c r="S3573" s="14">
        <f t="shared" si="222"/>
        <v>41912.858946759261</v>
      </c>
      <c r="T3573" s="14">
        <f t="shared" si="223"/>
        <v>41942.858946759261</v>
      </c>
    </row>
    <row r="3574" spans="1:20" ht="30" hidden="1" x14ac:dyDescent="0.25">
      <c r="A3574" s="10">
        <v>3572</v>
      </c>
      <c r="B3574" s="1" t="s">
        <v>3571</v>
      </c>
      <c r="C3574" s="1" t="s">
        <v>7682</v>
      </c>
      <c r="D3574" s="3">
        <v>500</v>
      </c>
      <c r="E3574" s="4">
        <v>40502.99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8101</v>
      </c>
      <c r="P3574">
        <f t="shared" si="221"/>
        <v>4500.33</v>
      </c>
      <c r="Q3574" s="12" t="s">
        <v>8315</v>
      </c>
      <c r="R3574" t="s">
        <v>8316</v>
      </c>
      <c r="S3574" s="14">
        <f t="shared" si="222"/>
        <v>42146.570393518516</v>
      </c>
      <c r="T3574" s="14">
        <f t="shared" si="223"/>
        <v>42176.570393518516</v>
      </c>
    </row>
    <row r="3575" spans="1:20" ht="45" hidden="1" x14ac:dyDescent="0.25">
      <c r="A3575" s="10">
        <v>3573</v>
      </c>
      <c r="B3575" s="1" t="s">
        <v>3572</v>
      </c>
      <c r="C3575" s="1" t="s">
        <v>7683</v>
      </c>
      <c r="D3575" s="3">
        <v>3000</v>
      </c>
      <c r="E3575" s="4">
        <v>3432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114</v>
      </c>
      <c r="P3575">
        <f t="shared" si="221"/>
        <v>44</v>
      </c>
      <c r="Q3575" s="12" t="s">
        <v>8315</v>
      </c>
      <c r="R3575" t="s">
        <v>8316</v>
      </c>
      <c r="S3575" s="14">
        <f t="shared" si="222"/>
        <v>41921.375532407408</v>
      </c>
      <c r="T3575" s="14">
        <f t="shared" si="223"/>
        <v>41951.417199074072</v>
      </c>
    </row>
    <row r="3576" spans="1:20" ht="60" hidden="1" x14ac:dyDescent="0.25">
      <c r="A3576" s="10">
        <v>3574</v>
      </c>
      <c r="B3576" s="1" t="s">
        <v>3573</v>
      </c>
      <c r="C3576" s="1" t="s">
        <v>7684</v>
      </c>
      <c r="D3576" s="3">
        <v>5800</v>
      </c>
      <c r="E3576" s="4">
        <v>1200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21</v>
      </c>
      <c r="P3576">
        <f t="shared" si="221"/>
        <v>26.67</v>
      </c>
      <c r="Q3576" s="12" t="s">
        <v>8315</v>
      </c>
      <c r="R3576" t="s">
        <v>8316</v>
      </c>
      <c r="S3576" s="14">
        <f t="shared" si="222"/>
        <v>41926.942685185182</v>
      </c>
      <c r="T3576" s="14">
        <f t="shared" si="223"/>
        <v>41956.984351851846</v>
      </c>
    </row>
    <row r="3577" spans="1:20" ht="60" hidden="1" x14ac:dyDescent="0.25">
      <c r="A3577" s="10">
        <v>3575</v>
      </c>
      <c r="B3577" s="1" t="s">
        <v>3574</v>
      </c>
      <c r="C3577" s="1" t="s">
        <v>7685</v>
      </c>
      <c r="D3577" s="3">
        <v>10000</v>
      </c>
      <c r="E3577" s="4">
        <v>553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6</v>
      </c>
      <c r="P3577">
        <f t="shared" si="221"/>
        <v>5.42</v>
      </c>
      <c r="Q3577" s="12" t="s">
        <v>8315</v>
      </c>
      <c r="R3577" t="s">
        <v>8316</v>
      </c>
      <c r="S3577" s="14">
        <f t="shared" si="222"/>
        <v>42561.783877314811</v>
      </c>
      <c r="T3577" s="14">
        <f t="shared" si="223"/>
        <v>42593.165972222225</v>
      </c>
    </row>
    <row r="3578" spans="1:20" ht="45" hidden="1" x14ac:dyDescent="0.25">
      <c r="A3578" s="10">
        <v>3576</v>
      </c>
      <c r="B3578" s="1" t="s">
        <v>3575</v>
      </c>
      <c r="C3578" s="1" t="s">
        <v>7686</v>
      </c>
      <c r="D3578" s="3">
        <v>100</v>
      </c>
      <c r="E3578" s="4">
        <v>210171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210171</v>
      </c>
      <c r="P3578">
        <f t="shared" si="221"/>
        <v>42034.2</v>
      </c>
      <c r="Q3578" s="12" t="s">
        <v>8315</v>
      </c>
      <c r="R3578" t="s">
        <v>8316</v>
      </c>
      <c r="S3578" s="14">
        <f t="shared" si="222"/>
        <v>42649.54923611111</v>
      </c>
      <c r="T3578" s="14">
        <f t="shared" si="223"/>
        <v>42709.590902777782</v>
      </c>
    </row>
    <row r="3579" spans="1:20" ht="45" hidden="1" x14ac:dyDescent="0.25">
      <c r="A3579" s="10">
        <v>3577</v>
      </c>
      <c r="B3579" s="1" t="s">
        <v>3576</v>
      </c>
      <c r="C3579" s="1" t="s">
        <v>7687</v>
      </c>
      <c r="D3579" s="3">
        <v>600</v>
      </c>
      <c r="E3579" s="4">
        <v>26619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4437</v>
      </c>
      <c r="P3579">
        <f t="shared" si="221"/>
        <v>985.89</v>
      </c>
      <c r="Q3579" s="12" t="s">
        <v>8315</v>
      </c>
      <c r="R3579" t="s">
        <v>8316</v>
      </c>
      <c r="S3579" s="14">
        <f t="shared" si="222"/>
        <v>42093.786840277782</v>
      </c>
      <c r="T3579" s="14">
        <f t="shared" si="223"/>
        <v>42120.26944444445</v>
      </c>
    </row>
    <row r="3580" spans="1:20" ht="45" hidden="1" x14ac:dyDescent="0.25">
      <c r="A3580" s="10">
        <v>3578</v>
      </c>
      <c r="B3580" s="1" t="s">
        <v>3577</v>
      </c>
      <c r="C3580" s="1" t="s">
        <v>7688</v>
      </c>
      <c r="D3580" s="3">
        <v>1500</v>
      </c>
      <c r="E3580" s="4">
        <v>8832.49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589</v>
      </c>
      <c r="P3580">
        <f t="shared" si="221"/>
        <v>238.72</v>
      </c>
      <c r="Q3580" s="12" t="s">
        <v>8315</v>
      </c>
      <c r="R3580" t="s">
        <v>8316</v>
      </c>
      <c r="S3580" s="14">
        <f t="shared" si="222"/>
        <v>42460.733530092592</v>
      </c>
      <c r="T3580" s="14">
        <f t="shared" si="223"/>
        <v>42490.733530092592</v>
      </c>
    </row>
    <row r="3581" spans="1:20" ht="60" hidden="1" x14ac:dyDescent="0.25">
      <c r="A3581" s="10">
        <v>3579</v>
      </c>
      <c r="B3581" s="1" t="s">
        <v>3578</v>
      </c>
      <c r="C3581" s="1" t="s">
        <v>7689</v>
      </c>
      <c r="D3581" s="3">
        <v>500</v>
      </c>
      <c r="E3581" s="4">
        <v>40594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8119</v>
      </c>
      <c r="P3581">
        <f t="shared" si="221"/>
        <v>2899.57</v>
      </c>
      <c r="Q3581" s="12" t="s">
        <v>8315</v>
      </c>
      <c r="R3581" t="s">
        <v>8316</v>
      </c>
      <c r="S3581" s="14">
        <f t="shared" si="222"/>
        <v>42430.762222222227</v>
      </c>
      <c r="T3581" s="14">
        <f t="shared" si="223"/>
        <v>42460.720555555556</v>
      </c>
    </row>
    <row r="3582" spans="1:20" ht="45" hidden="1" x14ac:dyDescent="0.25">
      <c r="A3582" s="10">
        <v>3580</v>
      </c>
      <c r="B3582" s="1" t="s">
        <v>3579</v>
      </c>
      <c r="C3582" s="1" t="s">
        <v>7690</v>
      </c>
      <c r="D3582" s="3">
        <v>900</v>
      </c>
      <c r="E3582" s="4">
        <v>18066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2007</v>
      </c>
      <c r="P3582">
        <f t="shared" si="221"/>
        <v>669.11</v>
      </c>
      <c r="Q3582" s="12" t="s">
        <v>8315</v>
      </c>
      <c r="R3582" t="s">
        <v>8316</v>
      </c>
      <c r="S3582" s="14">
        <f t="shared" si="222"/>
        <v>42026.176180555558</v>
      </c>
      <c r="T3582" s="14">
        <f t="shared" si="223"/>
        <v>42064.207638888889</v>
      </c>
    </row>
    <row r="3583" spans="1:20" ht="60" hidden="1" x14ac:dyDescent="0.25">
      <c r="A3583" s="10">
        <v>3581</v>
      </c>
      <c r="B3583" s="1" t="s">
        <v>3580</v>
      </c>
      <c r="C3583" s="1" t="s">
        <v>7691</v>
      </c>
      <c r="D3583" s="3">
        <v>1500</v>
      </c>
      <c r="E3583" s="4">
        <v>8837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589</v>
      </c>
      <c r="P3583">
        <f t="shared" si="221"/>
        <v>196.38</v>
      </c>
      <c r="Q3583" s="12" t="s">
        <v>8315</v>
      </c>
      <c r="R3583" t="s">
        <v>8316</v>
      </c>
      <c r="S3583" s="14">
        <f t="shared" si="222"/>
        <v>41836.471180555556</v>
      </c>
      <c r="T3583" s="14">
        <f t="shared" si="223"/>
        <v>41850.471180555556</v>
      </c>
    </row>
    <row r="3584" spans="1:20" ht="45" hidden="1" x14ac:dyDescent="0.25">
      <c r="A3584" s="10">
        <v>3582</v>
      </c>
      <c r="B3584" s="1" t="s">
        <v>3581</v>
      </c>
      <c r="C3584" s="1" t="s">
        <v>7692</v>
      </c>
      <c r="D3584" s="3">
        <v>1000</v>
      </c>
      <c r="E3584" s="4">
        <v>15700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1570</v>
      </c>
      <c r="P3584">
        <f t="shared" si="221"/>
        <v>320.41000000000003</v>
      </c>
      <c r="Q3584" s="12" t="s">
        <v>8315</v>
      </c>
      <c r="R3584" t="s">
        <v>8316</v>
      </c>
      <c r="S3584" s="14">
        <f t="shared" si="222"/>
        <v>42451.095856481479</v>
      </c>
      <c r="T3584" s="14">
        <f t="shared" si="223"/>
        <v>42465.095856481479</v>
      </c>
    </row>
    <row r="3585" spans="1:20" ht="60" hidden="1" x14ac:dyDescent="0.25">
      <c r="A3585" s="10">
        <v>3583</v>
      </c>
      <c r="B3585" s="1" t="s">
        <v>3582</v>
      </c>
      <c r="C3585" s="1" t="s">
        <v>7693</v>
      </c>
      <c r="D3585" s="3">
        <v>3000</v>
      </c>
      <c r="E3585" s="4">
        <v>3440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115</v>
      </c>
      <c r="P3585">
        <f t="shared" si="221"/>
        <v>143.33000000000001</v>
      </c>
      <c r="Q3585" s="12" t="s">
        <v>8315</v>
      </c>
      <c r="R3585" t="s">
        <v>8316</v>
      </c>
      <c r="S3585" s="14">
        <f t="shared" si="222"/>
        <v>42418.425983796296</v>
      </c>
      <c r="T3585" s="14">
        <f t="shared" si="223"/>
        <v>42478.384317129632</v>
      </c>
    </row>
    <row r="3586" spans="1:20" ht="90" hidden="1" x14ac:dyDescent="0.25">
      <c r="A3586" s="10">
        <v>3584</v>
      </c>
      <c r="B3586" s="1" t="s">
        <v>3583</v>
      </c>
      <c r="C3586" s="1" t="s">
        <v>7694</v>
      </c>
      <c r="D3586" s="3">
        <v>3000</v>
      </c>
      <c r="E3586" s="4">
        <v>3441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115</v>
      </c>
      <c r="P3586">
        <f t="shared" si="221"/>
        <v>30.72</v>
      </c>
      <c r="Q3586" s="12" t="s">
        <v>8315</v>
      </c>
      <c r="R3586" t="s">
        <v>8316</v>
      </c>
      <c r="S3586" s="14">
        <f t="shared" si="222"/>
        <v>42168.316481481481</v>
      </c>
      <c r="T3586" s="14">
        <f t="shared" si="223"/>
        <v>42198.316481481481</v>
      </c>
    </row>
    <row r="3587" spans="1:20" ht="45" hidden="1" x14ac:dyDescent="0.25">
      <c r="A3587" s="10">
        <v>3585</v>
      </c>
      <c r="B3587" s="1" t="s">
        <v>3584</v>
      </c>
      <c r="C3587" s="1" t="s">
        <v>7695</v>
      </c>
      <c r="D3587" s="3">
        <v>3400</v>
      </c>
      <c r="E3587" s="4">
        <v>2755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81</v>
      </c>
      <c r="P3587">
        <f t="shared" ref="P3587:P3650" si="225">IFERROR(ROUND(E3587/L3587,2),0)</f>
        <v>119.78</v>
      </c>
      <c r="Q3587" s="12" t="s">
        <v>8315</v>
      </c>
      <c r="R3587" t="s">
        <v>8316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30" hidden="1" x14ac:dyDescent="0.25">
      <c r="A3588" s="10">
        <v>3586</v>
      </c>
      <c r="B3588" s="1" t="s">
        <v>3585</v>
      </c>
      <c r="C3588" s="1" t="s">
        <v>7696</v>
      </c>
      <c r="D3588" s="3">
        <v>7500</v>
      </c>
      <c r="E3588" s="4">
        <v>898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12</v>
      </c>
      <c r="P3588">
        <f t="shared" si="225"/>
        <v>16.63</v>
      </c>
      <c r="Q3588" s="12" t="s">
        <v>8315</v>
      </c>
      <c r="R3588" t="s">
        <v>8316</v>
      </c>
      <c r="S3588" s="14">
        <f t="shared" si="226"/>
        <v>42576.697569444441</v>
      </c>
      <c r="T3588" s="14">
        <f t="shared" si="227"/>
        <v>42636.697569444441</v>
      </c>
    </row>
    <row r="3589" spans="1:20" ht="45" hidden="1" x14ac:dyDescent="0.25">
      <c r="A3589" s="10">
        <v>3587</v>
      </c>
      <c r="B3589" s="1" t="s">
        <v>3586</v>
      </c>
      <c r="C3589" s="1" t="s">
        <v>7697</v>
      </c>
      <c r="D3589" s="3">
        <v>500</v>
      </c>
      <c r="E3589" s="4">
        <v>40690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8138</v>
      </c>
      <c r="P3589">
        <f t="shared" si="225"/>
        <v>1453.21</v>
      </c>
      <c r="Q3589" s="12" t="s">
        <v>8315</v>
      </c>
      <c r="R3589" t="s">
        <v>8316</v>
      </c>
      <c r="S3589" s="14">
        <f t="shared" si="226"/>
        <v>42503.539976851855</v>
      </c>
      <c r="T3589" s="14">
        <f t="shared" si="227"/>
        <v>42548.791666666672</v>
      </c>
    </row>
    <row r="3590" spans="1:20" ht="45" hidden="1" x14ac:dyDescent="0.25">
      <c r="A3590" s="10">
        <v>3588</v>
      </c>
      <c r="B3590" s="1" t="s">
        <v>3587</v>
      </c>
      <c r="C3590" s="1" t="s">
        <v>7698</v>
      </c>
      <c r="D3590" s="3">
        <v>200</v>
      </c>
      <c r="E3590" s="4">
        <v>137254.84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68627</v>
      </c>
      <c r="P3590">
        <f t="shared" si="225"/>
        <v>12477.71</v>
      </c>
      <c r="Q3590" s="12" t="s">
        <v>8315</v>
      </c>
      <c r="R3590" t="s">
        <v>8316</v>
      </c>
      <c r="S3590" s="14">
        <f t="shared" si="226"/>
        <v>42101.828819444447</v>
      </c>
      <c r="T3590" s="14">
        <f t="shared" si="227"/>
        <v>42123.958333333328</v>
      </c>
    </row>
    <row r="3591" spans="1:20" ht="45" hidden="1" x14ac:dyDescent="0.25">
      <c r="A3591" s="10">
        <v>3589</v>
      </c>
      <c r="B3591" s="1" t="s">
        <v>3588</v>
      </c>
      <c r="C3591" s="1" t="s">
        <v>7699</v>
      </c>
      <c r="D3591" s="3">
        <v>4000</v>
      </c>
      <c r="E3591" s="4">
        <v>2390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60</v>
      </c>
      <c r="P3591">
        <f t="shared" si="225"/>
        <v>38.549999999999997</v>
      </c>
      <c r="Q3591" s="12" t="s">
        <v>8315</v>
      </c>
      <c r="R3591" t="s">
        <v>8316</v>
      </c>
      <c r="S3591" s="14">
        <f t="shared" si="226"/>
        <v>42125.647534722222</v>
      </c>
      <c r="T3591" s="14">
        <f t="shared" si="227"/>
        <v>42150.647534722222</v>
      </c>
    </row>
    <row r="3592" spans="1:20" ht="60" hidden="1" x14ac:dyDescent="0.25">
      <c r="A3592" s="10">
        <v>3590</v>
      </c>
      <c r="B3592" s="1" t="s">
        <v>3589</v>
      </c>
      <c r="C3592" s="1" t="s">
        <v>7700</v>
      </c>
      <c r="D3592" s="3">
        <v>5000</v>
      </c>
      <c r="E3592" s="4">
        <v>1897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38</v>
      </c>
      <c r="P3592">
        <f t="shared" si="225"/>
        <v>25.99</v>
      </c>
      <c r="Q3592" s="12" t="s">
        <v>8315</v>
      </c>
      <c r="R3592" t="s">
        <v>8316</v>
      </c>
      <c r="S3592" s="14">
        <f t="shared" si="226"/>
        <v>41902.333726851852</v>
      </c>
      <c r="T3592" s="14">
        <f t="shared" si="227"/>
        <v>41932.333726851852</v>
      </c>
    </row>
    <row r="3593" spans="1:20" ht="60" hidden="1" x14ac:dyDescent="0.25">
      <c r="A3593" s="10">
        <v>3591</v>
      </c>
      <c r="B3593" s="1" t="s">
        <v>3590</v>
      </c>
      <c r="C3593" s="1" t="s">
        <v>7701</v>
      </c>
      <c r="D3593" s="3">
        <v>700</v>
      </c>
      <c r="E3593" s="4">
        <v>23096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3299</v>
      </c>
      <c r="P3593">
        <f t="shared" si="225"/>
        <v>1283.1099999999999</v>
      </c>
      <c r="Q3593" s="12" t="s">
        <v>8315</v>
      </c>
      <c r="R3593" t="s">
        <v>8316</v>
      </c>
      <c r="S3593" s="14">
        <f t="shared" si="226"/>
        <v>42003.948425925926</v>
      </c>
      <c r="T3593" s="14">
        <f t="shared" si="227"/>
        <v>42028.207638888889</v>
      </c>
    </row>
    <row r="3594" spans="1:20" ht="45" hidden="1" x14ac:dyDescent="0.25">
      <c r="A3594" s="10">
        <v>3592</v>
      </c>
      <c r="B3594" s="1" t="s">
        <v>3591</v>
      </c>
      <c r="C3594" s="1" t="s">
        <v>7702</v>
      </c>
      <c r="D3594" s="3">
        <v>2000</v>
      </c>
      <c r="E3594" s="4">
        <v>6215.56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311</v>
      </c>
      <c r="P3594">
        <f t="shared" si="225"/>
        <v>177.59</v>
      </c>
      <c r="Q3594" s="12" t="s">
        <v>8315</v>
      </c>
      <c r="R3594" t="s">
        <v>8316</v>
      </c>
      <c r="S3594" s="14">
        <f t="shared" si="226"/>
        <v>41988.829942129625</v>
      </c>
      <c r="T3594" s="14">
        <f t="shared" si="227"/>
        <v>42046.207638888889</v>
      </c>
    </row>
    <row r="3595" spans="1:20" ht="45" hidden="1" x14ac:dyDescent="0.25">
      <c r="A3595" s="10">
        <v>3593</v>
      </c>
      <c r="B3595" s="1" t="s">
        <v>3592</v>
      </c>
      <c r="C3595" s="1" t="s">
        <v>7703</v>
      </c>
      <c r="D3595" s="3">
        <v>3000</v>
      </c>
      <c r="E3595" s="4">
        <v>3449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115</v>
      </c>
      <c r="P3595">
        <f t="shared" si="225"/>
        <v>80.209999999999994</v>
      </c>
      <c r="Q3595" s="12" t="s">
        <v>8315</v>
      </c>
      <c r="R3595" t="s">
        <v>8316</v>
      </c>
      <c r="S3595" s="14">
        <f t="shared" si="226"/>
        <v>41974.898599537039</v>
      </c>
      <c r="T3595" s="14">
        <f t="shared" si="227"/>
        <v>42009.851388888885</v>
      </c>
    </row>
    <row r="3596" spans="1:20" ht="60" hidden="1" x14ac:dyDescent="0.25">
      <c r="A3596" s="10">
        <v>3594</v>
      </c>
      <c r="B3596" s="1" t="s">
        <v>3593</v>
      </c>
      <c r="C3596" s="1" t="s">
        <v>7704</v>
      </c>
      <c r="D3596" s="3">
        <v>1600</v>
      </c>
      <c r="E3596" s="4">
        <v>7525.12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470</v>
      </c>
      <c r="P3596">
        <f t="shared" si="225"/>
        <v>209.03</v>
      </c>
      <c r="Q3596" s="12" t="s">
        <v>8315</v>
      </c>
      <c r="R3596" t="s">
        <v>8316</v>
      </c>
      <c r="S3596" s="14">
        <f t="shared" si="226"/>
        <v>42592.066921296297</v>
      </c>
      <c r="T3596" s="14">
        <f t="shared" si="227"/>
        <v>42617.066921296297</v>
      </c>
    </row>
    <row r="3597" spans="1:20" ht="30" hidden="1" x14ac:dyDescent="0.25">
      <c r="A3597" s="10">
        <v>3595</v>
      </c>
      <c r="B3597" s="1" t="s">
        <v>3594</v>
      </c>
      <c r="C3597" s="1" t="s">
        <v>7705</v>
      </c>
      <c r="D3597" s="3">
        <v>2600</v>
      </c>
      <c r="E3597" s="4">
        <v>3938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151</v>
      </c>
      <c r="P3597">
        <f t="shared" si="225"/>
        <v>63.52</v>
      </c>
      <c r="Q3597" s="12" t="s">
        <v>8315</v>
      </c>
      <c r="R3597" t="s">
        <v>8316</v>
      </c>
      <c r="S3597" s="14">
        <f t="shared" si="226"/>
        <v>42050.008368055554</v>
      </c>
      <c r="T3597" s="14">
        <f t="shared" si="227"/>
        <v>42076.290972222225</v>
      </c>
    </row>
    <row r="3598" spans="1:20" ht="45" hidden="1" x14ac:dyDescent="0.25">
      <c r="A3598" s="10">
        <v>3596</v>
      </c>
      <c r="B3598" s="1" t="s">
        <v>3595</v>
      </c>
      <c r="C3598" s="1" t="s">
        <v>7706</v>
      </c>
      <c r="D3598" s="3">
        <v>1100</v>
      </c>
      <c r="E3598" s="4">
        <v>11045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1004</v>
      </c>
      <c r="P3598">
        <f t="shared" si="225"/>
        <v>736.33</v>
      </c>
      <c r="Q3598" s="12" t="s">
        <v>8315</v>
      </c>
      <c r="R3598" t="s">
        <v>8316</v>
      </c>
      <c r="S3598" s="14">
        <f t="shared" si="226"/>
        <v>41856.715069444443</v>
      </c>
      <c r="T3598" s="14">
        <f t="shared" si="227"/>
        <v>41877.715069444443</v>
      </c>
    </row>
    <row r="3599" spans="1:20" ht="30" hidden="1" x14ac:dyDescent="0.25">
      <c r="A3599" s="10">
        <v>3597</v>
      </c>
      <c r="B3599" s="1" t="s">
        <v>3596</v>
      </c>
      <c r="C3599" s="1" t="s">
        <v>7707</v>
      </c>
      <c r="D3599" s="3">
        <v>2500</v>
      </c>
      <c r="E3599" s="4">
        <v>4685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187</v>
      </c>
      <c r="P3599">
        <f t="shared" si="225"/>
        <v>141.97</v>
      </c>
      <c r="Q3599" s="12" t="s">
        <v>8315</v>
      </c>
      <c r="R3599" t="s">
        <v>8316</v>
      </c>
      <c r="S3599" s="14">
        <f t="shared" si="226"/>
        <v>42417.585532407407</v>
      </c>
      <c r="T3599" s="14">
        <f t="shared" si="227"/>
        <v>42432.249305555553</v>
      </c>
    </row>
    <row r="3600" spans="1:20" ht="45" hidden="1" x14ac:dyDescent="0.25">
      <c r="A3600" s="10">
        <v>3598</v>
      </c>
      <c r="B3600" s="1" t="s">
        <v>3597</v>
      </c>
      <c r="C3600" s="1" t="s">
        <v>7708</v>
      </c>
      <c r="D3600" s="3">
        <v>1000</v>
      </c>
      <c r="E3600" s="4">
        <v>15705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1571</v>
      </c>
      <c r="P3600">
        <f t="shared" si="225"/>
        <v>581.66999999999996</v>
      </c>
      <c r="Q3600" s="12" t="s">
        <v>8315</v>
      </c>
      <c r="R3600" t="s">
        <v>8316</v>
      </c>
      <c r="S3600" s="14">
        <f t="shared" si="226"/>
        <v>41866.79886574074</v>
      </c>
      <c r="T3600" s="14">
        <f t="shared" si="227"/>
        <v>41885.207638888889</v>
      </c>
    </row>
    <row r="3601" spans="1:20" ht="45" hidden="1" x14ac:dyDescent="0.25">
      <c r="A3601" s="10">
        <v>3599</v>
      </c>
      <c r="B3601" s="1" t="s">
        <v>3598</v>
      </c>
      <c r="C3601" s="1" t="s">
        <v>7709</v>
      </c>
      <c r="D3601" s="3">
        <v>500</v>
      </c>
      <c r="E3601" s="4">
        <v>40850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8170</v>
      </c>
      <c r="P3601">
        <f t="shared" si="225"/>
        <v>2402.94</v>
      </c>
      <c r="Q3601" s="12" t="s">
        <v>8315</v>
      </c>
      <c r="R3601" t="s">
        <v>8316</v>
      </c>
      <c r="S3601" s="14">
        <f t="shared" si="226"/>
        <v>42220.79487268519</v>
      </c>
      <c r="T3601" s="14">
        <f t="shared" si="227"/>
        <v>42246</v>
      </c>
    </row>
    <row r="3602" spans="1:20" ht="30" hidden="1" x14ac:dyDescent="0.25">
      <c r="A3602" s="10">
        <v>3600</v>
      </c>
      <c r="B3602" s="1" t="s">
        <v>3599</v>
      </c>
      <c r="C3602" s="1" t="s">
        <v>7710</v>
      </c>
      <c r="D3602" s="3">
        <v>10</v>
      </c>
      <c r="E3602" s="4">
        <v>791862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7918620</v>
      </c>
      <c r="P3602">
        <f t="shared" si="225"/>
        <v>197965.5</v>
      </c>
      <c r="Q3602" s="12" t="s">
        <v>8315</v>
      </c>
      <c r="R3602" t="s">
        <v>8316</v>
      </c>
      <c r="S3602" s="14">
        <f t="shared" si="226"/>
        <v>42628.849120370374</v>
      </c>
      <c r="T3602" s="14">
        <f t="shared" si="227"/>
        <v>42656.849120370374</v>
      </c>
    </row>
    <row r="3603" spans="1:20" ht="45" hidden="1" x14ac:dyDescent="0.25">
      <c r="A3603" s="10">
        <v>3601</v>
      </c>
      <c r="B3603" s="1" t="s">
        <v>3600</v>
      </c>
      <c r="C3603" s="1" t="s">
        <v>7711</v>
      </c>
      <c r="D3603" s="3">
        <v>2000</v>
      </c>
      <c r="E3603" s="4">
        <v>6220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311</v>
      </c>
      <c r="P3603">
        <f t="shared" si="225"/>
        <v>117.36</v>
      </c>
      <c r="Q3603" s="12" t="s">
        <v>8315</v>
      </c>
      <c r="R3603" t="s">
        <v>8316</v>
      </c>
      <c r="S3603" s="14">
        <f t="shared" si="226"/>
        <v>41990.99863425926</v>
      </c>
      <c r="T3603" s="14">
        <f t="shared" si="227"/>
        <v>42020.99863425926</v>
      </c>
    </row>
    <row r="3604" spans="1:20" ht="60" hidden="1" x14ac:dyDescent="0.25">
      <c r="A3604" s="10">
        <v>3602</v>
      </c>
      <c r="B3604" s="1" t="s">
        <v>3601</v>
      </c>
      <c r="C3604" s="1" t="s">
        <v>7712</v>
      </c>
      <c r="D3604" s="3">
        <v>4000</v>
      </c>
      <c r="E3604" s="4">
        <v>2399.94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60</v>
      </c>
      <c r="P3604">
        <f t="shared" si="225"/>
        <v>48.98</v>
      </c>
      <c r="Q3604" s="12" t="s">
        <v>8315</v>
      </c>
      <c r="R3604" t="s">
        <v>8316</v>
      </c>
      <c r="S3604" s="14">
        <f t="shared" si="226"/>
        <v>42447.894432870366</v>
      </c>
      <c r="T3604" s="14">
        <f t="shared" si="227"/>
        <v>42507.894432870366</v>
      </c>
    </row>
    <row r="3605" spans="1:20" ht="60" hidden="1" x14ac:dyDescent="0.25">
      <c r="A3605" s="10">
        <v>3603</v>
      </c>
      <c r="B3605" s="1" t="s">
        <v>3602</v>
      </c>
      <c r="C3605" s="1" t="s">
        <v>7713</v>
      </c>
      <c r="D3605" s="3">
        <v>1500</v>
      </c>
      <c r="E3605" s="4">
        <v>8950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597</v>
      </c>
      <c r="P3605">
        <f t="shared" si="225"/>
        <v>157.02000000000001</v>
      </c>
      <c r="Q3605" s="12" t="s">
        <v>8315</v>
      </c>
      <c r="R3605" t="s">
        <v>8316</v>
      </c>
      <c r="S3605" s="14">
        <f t="shared" si="226"/>
        <v>42283.864351851851</v>
      </c>
      <c r="T3605" s="14">
        <f t="shared" si="227"/>
        <v>42313.906018518523</v>
      </c>
    </row>
    <row r="3606" spans="1:20" ht="60" hidden="1" x14ac:dyDescent="0.25">
      <c r="A3606" s="10">
        <v>3604</v>
      </c>
      <c r="B3606" s="1" t="s">
        <v>3603</v>
      </c>
      <c r="C3606" s="1" t="s">
        <v>7714</v>
      </c>
      <c r="D3606" s="3">
        <v>3000</v>
      </c>
      <c r="E3606" s="4">
        <v>3453.69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115</v>
      </c>
      <c r="P3606">
        <f t="shared" si="225"/>
        <v>50.05</v>
      </c>
      <c r="Q3606" s="12" t="s">
        <v>8315</v>
      </c>
      <c r="R3606" t="s">
        <v>8316</v>
      </c>
      <c r="S3606" s="14">
        <f t="shared" si="226"/>
        <v>42483.015694444446</v>
      </c>
      <c r="T3606" s="14">
        <f t="shared" si="227"/>
        <v>42489.290972222225</v>
      </c>
    </row>
    <row r="3607" spans="1:20" ht="60" hidden="1" x14ac:dyDescent="0.25">
      <c r="A3607" s="10">
        <v>3605</v>
      </c>
      <c r="B3607" s="1" t="s">
        <v>3604</v>
      </c>
      <c r="C3607" s="1" t="s">
        <v>7715</v>
      </c>
      <c r="D3607" s="3">
        <v>250</v>
      </c>
      <c r="E3607" s="4">
        <v>106330.39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42532</v>
      </c>
      <c r="P3607">
        <f t="shared" si="225"/>
        <v>7088.69</v>
      </c>
      <c r="Q3607" s="12" t="s">
        <v>8315</v>
      </c>
      <c r="R3607" t="s">
        <v>8316</v>
      </c>
      <c r="S3607" s="14">
        <f t="shared" si="226"/>
        <v>42383.793124999997</v>
      </c>
      <c r="T3607" s="14">
        <f t="shared" si="227"/>
        <v>42413.793124999997</v>
      </c>
    </row>
    <row r="3608" spans="1:20" ht="60" hidden="1" x14ac:dyDescent="0.25">
      <c r="A3608" s="10">
        <v>3606</v>
      </c>
      <c r="B3608" s="1" t="s">
        <v>3605</v>
      </c>
      <c r="C3608" s="1" t="s">
        <v>7716</v>
      </c>
      <c r="D3608" s="3">
        <v>3000</v>
      </c>
      <c r="E3608" s="4">
        <v>3460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115</v>
      </c>
      <c r="P3608">
        <f t="shared" si="225"/>
        <v>54.06</v>
      </c>
      <c r="Q3608" s="12" t="s">
        <v>8315</v>
      </c>
      <c r="R3608" t="s">
        <v>8316</v>
      </c>
      <c r="S3608" s="14">
        <f t="shared" si="226"/>
        <v>42566.604826388888</v>
      </c>
      <c r="T3608" s="14">
        <f t="shared" si="227"/>
        <v>42596.604826388888</v>
      </c>
    </row>
    <row r="3609" spans="1:20" ht="30" hidden="1" x14ac:dyDescent="0.25">
      <c r="A3609" s="10">
        <v>3607</v>
      </c>
      <c r="B3609" s="1" t="s">
        <v>3606</v>
      </c>
      <c r="C3609" s="1" t="s">
        <v>7717</v>
      </c>
      <c r="D3609" s="3">
        <v>550</v>
      </c>
      <c r="E3609" s="4">
        <v>28474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5177</v>
      </c>
      <c r="P3609">
        <f t="shared" si="225"/>
        <v>1423.7</v>
      </c>
      <c r="Q3609" s="12" t="s">
        <v>8315</v>
      </c>
      <c r="R3609" t="s">
        <v>8316</v>
      </c>
      <c r="S3609" s="14">
        <f t="shared" si="226"/>
        <v>42338.963912037041</v>
      </c>
      <c r="T3609" s="14">
        <f t="shared" si="227"/>
        <v>42353</v>
      </c>
    </row>
    <row r="3610" spans="1:20" ht="60" hidden="1" x14ac:dyDescent="0.25">
      <c r="A3610" s="10">
        <v>3608</v>
      </c>
      <c r="B3610" s="1" t="s">
        <v>3607</v>
      </c>
      <c r="C3610" s="1" t="s">
        <v>7718</v>
      </c>
      <c r="D3610" s="3">
        <v>800</v>
      </c>
      <c r="E3610" s="4">
        <v>20032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2504</v>
      </c>
      <c r="P3610">
        <f t="shared" si="225"/>
        <v>741.93</v>
      </c>
      <c r="Q3610" s="12" t="s">
        <v>8315</v>
      </c>
      <c r="R3610" t="s">
        <v>8316</v>
      </c>
      <c r="S3610" s="14">
        <f t="shared" si="226"/>
        <v>42506.709375000006</v>
      </c>
      <c r="T3610" s="14">
        <f t="shared" si="227"/>
        <v>42538.583333333328</v>
      </c>
    </row>
    <row r="3611" spans="1:20" ht="60" hidden="1" x14ac:dyDescent="0.25">
      <c r="A3611" s="10">
        <v>3609</v>
      </c>
      <c r="B3611" s="1" t="s">
        <v>3608</v>
      </c>
      <c r="C3611" s="1" t="s">
        <v>7719</v>
      </c>
      <c r="D3611" s="3">
        <v>1960</v>
      </c>
      <c r="E3611" s="4">
        <v>6842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349</v>
      </c>
      <c r="P3611">
        <f t="shared" si="225"/>
        <v>325.81</v>
      </c>
      <c r="Q3611" s="12" t="s">
        <v>8315</v>
      </c>
      <c r="R3611" t="s">
        <v>8316</v>
      </c>
      <c r="S3611" s="14">
        <f t="shared" si="226"/>
        <v>42429.991724537031</v>
      </c>
      <c r="T3611" s="14">
        <f t="shared" si="227"/>
        <v>42459.950057870374</v>
      </c>
    </row>
    <row r="3612" spans="1:20" ht="45" hidden="1" x14ac:dyDescent="0.25">
      <c r="A3612" s="10">
        <v>3610</v>
      </c>
      <c r="B3612" s="1" t="s">
        <v>3609</v>
      </c>
      <c r="C3612" s="1" t="s">
        <v>7720</v>
      </c>
      <c r="D3612" s="3">
        <v>1000</v>
      </c>
      <c r="E3612" s="4">
        <v>15723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1572</v>
      </c>
      <c r="P3612">
        <f t="shared" si="225"/>
        <v>507.19</v>
      </c>
      <c r="Q3612" s="12" t="s">
        <v>8315</v>
      </c>
      <c r="R3612" t="s">
        <v>8316</v>
      </c>
      <c r="S3612" s="14">
        <f t="shared" si="226"/>
        <v>42203.432129629626</v>
      </c>
      <c r="T3612" s="14">
        <f t="shared" si="227"/>
        <v>42233.432129629626</v>
      </c>
    </row>
    <row r="3613" spans="1:20" ht="60" hidden="1" x14ac:dyDescent="0.25">
      <c r="A3613" s="10">
        <v>3611</v>
      </c>
      <c r="B3613" s="1" t="s">
        <v>3610</v>
      </c>
      <c r="C3613" s="1" t="s">
        <v>7721</v>
      </c>
      <c r="D3613" s="3">
        <v>2500</v>
      </c>
      <c r="E3613" s="4">
        <v>4712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188</v>
      </c>
      <c r="P3613">
        <f t="shared" si="225"/>
        <v>92.39</v>
      </c>
      <c r="Q3613" s="12" t="s">
        <v>8315</v>
      </c>
      <c r="R3613" t="s">
        <v>8316</v>
      </c>
      <c r="S3613" s="14">
        <f t="shared" si="226"/>
        <v>42072.370381944449</v>
      </c>
      <c r="T3613" s="14">
        <f t="shared" si="227"/>
        <v>42102.370381944449</v>
      </c>
    </row>
    <row r="3614" spans="1:20" ht="45" hidden="1" x14ac:dyDescent="0.25">
      <c r="A3614" s="10">
        <v>3612</v>
      </c>
      <c r="B3614" s="1" t="s">
        <v>3611</v>
      </c>
      <c r="C3614" s="1" t="s">
        <v>7722</v>
      </c>
      <c r="D3614" s="3">
        <v>5000</v>
      </c>
      <c r="E3614" s="4">
        <v>1908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38</v>
      </c>
      <c r="P3614">
        <f t="shared" si="225"/>
        <v>33.47</v>
      </c>
      <c r="Q3614" s="12" t="s">
        <v>8315</v>
      </c>
      <c r="R3614" t="s">
        <v>8316</v>
      </c>
      <c r="S3614" s="14">
        <f t="shared" si="226"/>
        <v>41789.726979166669</v>
      </c>
      <c r="T3614" s="14">
        <f t="shared" si="227"/>
        <v>41799.726979166669</v>
      </c>
    </row>
    <row r="3615" spans="1:20" ht="45" hidden="1" x14ac:dyDescent="0.25">
      <c r="A3615" s="10">
        <v>3613</v>
      </c>
      <c r="B3615" s="1" t="s">
        <v>3612</v>
      </c>
      <c r="C3615" s="1" t="s">
        <v>7723</v>
      </c>
      <c r="D3615" s="3">
        <v>1250</v>
      </c>
      <c r="E3615" s="4">
        <v>10085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807</v>
      </c>
      <c r="P3615">
        <f t="shared" si="225"/>
        <v>504.25</v>
      </c>
      <c r="Q3615" s="12" t="s">
        <v>8315</v>
      </c>
      <c r="R3615" t="s">
        <v>8316</v>
      </c>
      <c r="S3615" s="14">
        <f t="shared" si="226"/>
        <v>41788.58997685185</v>
      </c>
      <c r="T3615" s="14">
        <f t="shared" si="227"/>
        <v>41818.58997685185</v>
      </c>
    </row>
    <row r="3616" spans="1:20" ht="45" hidden="1" x14ac:dyDescent="0.25">
      <c r="A3616" s="10">
        <v>3614</v>
      </c>
      <c r="B3616" s="1" t="s">
        <v>3439</v>
      </c>
      <c r="C3616" s="1" t="s">
        <v>7724</v>
      </c>
      <c r="D3616" s="3">
        <v>2500</v>
      </c>
      <c r="E3616" s="4">
        <v>4743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190</v>
      </c>
      <c r="P3616">
        <f t="shared" si="225"/>
        <v>66.8</v>
      </c>
      <c r="Q3616" s="12" t="s">
        <v>8315</v>
      </c>
      <c r="R3616" t="s">
        <v>8316</v>
      </c>
      <c r="S3616" s="14">
        <f t="shared" si="226"/>
        <v>42144.041851851856</v>
      </c>
      <c r="T3616" s="14">
        <f t="shared" si="227"/>
        <v>42174.041851851856</v>
      </c>
    </row>
    <row r="3617" spans="1:20" ht="60" hidden="1" x14ac:dyDescent="0.25">
      <c r="A3617" s="10">
        <v>3615</v>
      </c>
      <c r="B3617" s="1" t="s">
        <v>3613</v>
      </c>
      <c r="C3617" s="1" t="s">
        <v>7725</v>
      </c>
      <c r="D3617" s="3">
        <v>2500</v>
      </c>
      <c r="E3617" s="4">
        <v>4784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191</v>
      </c>
      <c r="P3617">
        <f t="shared" si="225"/>
        <v>66.44</v>
      </c>
      <c r="Q3617" s="12" t="s">
        <v>8315</v>
      </c>
      <c r="R3617" t="s">
        <v>8316</v>
      </c>
      <c r="S3617" s="14">
        <f t="shared" si="226"/>
        <v>42318.593703703707</v>
      </c>
      <c r="T3617" s="14">
        <f t="shared" si="227"/>
        <v>42348.593703703707</v>
      </c>
    </row>
    <row r="3618" spans="1:20" ht="60" hidden="1" x14ac:dyDescent="0.25">
      <c r="A3618" s="10">
        <v>3616</v>
      </c>
      <c r="B3618" s="1" t="s">
        <v>3614</v>
      </c>
      <c r="C3618" s="1" t="s">
        <v>7726</v>
      </c>
      <c r="D3618" s="3">
        <v>2500</v>
      </c>
      <c r="E3618" s="4">
        <v>4794.82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192</v>
      </c>
      <c r="P3618">
        <f t="shared" si="225"/>
        <v>106.55</v>
      </c>
      <c r="Q3618" s="12" t="s">
        <v>8315</v>
      </c>
      <c r="R3618" t="s">
        <v>8316</v>
      </c>
      <c r="S3618" s="14">
        <f t="shared" si="226"/>
        <v>42052.949814814812</v>
      </c>
      <c r="T3618" s="14">
        <f t="shared" si="227"/>
        <v>42082.908148148148</v>
      </c>
    </row>
    <row r="3619" spans="1:20" ht="60" hidden="1" x14ac:dyDescent="0.25">
      <c r="A3619" s="10">
        <v>3617</v>
      </c>
      <c r="B3619" s="1" t="s">
        <v>3615</v>
      </c>
      <c r="C3619" s="1" t="s">
        <v>7727</v>
      </c>
      <c r="D3619" s="3">
        <v>740</v>
      </c>
      <c r="E3619" s="4">
        <v>21905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2960</v>
      </c>
      <c r="P3619">
        <f t="shared" si="225"/>
        <v>429.51</v>
      </c>
      <c r="Q3619" s="12" t="s">
        <v>8315</v>
      </c>
      <c r="R3619" t="s">
        <v>8316</v>
      </c>
      <c r="S3619" s="14">
        <f t="shared" si="226"/>
        <v>42779.610289351855</v>
      </c>
      <c r="T3619" s="14">
        <f t="shared" si="227"/>
        <v>42794</v>
      </c>
    </row>
    <row r="3620" spans="1:20" ht="60" hidden="1" x14ac:dyDescent="0.25">
      <c r="A3620" s="10">
        <v>3618</v>
      </c>
      <c r="B3620" s="1" t="s">
        <v>3616</v>
      </c>
      <c r="C3620" s="1" t="s">
        <v>7728</v>
      </c>
      <c r="D3620" s="3">
        <v>2000</v>
      </c>
      <c r="E3620" s="4">
        <v>6235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312</v>
      </c>
      <c r="P3620">
        <f t="shared" si="225"/>
        <v>111.34</v>
      </c>
      <c r="Q3620" s="12" t="s">
        <v>8315</v>
      </c>
      <c r="R3620" t="s">
        <v>8316</v>
      </c>
      <c r="S3620" s="14">
        <f t="shared" si="226"/>
        <v>42128.627893518518</v>
      </c>
      <c r="T3620" s="14">
        <f t="shared" si="227"/>
        <v>42158.627893518518</v>
      </c>
    </row>
    <row r="3621" spans="1:20" ht="60" hidden="1" x14ac:dyDescent="0.25">
      <c r="A3621" s="10">
        <v>3619</v>
      </c>
      <c r="B3621" s="1" t="s">
        <v>3617</v>
      </c>
      <c r="C3621" s="1" t="s">
        <v>7729</v>
      </c>
      <c r="D3621" s="3">
        <v>1000</v>
      </c>
      <c r="E3621" s="4">
        <v>15725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1573</v>
      </c>
      <c r="P3621">
        <f t="shared" si="225"/>
        <v>925</v>
      </c>
      <c r="Q3621" s="12" t="s">
        <v>8315</v>
      </c>
      <c r="R3621" t="s">
        <v>8316</v>
      </c>
      <c r="S3621" s="14">
        <f t="shared" si="226"/>
        <v>42661.132245370376</v>
      </c>
      <c r="T3621" s="14">
        <f t="shared" si="227"/>
        <v>42693.916666666672</v>
      </c>
    </row>
    <row r="3622" spans="1:20" ht="60" hidden="1" x14ac:dyDescent="0.25">
      <c r="A3622" s="10">
        <v>3620</v>
      </c>
      <c r="B3622" s="1" t="s">
        <v>3618</v>
      </c>
      <c r="C3622" s="1" t="s">
        <v>7730</v>
      </c>
      <c r="D3622" s="3">
        <v>10500</v>
      </c>
      <c r="E3622" s="4">
        <v>301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3</v>
      </c>
      <c r="P3622">
        <f t="shared" si="225"/>
        <v>1.53</v>
      </c>
      <c r="Q3622" s="12" t="s">
        <v>8315</v>
      </c>
      <c r="R3622" t="s">
        <v>8316</v>
      </c>
      <c r="S3622" s="14">
        <f t="shared" si="226"/>
        <v>42037.938206018516</v>
      </c>
      <c r="T3622" s="14">
        <f t="shared" si="227"/>
        <v>42068.166666666672</v>
      </c>
    </row>
    <row r="3623" spans="1:20" ht="60" hidden="1" x14ac:dyDescent="0.25">
      <c r="A3623" s="10">
        <v>3621</v>
      </c>
      <c r="B3623" s="1" t="s">
        <v>3619</v>
      </c>
      <c r="C3623" s="1" t="s">
        <v>7731</v>
      </c>
      <c r="D3623" s="3">
        <v>3000</v>
      </c>
      <c r="E3623" s="4">
        <v>3465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116</v>
      </c>
      <c r="P3623">
        <f t="shared" si="225"/>
        <v>49.5</v>
      </c>
      <c r="Q3623" s="12" t="s">
        <v>8315</v>
      </c>
      <c r="R3623" t="s">
        <v>8316</v>
      </c>
      <c r="S3623" s="14">
        <f t="shared" si="226"/>
        <v>42619.935694444444</v>
      </c>
      <c r="T3623" s="14">
        <f t="shared" si="227"/>
        <v>42643.875</v>
      </c>
    </row>
    <row r="3624" spans="1:20" ht="30" hidden="1" x14ac:dyDescent="0.25">
      <c r="A3624" s="10">
        <v>3622</v>
      </c>
      <c r="B3624" s="1" t="s">
        <v>3620</v>
      </c>
      <c r="C3624" s="1" t="s">
        <v>7732</v>
      </c>
      <c r="D3624" s="3">
        <v>1000</v>
      </c>
      <c r="E3624" s="4">
        <v>15744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1574</v>
      </c>
      <c r="P3624">
        <f t="shared" si="225"/>
        <v>749.71</v>
      </c>
      <c r="Q3624" s="12" t="s">
        <v>8315</v>
      </c>
      <c r="R3624" t="s">
        <v>8316</v>
      </c>
      <c r="S3624" s="14">
        <f t="shared" si="226"/>
        <v>41877.221886574072</v>
      </c>
      <c r="T3624" s="14">
        <f t="shared" si="227"/>
        <v>41910.140972222223</v>
      </c>
    </row>
    <row r="3625" spans="1:20" ht="45" hidden="1" x14ac:dyDescent="0.25">
      <c r="A3625" s="10">
        <v>3623</v>
      </c>
      <c r="B3625" s="1" t="s">
        <v>3621</v>
      </c>
      <c r="C3625" s="1" t="s">
        <v>7733</v>
      </c>
      <c r="D3625" s="3">
        <v>2500</v>
      </c>
      <c r="E3625" s="4">
        <v>4796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192</v>
      </c>
      <c r="P3625">
        <f t="shared" si="225"/>
        <v>141.06</v>
      </c>
      <c r="Q3625" s="12" t="s">
        <v>8315</v>
      </c>
      <c r="R3625" t="s">
        <v>8316</v>
      </c>
      <c r="S3625" s="14">
        <f t="shared" si="226"/>
        <v>41828.736921296295</v>
      </c>
      <c r="T3625" s="14">
        <f t="shared" si="227"/>
        <v>41846.291666666664</v>
      </c>
    </row>
    <row r="3626" spans="1:20" ht="75" hidden="1" x14ac:dyDescent="0.25">
      <c r="A3626" s="10">
        <v>3624</v>
      </c>
      <c r="B3626" s="1" t="s">
        <v>3622</v>
      </c>
      <c r="C3626" s="1" t="s">
        <v>7734</v>
      </c>
      <c r="D3626" s="3">
        <v>3000</v>
      </c>
      <c r="E3626" s="4">
        <v>3465.32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116</v>
      </c>
      <c r="P3626">
        <f t="shared" si="225"/>
        <v>88.85</v>
      </c>
      <c r="Q3626" s="12" t="s">
        <v>8315</v>
      </c>
      <c r="R3626" t="s">
        <v>8316</v>
      </c>
      <c r="S3626" s="14">
        <f t="shared" si="226"/>
        <v>42545.774189814809</v>
      </c>
      <c r="T3626" s="14">
        <f t="shared" si="227"/>
        <v>42605.774189814809</v>
      </c>
    </row>
    <row r="3627" spans="1:20" ht="60" hidden="1" x14ac:dyDescent="0.25">
      <c r="A3627" s="10">
        <v>3625</v>
      </c>
      <c r="B3627" s="1" t="s">
        <v>3623</v>
      </c>
      <c r="C3627" s="1" t="s">
        <v>7735</v>
      </c>
      <c r="D3627" s="3">
        <v>3000</v>
      </c>
      <c r="E3627" s="4">
        <v>3466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116</v>
      </c>
      <c r="P3627">
        <f t="shared" si="225"/>
        <v>44.44</v>
      </c>
      <c r="Q3627" s="12" t="s">
        <v>8315</v>
      </c>
      <c r="R3627" t="s">
        <v>8316</v>
      </c>
      <c r="S3627" s="14">
        <f t="shared" si="226"/>
        <v>42157.652511574073</v>
      </c>
      <c r="T3627" s="14">
        <f t="shared" si="227"/>
        <v>42187.652511574073</v>
      </c>
    </row>
    <row r="3628" spans="1:20" ht="60" hidden="1" x14ac:dyDescent="0.25">
      <c r="A3628" s="10">
        <v>3626</v>
      </c>
      <c r="B3628" s="1" t="s">
        <v>3624</v>
      </c>
      <c r="C3628" s="1" t="s">
        <v>7736</v>
      </c>
      <c r="D3628" s="3">
        <v>4000</v>
      </c>
      <c r="E3628" s="4">
        <v>2400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60</v>
      </c>
      <c r="P3628">
        <f t="shared" si="225"/>
        <v>50</v>
      </c>
      <c r="Q3628" s="12" t="s">
        <v>8315</v>
      </c>
      <c r="R3628" t="s">
        <v>8316</v>
      </c>
      <c r="S3628" s="14">
        <f t="shared" si="226"/>
        <v>41846.667326388888</v>
      </c>
      <c r="T3628" s="14">
        <f t="shared" si="227"/>
        <v>41867.667326388888</v>
      </c>
    </row>
    <row r="3629" spans="1:20" ht="60" hidden="1" x14ac:dyDescent="0.25">
      <c r="A3629" s="10">
        <v>3627</v>
      </c>
      <c r="B3629" s="1" t="s">
        <v>3625</v>
      </c>
      <c r="C3629" s="1" t="s">
        <v>7737</v>
      </c>
      <c r="D3629" s="3">
        <v>2000</v>
      </c>
      <c r="E3629" s="4">
        <v>6240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312</v>
      </c>
      <c r="P3629">
        <f t="shared" si="225"/>
        <v>215.17</v>
      </c>
      <c r="Q3629" s="12" t="s">
        <v>8315</v>
      </c>
      <c r="R3629" t="s">
        <v>8316</v>
      </c>
      <c r="S3629" s="14">
        <f t="shared" si="226"/>
        <v>42460.741747685184</v>
      </c>
      <c r="T3629" s="14">
        <f t="shared" si="227"/>
        <v>42511.165972222225</v>
      </c>
    </row>
    <row r="3630" spans="1:20" ht="60" hidden="1" x14ac:dyDescent="0.25">
      <c r="A3630" s="1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2" t="s">
        <v>8315</v>
      </c>
      <c r="R3630" t="s">
        <v>8357</v>
      </c>
      <c r="S3630" s="14">
        <f t="shared" si="226"/>
        <v>42291.833287037036</v>
      </c>
      <c r="T3630" s="14">
        <f t="shared" si="227"/>
        <v>42351.874953703707</v>
      </c>
    </row>
    <row r="3631" spans="1:20" ht="60" hidden="1" x14ac:dyDescent="0.25">
      <c r="A3631" s="10">
        <v>3629</v>
      </c>
      <c r="B3631" s="1" t="s">
        <v>3627</v>
      </c>
      <c r="C3631" s="1" t="s">
        <v>7739</v>
      </c>
      <c r="D3631" s="3">
        <v>1000000</v>
      </c>
      <c r="E3631" s="4">
        <v>0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0</v>
      </c>
      <c r="Q3631" s="12" t="s">
        <v>8315</v>
      </c>
      <c r="R3631" t="s">
        <v>8357</v>
      </c>
      <c r="S3631" s="14">
        <f t="shared" si="226"/>
        <v>42437.094490740739</v>
      </c>
      <c r="T3631" s="14">
        <f t="shared" si="227"/>
        <v>42495.708333333328</v>
      </c>
    </row>
    <row r="3632" spans="1:20" ht="60" x14ac:dyDescent="0.25">
      <c r="A3632" s="10">
        <v>3630</v>
      </c>
      <c r="B3632" s="1" t="s">
        <v>3628</v>
      </c>
      <c r="C3632" s="1" t="s">
        <v>7740</v>
      </c>
      <c r="D3632" s="3">
        <v>3000</v>
      </c>
      <c r="E3632" s="18">
        <v>3466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116</v>
      </c>
      <c r="P3632">
        <f t="shared" si="225"/>
        <v>3466</v>
      </c>
      <c r="Q3632" s="12" t="s">
        <v>8315</v>
      </c>
      <c r="R3632" t="s">
        <v>8357</v>
      </c>
      <c r="S3632" s="14">
        <f t="shared" si="226"/>
        <v>41942.84710648148</v>
      </c>
      <c r="T3632" s="14">
        <f t="shared" si="227"/>
        <v>41972.888773148152</v>
      </c>
    </row>
    <row r="3633" spans="1:20" ht="60" hidden="1" x14ac:dyDescent="0.25">
      <c r="A3633" s="10">
        <v>3631</v>
      </c>
      <c r="B3633" s="1" t="s">
        <v>3629</v>
      </c>
      <c r="C3633" s="1" t="s">
        <v>7741</v>
      </c>
      <c r="D3633" s="3">
        <v>17100</v>
      </c>
      <c r="E3633" s="4">
        <v>100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1</v>
      </c>
      <c r="P3633">
        <f t="shared" si="225"/>
        <v>1.69</v>
      </c>
      <c r="Q3633" s="12" t="s">
        <v>8315</v>
      </c>
      <c r="R3633" t="s">
        <v>8357</v>
      </c>
      <c r="S3633" s="14">
        <f t="shared" si="226"/>
        <v>41880.753437499996</v>
      </c>
      <c r="T3633" s="14">
        <f t="shared" si="227"/>
        <v>41905.165972222225</v>
      </c>
    </row>
    <row r="3634" spans="1:20" ht="60" x14ac:dyDescent="0.25">
      <c r="A3634" s="10">
        <v>3632</v>
      </c>
      <c r="B3634" s="1" t="s">
        <v>3630</v>
      </c>
      <c r="C3634" s="1" t="s">
        <v>7742</v>
      </c>
      <c r="D3634" s="3">
        <v>500</v>
      </c>
      <c r="E3634" s="18">
        <v>41000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8200</v>
      </c>
      <c r="P3634">
        <f t="shared" si="225"/>
        <v>41000</v>
      </c>
      <c r="Q3634" s="12" t="s">
        <v>8315</v>
      </c>
      <c r="R3634" t="s">
        <v>8357</v>
      </c>
      <c r="S3634" s="14">
        <f t="shared" si="226"/>
        <v>41946.936909722222</v>
      </c>
      <c r="T3634" s="14">
        <f t="shared" si="227"/>
        <v>41966.936909722222</v>
      </c>
    </row>
    <row r="3635" spans="1:20" ht="45" hidden="1" x14ac:dyDescent="0.25">
      <c r="A3635" s="10">
        <v>3633</v>
      </c>
      <c r="B3635" s="1" t="s">
        <v>3631</v>
      </c>
      <c r="C3635" s="1" t="s">
        <v>7743</v>
      </c>
      <c r="D3635" s="3">
        <v>5000</v>
      </c>
      <c r="E3635" s="4">
        <v>1910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38</v>
      </c>
      <c r="P3635">
        <f t="shared" si="225"/>
        <v>61.61</v>
      </c>
      <c r="Q3635" s="12" t="s">
        <v>8315</v>
      </c>
      <c r="R3635" t="s">
        <v>8357</v>
      </c>
      <c r="S3635" s="14">
        <f t="shared" si="226"/>
        <v>42649.623460648145</v>
      </c>
      <c r="T3635" s="14">
        <f t="shared" si="227"/>
        <v>42693.041666666672</v>
      </c>
    </row>
    <row r="3636" spans="1:20" ht="60" hidden="1" x14ac:dyDescent="0.25">
      <c r="A3636" s="10">
        <v>3634</v>
      </c>
      <c r="B3636" s="1" t="s">
        <v>3632</v>
      </c>
      <c r="C3636" s="1" t="s">
        <v>7744</v>
      </c>
      <c r="D3636" s="3">
        <v>75000</v>
      </c>
      <c r="E3636" s="4">
        <v>0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0</v>
      </c>
      <c r="P3636">
        <f t="shared" si="225"/>
        <v>0</v>
      </c>
      <c r="Q3636" s="12" t="s">
        <v>8315</v>
      </c>
      <c r="R3636" t="s">
        <v>8357</v>
      </c>
      <c r="S3636" s="14">
        <f t="shared" si="226"/>
        <v>42701.166365740741</v>
      </c>
      <c r="T3636" s="14">
        <f t="shared" si="227"/>
        <v>42749.165972222225</v>
      </c>
    </row>
    <row r="3637" spans="1:20" ht="30" hidden="1" x14ac:dyDescent="0.25">
      <c r="A3637" s="10">
        <v>3635</v>
      </c>
      <c r="B3637" s="1" t="s">
        <v>3633</v>
      </c>
      <c r="C3637" s="1" t="s">
        <v>7745</v>
      </c>
      <c r="D3637" s="3">
        <v>3500</v>
      </c>
      <c r="E3637" s="4">
        <v>2681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77</v>
      </c>
      <c r="P3637">
        <f t="shared" si="225"/>
        <v>268.10000000000002</v>
      </c>
      <c r="Q3637" s="12" t="s">
        <v>8315</v>
      </c>
      <c r="R3637" t="s">
        <v>8357</v>
      </c>
      <c r="S3637" s="14">
        <f t="shared" si="226"/>
        <v>42450.88282407407</v>
      </c>
      <c r="T3637" s="14">
        <f t="shared" si="227"/>
        <v>42480.88282407407</v>
      </c>
    </row>
    <row r="3638" spans="1:20" ht="45" hidden="1" x14ac:dyDescent="0.25">
      <c r="A3638" s="10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2" t="s">
        <v>8315</v>
      </c>
      <c r="R3638" t="s">
        <v>8357</v>
      </c>
      <c r="S3638" s="14">
        <f t="shared" si="226"/>
        <v>42226.694780092599</v>
      </c>
      <c r="T3638" s="14">
        <f t="shared" si="227"/>
        <v>42261.694780092599</v>
      </c>
    </row>
    <row r="3639" spans="1:20" ht="60" hidden="1" x14ac:dyDescent="0.25">
      <c r="A3639" s="10">
        <v>3637</v>
      </c>
      <c r="B3639" s="1" t="s">
        <v>3635</v>
      </c>
      <c r="C3639" s="1" t="s">
        <v>7747</v>
      </c>
      <c r="D3639" s="3">
        <v>3000</v>
      </c>
      <c r="E3639" s="4">
        <v>3470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116</v>
      </c>
      <c r="P3639">
        <f t="shared" si="225"/>
        <v>247.86</v>
      </c>
      <c r="Q3639" s="12" t="s">
        <v>8315</v>
      </c>
      <c r="R3639" t="s">
        <v>8357</v>
      </c>
      <c r="S3639" s="14">
        <f t="shared" si="226"/>
        <v>41975.700636574074</v>
      </c>
      <c r="T3639" s="14">
        <f t="shared" si="227"/>
        <v>42005.700636574074</v>
      </c>
    </row>
    <row r="3640" spans="1:20" ht="30" hidden="1" x14ac:dyDescent="0.25">
      <c r="A3640" s="10">
        <v>3638</v>
      </c>
      <c r="B3640" s="1" t="s">
        <v>3636</v>
      </c>
      <c r="C3640" s="1" t="s">
        <v>7748</v>
      </c>
      <c r="D3640" s="3">
        <v>3300</v>
      </c>
      <c r="E3640" s="4">
        <v>2842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86</v>
      </c>
      <c r="P3640">
        <f t="shared" si="225"/>
        <v>1421</v>
      </c>
      <c r="Q3640" s="12" t="s">
        <v>8315</v>
      </c>
      <c r="R3640" t="s">
        <v>8357</v>
      </c>
      <c r="S3640" s="14">
        <f t="shared" si="226"/>
        <v>42053.672824074078</v>
      </c>
      <c r="T3640" s="14">
        <f t="shared" si="227"/>
        <v>42113.631157407406</v>
      </c>
    </row>
    <row r="3641" spans="1:20" ht="60" hidden="1" x14ac:dyDescent="0.25">
      <c r="A3641" s="10">
        <v>3639</v>
      </c>
      <c r="B3641" s="1" t="s">
        <v>3637</v>
      </c>
      <c r="C3641" s="1" t="s">
        <v>7749</v>
      </c>
      <c r="D3641" s="3">
        <v>25000</v>
      </c>
      <c r="E3641" s="4">
        <v>42.25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42.25</v>
      </c>
      <c r="Q3641" s="12" t="s">
        <v>8315</v>
      </c>
      <c r="R3641" t="s">
        <v>8357</v>
      </c>
      <c r="S3641" s="14">
        <f t="shared" si="226"/>
        <v>42590.677152777775</v>
      </c>
      <c r="T3641" s="14">
        <f t="shared" si="227"/>
        <v>42650.632638888885</v>
      </c>
    </row>
    <row r="3642" spans="1:20" ht="75" hidden="1" x14ac:dyDescent="0.25">
      <c r="A3642" s="10">
        <v>3640</v>
      </c>
      <c r="B3642" s="1" t="s">
        <v>3638</v>
      </c>
      <c r="C3642" s="1" t="s">
        <v>7750</v>
      </c>
      <c r="D3642" s="3">
        <v>1000</v>
      </c>
      <c r="E3642" s="4">
        <v>15808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1581</v>
      </c>
      <c r="P3642">
        <f t="shared" si="225"/>
        <v>5269.33</v>
      </c>
      <c r="Q3642" s="12" t="s">
        <v>8315</v>
      </c>
      <c r="R3642" t="s">
        <v>8357</v>
      </c>
      <c r="S3642" s="14">
        <f t="shared" si="226"/>
        <v>42104.781597222223</v>
      </c>
      <c r="T3642" s="14">
        <f t="shared" si="227"/>
        <v>42134.781597222223</v>
      </c>
    </row>
    <row r="3643" spans="1:20" ht="60" hidden="1" x14ac:dyDescent="0.25">
      <c r="A3643" s="10">
        <v>3641</v>
      </c>
      <c r="B3643" s="1" t="s">
        <v>3639</v>
      </c>
      <c r="C3643" s="1" t="s">
        <v>7751</v>
      </c>
      <c r="D3643" s="3">
        <v>3000</v>
      </c>
      <c r="E3643" s="4">
        <v>3485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116</v>
      </c>
      <c r="P3643">
        <f t="shared" si="225"/>
        <v>0</v>
      </c>
      <c r="Q3643" s="12" t="s">
        <v>8315</v>
      </c>
      <c r="R3643" t="s">
        <v>8357</v>
      </c>
      <c r="S3643" s="14">
        <f t="shared" si="226"/>
        <v>41899.627071759263</v>
      </c>
      <c r="T3643" s="14">
        <f t="shared" si="227"/>
        <v>41917.208333333336</v>
      </c>
    </row>
    <row r="3644" spans="1:20" ht="60" hidden="1" x14ac:dyDescent="0.25">
      <c r="A3644" s="10">
        <v>3642</v>
      </c>
      <c r="B3644" s="1" t="s">
        <v>3640</v>
      </c>
      <c r="C3644" s="1" t="s">
        <v>7752</v>
      </c>
      <c r="D3644" s="3">
        <v>700</v>
      </c>
      <c r="E3644" s="4">
        <v>23285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3326</v>
      </c>
      <c r="P3644">
        <f t="shared" si="225"/>
        <v>11642.5</v>
      </c>
      <c r="Q3644" s="12" t="s">
        <v>8315</v>
      </c>
      <c r="R3644" t="s">
        <v>8357</v>
      </c>
      <c r="S3644" s="14">
        <f t="shared" si="226"/>
        <v>42297.816284722227</v>
      </c>
      <c r="T3644" s="14">
        <f t="shared" si="227"/>
        <v>42338.708333333328</v>
      </c>
    </row>
    <row r="3645" spans="1:20" ht="45" hidden="1" x14ac:dyDescent="0.25">
      <c r="A3645" s="10">
        <v>3643</v>
      </c>
      <c r="B3645" s="1" t="s">
        <v>3641</v>
      </c>
      <c r="C3645" s="1" t="s">
        <v>7753</v>
      </c>
      <c r="D3645" s="3">
        <v>25000</v>
      </c>
      <c r="E3645" s="4">
        <v>45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2" t="s">
        <v>8315</v>
      </c>
      <c r="R3645" t="s">
        <v>8357</v>
      </c>
      <c r="S3645" s="14">
        <f t="shared" si="226"/>
        <v>42285.143969907411</v>
      </c>
      <c r="T3645" s="14">
        <f t="shared" si="227"/>
        <v>42325.185636574075</v>
      </c>
    </row>
    <row r="3646" spans="1:20" ht="45" hidden="1" x14ac:dyDescent="0.25">
      <c r="A3646" s="10">
        <v>3644</v>
      </c>
      <c r="B3646" s="1" t="s">
        <v>3642</v>
      </c>
      <c r="C3646" s="1" t="s">
        <v>7754</v>
      </c>
      <c r="D3646" s="3">
        <v>5000</v>
      </c>
      <c r="E3646" s="4">
        <v>1913.05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38</v>
      </c>
      <c r="P3646">
        <f t="shared" si="225"/>
        <v>159.41999999999999</v>
      </c>
      <c r="Q3646" s="12" t="s">
        <v>8315</v>
      </c>
      <c r="R3646" t="s">
        <v>8357</v>
      </c>
      <c r="S3646" s="14">
        <f t="shared" si="226"/>
        <v>42409.241747685184</v>
      </c>
      <c r="T3646" s="14">
        <f t="shared" si="227"/>
        <v>42437.207638888889</v>
      </c>
    </row>
    <row r="3647" spans="1:20" ht="60" hidden="1" x14ac:dyDescent="0.25">
      <c r="A3647" s="10">
        <v>3645</v>
      </c>
      <c r="B3647" s="1" t="s">
        <v>3643</v>
      </c>
      <c r="C3647" s="1" t="s">
        <v>7755</v>
      </c>
      <c r="D3647" s="3">
        <v>1000</v>
      </c>
      <c r="E3647" s="4">
        <v>15851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1585</v>
      </c>
      <c r="P3647">
        <f t="shared" si="225"/>
        <v>15851</v>
      </c>
      <c r="Q3647" s="12" t="s">
        <v>8315</v>
      </c>
      <c r="R3647" t="s">
        <v>8357</v>
      </c>
      <c r="S3647" s="14">
        <f t="shared" si="226"/>
        <v>42665.970347222217</v>
      </c>
      <c r="T3647" s="14">
        <f t="shared" si="227"/>
        <v>42696.012013888889</v>
      </c>
    </row>
    <row r="3648" spans="1:20" ht="45" hidden="1" x14ac:dyDescent="0.25">
      <c r="A3648" s="10">
        <v>3646</v>
      </c>
      <c r="B3648" s="1" t="s">
        <v>3644</v>
      </c>
      <c r="C3648" s="1" t="s">
        <v>7756</v>
      </c>
      <c r="D3648" s="3">
        <v>10000</v>
      </c>
      <c r="E3648" s="4">
        <v>555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6</v>
      </c>
      <c r="P3648">
        <f t="shared" si="225"/>
        <v>69.38</v>
      </c>
      <c r="Q3648" s="12" t="s">
        <v>8315</v>
      </c>
      <c r="R3648" t="s">
        <v>8357</v>
      </c>
      <c r="S3648" s="14">
        <f t="shared" si="226"/>
        <v>42140.421319444446</v>
      </c>
      <c r="T3648" s="14">
        <f t="shared" si="227"/>
        <v>42171.979166666672</v>
      </c>
    </row>
    <row r="3649" spans="1:20" ht="60" x14ac:dyDescent="0.25">
      <c r="A3649" s="10">
        <v>3647</v>
      </c>
      <c r="B3649" s="1" t="s">
        <v>3645</v>
      </c>
      <c r="C3649" s="1" t="s">
        <v>7757</v>
      </c>
      <c r="D3649" s="3">
        <v>500</v>
      </c>
      <c r="E3649" s="18">
        <v>41500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8300</v>
      </c>
      <c r="P3649">
        <f t="shared" si="225"/>
        <v>20750</v>
      </c>
      <c r="Q3649" s="12" t="s">
        <v>8315</v>
      </c>
      <c r="R3649" t="s">
        <v>8357</v>
      </c>
      <c r="S3649" s="14">
        <f t="shared" si="226"/>
        <v>42598.749155092592</v>
      </c>
      <c r="T3649" s="14">
        <f t="shared" si="227"/>
        <v>42643.749155092592</v>
      </c>
    </row>
    <row r="3650" spans="1:20" ht="30" hidden="1" x14ac:dyDescent="0.25">
      <c r="A3650" s="10">
        <v>3648</v>
      </c>
      <c r="B3650" s="1" t="s">
        <v>3646</v>
      </c>
      <c r="C3650" s="1" t="s">
        <v>7758</v>
      </c>
      <c r="D3650" s="3">
        <v>40000</v>
      </c>
      <c r="E3650" s="4">
        <v>4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0</v>
      </c>
      <c r="P3650">
        <f t="shared" si="225"/>
        <v>0.05</v>
      </c>
      <c r="Q3650" s="12" t="s">
        <v>8315</v>
      </c>
      <c r="R3650" t="s">
        <v>8316</v>
      </c>
      <c r="S3650" s="14">
        <f t="shared" si="226"/>
        <v>41887.292187500003</v>
      </c>
      <c r="T3650" s="14">
        <f t="shared" si="227"/>
        <v>41917.292187500003</v>
      </c>
    </row>
    <row r="3651" spans="1:20" ht="45" hidden="1" x14ac:dyDescent="0.25">
      <c r="A3651" s="10">
        <v>3649</v>
      </c>
      <c r="B3651" s="1" t="s">
        <v>3647</v>
      </c>
      <c r="C3651" s="1" t="s">
        <v>7759</v>
      </c>
      <c r="D3651" s="3">
        <v>750</v>
      </c>
      <c r="E3651" s="4">
        <v>21742.78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2899</v>
      </c>
      <c r="P3651">
        <f t="shared" ref="P3651:P3714" si="229">IFERROR(ROUND(E3651/L3651,2),0)</f>
        <v>2717.85</v>
      </c>
      <c r="Q3651" s="12" t="s">
        <v>8315</v>
      </c>
      <c r="R3651" t="s">
        <v>8316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60" hidden="1" x14ac:dyDescent="0.25">
      <c r="A3652" s="10">
        <v>3650</v>
      </c>
      <c r="B3652" s="1" t="s">
        <v>3648</v>
      </c>
      <c r="C3652" s="1" t="s">
        <v>7760</v>
      </c>
      <c r="D3652" s="3">
        <v>500</v>
      </c>
      <c r="E3652" s="4">
        <v>41850.46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8370</v>
      </c>
      <c r="P3652">
        <f t="shared" si="229"/>
        <v>2461.79</v>
      </c>
      <c r="Q3652" s="12" t="s">
        <v>8315</v>
      </c>
      <c r="R3652" t="s">
        <v>8316</v>
      </c>
      <c r="S3652" s="14">
        <f t="shared" si="230"/>
        <v>42381.478981481487</v>
      </c>
      <c r="T3652" s="14">
        <f t="shared" si="231"/>
        <v>42402.478981481487</v>
      </c>
    </row>
    <row r="3653" spans="1:20" ht="45" hidden="1" x14ac:dyDescent="0.25">
      <c r="A3653" s="10">
        <v>3651</v>
      </c>
      <c r="B3653" s="1" t="s">
        <v>3649</v>
      </c>
      <c r="C3653" s="1" t="s">
        <v>7761</v>
      </c>
      <c r="D3653" s="3">
        <v>500</v>
      </c>
      <c r="E3653" s="4">
        <v>41950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8390</v>
      </c>
      <c r="P3653">
        <f t="shared" si="229"/>
        <v>4661.1099999999997</v>
      </c>
      <c r="Q3653" s="12" t="s">
        <v>8315</v>
      </c>
      <c r="R3653" t="s">
        <v>8316</v>
      </c>
      <c r="S3653" s="14">
        <f t="shared" si="230"/>
        <v>41828.646319444444</v>
      </c>
      <c r="T3653" s="14">
        <f t="shared" si="231"/>
        <v>41861.665972222225</v>
      </c>
    </row>
    <row r="3654" spans="1:20" ht="60" hidden="1" x14ac:dyDescent="0.25">
      <c r="A3654" s="10">
        <v>3652</v>
      </c>
      <c r="B3654" s="1" t="s">
        <v>2867</v>
      </c>
      <c r="C3654" s="1" t="s">
        <v>7762</v>
      </c>
      <c r="D3654" s="3">
        <v>300</v>
      </c>
      <c r="E3654" s="4">
        <v>79686.05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26562</v>
      </c>
      <c r="P3654">
        <f t="shared" si="229"/>
        <v>4687.41</v>
      </c>
      <c r="Q3654" s="12" t="s">
        <v>8315</v>
      </c>
      <c r="R3654" t="s">
        <v>8316</v>
      </c>
      <c r="S3654" s="14">
        <f t="shared" si="230"/>
        <v>42596.644699074073</v>
      </c>
      <c r="T3654" s="14">
        <f t="shared" si="231"/>
        <v>42607.165972222225</v>
      </c>
    </row>
    <row r="3655" spans="1:20" ht="60" hidden="1" x14ac:dyDescent="0.25">
      <c r="A3655" s="10">
        <v>3653</v>
      </c>
      <c r="B3655" s="1" t="s">
        <v>3650</v>
      </c>
      <c r="C3655" s="1" t="s">
        <v>7763</v>
      </c>
      <c r="D3655" s="3">
        <v>2000</v>
      </c>
      <c r="E3655" s="4">
        <v>6257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313</v>
      </c>
      <c r="P3655">
        <f t="shared" si="229"/>
        <v>189.61</v>
      </c>
      <c r="Q3655" s="12" t="s">
        <v>8315</v>
      </c>
      <c r="R3655" t="s">
        <v>8316</v>
      </c>
      <c r="S3655" s="14">
        <f t="shared" si="230"/>
        <v>42191.363506944443</v>
      </c>
      <c r="T3655" s="14">
        <f t="shared" si="231"/>
        <v>42221.363506944443</v>
      </c>
    </row>
    <row r="3656" spans="1:20" ht="60" hidden="1" x14ac:dyDescent="0.25">
      <c r="A3656" s="10">
        <v>3654</v>
      </c>
      <c r="B3656" s="1" t="s">
        <v>3651</v>
      </c>
      <c r="C3656" s="1" t="s">
        <v>7764</v>
      </c>
      <c r="D3656" s="3">
        <v>1500</v>
      </c>
      <c r="E3656" s="4">
        <v>9015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601</v>
      </c>
      <c r="P3656">
        <f t="shared" si="229"/>
        <v>237.24</v>
      </c>
      <c r="Q3656" s="12" t="s">
        <v>8315</v>
      </c>
      <c r="R3656" t="s">
        <v>8316</v>
      </c>
      <c r="S3656" s="14">
        <f t="shared" si="230"/>
        <v>42440.416504629626</v>
      </c>
      <c r="T3656" s="14">
        <f t="shared" si="231"/>
        <v>42463.708333333328</v>
      </c>
    </row>
    <row r="3657" spans="1:20" ht="60" hidden="1" x14ac:dyDescent="0.25">
      <c r="A3657" s="10">
        <v>3655</v>
      </c>
      <c r="B3657" s="1" t="s">
        <v>3652</v>
      </c>
      <c r="C3657" s="1" t="s">
        <v>7765</v>
      </c>
      <c r="D3657" s="3">
        <v>5000</v>
      </c>
      <c r="E3657" s="4">
        <v>1918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38</v>
      </c>
      <c r="P3657">
        <f t="shared" si="229"/>
        <v>24.28</v>
      </c>
      <c r="Q3657" s="12" t="s">
        <v>8315</v>
      </c>
      <c r="R3657" t="s">
        <v>8316</v>
      </c>
      <c r="S3657" s="14">
        <f t="shared" si="230"/>
        <v>42173.803217592591</v>
      </c>
      <c r="T3657" s="14">
        <f t="shared" si="231"/>
        <v>42203.290972222225</v>
      </c>
    </row>
    <row r="3658" spans="1:20" ht="60" hidden="1" x14ac:dyDescent="0.25">
      <c r="A3658" s="10">
        <v>3656</v>
      </c>
      <c r="B3658" s="1" t="s">
        <v>3653</v>
      </c>
      <c r="C3658" s="1" t="s">
        <v>7766</v>
      </c>
      <c r="D3658" s="3">
        <v>5000</v>
      </c>
      <c r="E3658" s="4">
        <v>1920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38</v>
      </c>
      <c r="P3658">
        <f t="shared" si="229"/>
        <v>41.74</v>
      </c>
      <c r="Q3658" s="12" t="s">
        <v>8315</v>
      </c>
      <c r="R3658" t="s">
        <v>8316</v>
      </c>
      <c r="S3658" s="14">
        <f t="shared" si="230"/>
        <v>42737.910138888896</v>
      </c>
      <c r="T3658" s="14">
        <f t="shared" si="231"/>
        <v>42767.957638888889</v>
      </c>
    </row>
    <row r="3659" spans="1:20" ht="60" hidden="1" x14ac:dyDescent="0.25">
      <c r="A3659" s="10">
        <v>3657</v>
      </c>
      <c r="B3659" s="1" t="s">
        <v>3654</v>
      </c>
      <c r="C3659" s="1" t="s">
        <v>7767</v>
      </c>
      <c r="D3659" s="3">
        <v>2000</v>
      </c>
      <c r="E3659" s="4">
        <v>6258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313</v>
      </c>
      <c r="P3659">
        <f t="shared" si="229"/>
        <v>312.89999999999998</v>
      </c>
      <c r="Q3659" s="12" t="s">
        <v>8315</v>
      </c>
      <c r="R3659" t="s">
        <v>8316</v>
      </c>
      <c r="S3659" s="14">
        <f t="shared" si="230"/>
        <v>42499.629849537043</v>
      </c>
      <c r="T3659" s="14">
        <f t="shared" si="231"/>
        <v>42522.904166666667</v>
      </c>
    </row>
    <row r="3660" spans="1:20" ht="30" hidden="1" x14ac:dyDescent="0.25">
      <c r="A3660" s="10">
        <v>3658</v>
      </c>
      <c r="B3660" s="1" t="s">
        <v>3655</v>
      </c>
      <c r="C3660" s="1" t="s">
        <v>7768</v>
      </c>
      <c r="D3660" s="3">
        <v>1500</v>
      </c>
      <c r="E3660" s="4">
        <v>9030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602</v>
      </c>
      <c r="P3660">
        <f t="shared" si="229"/>
        <v>451.5</v>
      </c>
      <c r="Q3660" s="12" t="s">
        <v>8315</v>
      </c>
      <c r="R3660" t="s">
        <v>8316</v>
      </c>
      <c r="S3660" s="14">
        <f t="shared" si="230"/>
        <v>41775.858564814815</v>
      </c>
      <c r="T3660" s="14">
        <f t="shared" si="231"/>
        <v>41822.165972222225</v>
      </c>
    </row>
    <row r="3661" spans="1:20" ht="45" hidden="1" x14ac:dyDescent="0.25">
      <c r="A3661" s="10">
        <v>3659</v>
      </c>
      <c r="B3661" s="1" t="s">
        <v>3656</v>
      </c>
      <c r="C3661" s="1" t="s">
        <v>7769</v>
      </c>
      <c r="D3661" s="3">
        <v>3000</v>
      </c>
      <c r="E3661" s="4">
        <v>3486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116</v>
      </c>
      <c r="P3661">
        <f t="shared" si="229"/>
        <v>268.14999999999998</v>
      </c>
      <c r="Q3661" s="12" t="s">
        <v>8315</v>
      </c>
      <c r="R3661" t="s">
        <v>8316</v>
      </c>
      <c r="S3661" s="14">
        <f t="shared" si="230"/>
        <v>42055.277199074073</v>
      </c>
      <c r="T3661" s="14">
        <f t="shared" si="231"/>
        <v>42082.610416666663</v>
      </c>
    </row>
    <row r="3662" spans="1:20" ht="60" hidden="1" x14ac:dyDescent="0.25">
      <c r="A3662" s="10">
        <v>3660</v>
      </c>
      <c r="B3662" s="1" t="s">
        <v>3657</v>
      </c>
      <c r="C3662" s="1" t="s">
        <v>7770</v>
      </c>
      <c r="D3662" s="3">
        <v>250</v>
      </c>
      <c r="E3662" s="4">
        <v>107148.74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42859</v>
      </c>
      <c r="P3662">
        <f t="shared" si="229"/>
        <v>4870.3999999999996</v>
      </c>
      <c r="Q3662" s="12" t="s">
        <v>8315</v>
      </c>
      <c r="R3662" t="s">
        <v>8316</v>
      </c>
      <c r="S3662" s="14">
        <f t="shared" si="230"/>
        <v>41971.881076388891</v>
      </c>
      <c r="T3662" s="14">
        <f t="shared" si="231"/>
        <v>41996.881076388891</v>
      </c>
    </row>
    <row r="3663" spans="1:20" ht="60" hidden="1" x14ac:dyDescent="0.25">
      <c r="A3663" s="10">
        <v>3661</v>
      </c>
      <c r="B3663" s="1" t="s">
        <v>3658</v>
      </c>
      <c r="C3663" s="1" t="s">
        <v>7771</v>
      </c>
      <c r="D3663" s="3">
        <v>3000</v>
      </c>
      <c r="E3663" s="4">
        <v>3499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117</v>
      </c>
      <c r="P3663">
        <f t="shared" si="229"/>
        <v>97.19</v>
      </c>
      <c r="Q3663" s="12" t="s">
        <v>8315</v>
      </c>
      <c r="R3663" t="s">
        <v>8316</v>
      </c>
      <c r="S3663" s="14">
        <f t="shared" si="230"/>
        <v>42447.896666666667</v>
      </c>
      <c r="T3663" s="14">
        <f t="shared" si="231"/>
        <v>42470.166666666672</v>
      </c>
    </row>
    <row r="3664" spans="1:20" ht="60" hidden="1" x14ac:dyDescent="0.25">
      <c r="A3664" s="10">
        <v>3662</v>
      </c>
      <c r="B3664" s="1" t="s">
        <v>3659</v>
      </c>
      <c r="C3664" s="1" t="s">
        <v>7772</v>
      </c>
      <c r="D3664" s="3">
        <v>8000</v>
      </c>
      <c r="E3664" s="4">
        <v>800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</v>
      </c>
      <c r="P3664">
        <f t="shared" si="229"/>
        <v>20</v>
      </c>
      <c r="Q3664" s="12" t="s">
        <v>8315</v>
      </c>
      <c r="R3664" t="s">
        <v>8316</v>
      </c>
      <c r="S3664" s="14">
        <f t="shared" si="230"/>
        <v>42064.220069444447</v>
      </c>
      <c r="T3664" s="14">
        <f t="shared" si="231"/>
        <v>42094.178402777776</v>
      </c>
    </row>
    <row r="3665" spans="1:20" ht="60" hidden="1" x14ac:dyDescent="0.25">
      <c r="A3665" s="10">
        <v>3663</v>
      </c>
      <c r="B3665" s="1" t="s">
        <v>3660</v>
      </c>
      <c r="C3665" s="1" t="s">
        <v>7773</v>
      </c>
      <c r="D3665" s="3">
        <v>225</v>
      </c>
      <c r="E3665" s="4">
        <v>113015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50229</v>
      </c>
      <c r="P3665">
        <f t="shared" si="229"/>
        <v>12557.22</v>
      </c>
      <c r="Q3665" s="12" t="s">
        <v>8315</v>
      </c>
      <c r="R3665" t="s">
        <v>8316</v>
      </c>
      <c r="S3665" s="14">
        <f t="shared" si="230"/>
        <v>42665.451736111107</v>
      </c>
      <c r="T3665" s="14">
        <f t="shared" si="231"/>
        <v>42725.493402777778</v>
      </c>
    </row>
    <row r="3666" spans="1:20" ht="60" hidden="1" x14ac:dyDescent="0.25">
      <c r="A3666" s="10">
        <v>3664</v>
      </c>
      <c r="B3666" s="1" t="s">
        <v>3661</v>
      </c>
      <c r="C3666" s="1" t="s">
        <v>7774</v>
      </c>
      <c r="D3666" s="3">
        <v>800</v>
      </c>
      <c r="E3666" s="4">
        <v>20070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2509</v>
      </c>
      <c r="P3666">
        <f t="shared" si="229"/>
        <v>1056.32</v>
      </c>
      <c r="Q3666" s="12" t="s">
        <v>8315</v>
      </c>
      <c r="R3666" t="s">
        <v>8316</v>
      </c>
      <c r="S3666" s="14">
        <f t="shared" si="230"/>
        <v>42523.248715277776</v>
      </c>
      <c r="T3666" s="14">
        <f t="shared" si="231"/>
        <v>42537.248715277776</v>
      </c>
    </row>
    <row r="3667" spans="1:20" ht="60" hidden="1" x14ac:dyDescent="0.25">
      <c r="A3667" s="10">
        <v>3665</v>
      </c>
      <c r="B3667" s="1" t="s">
        <v>3662</v>
      </c>
      <c r="C3667" s="1" t="s">
        <v>7775</v>
      </c>
      <c r="D3667" s="3">
        <v>620</v>
      </c>
      <c r="E3667" s="4">
        <v>24790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3998</v>
      </c>
      <c r="P3667">
        <f t="shared" si="229"/>
        <v>1770.71</v>
      </c>
      <c r="Q3667" s="12" t="s">
        <v>8315</v>
      </c>
      <c r="R3667" t="s">
        <v>8316</v>
      </c>
      <c r="S3667" s="14">
        <f t="shared" si="230"/>
        <v>42294.808124999996</v>
      </c>
      <c r="T3667" s="14">
        <f t="shared" si="231"/>
        <v>42305.829166666663</v>
      </c>
    </row>
    <row r="3668" spans="1:20" ht="30" hidden="1" x14ac:dyDescent="0.25">
      <c r="A3668" s="10">
        <v>3666</v>
      </c>
      <c r="B3668" s="1" t="s">
        <v>3663</v>
      </c>
      <c r="C3668" s="1" t="s">
        <v>7776</v>
      </c>
      <c r="D3668" s="3">
        <v>1200</v>
      </c>
      <c r="E3668" s="4">
        <v>10603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884</v>
      </c>
      <c r="P3668">
        <f t="shared" si="229"/>
        <v>279.02999999999997</v>
      </c>
      <c r="Q3668" s="12" t="s">
        <v>8315</v>
      </c>
      <c r="R3668" t="s">
        <v>8316</v>
      </c>
      <c r="S3668" s="14">
        <f t="shared" si="230"/>
        <v>41822.90488425926</v>
      </c>
      <c r="T3668" s="14">
        <f t="shared" si="231"/>
        <v>41844.291666666664</v>
      </c>
    </row>
    <row r="3669" spans="1:20" ht="60" hidden="1" x14ac:dyDescent="0.25">
      <c r="A3669" s="10">
        <v>3667</v>
      </c>
      <c r="B3669" s="1" t="s">
        <v>3664</v>
      </c>
      <c r="C3669" s="1" t="s">
        <v>7777</v>
      </c>
      <c r="D3669" s="3">
        <v>3000</v>
      </c>
      <c r="E3669" s="4">
        <v>3500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117</v>
      </c>
      <c r="P3669">
        <f t="shared" si="229"/>
        <v>60.34</v>
      </c>
      <c r="Q3669" s="12" t="s">
        <v>8315</v>
      </c>
      <c r="R3669" t="s">
        <v>8316</v>
      </c>
      <c r="S3669" s="14">
        <f t="shared" si="230"/>
        <v>42173.970127314817</v>
      </c>
      <c r="T3669" s="14">
        <f t="shared" si="231"/>
        <v>42203.970127314817</v>
      </c>
    </row>
    <row r="3670" spans="1:20" ht="60" hidden="1" x14ac:dyDescent="0.25">
      <c r="A3670" s="10">
        <v>3668</v>
      </c>
      <c r="B3670" s="1" t="s">
        <v>3665</v>
      </c>
      <c r="C3670" s="1" t="s">
        <v>7778</v>
      </c>
      <c r="D3670" s="3">
        <v>1000</v>
      </c>
      <c r="E3670" s="4">
        <v>15903.5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1590</v>
      </c>
      <c r="P3670">
        <f t="shared" si="229"/>
        <v>567.98</v>
      </c>
      <c r="Q3670" s="12" t="s">
        <v>8315</v>
      </c>
      <c r="R3670" t="s">
        <v>8316</v>
      </c>
      <c r="S3670" s="14">
        <f t="shared" si="230"/>
        <v>42185.556157407409</v>
      </c>
      <c r="T3670" s="14">
        <f t="shared" si="231"/>
        <v>42208.772916666669</v>
      </c>
    </row>
    <row r="3671" spans="1:20" ht="60" hidden="1" x14ac:dyDescent="0.25">
      <c r="A3671" s="10">
        <v>3669</v>
      </c>
      <c r="B3671" s="1" t="s">
        <v>3666</v>
      </c>
      <c r="C3671" s="1" t="s">
        <v>7779</v>
      </c>
      <c r="D3671" s="3">
        <v>1000</v>
      </c>
      <c r="E3671" s="4">
        <v>15918.65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1592</v>
      </c>
      <c r="P3671">
        <f t="shared" si="229"/>
        <v>936.39</v>
      </c>
      <c r="Q3671" s="12" t="s">
        <v>8315</v>
      </c>
      <c r="R3671" t="s">
        <v>8316</v>
      </c>
      <c r="S3671" s="14">
        <f t="shared" si="230"/>
        <v>42136.675196759257</v>
      </c>
      <c r="T3671" s="14">
        <f t="shared" si="231"/>
        <v>42166.675196759257</v>
      </c>
    </row>
    <row r="3672" spans="1:20" ht="60" hidden="1" x14ac:dyDescent="0.25">
      <c r="A3672" s="10">
        <v>3670</v>
      </c>
      <c r="B3672" s="1" t="s">
        <v>3667</v>
      </c>
      <c r="C3672" s="1" t="s">
        <v>7780</v>
      </c>
      <c r="D3672" s="3">
        <v>220</v>
      </c>
      <c r="E3672" s="4">
        <v>114977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52262</v>
      </c>
      <c r="P3672">
        <f t="shared" si="229"/>
        <v>9581.42</v>
      </c>
      <c r="Q3672" s="12" t="s">
        <v>8315</v>
      </c>
      <c r="R3672" t="s">
        <v>8316</v>
      </c>
      <c r="S3672" s="14">
        <f t="shared" si="230"/>
        <v>42142.514016203699</v>
      </c>
      <c r="T3672" s="14">
        <f t="shared" si="231"/>
        <v>42155.958333333328</v>
      </c>
    </row>
    <row r="3673" spans="1:20" ht="60" hidden="1" x14ac:dyDescent="0.25">
      <c r="A3673" s="10">
        <v>3671</v>
      </c>
      <c r="B3673" s="1" t="s">
        <v>3668</v>
      </c>
      <c r="C3673" s="1" t="s">
        <v>7781</v>
      </c>
      <c r="D3673" s="3">
        <v>3500</v>
      </c>
      <c r="E3673" s="4">
        <v>2689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77</v>
      </c>
      <c r="P3673">
        <f t="shared" si="229"/>
        <v>67.23</v>
      </c>
      <c r="Q3673" s="12" t="s">
        <v>8315</v>
      </c>
      <c r="R3673" t="s">
        <v>8316</v>
      </c>
      <c r="S3673" s="14">
        <f t="shared" si="230"/>
        <v>41820.62809027778</v>
      </c>
      <c r="T3673" s="14">
        <f t="shared" si="231"/>
        <v>41841.165972222225</v>
      </c>
    </row>
    <row r="3674" spans="1:20" ht="60" hidden="1" x14ac:dyDescent="0.25">
      <c r="A3674" s="10">
        <v>3672</v>
      </c>
      <c r="B3674" s="1" t="s">
        <v>3669</v>
      </c>
      <c r="C3674" s="1" t="s">
        <v>7782</v>
      </c>
      <c r="D3674" s="3">
        <v>3000</v>
      </c>
      <c r="E3674" s="4">
        <v>3500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117</v>
      </c>
      <c r="P3674">
        <f t="shared" si="229"/>
        <v>61.4</v>
      </c>
      <c r="Q3674" s="12" t="s">
        <v>8315</v>
      </c>
      <c r="R3674" t="s">
        <v>8316</v>
      </c>
      <c r="S3674" s="14">
        <f t="shared" si="230"/>
        <v>41878.946574074071</v>
      </c>
      <c r="T3674" s="14">
        <f t="shared" si="231"/>
        <v>41908.946574074071</v>
      </c>
    </row>
    <row r="3675" spans="1:20" ht="45" hidden="1" x14ac:dyDescent="0.25">
      <c r="A3675" s="10">
        <v>3673</v>
      </c>
      <c r="B3675" s="1" t="s">
        <v>3670</v>
      </c>
      <c r="C3675" s="1" t="s">
        <v>7783</v>
      </c>
      <c r="D3675" s="3">
        <v>4000</v>
      </c>
      <c r="E3675" s="4">
        <v>2400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60</v>
      </c>
      <c r="P3675">
        <f t="shared" si="229"/>
        <v>21.05</v>
      </c>
      <c r="Q3675" s="12" t="s">
        <v>8315</v>
      </c>
      <c r="R3675" t="s">
        <v>8316</v>
      </c>
      <c r="S3675" s="14">
        <f t="shared" si="230"/>
        <v>41914.295104166667</v>
      </c>
      <c r="T3675" s="14">
        <f t="shared" si="231"/>
        <v>41948.536111111112</v>
      </c>
    </row>
    <row r="3676" spans="1:20" ht="60" hidden="1" x14ac:dyDescent="0.25">
      <c r="A3676" s="10">
        <v>3674</v>
      </c>
      <c r="B3676" s="1" t="s">
        <v>3671</v>
      </c>
      <c r="C3676" s="1" t="s">
        <v>7784</v>
      </c>
      <c r="D3676" s="3">
        <v>4500</v>
      </c>
      <c r="E3676" s="4">
        <v>2070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46</v>
      </c>
      <c r="P3676">
        <f t="shared" si="229"/>
        <v>66.77</v>
      </c>
      <c r="Q3676" s="12" t="s">
        <v>8315</v>
      </c>
      <c r="R3676" t="s">
        <v>8316</v>
      </c>
      <c r="S3676" s="14">
        <f t="shared" si="230"/>
        <v>42556.873020833329</v>
      </c>
      <c r="T3676" s="14">
        <f t="shared" si="231"/>
        <v>42616.873020833329</v>
      </c>
    </row>
    <row r="3677" spans="1:20" ht="60" hidden="1" x14ac:dyDescent="0.25">
      <c r="A3677" s="10">
        <v>3675</v>
      </c>
      <c r="B3677" s="1" t="s">
        <v>3672</v>
      </c>
      <c r="C3677" s="1" t="s">
        <v>7785</v>
      </c>
      <c r="D3677" s="3">
        <v>50</v>
      </c>
      <c r="E3677" s="4">
        <v>335597.31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671195</v>
      </c>
      <c r="P3677">
        <f t="shared" si="229"/>
        <v>111865.77</v>
      </c>
      <c r="Q3677" s="12" t="s">
        <v>8315</v>
      </c>
      <c r="R3677" t="s">
        <v>8316</v>
      </c>
      <c r="S3677" s="14">
        <f t="shared" si="230"/>
        <v>42493.597013888888</v>
      </c>
      <c r="T3677" s="14">
        <f t="shared" si="231"/>
        <v>42505.958333333328</v>
      </c>
    </row>
    <row r="3678" spans="1:20" ht="60" hidden="1" x14ac:dyDescent="0.25">
      <c r="A3678" s="10">
        <v>3676</v>
      </c>
      <c r="B3678" s="1" t="s">
        <v>3673</v>
      </c>
      <c r="C3678" s="1" t="s">
        <v>7786</v>
      </c>
      <c r="D3678" s="3">
        <v>800</v>
      </c>
      <c r="E3678" s="4">
        <v>20120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2515</v>
      </c>
      <c r="P3678">
        <f t="shared" si="229"/>
        <v>1257.5</v>
      </c>
      <c r="Q3678" s="12" t="s">
        <v>8315</v>
      </c>
      <c r="R3678" t="s">
        <v>8316</v>
      </c>
      <c r="S3678" s="14">
        <f t="shared" si="230"/>
        <v>41876.815787037034</v>
      </c>
      <c r="T3678" s="14">
        <f t="shared" si="231"/>
        <v>41894.815787037034</v>
      </c>
    </row>
    <row r="3679" spans="1:20" ht="45" hidden="1" x14ac:dyDescent="0.25">
      <c r="A3679" s="10">
        <v>3677</v>
      </c>
      <c r="B3679" s="1" t="s">
        <v>3674</v>
      </c>
      <c r="C3679" s="1" t="s">
        <v>7787</v>
      </c>
      <c r="D3679" s="3">
        <v>12000</v>
      </c>
      <c r="E3679" s="4">
        <v>281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2</v>
      </c>
      <c r="P3679">
        <f t="shared" si="229"/>
        <v>1.41</v>
      </c>
      <c r="Q3679" s="12" t="s">
        <v>8315</v>
      </c>
      <c r="R3679" t="s">
        <v>8316</v>
      </c>
      <c r="S3679" s="14">
        <f t="shared" si="230"/>
        <v>41802.574282407404</v>
      </c>
      <c r="T3679" s="14">
        <f t="shared" si="231"/>
        <v>41823.165972222225</v>
      </c>
    </row>
    <row r="3680" spans="1:20" ht="45" hidden="1" x14ac:dyDescent="0.25">
      <c r="A3680" s="10">
        <v>3678</v>
      </c>
      <c r="B3680" s="1" t="s">
        <v>3675</v>
      </c>
      <c r="C3680" s="1" t="s">
        <v>7788</v>
      </c>
      <c r="D3680" s="3">
        <v>2000</v>
      </c>
      <c r="E3680" s="4">
        <v>6300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315</v>
      </c>
      <c r="P3680">
        <f t="shared" si="229"/>
        <v>203.23</v>
      </c>
      <c r="Q3680" s="12" t="s">
        <v>8315</v>
      </c>
      <c r="R3680" t="s">
        <v>8316</v>
      </c>
      <c r="S3680" s="14">
        <f t="shared" si="230"/>
        <v>42120.531226851846</v>
      </c>
      <c r="T3680" s="14">
        <f t="shared" si="231"/>
        <v>42155.531226851846</v>
      </c>
    </row>
    <row r="3681" spans="1:20" ht="60" hidden="1" x14ac:dyDescent="0.25">
      <c r="A3681" s="10">
        <v>3679</v>
      </c>
      <c r="B3681" s="1" t="s">
        <v>3676</v>
      </c>
      <c r="C3681" s="1" t="s">
        <v>7789</v>
      </c>
      <c r="D3681" s="3">
        <v>2000</v>
      </c>
      <c r="E3681" s="4">
        <v>6300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315</v>
      </c>
      <c r="P3681">
        <f t="shared" si="229"/>
        <v>210</v>
      </c>
      <c r="Q3681" s="12" t="s">
        <v>8315</v>
      </c>
      <c r="R3681" t="s">
        <v>8316</v>
      </c>
      <c r="S3681" s="14">
        <f t="shared" si="230"/>
        <v>41786.761354166665</v>
      </c>
      <c r="T3681" s="14">
        <f t="shared" si="231"/>
        <v>41821.207638888889</v>
      </c>
    </row>
    <row r="3682" spans="1:20" ht="45" hidden="1" x14ac:dyDescent="0.25">
      <c r="A3682" s="10">
        <v>3680</v>
      </c>
      <c r="B3682" s="1" t="s">
        <v>3677</v>
      </c>
      <c r="C3682" s="1" t="s">
        <v>7790</v>
      </c>
      <c r="D3682" s="3">
        <v>3000</v>
      </c>
      <c r="E3682" s="4">
        <v>3500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117</v>
      </c>
      <c r="P3682">
        <f t="shared" si="229"/>
        <v>102.94</v>
      </c>
      <c r="Q3682" s="12" t="s">
        <v>8315</v>
      </c>
      <c r="R3682" t="s">
        <v>8316</v>
      </c>
      <c r="S3682" s="14">
        <f t="shared" si="230"/>
        <v>42627.454097222217</v>
      </c>
      <c r="T3682" s="14">
        <f t="shared" si="231"/>
        <v>42648.454097222217</v>
      </c>
    </row>
    <row r="3683" spans="1:20" ht="60" hidden="1" x14ac:dyDescent="0.25">
      <c r="A3683" s="10">
        <v>3681</v>
      </c>
      <c r="B3683" s="1" t="s">
        <v>3678</v>
      </c>
      <c r="C3683" s="1" t="s">
        <v>7791</v>
      </c>
      <c r="D3683" s="3">
        <v>1000</v>
      </c>
      <c r="E3683" s="4">
        <v>15929.51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1593</v>
      </c>
      <c r="P3683">
        <f t="shared" si="229"/>
        <v>884.97</v>
      </c>
      <c r="Q3683" s="12" t="s">
        <v>8315</v>
      </c>
      <c r="R3683" t="s">
        <v>8316</v>
      </c>
      <c r="S3683" s="14">
        <f t="shared" si="230"/>
        <v>42374.651504629626</v>
      </c>
      <c r="T3683" s="14">
        <f t="shared" si="231"/>
        <v>42384.651504629626</v>
      </c>
    </row>
    <row r="3684" spans="1:20" ht="45" hidden="1" x14ac:dyDescent="0.25">
      <c r="A3684" s="10">
        <v>3682</v>
      </c>
      <c r="B3684" s="1" t="s">
        <v>3679</v>
      </c>
      <c r="C3684" s="1" t="s">
        <v>7792</v>
      </c>
      <c r="D3684" s="3">
        <v>3000</v>
      </c>
      <c r="E3684" s="4">
        <v>3501.52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117</v>
      </c>
      <c r="P3684">
        <f t="shared" si="229"/>
        <v>52.26</v>
      </c>
      <c r="Q3684" s="12" t="s">
        <v>8315</v>
      </c>
      <c r="R3684" t="s">
        <v>8316</v>
      </c>
      <c r="S3684" s="14">
        <f t="shared" si="230"/>
        <v>41772.685393518521</v>
      </c>
      <c r="T3684" s="14">
        <f t="shared" si="231"/>
        <v>41806.290972222225</v>
      </c>
    </row>
    <row r="3685" spans="1:20" ht="45" hidden="1" x14ac:dyDescent="0.25">
      <c r="A3685" s="10">
        <v>3683</v>
      </c>
      <c r="B3685" s="1" t="s">
        <v>3680</v>
      </c>
      <c r="C3685" s="1" t="s">
        <v>7793</v>
      </c>
      <c r="D3685" s="3">
        <v>3500</v>
      </c>
      <c r="E3685" s="4">
        <v>2690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77</v>
      </c>
      <c r="P3685">
        <f t="shared" si="229"/>
        <v>40.76</v>
      </c>
      <c r="Q3685" s="12" t="s">
        <v>8315</v>
      </c>
      <c r="R3685" t="s">
        <v>8316</v>
      </c>
      <c r="S3685" s="14">
        <f t="shared" si="230"/>
        <v>42633.116851851853</v>
      </c>
      <c r="T3685" s="14">
        <f t="shared" si="231"/>
        <v>42663.116851851853</v>
      </c>
    </row>
    <row r="3686" spans="1:20" ht="60" hidden="1" x14ac:dyDescent="0.25">
      <c r="A3686" s="10">
        <v>3684</v>
      </c>
      <c r="B3686" s="1" t="s">
        <v>3681</v>
      </c>
      <c r="C3686" s="1" t="s">
        <v>7794</v>
      </c>
      <c r="D3686" s="3">
        <v>750</v>
      </c>
      <c r="E3686" s="4">
        <v>21831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2911</v>
      </c>
      <c r="P3686">
        <f t="shared" si="229"/>
        <v>949.17</v>
      </c>
      <c r="Q3686" s="12" t="s">
        <v>8315</v>
      </c>
      <c r="R3686" t="s">
        <v>8316</v>
      </c>
      <c r="S3686" s="14">
        <f t="shared" si="230"/>
        <v>42219.180393518516</v>
      </c>
      <c r="T3686" s="14">
        <f t="shared" si="231"/>
        <v>42249.180393518516</v>
      </c>
    </row>
    <row r="3687" spans="1:20" ht="45" hidden="1" x14ac:dyDescent="0.25">
      <c r="A3687" s="10">
        <v>3685</v>
      </c>
      <c r="B3687" s="1" t="s">
        <v>3682</v>
      </c>
      <c r="C3687" s="1" t="s">
        <v>7795</v>
      </c>
      <c r="D3687" s="3">
        <v>5000</v>
      </c>
      <c r="E3687" s="4">
        <v>1920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38</v>
      </c>
      <c r="P3687">
        <f t="shared" si="229"/>
        <v>15.24</v>
      </c>
      <c r="Q3687" s="12" t="s">
        <v>8315</v>
      </c>
      <c r="R3687" t="s">
        <v>8316</v>
      </c>
      <c r="S3687" s="14">
        <f t="shared" si="230"/>
        <v>41753.593275462961</v>
      </c>
      <c r="T3687" s="14">
        <f t="shared" si="231"/>
        <v>41778.875</v>
      </c>
    </row>
    <row r="3688" spans="1:20" ht="45" hidden="1" x14ac:dyDescent="0.25">
      <c r="A3688" s="10">
        <v>3686</v>
      </c>
      <c r="B3688" s="1" t="s">
        <v>3683</v>
      </c>
      <c r="C3688" s="1" t="s">
        <v>7796</v>
      </c>
      <c r="D3688" s="3">
        <v>350</v>
      </c>
      <c r="E3688" s="4">
        <v>57817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16519</v>
      </c>
      <c r="P3688">
        <f t="shared" si="229"/>
        <v>9636.17</v>
      </c>
      <c r="Q3688" s="12" t="s">
        <v>8315</v>
      </c>
      <c r="R3688" t="s">
        <v>8316</v>
      </c>
      <c r="S3688" s="14">
        <f t="shared" si="230"/>
        <v>42230.662731481483</v>
      </c>
      <c r="T3688" s="14">
        <f t="shared" si="231"/>
        <v>42245.165972222225</v>
      </c>
    </row>
    <row r="3689" spans="1:20" ht="60" hidden="1" x14ac:dyDescent="0.25">
      <c r="A3689" s="10">
        <v>3687</v>
      </c>
      <c r="B3689" s="1" t="s">
        <v>3684</v>
      </c>
      <c r="C3689" s="1" t="s">
        <v>7797</v>
      </c>
      <c r="D3689" s="3">
        <v>5000</v>
      </c>
      <c r="E3689" s="4">
        <v>1937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39</v>
      </c>
      <c r="P3689">
        <f t="shared" si="229"/>
        <v>77.48</v>
      </c>
      <c r="Q3689" s="12" t="s">
        <v>8315</v>
      </c>
      <c r="R3689" t="s">
        <v>8316</v>
      </c>
      <c r="S3689" s="14">
        <f t="shared" si="230"/>
        <v>41787.218229166669</v>
      </c>
      <c r="T3689" s="14">
        <f t="shared" si="231"/>
        <v>41817.218229166669</v>
      </c>
    </row>
    <row r="3690" spans="1:20" ht="60" hidden="1" x14ac:dyDescent="0.25">
      <c r="A3690" s="10">
        <v>3688</v>
      </c>
      <c r="B3690" s="1" t="s">
        <v>3685</v>
      </c>
      <c r="C3690" s="1" t="s">
        <v>7798</v>
      </c>
      <c r="D3690" s="3">
        <v>3000</v>
      </c>
      <c r="E3690" s="4">
        <v>3506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117</v>
      </c>
      <c r="P3690">
        <f t="shared" si="229"/>
        <v>89.9</v>
      </c>
      <c r="Q3690" s="12" t="s">
        <v>8315</v>
      </c>
      <c r="R3690" t="s">
        <v>8316</v>
      </c>
      <c r="S3690" s="14">
        <f t="shared" si="230"/>
        <v>41829.787083333329</v>
      </c>
      <c r="T3690" s="14">
        <f t="shared" si="231"/>
        <v>41859.787083333329</v>
      </c>
    </row>
    <row r="3691" spans="1:20" ht="60" hidden="1" x14ac:dyDescent="0.25">
      <c r="A3691" s="10">
        <v>3689</v>
      </c>
      <c r="B3691" s="1" t="s">
        <v>3686</v>
      </c>
      <c r="C3691" s="1" t="s">
        <v>7799</v>
      </c>
      <c r="D3691" s="3">
        <v>3000</v>
      </c>
      <c r="E3691" s="4">
        <v>3508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117</v>
      </c>
      <c r="P3691">
        <f t="shared" si="229"/>
        <v>56.58</v>
      </c>
      <c r="Q3691" s="12" t="s">
        <v>8315</v>
      </c>
      <c r="R3691" t="s">
        <v>8316</v>
      </c>
      <c r="S3691" s="14">
        <f t="shared" si="230"/>
        <v>42147.826840277776</v>
      </c>
      <c r="T3691" s="14">
        <f t="shared" si="231"/>
        <v>42176.934027777781</v>
      </c>
    </row>
    <row r="3692" spans="1:20" ht="60" hidden="1" x14ac:dyDescent="0.25">
      <c r="A3692" s="10">
        <v>3690</v>
      </c>
      <c r="B3692" s="1" t="s">
        <v>3687</v>
      </c>
      <c r="C3692" s="1" t="s">
        <v>7800</v>
      </c>
      <c r="D3692" s="3">
        <v>1500</v>
      </c>
      <c r="E3692" s="4">
        <v>9044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603</v>
      </c>
      <c r="P3692">
        <f t="shared" si="229"/>
        <v>291.74</v>
      </c>
      <c r="Q3692" s="12" t="s">
        <v>8315</v>
      </c>
      <c r="R3692" t="s">
        <v>8316</v>
      </c>
      <c r="S3692" s="14">
        <f t="shared" si="230"/>
        <v>41940.598182870373</v>
      </c>
      <c r="T3692" s="14">
        <f t="shared" si="231"/>
        <v>41970.639849537038</v>
      </c>
    </row>
    <row r="3693" spans="1:20" ht="30" hidden="1" x14ac:dyDescent="0.25">
      <c r="A3693" s="10">
        <v>3691</v>
      </c>
      <c r="B3693" s="1" t="s">
        <v>3688</v>
      </c>
      <c r="C3693" s="1" t="s">
        <v>7801</v>
      </c>
      <c r="D3693" s="3">
        <v>40000</v>
      </c>
      <c r="E3693" s="4">
        <v>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0</v>
      </c>
      <c r="P3693">
        <f t="shared" si="229"/>
        <v>0.01</v>
      </c>
      <c r="Q3693" s="12" t="s">
        <v>8315</v>
      </c>
      <c r="R3693" t="s">
        <v>8316</v>
      </c>
      <c r="S3693" s="14">
        <f t="shared" si="230"/>
        <v>42020.700567129628</v>
      </c>
      <c r="T3693" s="14">
        <f t="shared" si="231"/>
        <v>42065.207638888889</v>
      </c>
    </row>
    <row r="3694" spans="1:20" ht="30" hidden="1" x14ac:dyDescent="0.25">
      <c r="A3694" s="10">
        <v>3692</v>
      </c>
      <c r="B3694" s="1" t="s">
        <v>3689</v>
      </c>
      <c r="C3694" s="1" t="s">
        <v>7802</v>
      </c>
      <c r="D3694" s="3">
        <v>1000</v>
      </c>
      <c r="E3694" s="4">
        <v>15937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1594</v>
      </c>
      <c r="P3694">
        <f t="shared" si="229"/>
        <v>937.47</v>
      </c>
      <c r="Q3694" s="12" t="s">
        <v>8315</v>
      </c>
      <c r="R3694" t="s">
        <v>8316</v>
      </c>
      <c r="S3694" s="14">
        <f t="shared" si="230"/>
        <v>41891.96503472222</v>
      </c>
      <c r="T3694" s="14">
        <f t="shared" si="231"/>
        <v>41901</v>
      </c>
    </row>
    <row r="3695" spans="1:20" ht="60" hidden="1" x14ac:dyDescent="0.25">
      <c r="A3695" s="10">
        <v>3693</v>
      </c>
      <c r="B3695" s="1" t="s">
        <v>3690</v>
      </c>
      <c r="C3695" s="1" t="s">
        <v>7803</v>
      </c>
      <c r="D3695" s="3">
        <v>333</v>
      </c>
      <c r="E3695" s="4">
        <v>60095.35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18047</v>
      </c>
      <c r="P3695">
        <f t="shared" si="229"/>
        <v>4292.53</v>
      </c>
      <c r="Q3695" s="12" t="s">
        <v>8315</v>
      </c>
      <c r="R3695" t="s">
        <v>8316</v>
      </c>
      <c r="S3695" s="14">
        <f t="shared" si="230"/>
        <v>42309.191307870366</v>
      </c>
      <c r="T3695" s="14">
        <f t="shared" si="231"/>
        <v>42338.9375</v>
      </c>
    </row>
    <row r="3696" spans="1:20" ht="60" hidden="1" x14ac:dyDescent="0.25">
      <c r="A3696" s="10">
        <v>3694</v>
      </c>
      <c r="B3696" s="1" t="s">
        <v>3691</v>
      </c>
      <c r="C3696" s="1" t="s">
        <v>7804</v>
      </c>
      <c r="D3696" s="3">
        <v>3500</v>
      </c>
      <c r="E3696" s="4">
        <v>2693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77</v>
      </c>
      <c r="P3696">
        <f t="shared" si="229"/>
        <v>44.88</v>
      </c>
      <c r="Q3696" s="12" t="s">
        <v>8315</v>
      </c>
      <c r="R3696" t="s">
        <v>8316</v>
      </c>
      <c r="S3696" s="14">
        <f t="shared" si="230"/>
        <v>42490.133877314816</v>
      </c>
      <c r="T3696" s="14">
        <f t="shared" si="231"/>
        <v>42527.083333333328</v>
      </c>
    </row>
    <row r="3697" spans="1:20" ht="60" hidden="1" x14ac:dyDescent="0.25">
      <c r="A3697" s="10">
        <v>3695</v>
      </c>
      <c r="B3697" s="1" t="s">
        <v>3692</v>
      </c>
      <c r="C3697" s="1" t="s">
        <v>7805</v>
      </c>
      <c r="D3697" s="3">
        <v>4000</v>
      </c>
      <c r="E3697" s="4">
        <v>2405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60</v>
      </c>
      <c r="P3697">
        <f t="shared" si="229"/>
        <v>72.88</v>
      </c>
      <c r="Q3697" s="12" t="s">
        <v>8315</v>
      </c>
      <c r="R3697" t="s">
        <v>8316</v>
      </c>
      <c r="S3697" s="14">
        <f t="shared" si="230"/>
        <v>41995.870486111111</v>
      </c>
      <c r="T3697" s="14">
        <f t="shared" si="231"/>
        <v>42015.870486111111</v>
      </c>
    </row>
    <row r="3698" spans="1:20" ht="45" hidden="1" x14ac:dyDescent="0.25">
      <c r="A3698" s="10">
        <v>3696</v>
      </c>
      <c r="B3698" s="1" t="s">
        <v>3693</v>
      </c>
      <c r="C3698" s="1" t="s">
        <v>7806</v>
      </c>
      <c r="D3698" s="3">
        <v>2000</v>
      </c>
      <c r="E3698" s="4">
        <v>6301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315</v>
      </c>
      <c r="P3698">
        <f t="shared" si="229"/>
        <v>80.78</v>
      </c>
      <c r="Q3698" s="12" t="s">
        <v>8315</v>
      </c>
      <c r="R3698" t="s">
        <v>8316</v>
      </c>
      <c r="S3698" s="14">
        <f t="shared" si="230"/>
        <v>41988.617083333331</v>
      </c>
      <c r="T3698" s="14">
        <f t="shared" si="231"/>
        <v>42048.617083333331</v>
      </c>
    </row>
    <row r="3699" spans="1:20" ht="60" hidden="1" x14ac:dyDescent="0.25">
      <c r="A3699" s="10">
        <v>3697</v>
      </c>
      <c r="B3699" s="1" t="s">
        <v>3694</v>
      </c>
      <c r="C3699" s="1" t="s">
        <v>7807</v>
      </c>
      <c r="D3699" s="3">
        <v>2000</v>
      </c>
      <c r="E3699" s="4">
        <v>6301.76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315</v>
      </c>
      <c r="P3699">
        <f t="shared" si="229"/>
        <v>210.06</v>
      </c>
      <c r="Q3699" s="12" t="s">
        <v>8315</v>
      </c>
      <c r="R3699" t="s">
        <v>8316</v>
      </c>
      <c r="S3699" s="14">
        <f t="shared" si="230"/>
        <v>42479.465833333335</v>
      </c>
      <c r="T3699" s="14">
        <f t="shared" si="231"/>
        <v>42500.465833333335</v>
      </c>
    </row>
    <row r="3700" spans="1:20" ht="45" hidden="1" x14ac:dyDescent="0.25">
      <c r="A3700" s="10">
        <v>3698</v>
      </c>
      <c r="B3700" s="1" t="s">
        <v>3695</v>
      </c>
      <c r="C3700" s="1" t="s">
        <v>7808</v>
      </c>
      <c r="D3700" s="3">
        <v>5000</v>
      </c>
      <c r="E3700" s="4">
        <v>1940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39</v>
      </c>
      <c r="P3700">
        <f t="shared" si="229"/>
        <v>14.26</v>
      </c>
      <c r="Q3700" s="12" t="s">
        <v>8315</v>
      </c>
      <c r="R3700" t="s">
        <v>8316</v>
      </c>
      <c r="S3700" s="14">
        <f t="shared" si="230"/>
        <v>42401.806562500002</v>
      </c>
      <c r="T3700" s="14">
        <f t="shared" si="231"/>
        <v>42431.806562500002</v>
      </c>
    </row>
    <row r="3701" spans="1:20" ht="60" hidden="1" x14ac:dyDescent="0.25">
      <c r="A3701" s="10">
        <v>3699</v>
      </c>
      <c r="B3701" s="1" t="s">
        <v>3696</v>
      </c>
      <c r="C3701" s="1" t="s">
        <v>7809</v>
      </c>
      <c r="D3701" s="3">
        <v>2500</v>
      </c>
      <c r="E3701" s="4">
        <v>4800.8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192</v>
      </c>
      <c r="P3701">
        <f t="shared" si="229"/>
        <v>120.02</v>
      </c>
      <c r="Q3701" s="12" t="s">
        <v>8315</v>
      </c>
      <c r="R3701" t="s">
        <v>8316</v>
      </c>
      <c r="S3701" s="14">
        <f t="shared" si="230"/>
        <v>41897.602037037039</v>
      </c>
      <c r="T3701" s="14">
        <f t="shared" si="231"/>
        <v>41927.602037037039</v>
      </c>
    </row>
    <row r="3702" spans="1:20" ht="30" hidden="1" x14ac:dyDescent="0.25">
      <c r="A3702" s="10">
        <v>3700</v>
      </c>
      <c r="B3702" s="1" t="s">
        <v>3697</v>
      </c>
      <c r="C3702" s="1" t="s">
        <v>7810</v>
      </c>
      <c r="D3702" s="3">
        <v>500</v>
      </c>
      <c r="E3702" s="4">
        <v>42086.42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8417</v>
      </c>
      <c r="P3702">
        <f t="shared" si="229"/>
        <v>2338.13</v>
      </c>
      <c r="Q3702" s="12" t="s">
        <v>8315</v>
      </c>
      <c r="R3702" t="s">
        <v>8316</v>
      </c>
      <c r="S3702" s="14">
        <f t="shared" si="230"/>
        <v>41882.585648148146</v>
      </c>
      <c r="T3702" s="14">
        <f t="shared" si="231"/>
        <v>41912.666666666664</v>
      </c>
    </row>
    <row r="3703" spans="1:20" ht="60" hidden="1" x14ac:dyDescent="0.25">
      <c r="A3703" s="10">
        <v>3701</v>
      </c>
      <c r="B3703" s="1" t="s">
        <v>3698</v>
      </c>
      <c r="C3703" s="1" t="s">
        <v>7811</v>
      </c>
      <c r="D3703" s="3">
        <v>1500</v>
      </c>
      <c r="E3703" s="4">
        <v>9110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607</v>
      </c>
      <c r="P3703">
        <f t="shared" si="229"/>
        <v>233.59</v>
      </c>
      <c r="Q3703" s="12" t="s">
        <v>8315</v>
      </c>
      <c r="R3703" t="s">
        <v>8316</v>
      </c>
      <c r="S3703" s="14">
        <f t="shared" si="230"/>
        <v>42129.541585648149</v>
      </c>
      <c r="T3703" s="14">
        <f t="shared" si="231"/>
        <v>42159.541585648149</v>
      </c>
    </row>
    <row r="3704" spans="1:20" ht="60" hidden="1" x14ac:dyDescent="0.25">
      <c r="A3704" s="10">
        <v>3702</v>
      </c>
      <c r="B3704" s="1" t="s">
        <v>3699</v>
      </c>
      <c r="C3704" s="1" t="s">
        <v>7812</v>
      </c>
      <c r="D3704" s="3">
        <v>3000</v>
      </c>
      <c r="E3704" s="4">
        <v>3510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117</v>
      </c>
      <c r="P3704">
        <f t="shared" si="229"/>
        <v>167.14</v>
      </c>
      <c r="Q3704" s="12" t="s">
        <v>8315</v>
      </c>
      <c r="R3704" t="s">
        <v>8316</v>
      </c>
      <c r="S3704" s="14">
        <f t="shared" si="230"/>
        <v>42524.53800925926</v>
      </c>
      <c r="T3704" s="14">
        <f t="shared" si="231"/>
        <v>42561.957638888889</v>
      </c>
    </row>
    <row r="3705" spans="1:20" ht="60" hidden="1" x14ac:dyDescent="0.25">
      <c r="A3705" s="10">
        <v>3703</v>
      </c>
      <c r="B3705" s="1" t="s">
        <v>3700</v>
      </c>
      <c r="C3705" s="1" t="s">
        <v>7813</v>
      </c>
      <c r="D3705" s="3">
        <v>1050</v>
      </c>
      <c r="E3705" s="4">
        <v>11094.23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1057</v>
      </c>
      <c r="P3705">
        <f t="shared" si="229"/>
        <v>369.81</v>
      </c>
      <c r="Q3705" s="12" t="s">
        <v>8315</v>
      </c>
      <c r="R3705" t="s">
        <v>8316</v>
      </c>
      <c r="S3705" s="14">
        <f t="shared" si="230"/>
        <v>42556.504490740743</v>
      </c>
      <c r="T3705" s="14">
        <f t="shared" si="231"/>
        <v>42595.290972222225</v>
      </c>
    </row>
    <row r="3706" spans="1:20" ht="60" hidden="1" x14ac:dyDescent="0.25">
      <c r="A3706" s="10">
        <v>3704</v>
      </c>
      <c r="B3706" s="1" t="s">
        <v>3701</v>
      </c>
      <c r="C3706" s="1" t="s">
        <v>7814</v>
      </c>
      <c r="D3706" s="3">
        <v>300</v>
      </c>
      <c r="E3706" s="4">
        <v>80070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26690</v>
      </c>
      <c r="P3706">
        <f t="shared" si="229"/>
        <v>2965.56</v>
      </c>
      <c r="Q3706" s="12" t="s">
        <v>8315</v>
      </c>
      <c r="R3706" t="s">
        <v>8316</v>
      </c>
      <c r="S3706" s="14">
        <f t="shared" si="230"/>
        <v>42461.689745370371</v>
      </c>
      <c r="T3706" s="14">
        <f t="shared" si="231"/>
        <v>42521.689745370371</v>
      </c>
    </row>
    <row r="3707" spans="1:20" ht="60" hidden="1" x14ac:dyDescent="0.25">
      <c r="A3707" s="10">
        <v>3705</v>
      </c>
      <c r="B3707" s="1" t="s">
        <v>3702</v>
      </c>
      <c r="C3707" s="1" t="s">
        <v>7815</v>
      </c>
      <c r="D3707" s="3">
        <v>2827</v>
      </c>
      <c r="E3707" s="4">
        <v>3710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131</v>
      </c>
      <c r="P3707">
        <f t="shared" si="229"/>
        <v>106</v>
      </c>
      <c r="Q3707" s="12" t="s">
        <v>8315</v>
      </c>
      <c r="R3707" t="s">
        <v>8316</v>
      </c>
      <c r="S3707" s="14">
        <f t="shared" si="230"/>
        <v>41792.542986111112</v>
      </c>
      <c r="T3707" s="14">
        <f t="shared" si="231"/>
        <v>41813.75</v>
      </c>
    </row>
    <row r="3708" spans="1:20" ht="45" hidden="1" x14ac:dyDescent="0.25">
      <c r="A3708" s="10">
        <v>3706</v>
      </c>
      <c r="B3708" s="1" t="s">
        <v>3703</v>
      </c>
      <c r="C3708" s="1" t="s">
        <v>7816</v>
      </c>
      <c r="D3708" s="3">
        <v>1500</v>
      </c>
      <c r="E3708" s="4">
        <v>9111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607</v>
      </c>
      <c r="P3708">
        <f t="shared" si="229"/>
        <v>700.85</v>
      </c>
      <c r="Q3708" s="12" t="s">
        <v>8315</v>
      </c>
      <c r="R3708" t="s">
        <v>8316</v>
      </c>
      <c r="S3708" s="14">
        <f t="shared" si="230"/>
        <v>41879.913761574076</v>
      </c>
      <c r="T3708" s="14">
        <f t="shared" si="231"/>
        <v>41894.913761574076</v>
      </c>
    </row>
    <row r="3709" spans="1:20" ht="45" hidden="1" x14ac:dyDescent="0.25">
      <c r="A3709" s="10">
        <v>3707</v>
      </c>
      <c r="B3709" s="1" t="s">
        <v>3704</v>
      </c>
      <c r="C3709" s="1" t="s">
        <v>7817</v>
      </c>
      <c r="D3709" s="3">
        <v>1000</v>
      </c>
      <c r="E3709" s="4">
        <v>16000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1600</v>
      </c>
      <c r="P3709">
        <f t="shared" si="229"/>
        <v>695.65</v>
      </c>
      <c r="Q3709" s="12" t="s">
        <v>8315</v>
      </c>
      <c r="R3709" t="s">
        <v>8316</v>
      </c>
      <c r="S3709" s="14">
        <f t="shared" si="230"/>
        <v>42552.048356481479</v>
      </c>
      <c r="T3709" s="14">
        <f t="shared" si="231"/>
        <v>42573.226388888885</v>
      </c>
    </row>
    <row r="3710" spans="1:20" ht="60" hidden="1" x14ac:dyDescent="0.25">
      <c r="A3710" s="10">
        <v>3708</v>
      </c>
      <c r="B3710" s="1" t="s">
        <v>3705</v>
      </c>
      <c r="C3710" s="1" t="s">
        <v>7818</v>
      </c>
      <c r="D3710" s="3">
        <v>700</v>
      </c>
      <c r="E3710" s="4">
        <v>23414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3345</v>
      </c>
      <c r="P3710">
        <f t="shared" si="229"/>
        <v>600.36</v>
      </c>
      <c r="Q3710" s="12" t="s">
        <v>8315</v>
      </c>
      <c r="R3710" t="s">
        <v>8316</v>
      </c>
      <c r="S3710" s="14">
        <f t="shared" si="230"/>
        <v>41810.142199074071</v>
      </c>
      <c r="T3710" s="14">
        <f t="shared" si="231"/>
        <v>41824.142199074071</v>
      </c>
    </row>
    <row r="3711" spans="1:20" ht="45" hidden="1" x14ac:dyDescent="0.25">
      <c r="A3711" s="10">
        <v>3709</v>
      </c>
      <c r="B3711" s="1" t="s">
        <v>3706</v>
      </c>
      <c r="C3711" s="1" t="s">
        <v>7819</v>
      </c>
      <c r="D3711" s="3">
        <v>1000</v>
      </c>
      <c r="E3711" s="4">
        <v>16145.12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1615</v>
      </c>
      <c r="P3711">
        <f t="shared" si="229"/>
        <v>461.29</v>
      </c>
      <c r="Q3711" s="12" t="s">
        <v>8315</v>
      </c>
      <c r="R3711" t="s">
        <v>8316</v>
      </c>
      <c r="S3711" s="14">
        <f t="shared" si="230"/>
        <v>41785.707708333335</v>
      </c>
      <c r="T3711" s="14">
        <f t="shared" si="231"/>
        <v>41815.707708333335</v>
      </c>
    </row>
    <row r="3712" spans="1:20" ht="30" hidden="1" x14ac:dyDescent="0.25">
      <c r="A3712" s="10">
        <v>3710</v>
      </c>
      <c r="B3712" s="1" t="s">
        <v>3707</v>
      </c>
      <c r="C3712" s="1" t="s">
        <v>7820</v>
      </c>
      <c r="D3712" s="3">
        <v>1300</v>
      </c>
      <c r="E3712" s="4">
        <v>10041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772</v>
      </c>
      <c r="P3712">
        <f t="shared" si="229"/>
        <v>371.89</v>
      </c>
      <c r="Q3712" s="12" t="s">
        <v>8315</v>
      </c>
      <c r="R3712" t="s">
        <v>8316</v>
      </c>
      <c r="S3712" s="14">
        <f t="shared" si="230"/>
        <v>42072.576249999998</v>
      </c>
      <c r="T3712" s="14">
        <f t="shared" si="231"/>
        <v>42097.576249999998</v>
      </c>
    </row>
    <row r="3713" spans="1:20" ht="30" hidden="1" x14ac:dyDescent="0.25">
      <c r="A3713" s="10">
        <v>3711</v>
      </c>
      <c r="B3713" s="1" t="s">
        <v>3708</v>
      </c>
      <c r="C3713" s="1" t="s">
        <v>7821</v>
      </c>
      <c r="D3713" s="3">
        <v>500</v>
      </c>
      <c r="E3713" s="4">
        <v>42311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8462</v>
      </c>
      <c r="P3713">
        <f t="shared" si="229"/>
        <v>2014.81</v>
      </c>
      <c r="Q3713" s="12" t="s">
        <v>8315</v>
      </c>
      <c r="R3713" t="s">
        <v>8316</v>
      </c>
      <c r="S3713" s="14">
        <f t="shared" si="230"/>
        <v>41779.724224537036</v>
      </c>
      <c r="T3713" s="14">
        <f t="shared" si="231"/>
        <v>41805.666666666664</v>
      </c>
    </row>
    <row r="3714" spans="1:20" ht="60" hidden="1" x14ac:dyDescent="0.25">
      <c r="A3714" s="10">
        <v>3712</v>
      </c>
      <c r="B3714" s="1" t="s">
        <v>3709</v>
      </c>
      <c r="C3714" s="1" t="s">
        <v>7822</v>
      </c>
      <c r="D3714" s="3">
        <v>7500</v>
      </c>
      <c r="E3714" s="4">
        <v>900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12</v>
      </c>
      <c r="P3714">
        <f t="shared" si="229"/>
        <v>8.65</v>
      </c>
      <c r="Q3714" s="12" t="s">
        <v>8315</v>
      </c>
      <c r="R3714" t="s">
        <v>8316</v>
      </c>
      <c r="S3714" s="14">
        <f t="shared" si="230"/>
        <v>42134.172071759262</v>
      </c>
      <c r="T3714" s="14">
        <f t="shared" si="231"/>
        <v>42155.290972222225</v>
      </c>
    </row>
    <row r="3715" spans="1:20" ht="45" hidden="1" x14ac:dyDescent="0.25">
      <c r="A3715" s="10">
        <v>3713</v>
      </c>
      <c r="B3715" s="1" t="s">
        <v>3710</v>
      </c>
      <c r="C3715" s="1" t="s">
        <v>7823</v>
      </c>
      <c r="D3715" s="3">
        <v>2000</v>
      </c>
      <c r="E3715" s="4">
        <v>6308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315</v>
      </c>
      <c r="P3715">
        <f t="shared" ref="P3715:P3778" si="233">IFERROR(ROUND(E3715/L3715,2),0)</f>
        <v>332</v>
      </c>
      <c r="Q3715" s="12" t="s">
        <v>8315</v>
      </c>
      <c r="R3715" t="s">
        <v>8316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60" hidden="1" x14ac:dyDescent="0.25">
      <c r="A3716" s="10">
        <v>3714</v>
      </c>
      <c r="B3716" s="1" t="s">
        <v>3711</v>
      </c>
      <c r="C3716" s="1" t="s">
        <v>7824</v>
      </c>
      <c r="D3716" s="3">
        <v>10000</v>
      </c>
      <c r="E3716" s="4">
        <v>558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6</v>
      </c>
      <c r="P3716">
        <f t="shared" si="233"/>
        <v>5.75</v>
      </c>
      <c r="Q3716" s="12" t="s">
        <v>8315</v>
      </c>
      <c r="R3716" t="s">
        <v>8316</v>
      </c>
      <c r="S3716" s="14">
        <f t="shared" si="234"/>
        <v>42118.556331018524</v>
      </c>
      <c r="T3716" s="14">
        <f t="shared" si="235"/>
        <v>42150.165972222225</v>
      </c>
    </row>
    <row r="3717" spans="1:20" ht="60" hidden="1" x14ac:dyDescent="0.25">
      <c r="A3717" s="10">
        <v>3715</v>
      </c>
      <c r="B3717" s="1" t="s">
        <v>3712</v>
      </c>
      <c r="C3717" s="1" t="s">
        <v>7825</v>
      </c>
      <c r="D3717" s="3">
        <v>3500</v>
      </c>
      <c r="E3717" s="4">
        <v>2700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77</v>
      </c>
      <c r="P3717">
        <f t="shared" si="233"/>
        <v>100</v>
      </c>
      <c r="Q3717" s="12" t="s">
        <v>8315</v>
      </c>
      <c r="R3717" t="s">
        <v>8316</v>
      </c>
      <c r="S3717" s="14">
        <f t="shared" si="234"/>
        <v>42036.995590277773</v>
      </c>
      <c r="T3717" s="14">
        <f t="shared" si="235"/>
        <v>42094.536111111112</v>
      </c>
    </row>
    <row r="3718" spans="1:20" ht="45" hidden="1" x14ac:dyDescent="0.25">
      <c r="A3718" s="10">
        <v>3716</v>
      </c>
      <c r="B3718" s="1" t="s">
        <v>3713</v>
      </c>
      <c r="C3718" s="1" t="s">
        <v>7826</v>
      </c>
      <c r="D3718" s="3">
        <v>800</v>
      </c>
      <c r="E3718" s="4">
        <v>20122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2515</v>
      </c>
      <c r="P3718">
        <f t="shared" si="233"/>
        <v>838.42</v>
      </c>
      <c r="Q3718" s="12" t="s">
        <v>8315</v>
      </c>
      <c r="R3718" t="s">
        <v>8316</v>
      </c>
      <c r="S3718" s="14">
        <f t="shared" si="234"/>
        <v>42360.887835648144</v>
      </c>
      <c r="T3718" s="14">
        <f t="shared" si="235"/>
        <v>42390.887835648144</v>
      </c>
    </row>
    <row r="3719" spans="1:20" ht="45" hidden="1" x14ac:dyDescent="0.25">
      <c r="A3719" s="10">
        <v>3717</v>
      </c>
      <c r="B3719" s="1" t="s">
        <v>3714</v>
      </c>
      <c r="C3719" s="1" t="s">
        <v>7827</v>
      </c>
      <c r="D3719" s="3">
        <v>4000</v>
      </c>
      <c r="E3719" s="4">
        <v>2405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60</v>
      </c>
      <c r="P3719">
        <f t="shared" si="233"/>
        <v>185</v>
      </c>
      <c r="Q3719" s="12" t="s">
        <v>8315</v>
      </c>
      <c r="R3719" t="s">
        <v>8316</v>
      </c>
      <c r="S3719" s="14">
        <f t="shared" si="234"/>
        <v>42102.866307870368</v>
      </c>
      <c r="T3719" s="14">
        <f t="shared" si="235"/>
        <v>42133.866307870368</v>
      </c>
    </row>
    <row r="3720" spans="1:20" ht="45" hidden="1" x14ac:dyDescent="0.25">
      <c r="A3720" s="10">
        <v>3718</v>
      </c>
      <c r="B3720" s="1" t="s">
        <v>3715</v>
      </c>
      <c r="C3720" s="1" t="s">
        <v>7828</v>
      </c>
      <c r="D3720" s="3">
        <v>500</v>
      </c>
      <c r="E3720" s="4">
        <v>42642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8528</v>
      </c>
      <c r="P3720">
        <f t="shared" si="233"/>
        <v>927</v>
      </c>
      <c r="Q3720" s="12" t="s">
        <v>8315</v>
      </c>
      <c r="R3720" t="s">
        <v>8316</v>
      </c>
      <c r="S3720" s="14">
        <f t="shared" si="234"/>
        <v>42032.716145833328</v>
      </c>
      <c r="T3720" s="14">
        <f t="shared" si="235"/>
        <v>42062.716145833328</v>
      </c>
    </row>
    <row r="3721" spans="1:20" ht="30" hidden="1" x14ac:dyDescent="0.25">
      <c r="A3721" s="10">
        <v>3719</v>
      </c>
      <c r="B3721" s="1" t="s">
        <v>3716</v>
      </c>
      <c r="C3721" s="1" t="s">
        <v>7829</v>
      </c>
      <c r="D3721" s="3">
        <v>200</v>
      </c>
      <c r="E3721" s="4">
        <v>142483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71242</v>
      </c>
      <c r="P3721">
        <f t="shared" si="233"/>
        <v>35620.75</v>
      </c>
      <c r="Q3721" s="12" t="s">
        <v>8315</v>
      </c>
      <c r="R3721" t="s">
        <v>8316</v>
      </c>
      <c r="S3721" s="14">
        <f t="shared" si="234"/>
        <v>42147.729930555557</v>
      </c>
      <c r="T3721" s="14">
        <f t="shared" si="235"/>
        <v>42177.729930555557</v>
      </c>
    </row>
    <row r="3722" spans="1:20" ht="30" hidden="1" x14ac:dyDescent="0.25">
      <c r="A3722" s="10">
        <v>3720</v>
      </c>
      <c r="B3722" s="1" t="s">
        <v>3717</v>
      </c>
      <c r="C3722" s="1" t="s">
        <v>7830</v>
      </c>
      <c r="D3722" s="3">
        <v>3300</v>
      </c>
      <c r="E3722" s="4">
        <v>2842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86</v>
      </c>
      <c r="P3722">
        <f t="shared" si="233"/>
        <v>71.05</v>
      </c>
      <c r="Q3722" s="12" t="s">
        <v>8315</v>
      </c>
      <c r="R3722" t="s">
        <v>8316</v>
      </c>
      <c r="S3722" s="14">
        <f t="shared" si="234"/>
        <v>42165.993125000001</v>
      </c>
      <c r="T3722" s="14">
        <f t="shared" si="235"/>
        <v>42187.993125000001</v>
      </c>
    </row>
    <row r="3723" spans="1:20" ht="60" hidden="1" x14ac:dyDescent="0.25">
      <c r="A3723" s="10">
        <v>3721</v>
      </c>
      <c r="B3723" s="1" t="s">
        <v>3718</v>
      </c>
      <c r="C3723" s="1" t="s">
        <v>7831</v>
      </c>
      <c r="D3723" s="3">
        <v>5000</v>
      </c>
      <c r="E3723" s="4">
        <v>1941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39</v>
      </c>
      <c r="P3723">
        <f t="shared" si="233"/>
        <v>44.11</v>
      </c>
      <c r="Q3723" s="12" t="s">
        <v>8315</v>
      </c>
      <c r="R3723" t="s">
        <v>8316</v>
      </c>
      <c r="S3723" s="14">
        <f t="shared" si="234"/>
        <v>41927.936157407406</v>
      </c>
      <c r="T3723" s="14">
        <f t="shared" si="235"/>
        <v>41948.977824074071</v>
      </c>
    </row>
    <row r="3724" spans="1:20" ht="60" hidden="1" x14ac:dyDescent="0.25">
      <c r="A3724" s="10">
        <v>3722</v>
      </c>
      <c r="B3724" s="1" t="s">
        <v>3719</v>
      </c>
      <c r="C3724" s="1" t="s">
        <v>7832</v>
      </c>
      <c r="D3724" s="3">
        <v>1500</v>
      </c>
      <c r="E3724" s="4">
        <v>9121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608</v>
      </c>
      <c r="P3724">
        <f t="shared" si="233"/>
        <v>260.60000000000002</v>
      </c>
      <c r="Q3724" s="12" t="s">
        <v>8315</v>
      </c>
      <c r="R3724" t="s">
        <v>8316</v>
      </c>
      <c r="S3724" s="14">
        <f t="shared" si="234"/>
        <v>42381.671840277777</v>
      </c>
      <c r="T3724" s="14">
        <f t="shared" si="235"/>
        <v>42411.957638888889</v>
      </c>
    </row>
    <row r="3725" spans="1:20" ht="30" hidden="1" x14ac:dyDescent="0.25">
      <c r="A3725" s="10">
        <v>3723</v>
      </c>
      <c r="B3725" s="1" t="s">
        <v>3720</v>
      </c>
      <c r="C3725" s="1" t="s">
        <v>7833</v>
      </c>
      <c r="D3725" s="3">
        <v>4500</v>
      </c>
      <c r="E3725" s="4">
        <v>2070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46</v>
      </c>
      <c r="P3725">
        <f t="shared" si="233"/>
        <v>32.86</v>
      </c>
      <c r="Q3725" s="12" t="s">
        <v>8315</v>
      </c>
      <c r="R3725" t="s">
        <v>8316</v>
      </c>
      <c r="S3725" s="14">
        <f t="shared" si="234"/>
        <v>41943.753032407411</v>
      </c>
      <c r="T3725" s="14">
        <f t="shared" si="235"/>
        <v>41973.794699074075</v>
      </c>
    </row>
    <row r="3726" spans="1:20" ht="60" hidden="1" x14ac:dyDescent="0.25">
      <c r="A3726" s="10">
        <v>3724</v>
      </c>
      <c r="B3726" s="1" t="s">
        <v>3721</v>
      </c>
      <c r="C3726" s="1" t="s">
        <v>7834</v>
      </c>
      <c r="D3726" s="3">
        <v>4300</v>
      </c>
      <c r="E3726" s="4">
        <v>2095.2600000000002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49</v>
      </c>
      <c r="P3726">
        <f t="shared" si="233"/>
        <v>23.54</v>
      </c>
      <c r="Q3726" s="12" t="s">
        <v>8315</v>
      </c>
      <c r="R3726" t="s">
        <v>8316</v>
      </c>
      <c r="S3726" s="14">
        <f t="shared" si="234"/>
        <v>42465.491435185191</v>
      </c>
      <c r="T3726" s="14">
        <f t="shared" si="235"/>
        <v>42494.958333333328</v>
      </c>
    </row>
    <row r="3727" spans="1:20" ht="60" hidden="1" x14ac:dyDescent="0.25">
      <c r="A3727" s="10">
        <v>3725</v>
      </c>
      <c r="B3727" s="1" t="s">
        <v>3722</v>
      </c>
      <c r="C3727" s="1" t="s">
        <v>7835</v>
      </c>
      <c r="D3727" s="3">
        <v>300</v>
      </c>
      <c r="E3727" s="4">
        <v>81316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27105</v>
      </c>
      <c r="P3727">
        <f t="shared" si="233"/>
        <v>5421.07</v>
      </c>
      <c r="Q3727" s="12" t="s">
        <v>8315</v>
      </c>
      <c r="R3727" t="s">
        <v>8316</v>
      </c>
      <c r="S3727" s="14">
        <f t="shared" si="234"/>
        <v>42401.945219907408</v>
      </c>
      <c r="T3727" s="14">
        <f t="shared" si="235"/>
        <v>42418.895833333328</v>
      </c>
    </row>
    <row r="3728" spans="1:20" ht="45" hidden="1" x14ac:dyDescent="0.25">
      <c r="A3728" s="10">
        <v>3726</v>
      </c>
      <c r="B3728" s="1" t="s">
        <v>3723</v>
      </c>
      <c r="C3728" s="1" t="s">
        <v>7836</v>
      </c>
      <c r="D3728" s="3">
        <v>850</v>
      </c>
      <c r="E3728" s="4">
        <v>18542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2181</v>
      </c>
      <c r="P3728">
        <f t="shared" si="233"/>
        <v>403.09</v>
      </c>
      <c r="Q3728" s="12" t="s">
        <v>8315</v>
      </c>
      <c r="R3728" t="s">
        <v>8316</v>
      </c>
      <c r="S3728" s="14">
        <f t="shared" si="234"/>
        <v>42462.140868055561</v>
      </c>
      <c r="T3728" s="14">
        <f t="shared" si="235"/>
        <v>42489.875</v>
      </c>
    </row>
    <row r="3729" spans="1:20" ht="45" hidden="1" x14ac:dyDescent="0.25">
      <c r="A3729" s="10">
        <v>3727</v>
      </c>
      <c r="B3729" s="1" t="s">
        <v>3724</v>
      </c>
      <c r="C3729" s="1" t="s">
        <v>7837</v>
      </c>
      <c r="D3729" s="3">
        <v>2000</v>
      </c>
      <c r="E3729" s="4">
        <v>6360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318</v>
      </c>
      <c r="P3729">
        <f t="shared" si="233"/>
        <v>192.73</v>
      </c>
      <c r="Q3729" s="12" t="s">
        <v>8315</v>
      </c>
      <c r="R3729" t="s">
        <v>8316</v>
      </c>
      <c r="S3729" s="14">
        <f t="shared" si="234"/>
        <v>42632.348310185189</v>
      </c>
      <c r="T3729" s="14">
        <f t="shared" si="235"/>
        <v>42663.204861111109</v>
      </c>
    </row>
    <row r="3730" spans="1:20" ht="45" hidden="1" x14ac:dyDescent="0.25">
      <c r="A3730" s="10">
        <v>3728</v>
      </c>
      <c r="B3730" s="1" t="s">
        <v>3725</v>
      </c>
      <c r="C3730" s="1" t="s">
        <v>7838</v>
      </c>
      <c r="D3730" s="3">
        <v>20000</v>
      </c>
      <c r="E3730" s="4">
        <v>81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0</v>
      </c>
      <c r="P3730">
        <f t="shared" si="233"/>
        <v>2.61</v>
      </c>
      <c r="Q3730" s="12" t="s">
        <v>8315</v>
      </c>
      <c r="R3730" t="s">
        <v>8316</v>
      </c>
      <c r="S3730" s="14">
        <f t="shared" si="234"/>
        <v>42205.171018518522</v>
      </c>
      <c r="T3730" s="14">
        <f t="shared" si="235"/>
        <v>42235.171018518522</v>
      </c>
    </row>
    <row r="3731" spans="1:20" ht="60" hidden="1" x14ac:dyDescent="0.25">
      <c r="A3731" s="10">
        <v>3729</v>
      </c>
      <c r="B3731" s="1" t="s">
        <v>3726</v>
      </c>
      <c r="C3731" s="1" t="s">
        <v>7839</v>
      </c>
      <c r="D3731" s="3">
        <v>5000</v>
      </c>
      <c r="E3731" s="4">
        <v>1950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39</v>
      </c>
      <c r="P3731">
        <f t="shared" si="233"/>
        <v>390</v>
      </c>
      <c r="Q3731" s="12" t="s">
        <v>8315</v>
      </c>
      <c r="R3731" t="s">
        <v>8316</v>
      </c>
      <c r="S3731" s="14">
        <f t="shared" si="234"/>
        <v>42041.205000000002</v>
      </c>
      <c r="T3731" s="14">
        <f t="shared" si="235"/>
        <v>42086.16333333333</v>
      </c>
    </row>
    <row r="3732" spans="1:20" ht="45" hidden="1" x14ac:dyDescent="0.25">
      <c r="A3732" s="10">
        <v>3730</v>
      </c>
      <c r="B3732" s="1" t="s">
        <v>3727</v>
      </c>
      <c r="C3732" s="1" t="s">
        <v>7840</v>
      </c>
      <c r="D3732" s="3">
        <v>1000</v>
      </c>
      <c r="E3732" s="4">
        <v>16165.6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1617</v>
      </c>
      <c r="P3732">
        <f t="shared" si="233"/>
        <v>16165.6</v>
      </c>
      <c r="Q3732" s="12" t="s">
        <v>8315</v>
      </c>
      <c r="R3732" t="s">
        <v>8316</v>
      </c>
      <c r="S3732" s="14">
        <f t="shared" si="234"/>
        <v>42203.677766203706</v>
      </c>
      <c r="T3732" s="14">
        <f t="shared" si="235"/>
        <v>42233.677766203706</v>
      </c>
    </row>
    <row r="3733" spans="1:20" ht="60" hidden="1" x14ac:dyDescent="0.25">
      <c r="A3733" s="10">
        <v>3731</v>
      </c>
      <c r="B3733" s="1" t="s">
        <v>3728</v>
      </c>
      <c r="C3733" s="1" t="s">
        <v>7841</v>
      </c>
      <c r="D3733" s="3">
        <v>5500</v>
      </c>
      <c r="E3733" s="4">
        <v>1270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23</v>
      </c>
      <c r="P3733">
        <f t="shared" si="233"/>
        <v>105.83</v>
      </c>
      <c r="Q3733" s="12" t="s">
        <v>8315</v>
      </c>
      <c r="R3733" t="s">
        <v>8316</v>
      </c>
      <c r="S3733" s="14">
        <f t="shared" si="234"/>
        <v>41983.752847222218</v>
      </c>
      <c r="T3733" s="14">
        <f t="shared" si="235"/>
        <v>42014.140972222223</v>
      </c>
    </row>
    <row r="3734" spans="1:20" ht="45" hidden="1" x14ac:dyDescent="0.25">
      <c r="A3734" s="10">
        <v>3732</v>
      </c>
      <c r="B3734" s="1" t="s">
        <v>3729</v>
      </c>
      <c r="C3734" s="1" t="s">
        <v>7842</v>
      </c>
      <c r="D3734" s="3">
        <v>850</v>
      </c>
      <c r="E3734" s="4">
        <v>18625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2191</v>
      </c>
      <c r="P3734">
        <f t="shared" si="233"/>
        <v>4656.25</v>
      </c>
      <c r="Q3734" s="12" t="s">
        <v>8315</v>
      </c>
      <c r="R3734" t="s">
        <v>8316</v>
      </c>
      <c r="S3734" s="14">
        <f t="shared" si="234"/>
        <v>41968.677465277782</v>
      </c>
      <c r="T3734" s="14">
        <f t="shared" si="235"/>
        <v>42028.5</v>
      </c>
    </row>
    <row r="3735" spans="1:20" ht="45" hidden="1" x14ac:dyDescent="0.25">
      <c r="A3735" s="10">
        <v>3733</v>
      </c>
      <c r="B3735" s="1" t="s">
        <v>3730</v>
      </c>
      <c r="C3735" s="1" t="s">
        <v>7843</v>
      </c>
      <c r="D3735" s="3">
        <v>1500</v>
      </c>
      <c r="E3735" s="4">
        <v>9124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608</v>
      </c>
      <c r="P3735">
        <f t="shared" si="233"/>
        <v>0</v>
      </c>
      <c r="Q3735" s="12" t="s">
        <v>8315</v>
      </c>
      <c r="R3735" t="s">
        <v>8316</v>
      </c>
      <c r="S3735" s="14">
        <f t="shared" si="234"/>
        <v>42103.024398148147</v>
      </c>
      <c r="T3735" s="14">
        <f t="shared" si="235"/>
        <v>42112.9375</v>
      </c>
    </row>
    <row r="3736" spans="1:20" ht="60" hidden="1" x14ac:dyDescent="0.25">
      <c r="A3736" s="10">
        <v>3734</v>
      </c>
      <c r="B3736" s="1" t="s">
        <v>3731</v>
      </c>
      <c r="C3736" s="1" t="s">
        <v>7844</v>
      </c>
      <c r="D3736" s="3">
        <v>1500</v>
      </c>
      <c r="E3736" s="4">
        <v>9130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609</v>
      </c>
      <c r="P3736">
        <f t="shared" si="233"/>
        <v>1304.29</v>
      </c>
      <c r="Q3736" s="12" t="s">
        <v>8315</v>
      </c>
      <c r="R3736" t="s">
        <v>8316</v>
      </c>
      <c r="S3736" s="14">
        <f t="shared" si="234"/>
        <v>42089.901574074072</v>
      </c>
      <c r="T3736" s="14">
        <f t="shared" si="235"/>
        <v>42149.901574074072</v>
      </c>
    </row>
    <row r="3737" spans="1:20" ht="30" hidden="1" x14ac:dyDescent="0.25">
      <c r="A3737" s="10">
        <v>3735</v>
      </c>
      <c r="B3737" s="1" t="s">
        <v>3732</v>
      </c>
      <c r="C3737" s="1" t="s">
        <v>7845</v>
      </c>
      <c r="D3737" s="3">
        <v>150</v>
      </c>
      <c r="E3737" s="4">
        <v>168829.14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112553</v>
      </c>
      <c r="P3737">
        <f t="shared" si="233"/>
        <v>84414.57</v>
      </c>
      <c r="Q3737" s="12" t="s">
        <v>8315</v>
      </c>
      <c r="R3737" t="s">
        <v>8316</v>
      </c>
      <c r="S3737" s="14">
        <f t="shared" si="234"/>
        <v>42122.693159722221</v>
      </c>
      <c r="T3737" s="14">
        <f t="shared" si="235"/>
        <v>42152.693159722221</v>
      </c>
    </row>
    <row r="3738" spans="1:20" ht="45" hidden="1" x14ac:dyDescent="0.25">
      <c r="A3738" s="10">
        <v>3736</v>
      </c>
      <c r="B3738" s="1" t="s">
        <v>3733</v>
      </c>
      <c r="C3738" s="1" t="s">
        <v>7846</v>
      </c>
      <c r="D3738" s="3">
        <v>1500</v>
      </c>
      <c r="E3738" s="4">
        <v>9137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609</v>
      </c>
      <c r="P3738">
        <f t="shared" si="233"/>
        <v>9137</v>
      </c>
      <c r="Q3738" s="12" t="s">
        <v>8315</v>
      </c>
      <c r="R3738" t="s">
        <v>8316</v>
      </c>
      <c r="S3738" s="14">
        <f t="shared" si="234"/>
        <v>42048.711724537032</v>
      </c>
      <c r="T3738" s="14">
        <f t="shared" si="235"/>
        <v>42086.75</v>
      </c>
    </row>
    <row r="3739" spans="1:20" ht="45" hidden="1" x14ac:dyDescent="0.25">
      <c r="A3739" s="10">
        <v>3737</v>
      </c>
      <c r="B3739" s="1" t="s">
        <v>3734</v>
      </c>
      <c r="C3739" s="1" t="s">
        <v>7847</v>
      </c>
      <c r="D3739" s="3">
        <v>700</v>
      </c>
      <c r="E3739" s="4">
        <v>23505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3358</v>
      </c>
      <c r="P3739">
        <f t="shared" si="233"/>
        <v>5876.25</v>
      </c>
      <c r="Q3739" s="12" t="s">
        <v>8315</v>
      </c>
      <c r="R3739" t="s">
        <v>8316</v>
      </c>
      <c r="S3739" s="14">
        <f t="shared" si="234"/>
        <v>42297.691006944442</v>
      </c>
      <c r="T3739" s="14">
        <f t="shared" si="235"/>
        <v>42320.290972222225</v>
      </c>
    </row>
    <row r="3740" spans="1:20" ht="45" hidden="1" x14ac:dyDescent="0.25">
      <c r="A3740" s="10">
        <v>3738</v>
      </c>
      <c r="B3740" s="1" t="s">
        <v>3735</v>
      </c>
      <c r="C3740" s="1" t="s">
        <v>7848</v>
      </c>
      <c r="D3740" s="3">
        <v>1500</v>
      </c>
      <c r="E3740" s="4">
        <v>9170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611</v>
      </c>
      <c r="P3740">
        <f t="shared" si="233"/>
        <v>1528.33</v>
      </c>
      <c r="Q3740" s="12" t="s">
        <v>8315</v>
      </c>
      <c r="R3740" t="s">
        <v>8316</v>
      </c>
      <c r="S3740" s="14">
        <f t="shared" si="234"/>
        <v>41813.938715277778</v>
      </c>
      <c r="T3740" s="14">
        <f t="shared" si="235"/>
        <v>41835.916666666664</v>
      </c>
    </row>
    <row r="3741" spans="1:20" ht="60" hidden="1" x14ac:dyDescent="0.25">
      <c r="A3741" s="10">
        <v>3739</v>
      </c>
      <c r="B3741" s="1" t="s">
        <v>3736</v>
      </c>
      <c r="C3741" s="1" t="s">
        <v>7849</v>
      </c>
      <c r="D3741" s="3">
        <v>4000</v>
      </c>
      <c r="E3741" s="4">
        <v>2405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60</v>
      </c>
      <c r="P3741">
        <f t="shared" si="233"/>
        <v>300.63</v>
      </c>
      <c r="Q3741" s="12" t="s">
        <v>8315</v>
      </c>
      <c r="R3741" t="s">
        <v>8316</v>
      </c>
      <c r="S3741" s="14">
        <f t="shared" si="234"/>
        <v>42548.449861111112</v>
      </c>
      <c r="T3741" s="14">
        <f t="shared" si="235"/>
        <v>42568.449861111112</v>
      </c>
    </row>
    <row r="3742" spans="1:20" ht="60" hidden="1" x14ac:dyDescent="0.25">
      <c r="A3742" s="10">
        <v>3740</v>
      </c>
      <c r="B3742" s="1" t="s">
        <v>3737</v>
      </c>
      <c r="C3742" s="1" t="s">
        <v>7850</v>
      </c>
      <c r="D3742" s="3">
        <v>2000</v>
      </c>
      <c r="E3742" s="4">
        <v>6360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318</v>
      </c>
      <c r="P3742">
        <f t="shared" si="233"/>
        <v>454.29</v>
      </c>
      <c r="Q3742" s="12" t="s">
        <v>8315</v>
      </c>
      <c r="R3742" t="s">
        <v>8316</v>
      </c>
      <c r="S3742" s="14">
        <f t="shared" si="234"/>
        <v>41833.089756944442</v>
      </c>
      <c r="T3742" s="14">
        <f t="shared" si="235"/>
        <v>41863.079143518517</v>
      </c>
    </row>
    <row r="3743" spans="1:20" ht="45" hidden="1" x14ac:dyDescent="0.25">
      <c r="A3743" s="10">
        <v>3741</v>
      </c>
      <c r="B3743" s="1" t="s">
        <v>3738</v>
      </c>
      <c r="C3743" s="1" t="s">
        <v>7851</v>
      </c>
      <c r="D3743" s="3">
        <v>20000</v>
      </c>
      <c r="E3743" s="4">
        <v>81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2" t="s">
        <v>8315</v>
      </c>
      <c r="R3743" t="s">
        <v>8316</v>
      </c>
      <c r="S3743" s="14">
        <f t="shared" si="234"/>
        <v>42325.920717592591</v>
      </c>
      <c r="T3743" s="14">
        <f t="shared" si="235"/>
        <v>42355.920717592591</v>
      </c>
    </row>
    <row r="3744" spans="1:20" ht="60" hidden="1" x14ac:dyDescent="0.25">
      <c r="A3744" s="10">
        <v>3742</v>
      </c>
      <c r="B3744" s="1" t="s">
        <v>3739</v>
      </c>
      <c r="C3744" s="1" t="s">
        <v>7852</v>
      </c>
      <c r="D3744" s="3">
        <v>5000</v>
      </c>
      <c r="E3744" s="4">
        <v>1955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39</v>
      </c>
      <c r="P3744">
        <f t="shared" si="233"/>
        <v>488.75</v>
      </c>
      <c r="Q3744" s="12" t="s">
        <v>8315</v>
      </c>
      <c r="R3744" t="s">
        <v>8316</v>
      </c>
      <c r="S3744" s="14">
        <f t="shared" si="234"/>
        <v>41858.214629629627</v>
      </c>
      <c r="T3744" s="14">
        <f t="shared" si="235"/>
        <v>41888.214629629627</v>
      </c>
    </row>
    <row r="3745" spans="1:20" ht="45" hidden="1" x14ac:dyDescent="0.25">
      <c r="A3745" s="10">
        <v>3743</v>
      </c>
      <c r="B3745" s="1" t="s">
        <v>3740</v>
      </c>
      <c r="C3745" s="1" t="s">
        <v>7853</v>
      </c>
      <c r="D3745" s="3">
        <v>2200</v>
      </c>
      <c r="E3745" s="4">
        <v>5096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232</v>
      </c>
      <c r="P3745">
        <f t="shared" si="233"/>
        <v>0</v>
      </c>
      <c r="Q3745" s="12" t="s">
        <v>8315</v>
      </c>
      <c r="R3745" t="s">
        <v>8316</v>
      </c>
      <c r="S3745" s="14">
        <f t="shared" si="234"/>
        <v>41793.710231481484</v>
      </c>
      <c r="T3745" s="14">
        <f t="shared" si="235"/>
        <v>41823.710231481484</v>
      </c>
    </row>
    <row r="3746" spans="1:20" ht="60" hidden="1" x14ac:dyDescent="0.25">
      <c r="A3746" s="10">
        <v>3744</v>
      </c>
      <c r="B3746" s="1" t="s">
        <v>3741</v>
      </c>
      <c r="C3746" s="1" t="s">
        <v>7854</v>
      </c>
      <c r="D3746" s="3">
        <v>1200</v>
      </c>
      <c r="E3746" s="4">
        <v>10610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884</v>
      </c>
      <c r="P3746">
        <f t="shared" si="233"/>
        <v>0</v>
      </c>
      <c r="Q3746" s="12" t="s">
        <v>8315</v>
      </c>
      <c r="R3746" t="s">
        <v>8316</v>
      </c>
      <c r="S3746" s="14">
        <f t="shared" si="234"/>
        <v>41793.814259259263</v>
      </c>
      <c r="T3746" s="14">
        <f t="shared" si="235"/>
        <v>41825.165972222225</v>
      </c>
    </row>
    <row r="3747" spans="1:20" ht="45" hidden="1" x14ac:dyDescent="0.25">
      <c r="A3747" s="10">
        <v>3745</v>
      </c>
      <c r="B3747" s="1" t="s">
        <v>3742</v>
      </c>
      <c r="C3747" s="1" t="s">
        <v>7855</v>
      </c>
      <c r="D3747" s="3">
        <v>100</v>
      </c>
      <c r="E3747" s="4">
        <v>229802.31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229802</v>
      </c>
      <c r="P3747">
        <f t="shared" si="233"/>
        <v>229802.31</v>
      </c>
      <c r="Q3747" s="12" t="s">
        <v>8315</v>
      </c>
      <c r="R3747" t="s">
        <v>8316</v>
      </c>
      <c r="S3747" s="14">
        <f t="shared" si="234"/>
        <v>41831.697939814818</v>
      </c>
      <c r="T3747" s="14">
        <f t="shared" si="235"/>
        <v>41861.697939814818</v>
      </c>
    </row>
    <row r="3748" spans="1:20" ht="30" hidden="1" x14ac:dyDescent="0.25">
      <c r="A3748" s="10">
        <v>3746</v>
      </c>
      <c r="B3748" s="1" t="s">
        <v>3743</v>
      </c>
      <c r="C3748" s="1" t="s">
        <v>7856</v>
      </c>
      <c r="D3748" s="3">
        <v>8500</v>
      </c>
      <c r="E3748" s="4">
        <v>651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8</v>
      </c>
      <c r="P3748">
        <f t="shared" si="233"/>
        <v>651</v>
      </c>
      <c r="Q3748" s="12" t="s">
        <v>8315</v>
      </c>
      <c r="R3748" t="s">
        <v>8316</v>
      </c>
      <c r="S3748" s="14">
        <f t="shared" si="234"/>
        <v>42621.389340277776</v>
      </c>
      <c r="T3748" s="14">
        <f t="shared" si="235"/>
        <v>42651.389340277776</v>
      </c>
    </row>
    <row r="3749" spans="1:20" ht="30" hidden="1" x14ac:dyDescent="0.25">
      <c r="A3749" s="10">
        <v>3747</v>
      </c>
      <c r="B3749" s="1" t="s">
        <v>3744</v>
      </c>
      <c r="C3749" s="1" t="s">
        <v>7857</v>
      </c>
      <c r="D3749" s="3">
        <v>2500</v>
      </c>
      <c r="E3749" s="4">
        <v>4804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192</v>
      </c>
      <c r="P3749">
        <f t="shared" si="233"/>
        <v>4804</v>
      </c>
      <c r="Q3749" s="12" t="s">
        <v>8315</v>
      </c>
      <c r="R3749" t="s">
        <v>8316</v>
      </c>
      <c r="S3749" s="14">
        <f t="shared" si="234"/>
        <v>42164.299722222218</v>
      </c>
      <c r="T3749" s="14">
        <f t="shared" si="235"/>
        <v>42190.957638888889</v>
      </c>
    </row>
    <row r="3750" spans="1:20" ht="60" hidden="1" x14ac:dyDescent="0.25">
      <c r="A3750" s="10">
        <v>3748</v>
      </c>
      <c r="B3750" s="1" t="s">
        <v>3745</v>
      </c>
      <c r="C3750" s="1" t="s">
        <v>7858</v>
      </c>
      <c r="D3750" s="3">
        <v>5000</v>
      </c>
      <c r="E3750" s="4">
        <v>1967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39</v>
      </c>
      <c r="P3750">
        <f t="shared" si="233"/>
        <v>37.83</v>
      </c>
      <c r="Q3750" s="12" t="s">
        <v>8315</v>
      </c>
      <c r="R3750" t="s">
        <v>8357</v>
      </c>
      <c r="S3750" s="14">
        <f t="shared" si="234"/>
        <v>42395.706435185188</v>
      </c>
      <c r="T3750" s="14">
        <f t="shared" si="235"/>
        <v>42416.249305555553</v>
      </c>
    </row>
    <row r="3751" spans="1:20" ht="45" hidden="1" x14ac:dyDescent="0.25">
      <c r="A3751" s="10">
        <v>3749</v>
      </c>
      <c r="B3751" s="1" t="s">
        <v>3746</v>
      </c>
      <c r="C3751" s="1" t="s">
        <v>7859</v>
      </c>
      <c r="D3751" s="3">
        <v>500</v>
      </c>
      <c r="E3751" s="4">
        <v>43015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8603</v>
      </c>
      <c r="P3751">
        <f t="shared" si="233"/>
        <v>6145</v>
      </c>
      <c r="Q3751" s="12" t="s">
        <v>8315</v>
      </c>
      <c r="R3751" t="s">
        <v>8357</v>
      </c>
      <c r="S3751" s="14">
        <f t="shared" si="234"/>
        <v>42458.127175925925</v>
      </c>
      <c r="T3751" s="14">
        <f t="shared" si="235"/>
        <v>42489.165972222225</v>
      </c>
    </row>
    <row r="3752" spans="1:20" ht="105" hidden="1" x14ac:dyDescent="0.25">
      <c r="A3752" s="10">
        <v>3750</v>
      </c>
      <c r="B3752" s="1" t="s">
        <v>3747</v>
      </c>
      <c r="C3752" s="1" t="s">
        <v>7860</v>
      </c>
      <c r="D3752" s="3">
        <v>6000</v>
      </c>
      <c r="E3752" s="4">
        <v>1156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19</v>
      </c>
      <c r="P3752">
        <f t="shared" si="233"/>
        <v>41.29</v>
      </c>
      <c r="Q3752" s="12" t="s">
        <v>8315</v>
      </c>
      <c r="R3752" t="s">
        <v>8357</v>
      </c>
      <c r="S3752" s="14">
        <f t="shared" si="234"/>
        <v>42016.981574074074</v>
      </c>
      <c r="T3752" s="14">
        <f t="shared" si="235"/>
        <v>42045.332638888889</v>
      </c>
    </row>
    <row r="3753" spans="1:20" ht="45" hidden="1" x14ac:dyDescent="0.25">
      <c r="A3753" s="10">
        <v>3751</v>
      </c>
      <c r="B3753" s="1" t="s">
        <v>3748</v>
      </c>
      <c r="C3753" s="1" t="s">
        <v>7861</v>
      </c>
      <c r="D3753" s="3">
        <v>1000</v>
      </c>
      <c r="E3753" s="4">
        <v>16200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1620</v>
      </c>
      <c r="P3753">
        <f t="shared" si="233"/>
        <v>1472.73</v>
      </c>
      <c r="Q3753" s="12" t="s">
        <v>8315</v>
      </c>
      <c r="R3753" t="s">
        <v>8357</v>
      </c>
      <c r="S3753" s="14">
        <f t="shared" si="234"/>
        <v>42403.035567129627</v>
      </c>
      <c r="T3753" s="14">
        <f t="shared" si="235"/>
        <v>42462.993900462956</v>
      </c>
    </row>
    <row r="3754" spans="1:20" ht="60" x14ac:dyDescent="0.25">
      <c r="A3754" s="10">
        <v>3752</v>
      </c>
      <c r="B3754" s="1" t="s">
        <v>3749</v>
      </c>
      <c r="C3754" s="1" t="s">
        <v>7862</v>
      </c>
      <c r="D3754" s="3">
        <v>500</v>
      </c>
      <c r="E3754" s="18">
        <v>43037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8607</v>
      </c>
      <c r="P3754">
        <f t="shared" si="233"/>
        <v>2869.13</v>
      </c>
      <c r="Q3754" s="12" t="s">
        <v>8315</v>
      </c>
      <c r="R3754" t="s">
        <v>8357</v>
      </c>
      <c r="S3754" s="14">
        <f t="shared" si="234"/>
        <v>42619.802488425921</v>
      </c>
      <c r="T3754" s="14">
        <f t="shared" si="235"/>
        <v>42659.875</v>
      </c>
    </row>
    <row r="3755" spans="1:20" ht="60" hidden="1" x14ac:dyDescent="0.25">
      <c r="A3755" s="10">
        <v>3753</v>
      </c>
      <c r="B3755" s="1" t="s">
        <v>3750</v>
      </c>
      <c r="C3755" s="1" t="s">
        <v>7863</v>
      </c>
      <c r="D3755" s="3">
        <v>5000</v>
      </c>
      <c r="E3755" s="4">
        <v>1967.76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39</v>
      </c>
      <c r="P3755">
        <f t="shared" si="233"/>
        <v>65.59</v>
      </c>
      <c r="Q3755" s="12" t="s">
        <v>8315</v>
      </c>
      <c r="R3755" t="s">
        <v>8357</v>
      </c>
      <c r="S3755" s="14">
        <f t="shared" si="234"/>
        <v>42128.824074074073</v>
      </c>
      <c r="T3755" s="14">
        <f t="shared" si="235"/>
        <v>42158</v>
      </c>
    </row>
    <row r="3756" spans="1:20" ht="45" hidden="1" x14ac:dyDescent="0.25">
      <c r="A3756" s="10">
        <v>3754</v>
      </c>
      <c r="B3756" s="1" t="s">
        <v>3751</v>
      </c>
      <c r="C3756" s="1" t="s">
        <v>7864</v>
      </c>
      <c r="D3756" s="3">
        <v>2500</v>
      </c>
      <c r="E3756" s="4">
        <v>4818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193</v>
      </c>
      <c r="P3756">
        <f t="shared" si="233"/>
        <v>178.44</v>
      </c>
      <c r="Q3756" s="12" t="s">
        <v>8315</v>
      </c>
      <c r="R3756" t="s">
        <v>8357</v>
      </c>
      <c r="S3756" s="14">
        <f t="shared" si="234"/>
        <v>41808.881215277775</v>
      </c>
      <c r="T3756" s="14">
        <f t="shared" si="235"/>
        <v>41846.207638888889</v>
      </c>
    </row>
    <row r="3757" spans="1:20" ht="60" x14ac:dyDescent="0.25">
      <c r="A3757" s="10">
        <v>3755</v>
      </c>
      <c r="B3757" s="1" t="s">
        <v>3752</v>
      </c>
      <c r="C3757" s="1" t="s">
        <v>7865</v>
      </c>
      <c r="D3757" s="3">
        <v>550</v>
      </c>
      <c r="E3757" s="18">
        <v>28520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5185</v>
      </c>
      <c r="P3757">
        <f t="shared" si="233"/>
        <v>1018.57</v>
      </c>
      <c r="Q3757" s="12" t="s">
        <v>8315</v>
      </c>
      <c r="R3757" t="s">
        <v>8357</v>
      </c>
      <c r="S3757" s="14">
        <f t="shared" si="234"/>
        <v>42445.866979166662</v>
      </c>
      <c r="T3757" s="14">
        <f t="shared" si="235"/>
        <v>42475.866979166662</v>
      </c>
    </row>
    <row r="3758" spans="1:20" ht="60" hidden="1" x14ac:dyDescent="0.25">
      <c r="A3758" s="10">
        <v>3756</v>
      </c>
      <c r="B3758" s="1" t="s">
        <v>3753</v>
      </c>
      <c r="C3758" s="1" t="s">
        <v>7866</v>
      </c>
      <c r="D3758" s="3">
        <v>4500</v>
      </c>
      <c r="E3758" s="4">
        <v>2070.5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46</v>
      </c>
      <c r="P3758">
        <f t="shared" si="233"/>
        <v>121.79</v>
      </c>
      <c r="Q3758" s="12" t="s">
        <v>8315</v>
      </c>
      <c r="R3758" t="s">
        <v>8357</v>
      </c>
      <c r="S3758" s="14">
        <f t="shared" si="234"/>
        <v>41771.814791666664</v>
      </c>
      <c r="T3758" s="14">
        <f t="shared" si="235"/>
        <v>41801.814791666664</v>
      </c>
    </row>
    <row r="3759" spans="1:20" ht="45" hidden="1" x14ac:dyDescent="0.25">
      <c r="A3759" s="10">
        <v>3757</v>
      </c>
      <c r="B3759" s="1" t="s">
        <v>3754</v>
      </c>
      <c r="C3759" s="1" t="s">
        <v>7867</v>
      </c>
      <c r="D3759" s="3">
        <v>3500</v>
      </c>
      <c r="E3759" s="4">
        <v>2700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77</v>
      </c>
      <c r="P3759">
        <f t="shared" si="233"/>
        <v>54</v>
      </c>
      <c r="Q3759" s="12" t="s">
        <v>8315</v>
      </c>
      <c r="R3759" t="s">
        <v>8357</v>
      </c>
      <c r="S3759" s="14">
        <f t="shared" si="234"/>
        <v>41954.850868055553</v>
      </c>
      <c r="T3759" s="14">
        <f t="shared" si="235"/>
        <v>41974.850868055553</v>
      </c>
    </row>
    <row r="3760" spans="1:20" ht="30" hidden="1" x14ac:dyDescent="0.25">
      <c r="A3760" s="10">
        <v>3758</v>
      </c>
      <c r="B3760" s="1" t="s">
        <v>3755</v>
      </c>
      <c r="C3760" s="1" t="s">
        <v>7868</v>
      </c>
      <c r="D3760" s="3">
        <v>1500</v>
      </c>
      <c r="E3760" s="4">
        <v>9203.23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614</v>
      </c>
      <c r="P3760">
        <f t="shared" si="233"/>
        <v>353.97</v>
      </c>
      <c r="Q3760" s="12" t="s">
        <v>8315</v>
      </c>
      <c r="R3760" t="s">
        <v>8357</v>
      </c>
      <c r="S3760" s="14">
        <f t="shared" si="234"/>
        <v>41747.471504629626</v>
      </c>
      <c r="T3760" s="14">
        <f t="shared" si="235"/>
        <v>41778.208333333336</v>
      </c>
    </row>
    <row r="3761" spans="1:20" ht="30" hidden="1" x14ac:dyDescent="0.25">
      <c r="A3761" s="10">
        <v>3759</v>
      </c>
      <c r="B3761" s="1" t="s">
        <v>3756</v>
      </c>
      <c r="C3761" s="1" t="s">
        <v>7869</v>
      </c>
      <c r="D3761" s="3">
        <v>4000</v>
      </c>
      <c r="E3761" s="4">
        <v>2410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60</v>
      </c>
      <c r="P3761">
        <f t="shared" si="233"/>
        <v>27.39</v>
      </c>
      <c r="Q3761" s="12" t="s">
        <v>8315</v>
      </c>
      <c r="R3761" t="s">
        <v>8357</v>
      </c>
      <c r="S3761" s="14">
        <f t="shared" si="234"/>
        <v>42182.108252314814</v>
      </c>
      <c r="T3761" s="14">
        <f t="shared" si="235"/>
        <v>42242.108252314814</v>
      </c>
    </row>
    <row r="3762" spans="1:20" ht="60" hidden="1" x14ac:dyDescent="0.25">
      <c r="A3762" s="10">
        <v>3760</v>
      </c>
      <c r="B3762" s="1" t="s">
        <v>3757</v>
      </c>
      <c r="C3762" s="1" t="s">
        <v>7870</v>
      </c>
      <c r="D3762" s="3">
        <v>5000</v>
      </c>
      <c r="E3762" s="4">
        <v>1982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40</v>
      </c>
      <c r="P3762">
        <f t="shared" si="233"/>
        <v>21.78</v>
      </c>
      <c r="Q3762" s="12" t="s">
        <v>8315</v>
      </c>
      <c r="R3762" t="s">
        <v>8357</v>
      </c>
      <c r="S3762" s="14">
        <f t="shared" si="234"/>
        <v>41739.525300925925</v>
      </c>
      <c r="T3762" s="14">
        <f t="shared" si="235"/>
        <v>41764.525300925925</v>
      </c>
    </row>
    <row r="3763" spans="1:20" ht="60" x14ac:dyDescent="0.25">
      <c r="A3763" s="10">
        <v>3761</v>
      </c>
      <c r="B3763" s="1" t="s">
        <v>3758</v>
      </c>
      <c r="C3763" s="1" t="s">
        <v>7871</v>
      </c>
      <c r="D3763" s="3">
        <v>500</v>
      </c>
      <c r="E3763" s="18">
        <v>43296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8659</v>
      </c>
      <c r="P3763">
        <f t="shared" si="233"/>
        <v>14432</v>
      </c>
      <c r="Q3763" s="12" t="s">
        <v>8315</v>
      </c>
      <c r="R3763" t="s">
        <v>8357</v>
      </c>
      <c r="S3763" s="14">
        <f t="shared" si="234"/>
        <v>42173.466863425929</v>
      </c>
      <c r="T3763" s="14">
        <f t="shared" si="235"/>
        <v>42226.958333333328</v>
      </c>
    </row>
    <row r="3764" spans="1:20" ht="45" x14ac:dyDescent="0.25">
      <c r="A3764" s="10">
        <v>3762</v>
      </c>
      <c r="B3764" s="1" t="s">
        <v>3759</v>
      </c>
      <c r="C3764" s="1" t="s">
        <v>7872</v>
      </c>
      <c r="D3764" s="3">
        <v>1250</v>
      </c>
      <c r="E3764" s="18">
        <v>10085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807</v>
      </c>
      <c r="P3764">
        <f t="shared" si="233"/>
        <v>360.18</v>
      </c>
      <c r="Q3764" s="12" t="s">
        <v>8315</v>
      </c>
      <c r="R3764" t="s">
        <v>8357</v>
      </c>
      <c r="S3764" s="14">
        <f t="shared" si="234"/>
        <v>42193.813530092593</v>
      </c>
      <c r="T3764" s="14">
        <f t="shared" si="235"/>
        <v>42218.813530092593</v>
      </c>
    </row>
    <row r="3765" spans="1:20" ht="30" hidden="1" x14ac:dyDescent="0.25">
      <c r="A3765" s="10">
        <v>3763</v>
      </c>
      <c r="B3765" s="1" t="s">
        <v>3760</v>
      </c>
      <c r="C3765" s="1" t="s">
        <v>7873</v>
      </c>
      <c r="D3765" s="3">
        <v>5000</v>
      </c>
      <c r="E3765" s="4">
        <v>1988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40</v>
      </c>
      <c r="P3765">
        <f t="shared" si="233"/>
        <v>25.82</v>
      </c>
      <c r="Q3765" s="12" t="s">
        <v>8315</v>
      </c>
      <c r="R3765" t="s">
        <v>8357</v>
      </c>
      <c r="S3765" s="14">
        <f t="shared" si="234"/>
        <v>42065.750300925924</v>
      </c>
      <c r="T3765" s="14">
        <f t="shared" si="235"/>
        <v>42095.708634259259</v>
      </c>
    </row>
    <row r="3766" spans="1:20" ht="45" hidden="1" x14ac:dyDescent="0.25">
      <c r="A3766" s="10">
        <v>3764</v>
      </c>
      <c r="B3766" s="1" t="s">
        <v>3761</v>
      </c>
      <c r="C3766" s="1" t="s">
        <v>7874</v>
      </c>
      <c r="D3766" s="3">
        <v>1500</v>
      </c>
      <c r="E3766" s="4">
        <v>9228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615</v>
      </c>
      <c r="P3766">
        <f t="shared" si="233"/>
        <v>341.78</v>
      </c>
      <c r="Q3766" s="12" t="s">
        <v>8315</v>
      </c>
      <c r="R3766" t="s">
        <v>8357</v>
      </c>
      <c r="S3766" s="14">
        <f t="shared" si="234"/>
        <v>42499.842962962968</v>
      </c>
      <c r="T3766" s="14">
        <f t="shared" si="235"/>
        <v>42519.024999999994</v>
      </c>
    </row>
    <row r="3767" spans="1:20" ht="60" hidden="1" x14ac:dyDescent="0.25">
      <c r="A3767" s="10">
        <v>3765</v>
      </c>
      <c r="B3767" s="1" t="s">
        <v>3762</v>
      </c>
      <c r="C3767" s="1" t="s">
        <v>7875</v>
      </c>
      <c r="D3767" s="3">
        <v>7000</v>
      </c>
      <c r="E3767" s="4">
        <v>1001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14</v>
      </c>
      <c r="P3767">
        <f t="shared" si="233"/>
        <v>9.36</v>
      </c>
      <c r="Q3767" s="12" t="s">
        <v>8315</v>
      </c>
      <c r="R3767" t="s">
        <v>8357</v>
      </c>
      <c r="S3767" s="14">
        <f t="shared" si="234"/>
        <v>41820.776412037041</v>
      </c>
      <c r="T3767" s="14">
        <f t="shared" si="235"/>
        <v>41850.776412037041</v>
      </c>
    </row>
    <row r="3768" spans="1:20" ht="45" hidden="1" x14ac:dyDescent="0.25">
      <c r="A3768" s="10">
        <v>3766</v>
      </c>
      <c r="B3768" s="1" t="s">
        <v>3763</v>
      </c>
      <c r="C3768" s="1" t="s">
        <v>7876</v>
      </c>
      <c r="D3768" s="3">
        <v>10000</v>
      </c>
      <c r="E3768" s="4">
        <v>559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6</v>
      </c>
      <c r="P3768">
        <f t="shared" si="233"/>
        <v>5.82</v>
      </c>
      <c r="Q3768" s="12" t="s">
        <v>8315</v>
      </c>
      <c r="R3768" t="s">
        <v>8357</v>
      </c>
      <c r="S3768" s="14">
        <f t="shared" si="234"/>
        <v>41788.167187500003</v>
      </c>
      <c r="T3768" s="14">
        <f t="shared" si="235"/>
        <v>41823.167187500003</v>
      </c>
    </row>
    <row r="3769" spans="1:20" ht="60" hidden="1" x14ac:dyDescent="0.25">
      <c r="A3769" s="10">
        <v>3767</v>
      </c>
      <c r="B3769" s="1" t="s">
        <v>3764</v>
      </c>
      <c r="C3769" s="1" t="s">
        <v>7877</v>
      </c>
      <c r="D3769" s="3">
        <v>2000</v>
      </c>
      <c r="E3769" s="4">
        <v>6373.27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319</v>
      </c>
      <c r="P3769">
        <f t="shared" si="233"/>
        <v>113.81</v>
      </c>
      <c r="Q3769" s="12" t="s">
        <v>8315</v>
      </c>
      <c r="R3769" t="s">
        <v>8357</v>
      </c>
      <c r="S3769" s="14">
        <f t="shared" si="234"/>
        <v>42050.019641203704</v>
      </c>
      <c r="T3769" s="14">
        <f t="shared" si="235"/>
        <v>42064.207638888889</v>
      </c>
    </row>
    <row r="3770" spans="1:20" ht="60" hidden="1" x14ac:dyDescent="0.25">
      <c r="A3770" s="10">
        <v>3768</v>
      </c>
      <c r="B3770" s="1" t="s">
        <v>3765</v>
      </c>
      <c r="C3770" s="1" t="s">
        <v>7878</v>
      </c>
      <c r="D3770" s="3">
        <v>4000</v>
      </c>
      <c r="E3770" s="4">
        <v>2412.02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60</v>
      </c>
      <c r="P3770">
        <f t="shared" si="233"/>
        <v>41.59</v>
      </c>
      <c r="Q3770" s="12" t="s">
        <v>8315</v>
      </c>
      <c r="R3770" t="s">
        <v>8357</v>
      </c>
      <c r="S3770" s="14">
        <f t="shared" si="234"/>
        <v>41772.727893518517</v>
      </c>
      <c r="T3770" s="14">
        <f t="shared" si="235"/>
        <v>41802.727893518517</v>
      </c>
    </row>
    <row r="3771" spans="1:20" ht="45" hidden="1" x14ac:dyDescent="0.25">
      <c r="A3771" s="10">
        <v>3769</v>
      </c>
      <c r="B3771" s="1" t="s">
        <v>3766</v>
      </c>
      <c r="C3771" s="1" t="s">
        <v>7879</v>
      </c>
      <c r="D3771" s="3">
        <v>1100</v>
      </c>
      <c r="E3771" s="4">
        <v>11056.75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1005</v>
      </c>
      <c r="P3771">
        <f t="shared" si="233"/>
        <v>737.12</v>
      </c>
      <c r="Q3771" s="12" t="s">
        <v>8315</v>
      </c>
      <c r="R3771" t="s">
        <v>8357</v>
      </c>
      <c r="S3771" s="14">
        <f t="shared" si="234"/>
        <v>42445.598136574074</v>
      </c>
      <c r="T3771" s="14">
        <f t="shared" si="235"/>
        <v>42475.598136574074</v>
      </c>
    </row>
    <row r="3772" spans="1:20" ht="60" x14ac:dyDescent="0.25">
      <c r="A3772" s="10">
        <v>3770</v>
      </c>
      <c r="B3772" s="1" t="s">
        <v>3767</v>
      </c>
      <c r="C3772" s="1" t="s">
        <v>7880</v>
      </c>
      <c r="D3772" s="3">
        <v>2000</v>
      </c>
      <c r="E3772" s="18">
        <v>6375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319</v>
      </c>
      <c r="P3772">
        <f t="shared" si="233"/>
        <v>318.75</v>
      </c>
      <c r="Q3772" s="12" t="s">
        <v>8315</v>
      </c>
      <c r="R3772" t="s">
        <v>8357</v>
      </c>
      <c r="S3772" s="14">
        <f t="shared" si="234"/>
        <v>42138.930671296301</v>
      </c>
      <c r="T3772" s="14">
        <f t="shared" si="235"/>
        <v>42168.930671296301</v>
      </c>
    </row>
    <row r="3773" spans="1:20" ht="30" hidden="1" x14ac:dyDescent="0.25">
      <c r="A3773" s="10">
        <v>3771</v>
      </c>
      <c r="B3773" s="1" t="s">
        <v>3768</v>
      </c>
      <c r="C3773" s="1" t="s">
        <v>7881</v>
      </c>
      <c r="D3773" s="3">
        <v>1000</v>
      </c>
      <c r="E3773" s="4">
        <v>16210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1621</v>
      </c>
      <c r="P3773">
        <f t="shared" si="233"/>
        <v>426.58</v>
      </c>
      <c r="Q3773" s="12" t="s">
        <v>8315</v>
      </c>
      <c r="R3773" t="s">
        <v>8357</v>
      </c>
      <c r="S3773" s="14">
        <f t="shared" si="234"/>
        <v>42493.857083333336</v>
      </c>
      <c r="T3773" s="14">
        <f t="shared" si="235"/>
        <v>42508</v>
      </c>
    </row>
    <row r="3774" spans="1:20" ht="45" hidden="1" x14ac:dyDescent="0.25">
      <c r="A3774" s="10">
        <v>3772</v>
      </c>
      <c r="B3774" s="1" t="s">
        <v>3769</v>
      </c>
      <c r="C3774" s="1" t="s">
        <v>7882</v>
      </c>
      <c r="D3774" s="3">
        <v>5000</v>
      </c>
      <c r="E3774" s="4">
        <v>1993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40</v>
      </c>
      <c r="P3774">
        <f t="shared" si="233"/>
        <v>60.39</v>
      </c>
      <c r="Q3774" s="12" t="s">
        <v>8315</v>
      </c>
      <c r="R3774" t="s">
        <v>8357</v>
      </c>
      <c r="S3774" s="14">
        <f t="shared" si="234"/>
        <v>42682.616967592592</v>
      </c>
      <c r="T3774" s="14">
        <f t="shared" si="235"/>
        <v>42703.25</v>
      </c>
    </row>
    <row r="3775" spans="1:20" ht="30" hidden="1" x14ac:dyDescent="0.25">
      <c r="A3775" s="10">
        <v>3773</v>
      </c>
      <c r="B3775" s="1" t="s">
        <v>3770</v>
      </c>
      <c r="C3775" s="1" t="s">
        <v>7883</v>
      </c>
      <c r="D3775" s="3">
        <v>5000</v>
      </c>
      <c r="E3775" s="4">
        <v>2000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40</v>
      </c>
      <c r="P3775">
        <f t="shared" si="233"/>
        <v>35.090000000000003</v>
      </c>
      <c r="Q3775" s="12" t="s">
        <v>8315</v>
      </c>
      <c r="R3775" t="s">
        <v>8357</v>
      </c>
      <c r="S3775" s="14">
        <f t="shared" si="234"/>
        <v>42656.005173611105</v>
      </c>
      <c r="T3775" s="14">
        <f t="shared" si="235"/>
        <v>42689.088888888888</v>
      </c>
    </row>
    <row r="3776" spans="1:20" ht="60" hidden="1" x14ac:dyDescent="0.25">
      <c r="A3776" s="10">
        <v>3774</v>
      </c>
      <c r="B3776" s="1" t="s">
        <v>3771</v>
      </c>
      <c r="C3776" s="1" t="s">
        <v>7884</v>
      </c>
      <c r="D3776" s="3">
        <v>2500</v>
      </c>
      <c r="E3776" s="4">
        <v>4826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193</v>
      </c>
      <c r="P3776">
        <f t="shared" si="233"/>
        <v>193.04</v>
      </c>
      <c r="Q3776" s="12" t="s">
        <v>8315</v>
      </c>
      <c r="R3776" t="s">
        <v>8357</v>
      </c>
      <c r="S3776" s="14">
        <f t="shared" si="234"/>
        <v>42087.792303240742</v>
      </c>
      <c r="T3776" s="14">
        <f t="shared" si="235"/>
        <v>42103.792303240742</v>
      </c>
    </row>
    <row r="3777" spans="1:20" ht="45" hidden="1" x14ac:dyDescent="0.25">
      <c r="A3777" s="10">
        <v>3775</v>
      </c>
      <c r="B3777" s="1" t="s">
        <v>3772</v>
      </c>
      <c r="C3777" s="1" t="s">
        <v>7885</v>
      </c>
      <c r="D3777" s="3">
        <v>2000</v>
      </c>
      <c r="E3777" s="4">
        <v>6382.34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319</v>
      </c>
      <c r="P3777">
        <f t="shared" si="233"/>
        <v>455.88</v>
      </c>
      <c r="Q3777" s="12" t="s">
        <v>8315</v>
      </c>
      <c r="R3777" t="s">
        <v>8357</v>
      </c>
      <c r="S3777" s="14">
        <f t="shared" si="234"/>
        <v>42075.942627314813</v>
      </c>
      <c r="T3777" s="14">
        <f t="shared" si="235"/>
        <v>42103.166666666672</v>
      </c>
    </row>
    <row r="3778" spans="1:20" ht="60" hidden="1" x14ac:dyDescent="0.25">
      <c r="A3778" s="10">
        <v>3776</v>
      </c>
      <c r="B3778" s="1" t="s">
        <v>3773</v>
      </c>
      <c r="C3778" s="1" t="s">
        <v>7886</v>
      </c>
      <c r="D3778" s="3">
        <v>8000</v>
      </c>
      <c r="E3778" s="4">
        <v>801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</v>
      </c>
      <c r="P3778">
        <f t="shared" si="233"/>
        <v>8.52</v>
      </c>
      <c r="Q3778" s="12" t="s">
        <v>8315</v>
      </c>
      <c r="R3778" t="s">
        <v>8357</v>
      </c>
      <c r="S3778" s="14">
        <f t="shared" si="234"/>
        <v>41814.367800925924</v>
      </c>
      <c r="T3778" s="14">
        <f t="shared" si="235"/>
        <v>41852.041666666664</v>
      </c>
    </row>
    <row r="3779" spans="1:20" ht="45" hidden="1" x14ac:dyDescent="0.25">
      <c r="A3779" s="10">
        <v>3777</v>
      </c>
      <c r="B3779" s="1" t="s">
        <v>3774</v>
      </c>
      <c r="C3779" s="1" t="s">
        <v>7887</v>
      </c>
      <c r="D3779" s="3">
        <v>2000</v>
      </c>
      <c r="E3779" s="4">
        <v>6387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319</v>
      </c>
      <c r="P3779">
        <f t="shared" ref="P3779:P3842" si="237">IFERROR(ROUND(E3779/L3779,2),0)</f>
        <v>108.25</v>
      </c>
      <c r="Q3779" s="12" t="s">
        <v>8315</v>
      </c>
      <c r="R3779" t="s">
        <v>8357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0" hidden="1" x14ac:dyDescent="0.25">
      <c r="A3780" s="10">
        <v>3778</v>
      </c>
      <c r="B3780" s="1" t="s">
        <v>3775</v>
      </c>
      <c r="C3780" s="1" t="s">
        <v>7888</v>
      </c>
      <c r="D3780" s="3">
        <v>2400</v>
      </c>
      <c r="E3780" s="4">
        <v>5024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209</v>
      </c>
      <c r="P3780">
        <f t="shared" si="237"/>
        <v>139.56</v>
      </c>
      <c r="Q3780" s="12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30" hidden="1" x14ac:dyDescent="0.25">
      <c r="A3781" s="10">
        <v>3779</v>
      </c>
      <c r="B3781" s="1" t="s">
        <v>3776</v>
      </c>
      <c r="C3781" s="1" t="s">
        <v>7889</v>
      </c>
      <c r="D3781" s="3">
        <v>15000</v>
      </c>
      <c r="E3781" s="4">
        <v>195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</v>
      </c>
      <c r="P3781">
        <f t="shared" si="237"/>
        <v>1.7</v>
      </c>
      <c r="Q3781" s="12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45" hidden="1" x14ac:dyDescent="0.25">
      <c r="A3782" s="10">
        <v>3780</v>
      </c>
      <c r="B3782" s="1" t="s">
        <v>3777</v>
      </c>
      <c r="C3782" s="1" t="s">
        <v>7890</v>
      </c>
      <c r="D3782" s="3">
        <v>2500</v>
      </c>
      <c r="E3782" s="4">
        <v>4853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194</v>
      </c>
      <c r="P3782">
        <f t="shared" si="237"/>
        <v>161.77000000000001</v>
      </c>
      <c r="Q3782" s="12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60" hidden="1" x14ac:dyDescent="0.25">
      <c r="A3783" s="10">
        <v>3781</v>
      </c>
      <c r="B3783" s="1" t="s">
        <v>3778</v>
      </c>
      <c r="C3783" s="1" t="s">
        <v>7891</v>
      </c>
      <c r="D3783" s="3">
        <v>4500</v>
      </c>
      <c r="E3783" s="4">
        <v>2073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46</v>
      </c>
      <c r="P3783">
        <f t="shared" si="237"/>
        <v>39.869999999999997</v>
      </c>
      <c r="Q3783" s="12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60" x14ac:dyDescent="0.25">
      <c r="A3784" s="10">
        <v>3782</v>
      </c>
      <c r="B3784" s="1" t="s">
        <v>3779</v>
      </c>
      <c r="C3784" s="1" t="s">
        <v>7892</v>
      </c>
      <c r="D3784" s="3">
        <v>2000</v>
      </c>
      <c r="E3784" s="18">
        <v>6388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319</v>
      </c>
      <c r="P3784">
        <f t="shared" si="237"/>
        <v>236.59</v>
      </c>
      <c r="Q3784" s="12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45" hidden="1" x14ac:dyDescent="0.25">
      <c r="A3785" s="10">
        <v>3783</v>
      </c>
      <c r="B3785" s="1" t="s">
        <v>3780</v>
      </c>
      <c r="C3785" s="1" t="s">
        <v>7893</v>
      </c>
      <c r="D3785" s="3">
        <v>1200</v>
      </c>
      <c r="E3785" s="4">
        <v>10640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887</v>
      </c>
      <c r="P3785">
        <f t="shared" si="237"/>
        <v>443.33</v>
      </c>
      <c r="Q3785" s="12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60" hidden="1" x14ac:dyDescent="0.25">
      <c r="A3786" s="10">
        <v>3784</v>
      </c>
      <c r="B3786" s="1" t="s">
        <v>3781</v>
      </c>
      <c r="C3786" s="1" t="s">
        <v>7894</v>
      </c>
      <c r="D3786" s="3">
        <v>1000</v>
      </c>
      <c r="E3786" s="4">
        <v>16232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1623</v>
      </c>
      <c r="P3786">
        <f t="shared" si="237"/>
        <v>1623.2</v>
      </c>
      <c r="Q3786" s="12" t="s">
        <v>8315</v>
      </c>
      <c r="R3786" t="s">
        <v>8357</v>
      </c>
      <c r="S3786" s="14">
        <f t="shared" si="238"/>
        <v>42531.980694444443</v>
      </c>
      <c r="T3786" s="14">
        <f t="shared" si="239"/>
        <v>42561.980694444443</v>
      </c>
    </row>
    <row r="3787" spans="1:20" ht="60" x14ac:dyDescent="0.25">
      <c r="A3787" s="10">
        <v>3785</v>
      </c>
      <c r="B3787" s="1" t="s">
        <v>3782</v>
      </c>
      <c r="C3787" s="1" t="s">
        <v>7895</v>
      </c>
      <c r="D3787" s="3">
        <v>2000</v>
      </c>
      <c r="E3787" s="18">
        <v>6400.47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320</v>
      </c>
      <c r="P3787">
        <f t="shared" si="237"/>
        <v>213.35</v>
      </c>
      <c r="Q3787" s="12" t="s">
        <v>8315</v>
      </c>
      <c r="R3787" t="s">
        <v>8357</v>
      </c>
      <c r="S3787" s="14">
        <f t="shared" si="238"/>
        <v>42548.63853009259</v>
      </c>
      <c r="T3787" s="14">
        <f t="shared" si="239"/>
        <v>42584.418749999997</v>
      </c>
    </row>
    <row r="3788" spans="1:20" ht="45" hidden="1" x14ac:dyDescent="0.25">
      <c r="A3788" s="10">
        <v>3786</v>
      </c>
      <c r="B3788" s="1" t="s">
        <v>3783</v>
      </c>
      <c r="C3788" s="1" t="s">
        <v>7896</v>
      </c>
      <c r="D3788" s="3">
        <v>6000</v>
      </c>
      <c r="E3788" s="4">
        <v>1161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19</v>
      </c>
      <c r="P3788">
        <f t="shared" si="237"/>
        <v>16.350000000000001</v>
      </c>
      <c r="Q3788" s="12" t="s">
        <v>8315</v>
      </c>
      <c r="R3788" t="s">
        <v>8357</v>
      </c>
      <c r="S3788" s="14">
        <f t="shared" si="238"/>
        <v>42487.037905092591</v>
      </c>
      <c r="T3788" s="14">
        <f t="shared" si="239"/>
        <v>42517.037905092591</v>
      </c>
    </row>
    <row r="3789" spans="1:20" ht="45" hidden="1" x14ac:dyDescent="0.25">
      <c r="A3789" s="10">
        <v>3787</v>
      </c>
      <c r="B3789" s="1" t="s">
        <v>3784</v>
      </c>
      <c r="C3789" s="1" t="s">
        <v>7897</v>
      </c>
      <c r="D3789" s="3">
        <v>350</v>
      </c>
      <c r="E3789" s="4">
        <v>58520.2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16720</v>
      </c>
      <c r="P3789">
        <f t="shared" si="237"/>
        <v>5852.02</v>
      </c>
      <c r="Q3789" s="12" t="s">
        <v>8315</v>
      </c>
      <c r="R3789" t="s">
        <v>8357</v>
      </c>
      <c r="S3789" s="14">
        <f t="shared" si="238"/>
        <v>42167.534791666665</v>
      </c>
      <c r="T3789" s="14">
        <f t="shared" si="239"/>
        <v>42196.165972222225</v>
      </c>
    </row>
    <row r="3790" spans="1:20" ht="75" hidden="1" x14ac:dyDescent="0.25">
      <c r="A3790" s="10">
        <v>3788</v>
      </c>
      <c r="B3790" s="1" t="s">
        <v>3785</v>
      </c>
      <c r="C3790" s="1" t="s">
        <v>7898</v>
      </c>
      <c r="D3790" s="3">
        <v>75000</v>
      </c>
      <c r="E3790" s="4">
        <v>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0</v>
      </c>
      <c r="P3790">
        <f t="shared" si="237"/>
        <v>0</v>
      </c>
      <c r="Q3790" s="12" t="s">
        <v>8315</v>
      </c>
      <c r="R3790" t="s">
        <v>8357</v>
      </c>
      <c r="S3790" s="14">
        <f t="shared" si="238"/>
        <v>42333.695821759262</v>
      </c>
      <c r="T3790" s="14">
        <f t="shared" si="239"/>
        <v>42361.679166666669</v>
      </c>
    </row>
    <row r="3791" spans="1:20" ht="45" x14ac:dyDescent="0.25">
      <c r="A3791" s="10">
        <v>3789</v>
      </c>
      <c r="B3791" s="1" t="s">
        <v>3786</v>
      </c>
      <c r="C3791" s="1" t="s">
        <v>7899</v>
      </c>
      <c r="D3791" s="3">
        <v>3550</v>
      </c>
      <c r="E3791" s="18">
        <v>2506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71</v>
      </c>
      <c r="P3791">
        <f t="shared" si="237"/>
        <v>626.5</v>
      </c>
      <c r="Q3791" s="12" t="s">
        <v>8315</v>
      </c>
      <c r="R3791" t="s">
        <v>8357</v>
      </c>
      <c r="S3791" s="14">
        <f t="shared" si="238"/>
        <v>42138.798819444448</v>
      </c>
      <c r="T3791" s="14">
        <f t="shared" si="239"/>
        <v>42170.798819444448</v>
      </c>
    </row>
    <row r="3792" spans="1:20" ht="60" hidden="1" x14ac:dyDescent="0.25">
      <c r="A3792" s="10">
        <v>3790</v>
      </c>
      <c r="B3792" s="1" t="s">
        <v>3787</v>
      </c>
      <c r="C3792" s="1" t="s">
        <v>7900</v>
      </c>
      <c r="D3792" s="3">
        <v>15000</v>
      </c>
      <c r="E3792" s="4">
        <v>195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1</v>
      </c>
      <c r="P3792">
        <f t="shared" si="237"/>
        <v>0</v>
      </c>
      <c r="Q3792" s="12" t="s">
        <v>8315</v>
      </c>
      <c r="R3792" t="s">
        <v>8357</v>
      </c>
      <c r="S3792" s="14">
        <f t="shared" si="238"/>
        <v>42666.666932870372</v>
      </c>
      <c r="T3792" s="14">
        <f t="shared" si="239"/>
        <v>42696.708599537036</v>
      </c>
    </row>
    <row r="3793" spans="1:20" ht="30" hidden="1" x14ac:dyDescent="0.25">
      <c r="A3793" s="10">
        <v>3791</v>
      </c>
      <c r="B3793" s="1" t="s">
        <v>3788</v>
      </c>
      <c r="C3793" s="1" t="s">
        <v>7901</v>
      </c>
      <c r="D3793" s="3">
        <v>1500</v>
      </c>
      <c r="E3793" s="4">
        <v>9228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615</v>
      </c>
      <c r="P3793">
        <f t="shared" si="237"/>
        <v>0</v>
      </c>
      <c r="Q3793" s="12" t="s">
        <v>8315</v>
      </c>
      <c r="R3793" t="s">
        <v>8357</v>
      </c>
      <c r="S3793" s="14">
        <f t="shared" si="238"/>
        <v>41766.692037037035</v>
      </c>
      <c r="T3793" s="14">
        <f t="shared" si="239"/>
        <v>41826.692037037035</v>
      </c>
    </row>
    <row r="3794" spans="1:20" ht="30" hidden="1" x14ac:dyDescent="0.25">
      <c r="A3794" s="10">
        <v>3792</v>
      </c>
      <c r="B3794" s="1" t="s">
        <v>3789</v>
      </c>
      <c r="C3794" s="1" t="s">
        <v>7902</v>
      </c>
      <c r="D3794" s="3">
        <v>12500</v>
      </c>
      <c r="E3794" s="4">
        <v>241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2</v>
      </c>
      <c r="P3794">
        <f t="shared" si="237"/>
        <v>120.5</v>
      </c>
      <c r="Q3794" s="12" t="s">
        <v>8315</v>
      </c>
      <c r="R3794" t="s">
        <v>8357</v>
      </c>
      <c r="S3794" s="14">
        <f t="shared" si="238"/>
        <v>42170.447013888886</v>
      </c>
      <c r="T3794" s="14">
        <f t="shared" si="239"/>
        <v>42200.447013888886</v>
      </c>
    </row>
    <row r="3795" spans="1:20" ht="60" hidden="1" x14ac:dyDescent="0.25">
      <c r="A3795" s="10">
        <v>3793</v>
      </c>
      <c r="B3795" s="1" t="s">
        <v>3790</v>
      </c>
      <c r="C3795" s="1" t="s">
        <v>7903</v>
      </c>
      <c r="D3795" s="3">
        <v>7000</v>
      </c>
      <c r="E3795" s="4">
        <v>1001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14</v>
      </c>
      <c r="P3795">
        <f t="shared" si="237"/>
        <v>41.71</v>
      </c>
      <c r="Q3795" s="12" t="s">
        <v>8315</v>
      </c>
      <c r="R3795" t="s">
        <v>8357</v>
      </c>
      <c r="S3795" s="14">
        <f t="shared" si="238"/>
        <v>41968.938993055555</v>
      </c>
      <c r="T3795" s="14">
        <f t="shared" si="239"/>
        <v>41989.938993055555</v>
      </c>
    </row>
    <row r="3796" spans="1:20" ht="60" x14ac:dyDescent="0.25">
      <c r="A3796" s="10">
        <v>3794</v>
      </c>
      <c r="B3796" s="1" t="s">
        <v>3791</v>
      </c>
      <c r="C3796" s="1" t="s">
        <v>7904</v>
      </c>
      <c r="D3796" s="3">
        <v>5000</v>
      </c>
      <c r="E3796" s="18">
        <v>2000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40</v>
      </c>
      <c r="P3796">
        <f t="shared" si="237"/>
        <v>2000</v>
      </c>
      <c r="Q3796" s="12" t="s">
        <v>8315</v>
      </c>
      <c r="R3796" t="s">
        <v>8357</v>
      </c>
      <c r="S3796" s="14">
        <f t="shared" si="238"/>
        <v>42132.58048611111</v>
      </c>
      <c r="T3796" s="14">
        <f t="shared" si="239"/>
        <v>42162.58048611111</v>
      </c>
    </row>
    <row r="3797" spans="1:20" ht="45" x14ac:dyDescent="0.25">
      <c r="A3797" s="10">
        <v>3795</v>
      </c>
      <c r="B3797" s="1" t="s">
        <v>3792</v>
      </c>
      <c r="C3797" s="1" t="s">
        <v>7905</v>
      </c>
      <c r="D3797" s="3">
        <v>600</v>
      </c>
      <c r="E3797" s="18">
        <v>26744.11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4457</v>
      </c>
      <c r="P3797">
        <f t="shared" si="237"/>
        <v>13372.06</v>
      </c>
      <c r="Q3797" s="12" t="s">
        <v>8315</v>
      </c>
      <c r="R3797" t="s">
        <v>8357</v>
      </c>
      <c r="S3797" s="14">
        <f t="shared" si="238"/>
        <v>42201.436226851853</v>
      </c>
      <c r="T3797" s="14">
        <f t="shared" si="239"/>
        <v>42244.9375</v>
      </c>
    </row>
    <row r="3798" spans="1:20" ht="60" hidden="1" x14ac:dyDescent="0.25">
      <c r="A3798" s="10">
        <v>3796</v>
      </c>
      <c r="B3798" s="1" t="s">
        <v>3793</v>
      </c>
      <c r="C3798" s="1" t="s">
        <v>7906</v>
      </c>
      <c r="D3798" s="3">
        <v>22500</v>
      </c>
      <c r="E3798" s="4">
        <v>48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48</v>
      </c>
      <c r="Q3798" s="12" t="s">
        <v>8315</v>
      </c>
      <c r="R3798" t="s">
        <v>8357</v>
      </c>
      <c r="S3798" s="14">
        <f t="shared" si="238"/>
        <v>42689.029583333337</v>
      </c>
      <c r="T3798" s="14">
        <f t="shared" si="239"/>
        <v>42749.029583333337</v>
      </c>
    </row>
    <row r="3799" spans="1:20" ht="60" hidden="1" x14ac:dyDescent="0.25">
      <c r="A3799" s="10">
        <v>3797</v>
      </c>
      <c r="B3799" s="1" t="s">
        <v>3794</v>
      </c>
      <c r="C3799" s="1" t="s">
        <v>7907</v>
      </c>
      <c r="D3799" s="3">
        <v>6000</v>
      </c>
      <c r="E3799" s="4">
        <v>1165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19</v>
      </c>
      <c r="P3799">
        <f t="shared" si="237"/>
        <v>31.49</v>
      </c>
      <c r="Q3799" s="12" t="s">
        <v>8315</v>
      </c>
      <c r="R3799" t="s">
        <v>8357</v>
      </c>
      <c r="S3799" s="14">
        <f t="shared" si="238"/>
        <v>42084.881539351853</v>
      </c>
      <c r="T3799" s="14">
        <f t="shared" si="239"/>
        <v>42114.881539351853</v>
      </c>
    </row>
    <row r="3800" spans="1:20" ht="60" hidden="1" x14ac:dyDescent="0.25">
      <c r="A3800" s="10">
        <v>3798</v>
      </c>
      <c r="B3800" s="1" t="s">
        <v>3795</v>
      </c>
      <c r="C3800" s="1" t="s">
        <v>7908</v>
      </c>
      <c r="D3800" s="3">
        <v>70000</v>
      </c>
      <c r="E3800" s="4">
        <v>0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0</v>
      </c>
      <c r="P3800">
        <f t="shared" si="237"/>
        <v>0</v>
      </c>
      <c r="Q3800" s="12" t="s">
        <v>8315</v>
      </c>
      <c r="R3800" t="s">
        <v>8357</v>
      </c>
      <c r="S3800" s="14">
        <f t="shared" si="238"/>
        <v>41831.722777777781</v>
      </c>
      <c r="T3800" s="14">
        <f t="shared" si="239"/>
        <v>41861.722777777781</v>
      </c>
    </row>
    <row r="3801" spans="1:20" ht="45" hidden="1" x14ac:dyDescent="0.25">
      <c r="A3801" s="10">
        <v>3799</v>
      </c>
      <c r="B3801" s="1" t="s">
        <v>3796</v>
      </c>
      <c r="C3801" s="1" t="s">
        <v>7909</v>
      </c>
      <c r="D3801" s="3">
        <v>10000</v>
      </c>
      <c r="E3801" s="4">
        <v>560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6</v>
      </c>
      <c r="P3801">
        <f t="shared" si="237"/>
        <v>140</v>
      </c>
      <c r="Q3801" s="12" t="s">
        <v>8315</v>
      </c>
      <c r="R3801" t="s">
        <v>8357</v>
      </c>
      <c r="S3801" s="14">
        <f t="shared" si="238"/>
        <v>42410.93105324074</v>
      </c>
      <c r="T3801" s="14">
        <f t="shared" si="239"/>
        <v>42440.93105324074</v>
      </c>
    </row>
    <row r="3802" spans="1:20" ht="60" hidden="1" x14ac:dyDescent="0.25">
      <c r="A3802" s="10">
        <v>3800</v>
      </c>
      <c r="B3802" s="1" t="s">
        <v>3797</v>
      </c>
      <c r="C3802" s="1" t="s">
        <v>7910</v>
      </c>
      <c r="D3802" s="3">
        <v>22000</v>
      </c>
      <c r="E3802" s="4">
        <v>50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0</v>
      </c>
      <c r="P3802">
        <f t="shared" si="237"/>
        <v>3.13</v>
      </c>
      <c r="Q3802" s="12" t="s">
        <v>8315</v>
      </c>
      <c r="R3802" t="s">
        <v>8357</v>
      </c>
      <c r="S3802" s="14">
        <f t="shared" si="238"/>
        <v>41982.737071759257</v>
      </c>
      <c r="T3802" s="14">
        <f t="shared" si="239"/>
        <v>42015.207638888889</v>
      </c>
    </row>
    <row r="3803" spans="1:20" ht="45" hidden="1" x14ac:dyDescent="0.25">
      <c r="A3803" s="10">
        <v>3801</v>
      </c>
      <c r="B3803" s="1" t="s">
        <v>3798</v>
      </c>
      <c r="C3803" s="1" t="s">
        <v>7911</v>
      </c>
      <c r="D3803" s="3">
        <v>5000</v>
      </c>
      <c r="E3803" s="4">
        <v>2000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40</v>
      </c>
      <c r="P3803">
        <f t="shared" si="237"/>
        <v>222.22</v>
      </c>
      <c r="Q3803" s="12" t="s">
        <v>8315</v>
      </c>
      <c r="R3803" t="s">
        <v>8357</v>
      </c>
      <c r="S3803" s="14">
        <f t="shared" si="238"/>
        <v>41975.676111111112</v>
      </c>
      <c r="T3803" s="14">
        <f t="shared" si="239"/>
        <v>42006.676111111112</v>
      </c>
    </row>
    <row r="3804" spans="1:20" ht="45" hidden="1" x14ac:dyDescent="0.25">
      <c r="A3804" s="10">
        <v>3802</v>
      </c>
      <c r="B3804" s="1" t="s">
        <v>3799</v>
      </c>
      <c r="C3804" s="1" t="s">
        <v>7912</v>
      </c>
      <c r="D3804" s="3">
        <v>3000</v>
      </c>
      <c r="E3804" s="4">
        <v>3514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117</v>
      </c>
      <c r="P3804">
        <f t="shared" si="237"/>
        <v>0</v>
      </c>
      <c r="Q3804" s="12" t="s">
        <v>8315</v>
      </c>
      <c r="R3804" t="s">
        <v>8357</v>
      </c>
      <c r="S3804" s="14">
        <f t="shared" si="238"/>
        <v>42269.126226851848</v>
      </c>
      <c r="T3804" s="14">
        <f t="shared" si="239"/>
        <v>42299.126226851848</v>
      </c>
    </row>
    <row r="3805" spans="1:20" ht="30" hidden="1" x14ac:dyDescent="0.25">
      <c r="A3805" s="10">
        <v>3803</v>
      </c>
      <c r="B3805" s="1" t="s">
        <v>3800</v>
      </c>
      <c r="C3805" s="1" t="s">
        <v>7913</v>
      </c>
      <c r="D3805" s="3">
        <v>12000</v>
      </c>
      <c r="E3805" s="4">
        <v>284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</v>
      </c>
      <c r="P3805">
        <f t="shared" si="237"/>
        <v>7.1</v>
      </c>
      <c r="Q3805" s="12" t="s">
        <v>8315</v>
      </c>
      <c r="R3805" t="s">
        <v>8357</v>
      </c>
      <c r="S3805" s="14">
        <f t="shared" si="238"/>
        <v>42403.971851851849</v>
      </c>
      <c r="T3805" s="14">
        <f t="shared" si="239"/>
        <v>42433.971851851849</v>
      </c>
    </row>
    <row r="3806" spans="1:20" ht="60" hidden="1" x14ac:dyDescent="0.25">
      <c r="A3806" s="10">
        <v>3804</v>
      </c>
      <c r="B3806" s="1" t="s">
        <v>3801</v>
      </c>
      <c r="C3806" s="1" t="s">
        <v>7914</v>
      </c>
      <c r="D3806" s="3">
        <v>8000</v>
      </c>
      <c r="E3806" s="4">
        <v>801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10</v>
      </c>
      <c r="P3806">
        <f t="shared" si="237"/>
        <v>0</v>
      </c>
      <c r="Q3806" s="12" t="s">
        <v>8315</v>
      </c>
      <c r="R3806" t="s">
        <v>8357</v>
      </c>
      <c r="S3806" s="14">
        <f t="shared" si="238"/>
        <v>42527.00953703704</v>
      </c>
      <c r="T3806" s="14">
        <f t="shared" si="239"/>
        <v>42582.291666666672</v>
      </c>
    </row>
    <row r="3807" spans="1:20" ht="45" hidden="1" x14ac:dyDescent="0.25">
      <c r="A3807" s="10">
        <v>3805</v>
      </c>
      <c r="B3807" s="1" t="s">
        <v>3802</v>
      </c>
      <c r="C3807" s="1" t="s">
        <v>7915</v>
      </c>
      <c r="D3807" s="3">
        <v>150000</v>
      </c>
      <c r="E3807" s="4">
        <v>0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0</v>
      </c>
      <c r="Q3807" s="12" t="s">
        <v>8315</v>
      </c>
      <c r="R3807" t="s">
        <v>8357</v>
      </c>
      <c r="S3807" s="14">
        <f t="shared" si="238"/>
        <v>41849.887037037035</v>
      </c>
      <c r="T3807" s="14">
        <f t="shared" si="239"/>
        <v>41909.887037037035</v>
      </c>
    </row>
    <row r="3808" spans="1:20" ht="60" hidden="1" x14ac:dyDescent="0.25">
      <c r="A3808" s="10">
        <v>3806</v>
      </c>
      <c r="B3808" s="1" t="s">
        <v>3803</v>
      </c>
      <c r="C3808" s="1" t="s">
        <v>7916</v>
      </c>
      <c r="D3808" s="3">
        <v>7500</v>
      </c>
      <c r="E3808" s="4">
        <v>900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12</v>
      </c>
      <c r="P3808">
        <f t="shared" si="237"/>
        <v>900</v>
      </c>
      <c r="Q3808" s="12" t="s">
        <v>8315</v>
      </c>
      <c r="R3808" t="s">
        <v>8357</v>
      </c>
      <c r="S3808" s="14">
        <f t="shared" si="238"/>
        <v>41799.259039351848</v>
      </c>
      <c r="T3808" s="14">
        <f t="shared" si="239"/>
        <v>41819.259039351848</v>
      </c>
    </row>
    <row r="3809" spans="1:20" ht="60" hidden="1" x14ac:dyDescent="0.25">
      <c r="A3809" s="10">
        <v>3807</v>
      </c>
      <c r="B3809" s="1" t="s">
        <v>3804</v>
      </c>
      <c r="C3809" s="1" t="s">
        <v>7917</v>
      </c>
      <c r="D3809" s="3">
        <v>1500</v>
      </c>
      <c r="E3809" s="4">
        <v>9302.5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620</v>
      </c>
      <c r="P3809">
        <f t="shared" si="237"/>
        <v>1033.6099999999999</v>
      </c>
      <c r="Q3809" s="12" t="s">
        <v>8315</v>
      </c>
      <c r="R3809" t="s">
        <v>8357</v>
      </c>
      <c r="S3809" s="14">
        <f t="shared" si="238"/>
        <v>42090.909016203703</v>
      </c>
      <c r="T3809" s="14">
        <f t="shared" si="239"/>
        <v>42097.909016203703</v>
      </c>
    </row>
    <row r="3810" spans="1:20" ht="45" hidden="1" x14ac:dyDescent="0.25">
      <c r="A3810" s="10">
        <v>3808</v>
      </c>
      <c r="B3810" s="1" t="s">
        <v>3805</v>
      </c>
      <c r="C3810" s="1" t="s">
        <v>7918</v>
      </c>
      <c r="D3810" s="3">
        <v>1000</v>
      </c>
      <c r="E3810" s="4">
        <v>16291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1629</v>
      </c>
      <c r="P3810">
        <f t="shared" si="237"/>
        <v>678.79</v>
      </c>
      <c r="Q3810" s="12" t="s">
        <v>8315</v>
      </c>
      <c r="R3810" t="s">
        <v>8316</v>
      </c>
      <c r="S3810" s="14">
        <f t="shared" si="238"/>
        <v>42059.453923611116</v>
      </c>
      <c r="T3810" s="14">
        <f t="shared" si="239"/>
        <v>42119.412256944444</v>
      </c>
    </row>
    <row r="3811" spans="1:20" ht="60" hidden="1" x14ac:dyDescent="0.25">
      <c r="A3811" s="10">
        <v>3809</v>
      </c>
      <c r="B3811" s="1" t="s">
        <v>3806</v>
      </c>
      <c r="C3811" s="1" t="s">
        <v>7919</v>
      </c>
      <c r="D3811" s="3">
        <v>2000</v>
      </c>
      <c r="E3811" s="4">
        <v>6438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322</v>
      </c>
      <c r="P3811">
        <f t="shared" si="237"/>
        <v>169.42</v>
      </c>
      <c r="Q3811" s="12" t="s">
        <v>8315</v>
      </c>
      <c r="R3811" t="s">
        <v>8316</v>
      </c>
      <c r="S3811" s="14">
        <f t="shared" si="238"/>
        <v>41800.526701388888</v>
      </c>
      <c r="T3811" s="14">
        <f t="shared" si="239"/>
        <v>41850.958333333336</v>
      </c>
    </row>
    <row r="3812" spans="1:20" ht="60" hidden="1" x14ac:dyDescent="0.25">
      <c r="A3812" s="10">
        <v>3810</v>
      </c>
      <c r="B3812" s="1" t="s">
        <v>3807</v>
      </c>
      <c r="C3812" s="1" t="s">
        <v>7920</v>
      </c>
      <c r="D3812" s="3">
        <v>1500</v>
      </c>
      <c r="E3812" s="4">
        <v>9302.75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620</v>
      </c>
      <c r="P3812">
        <f t="shared" si="237"/>
        <v>357.8</v>
      </c>
      <c r="Q3812" s="12" t="s">
        <v>8315</v>
      </c>
      <c r="R3812" t="s">
        <v>8316</v>
      </c>
      <c r="S3812" s="14">
        <f t="shared" si="238"/>
        <v>42054.849050925928</v>
      </c>
      <c r="T3812" s="14">
        <f t="shared" si="239"/>
        <v>42084.807384259257</v>
      </c>
    </row>
    <row r="3813" spans="1:20" ht="60" hidden="1" x14ac:dyDescent="0.25">
      <c r="A3813" s="10">
        <v>3811</v>
      </c>
      <c r="B3813" s="1" t="s">
        <v>3808</v>
      </c>
      <c r="C3813" s="1" t="s">
        <v>7921</v>
      </c>
      <c r="D3813" s="3">
        <v>250</v>
      </c>
      <c r="E3813" s="4">
        <v>107421.57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42969</v>
      </c>
      <c r="P3813">
        <f t="shared" si="237"/>
        <v>5653.77</v>
      </c>
      <c r="Q3813" s="12" t="s">
        <v>8315</v>
      </c>
      <c r="R3813" t="s">
        <v>8316</v>
      </c>
      <c r="S3813" s="14">
        <f t="shared" si="238"/>
        <v>42487.62700231481</v>
      </c>
      <c r="T3813" s="14">
        <f t="shared" si="239"/>
        <v>42521.458333333328</v>
      </c>
    </row>
    <row r="3814" spans="1:20" ht="60" hidden="1" x14ac:dyDescent="0.25">
      <c r="A3814" s="10">
        <v>3812</v>
      </c>
      <c r="B3814" s="1" t="s">
        <v>3809</v>
      </c>
      <c r="C3814" s="1" t="s">
        <v>7922</v>
      </c>
      <c r="D3814" s="3">
        <v>2000</v>
      </c>
      <c r="E3814" s="4">
        <v>6485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324</v>
      </c>
      <c r="P3814">
        <f t="shared" si="237"/>
        <v>589.54999999999995</v>
      </c>
      <c r="Q3814" s="12" t="s">
        <v>8315</v>
      </c>
      <c r="R3814" t="s">
        <v>8316</v>
      </c>
      <c r="S3814" s="14">
        <f t="shared" si="238"/>
        <v>42109.751250000001</v>
      </c>
      <c r="T3814" s="14">
        <f t="shared" si="239"/>
        <v>42156.165972222225</v>
      </c>
    </row>
    <row r="3815" spans="1:20" ht="60" hidden="1" x14ac:dyDescent="0.25">
      <c r="A3815" s="10">
        <v>3813</v>
      </c>
      <c r="B3815" s="1" t="s">
        <v>3810</v>
      </c>
      <c r="C3815" s="1" t="s">
        <v>7923</v>
      </c>
      <c r="D3815" s="3">
        <v>2100</v>
      </c>
      <c r="E3815" s="4">
        <v>5135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245</v>
      </c>
      <c r="P3815">
        <f t="shared" si="237"/>
        <v>190.19</v>
      </c>
      <c r="Q3815" s="12" t="s">
        <v>8315</v>
      </c>
      <c r="R3815" t="s">
        <v>8316</v>
      </c>
      <c r="S3815" s="14">
        <f t="shared" si="238"/>
        <v>42497.275706018518</v>
      </c>
      <c r="T3815" s="14">
        <f t="shared" si="239"/>
        <v>42535.904861111107</v>
      </c>
    </row>
    <row r="3816" spans="1:20" ht="60" hidden="1" x14ac:dyDescent="0.25">
      <c r="A3816" s="10">
        <v>3814</v>
      </c>
      <c r="B3816" s="1" t="s">
        <v>3811</v>
      </c>
      <c r="C3816" s="1" t="s">
        <v>7924</v>
      </c>
      <c r="D3816" s="3">
        <v>1500</v>
      </c>
      <c r="E3816" s="4">
        <v>9342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623</v>
      </c>
      <c r="P3816">
        <f t="shared" si="237"/>
        <v>274.76</v>
      </c>
      <c r="Q3816" s="12" t="s">
        <v>8315</v>
      </c>
      <c r="R3816" t="s">
        <v>8316</v>
      </c>
      <c r="S3816" s="14">
        <f t="shared" si="238"/>
        <v>42058.904074074075</v>
      </c>
      <c r="T3816" s="14">
        <f t="shared" si="239"/>
        <v>42095.165972222225</v>
      </c>
    </row>
    <row r="3817" spans="1:20" ht="30" hidden="1" x14ac:dyDescent="0.25">
      <c r="A3817" s="10">
        <v>3815</v>
      </c>
      <c r="B3817" s="1" t="s">
        <v>3812</v>
      </c>
      <c r="C3817" s="1" t="s">
        <v>7925</v>
      </c>
      <c r="D3817" s="3">
        <v>1000</v>
      </c>
      <c r="E3817" s="4">
        <v>16373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1637</v>
      </c>
      <c r="P3817">
        <f t="shared" si="237"/>
        <v>818.65</v>
      </c>
      <c r="Q3817" s="12" t="s">
        <v>8315</v>
      </c>
      <c r="R3817" t="s">
        <v>8316</v>
      </c>
      <c r="S3817" s="14">
        <f t="shared" si="238"/>
        <v>42207.259918981479</v>
      </c>
      <c r="T3817" s="14">
        <f t="shared" si="239"/>
        <v>42236.958333333328</v>
      </c>
    </row>
    <row r="3818" spans="1:20" ht="60" hidden="1" x14ac:dyDescent="0.25">
      <c r="A3818" s="10">
        <v>3816</v>
      </c>
      <c r="B3818" s="1" t="s">
        <v>3813</v>
      </c>
      <c r="C3818" s="1" t="s">
        <v>7926</v>
      </c>
      <c r="D3818" s="3">
        <v>1500</v>
      </c>
      <c r="E3818" s="4">
        <v>9370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625</v>
      </c>
      <c r="P3818">
        <f t="shared" si="237"/>
        <v>253.24</v>
      </c>
      <c r="Q3818" s="12" t="s">
        <v>8315</v>
      </c>
      <c r="R3818" t="s">
        <v>8316</v>
      </c>
      <c r="S3818" s="14">
        <f t="shared" si="238"/>
        <v>41807.690081018518</v>
      </c>
      <c r="T3818" s="14">
        <f t="shared" si="239"/>
        <v>41837.690081018518</v>
      </c>
    </row>
    <row r="3819" spans="1:20" ht="60" hidden="1" x14ac:dyDescent="0.25">
      <c r="A3819" s="10">
        <v>3817</v>
      </c>
      <c r="B3819" s="1" t="s">
        <v>3814</v>
      </c>
      <c r="C3819" s="1" t="s">
        <v>7927</v>
      </c>
      <c r="D3819" s="3">
        <v>2000</v>
      </c>
      <c r="E3819" s="4">
        <v>6500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325</v>
      </c>
      <c r="P3819">
        <f t="shared" si="237"/>
        <v>325</v>
      </c>
      <c r="Q3819" s="12" t="s">
        <v>8315</v>
      </c>
      <c r="R3819" t="s">
        <v>8316</v>
      </c>
      <c r="S3819" s="14">
        <f t="shared" si="238"/>
        <v>42284.69694444444</v>
      </c>
      <c r="T3819" s="14">
        <f t="shared" si="239"/>
        <v>42301.165972222225</v>
      </c>
    </row>
    <row r="3820" spans="1:20" ht="45" hidden="1" x14ac:dyDescent="0.25">
      <c r="A3820" s="10">
        <v>3818</v>
      </c>
      <c r="B3820" s="1" t="s">
        <v>3815</v>
      </c>
      <c r="C3820" s="1" t="s">
        <v>7928</v>
      </c>
      <c r="D3820" s="3">
        <v>250</v>
      </c>
      <c r="E3820" s="4">
        <v>108397.11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43359</v>
      </c>
      <c r="P3820">
        <f t="shared" si="237"/>
        <v>10839.71</v>
      </c>
      <c r="Q3820" s="12" t="s">
        <v>8315</v>
      </c>
      <c r="R3820" t="s">
        <v>8316</v>
      </c>
      <c r="S3820" s="14">
        <f t="shared" si="238"/>
        <v>42045.84238425926</v>
      </c>
      <c r="T3820" s="14">
        <f t="shared" si="239"/>
        <v>42075.800717592589</v>
      </c>
    </row>
    <row r="3821" spans="1:20" ht="45" hidden="1" x14ac:dyDescent="0.25">
      <c r="A3821" s="10">
        <v>3819</v>
      </c>
      <c r="B3821" s="1" t="s">
        <v>3816</v>
      </c>
      <c r="C3821" s="1" t="s">
        <v>7817</v>
      </c>
      <c r="D3821" s="3">
        <v>1000</v>
      </c>
      <c r="E3821" s="4">
        <v>16465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1647</v>
      </c>
      <c r="P3821">
        <f t="shared" si="237"/>
        <v>633.27</v>
      </c>
      <c r="Q3821" s="12" t="s">
        <v>8315</v>
      </c>
      <c r="R3821" t="s">
        <v>8316</v>
      </c>
      <c r="S3821" s="14">
        <f t="shared" si="238"/>
        <v>42184.209537037037</v>
      </c>
      <c r="T3821" s="14">
        <f t="shared" si="239"/>
        <v>42202.876388888893</v>
      </c>
    </row>
    <row r="3822" spans="1:20" ht="45" hidden="1" x14ac:dyDescent="0.25">
      <c r="A3822" s="10">
        <v>3820</v>
      </c>
      <c r="B3822" s="1" t="s">
        <v>3817</v>
      </c>
      <c r="C3822" s="1" t="s">
        <v>7929</v>
      </c>
      <c r="D3822" s="3">
        <v>300</v>
      </c>
      <c r="E3822" s="4">
        <v>82532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27511</v>
      </c>
      <c r="P3822">
        <f t="shared" si="237"/>
        <v>4126.6000000000004</v>
      </c>
      <c r="Q3822" s="12" t="s">
        <v>8315</v>
      </c>
      <c r="R3822" t="s">
        <v>8316</v>
      </c>
      <c r="S3822" s="14">
        <f t="shared" si="238"/>
        <v>42160.651817129634</v>
      </c>
      <c r="T3822" s="14">
        <f t="shared" si="239"/>
        <v>42190.651817129634</v>
      </c>
    </row>
    <row r="3823" spans="1:20" ht="60" hidden="1" x14ac:dyDescent="0.25">
      <c r="A3823" s="10">
        <v>3821</v>
      </c>
      <c r="B3823" s="1" t="s">
        <v>3818</v>
      </c>
      <c r="C3823" s="1" t="s">
        <v>7930</v>
      </c>
      <c r="D3823" s="3">
        <v>3500</v>
      </c>
      <c r="E3823" s="4">
        <v>2700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77</v>
      </c>
      <c r="P3823">
        <f t="shared" si="237"/>
        <v>58.7</v>
      </c>
      <c r="Q3823" s="12" t="s">
        <v>8315</v>
      </c>
      <c r="R3823" t="s">
        <v>8316</v>
      </c>
      <c r="S3823" s="14">
        <f t="shared" si="238"/>
        <v>42341.180636574078</v>
      </c>
      <c r="T3823" s="14">
        <f t="shared" si="239"/>
        <v>42373.180636574078</v>
      </c>
    </row>
    <row r="3824" spans="1:20" ht="60" hidden="1" x14ac:dyDescent="0.25">
      <c r="A3824" s="10">
        <v>3822</v>
      </c>
      <c r="B3824" s="1" t="s">
        <v>3819</v>
      </c>
      <c r="C3824" s="1" t="s">
        <v>7931</v>
      </c>
      <c r="D3824" s="3">
        <v>5000</v>
      </c>
      <c r="E3824" s="4">
        <v>2000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40</v>
      </c>
      <c r="P3824">
        <f t="shared" si="237"/>
        <v>26.32</v>
      </c>
      <c r="Q3824" s="12" t="s">
        <v>8315</v>
      </c>
      <c r="R3824" t="s">
        <v>8316</v>
      </c>
      <c r="S3824" s="14">
        <f t="shared" si="238"/>
        <v>42329.838159722218</v>
      </c>
      <c r="T3824" s="14">
        <f t="shared" si="239"/>
        <v>42388.957638888889</v>
      </c>
    </row>
    <row r="3825" spans="1:20" ht="60" hidden="1" x14ac:dyDescent="0.25">
      <c r="A3825" s="10">
        <v>3823</v>
      </c>
      <c r="B3825" s="1" t="s">
        <v>3820</v>
      </c>
      <c r="C3825" s="1" t="s">
        <v>7932</v>
      </c>
      <c r="D3825" s="3">
        <v>2500</v>
      </c>
      <c r="E3825" s="4">
        <v>4856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194</v>
      </c>
      <c r="P3825">
        <f t="shared" si="237"/>
        <v>118.44</v>
      </c>
      <c r="Q3825" s="12" t="s">
        <v>8315</v>
      </c>
      <c r="R3825" t="s">
        <v>8316</v>
      </c>
      <c r="S3825" s="14">
        <f t="shared" si="238"/>
        <v>42170.910231481481</v>
      </c>
      <c r="T3825" s="14">
        <f t="shared" si="239"/>
        <v>42205.165972222225</v>
      </c>
    </row>
    <row r="3826" spans="1:20" ht="60" hidden="1" x14ac:dyDescent="0.25">
      <c r="A3826" s="10">
        <v>3824</v>
      </c>
      <c r="B3826" s="1" t="s">
        <v>3821</v>
      </c>
      <c r="C3826" s="1" t="s">
        <v>7933</v>
      </c>
      <c r="D3826" s="3">
        <v>250</v>
      </c>
      <c r="E3826" s="4">
        <v>110353.65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44141</v>
      </c>
      <c r="P3826">
        <f t="shared" si="237"/>
        <v>15764.81</v>
      </c>
      <c r="Q3826" s="12" t="s">
        <v>8315</v>
      </c>
      <c r="R3826" t="s">
        <v>8316</v>
      </c>
      <c r="S3826" s="14">
        <f t="shared" si="238"/>
        <v>42571.626192129625</v>
      </c>
      <c r="T3826" s="14">
        <f t="shared" si="239"/>
        <v>42583.570138888885</v>
      </c>
    </row>
    <row r="3827" spans="1:20" ht="60" hidden="1" x14ac:dyDescent="0.25">
      <c r="A3827" s="10">
        <v>3825</v>
      </c>
      <c r="B3827" s="1" t="s">
        <v>3822</v>
      </c>
      <c r="C3827" s="1" t="s">
        <v>7934</v>
      </c>
      <c r="D3827" s="3">
        <v>5000</v>
      </c>
      <c r="E3827" s="4">
        <v>2000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40</v>
      </c>
      <c r="P3827">
        <f t="shared" si="237"/>
        <v>40.82</v>
      </c>
      <c r="Q3827" s="12" t="s">
        <v>8315</v>
      </c>
      <c r="R3827" t="s">
        <v>8316</v>
      </c>
      <c r="S3827" s="14">
        <f t="shared" si="238"/>
        <v>42151.069606481484</v>
      </c>
      <c r="T3827" s="14">
        <f t="shared" si="239"/>
        <v>42172.069606481484</v>
      </c>
    </row>
    <row r="3828" spans="1:20" ht="45" hidden="1" x14ac:dyDescent="0.25">
      <c r="A3828" s="10">
        <v>3826</v>
      </c>
      <c r="B3828" s="1" t="s">
        <v>3823</v>
      </c>
      <c r="C3828" s="1" t="s">
        <v>7935</v>
      </c>
      <c r="D3828" s="3">
        <v>600</v>
      </c>
      <c r="E3828" s="4">
        <v>26978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4496</v>
      </c>
      <c r="P3828">
        <f t="shared" si="237"/>
        <v>1037.6199999999999</v>
      </c>
      <c r="Q3828" s="12" t="s">
        <v>8315</v>
      </c>
      <c r="R3828" t="s">
        <v>8316</v>
      </c>
      <c r="S3828" s="14">
        <f t="shared" si="238"/>
        <v>42101.423541666663</v>
      </c>
      <c r="T3828" s="14">
        <f t="shared" si="239"/>
        <v>42131.423541666663</v>
      </c>
    </row>
    <row r="3829" spans="1:20" ht="60" hidden="1" x14ac:dyDescent="0.25">
      <c r="A3829" s="10">
        <v>3827</v>
      </c>
      <c r="B3829" s="1" t="s">
        <v>3824</v>
      </c>
      <c r="C3829" s="1" t="s">
        <v>7936</v>
      </c>
      <c r="D3829" s="3">
        <v>3000</v>
      </c>
      <c r="E3829" s="4">
        <v>3526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118</v>
      </c>
      <c r="P3829">
        <f t="shared" si="237"/>
        <v>54.25</v>
      </c>
      <c r="Q3829" s="12" t="s">
        <v>8315</v>
      </c>
      <c r="R3829" t="s">
        <v>8316</v>
      </c>
      <c r="S3829" s="14">
        <f t="shared" si="238"/>
        <v>42034.928252314814</v>
      </c>
      <c r="T3829" s="14">
        <f t="shared" si="239"/>
        <v>42090</v>
      </c>
    </row>
    <row r="3830" spans="1:20" ht="60" hidden="1" x14ac:dyDescent="0.25">
      <c r="A3830" s="10">
        <v>3828</v>
      </c>
      <c r="B3830" s="1" t="s">
        <v>3825</v>
      </c>
      <c r="C3830" s="1" t="s">
        <v>7937</v>
      </c>
      <c r="D3830" s="3">
        <v>5000</v>
      </c>
      <c r="E3830" s="4">
        <v>2000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40</v>
      </c>
      <c r="P3830">
        <f t="shared" si="237"/>
        <v>71.430000000000007</v>
      </c>
      <c r="Q3830" s="12" t="s">
        <v>8315</v>
      </c>
      <c r="R3830" t="s">
        <v>8316</v>
      </c>
      <c r="S3830" s="14">
        <f t="shared" si="238"/>
        <v>41944.527627314819</v>
      </c>
      <c r="T3830" s="14">
        <f t="shared" si="239"/>
        <v>42004.569293981483</v>
      </c>
    </row>
    <row r="3831" spans="1:20" ht="60" hidden="1" x14ac:dyDescent="0.25">
      <c r="A3831" s="10">
        <v>3829</v>
      </c>
      <c r="B3831" s="1" t="s">
        <v>3826</v>
      </c>
      <c r="C3831" s="1" t="s">
        <v>7938</v>
      </c>
      <c r="D3831" s="3">
        <v>500</v>
      </c>
      <c r="E3831" s="4">
        <v>43758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8752</v>
      </c>
      <c r="P3831">
        <f t="shared" si="237"/>
        <v>5469.75</v>
      </c>
      <c r="Q3831" s="12" t="s">
        <v>8315</v>
      </c>
      <c r="R3831" t="s">
        <v>8316</v>
      </c>
      <c r="S3831" s="14">
        <f t="shared" si="238"/>
        <v>42593.865405092598</v>
      </c>
      <c r="T3831" s="14">
        <f t="shared" si="239"/>
        <v>42613.865405092598</v>
      </c>
    </row>
    <row r="3832" spans="1:20" ht="45" hidden="1" x14ac:dyDescent="0.25">
      <c r="A3832" s="10">
        <v>3830</v>
      </c>
      <c r="B3832" s="1" t="s">
        <v>3827</v>
      </c>
      <c r="C3832" s="1" t="s">
        <v>7939</v>
      </c>
      <c r="D3832" s="3">
        <v>100</v>
      </c>
      <c r="E3832" s="4">
        <v>231543.12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231543</v>
      </c>
      <c r="P3832">
        <f t="shared" si="237"/>
        <v>77181.039999999994</v>
      </c>
      <c r="Q3832" s="12" t="s">
        <v>8315</v>
      </c>
      <c r="R3832" t="s">
        <v>8316</v>
      </c>
      <c r="S3832" s="14">
        <f t="shared" si="238"/>
        <v>42503.740868055553</v>
      </c>
      <c r="T3832" s="14">
        <f t="shared" si="239"/>
        <v>42517.740868055553</v>
      </c>
    </row>
    <row r="3833" spans="1:20" ht="60" hidden="1" x14ac:dyDescent="0.25">
      <c r="A3833" s="10">
        <v>3831</v>
      </c>
      <c r="B3833" s="1" t="s">
        <v>3828</v>
      </c>
      <c r="C3833" s="1" t="s">
        <v>7940</v>
      </c>
      <c r="D3833" s="3">
        <v>500</v>
      </c>
      <c r="E3833" s="4">
        <v>44388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8878</v>
      </c>
      <c r="P3833">
        <f t="shared" si="237"/>
        <v>4932</v>
      </c>
      <c r="Q3833" s="12" t="s">
        <v>8315</v>
      </c>
      <c r="R3833" t="s">
        <v>8316</v>
      </c>
      <c r="S3833" s="14">
        <f t="shared" si="238"/>
        <v>41927.848900462966</v>
      </c>
      <c r="T3833" s="14">
        <f t="shared" si="239"/>
        <v>41948.890567129631</v>
      </c>
    </row>
    <row r="3834" spans="1:20" ht="60" hidden="1" x14ac:dyDescent="0.25">
      <c r="A3834" s="10">
        <v>3832</v>
      </c>
      <c r="B3834" s="1" t="s">
        <v>3829</v>
      </c>
      <c r="C3834" s="1" t="s">
        <v>7941</v>
      </c>
      <c r="D3834" s="3">
        <v>1200</v>
      </c>
      <c r="E3834" s="4">
        <v>10670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889</v>
      </c>
      <c r="P3834">
        <f t="shared" si="237"/>
        <v>1185.56</v>
      </c>
      <c r="Q3834" s="12" t="s">
        <v>8315</v>
      </c>
      <c r="R3834" t="s">
        <v>8316</v>
      </c>
      <c r="S3834" s="14">
        <f t="shared" si="238"/>
        <v>42375.114988425921</v>
      </c>
      <c r="T3834" s="14">
        <f t="shared" si="239"/>
        <v>42420.114988425921</v>
      </c>
    </row>
    <row r="3835" spans="1:20" ht="60" hidden="1" x14ac:dyDescent="0.25">
      <c r="A3835" s="10">
        <v>3833</v>
      </c>
      <c r="B3835" s="1" t="s">
        <v>3830</v>
      </c>
      <c r="C3835" s="1" t="s">
        <v>7942</v>
      </c>
      <c r="D3835" s="3">
        <v>1200</v>
      </c>
      <c r="E3835" s="4">
        <v>10678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890</v>
      </c>
      <c r="P3835">
        <f t="shared" si="237"/>
        <v>533.9</v>
      </c>
      <c r="Q3835" s="12" t="s">
        <v>8315</v>
      </c>
      <c r="R3835" t="s">
        <v>8316</v>
      </c>
      <c r="S3835" s="14">
        <f t="shared" si="238"/>
        <v>41963.872361111105</v>
      </c>
      <c r="T3835" s="14">
        <f t="shared" si="239"/>
        <v>41974.797916666663</v>
      </c>
    </row>
    <row r="3836" spans="1:20" ht="60" hidden="1" x14ac:dyDescent="0.25">
      <c r="A3836" s="10">
        <v>3834</v>
      </c>
      <c r="B3836" s="1" t="s">
        <v>3831</v>
      </c>
      <c r="C3836" s="1" t="s">
        <v>7943</v>
      </c>
      <c r="D3836" s="3">
        <v>3000</v>
      </c>
      <c r="E3836" s="4">
        <v>3530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118</v>
      </c>
      <c r="P3836">
        <f t="shared" si="237"/>
        <v>61.93</v>
      </c>
      <c r="Q3836" s="12" t="s">
        <v>8315</v>
      </c>
      <c r="R3836" t="s">
        <v>8316</v>
      </c>
      <c r="S3836" s="14">
        <f t="shared" si="238"/>
        <v>42143.445219907408</v>
      </c>
      <c r="T3836" s="14">
        <f t="shared" si="239"/>
        <v>42173.445219907408</v>
      </c>
    </row>
    <row r="3837" spans="1:20" ht="60" hidden="1" x14ac:dyDescent="0.25">
      <c r="A3837" s="10">
        <v>3835</v>
      </c>
      <c r="B3837" s="1" t="s">
        <v>3832</v>
      </c>
      <c r="C3837" s="1" t="s">
        <v>7944</v>
      </c>
      <c r="D3837" s="3">
        <v>200</v>
      </c>
      <c r="E3837" s="4">
        <v>147233.76999999999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73617</v>
      </c>
      <c r="P3837">
        <f t="shared" si="237"/>
        <v>18404.22</v>
      </c>
      <c r="Q3837" s="12" t="s">
        <v>8315</v>
      </c>
      <c r="R3837" t="s">
        <v>8316</v>
      </c>
      <c r="S3837" s="14">
        <f t="shared" si="238"/>
        <v>42460.94222222222</v>
      </c>
      <c r="T3837" s="14">
        <f t="shared" si="239"/>
        <v>42481.94222222222</v>
      </c>
    </row>
    <row r="3838" spans="1:20" ht="45" hidden="1" x14ac:dyDescent="0.25">
      <c r="A3838" s="10">
        <v>3836</v>
      </c>
      <c r="B3838" s="1" t="s">
        <v>3833</v>
      </c>
      <c r="C3838" s="1" t="s">
        <v>7945</v>
      </c>
      <c r="D3838" s="3">
        <v>800</v>
      </c>
      <c r="E3838" s="4">
        <v>20128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2516</v>
      </c>
      <c r="P3838">
        <f t="shared" si="237"/>
        <v>1437.71</v>
      </c>
      <c r="Q3838" s="12" t="s">
        <v>8315</v>
      </c>
      <c r="R3838" t="s">
        <v>8316</v>
      </c>
      <c r="S3838" s="14">
        <f t="shared" si="238"/>
        <v>42553.926527777774</v>
      </c>
      <c r="T3838" s="14">
        <f t="shared" si="239"/>
        <v>42585.172916666663</v>
      </c>
    </row>
    <row r="3839" spans="1:20" ht="30" hidden="1" x14ac:dyDescent="0.25">
      <c r="A3839" s="10">
        <v>3837</v>
      </c>
      <c r="B3839" s="1" t="s">
        <v>3834</v>
      </c>
      <c r="C3839" s="1" t="s">
        <v>7946</v>
      </c>
      <c r="D3839" s="3">
        <v>2000</v>
      </c>
      <c r="E3839" s="4">
        <v>6500.09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325</v>
      </c>
      <c r="P3839">
        <f t="shared" si="237"/>
        <v>382.36</v>
      </c>
      <c r="Q3839" s="12" t="s">
        <v>8315</v>
      </c>
      <c r="R3839" t="s">
        <v>8316</v>
      </c>
      <c r="S3839" s="14">
        <f t="shared" si="238"/>
        <v>42152.765717592592</v>
      </c>
      <c r="T3839" s="14">
        <f t="shared" si="239"/>
        <v>42188.765717592592</v>
      </c>
    </row>
    <row r="3840" spans="1:20" ht="60" hidden="1" x14ac:dyDescent="0.25">
      <c r="A3840" s="10">
        <v>3838</v>
      </c>
      <c r="B3840" s="1" t="s">
        <v>3835</v>
      </c>
      <c r="C3840" s="1" t="s">
        <v>7947</v>
      </c>
      <c r="D3840" s="3">
        <v>100000</v>
      </c>
      <c r="E3840" s="4">
        <v>0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0</v>
      </c>
      <c r="P3840">
        <f t="shared" si="237"/>
        <v>0</v>
      </c>
      <c r="Q3840" s="12" t="s">
        <v>8315</v>
      </c>
      <c r="R3840" t="s">
        <v>8316</v>
      </c>
      <c r="S3840" s="14">
        <f t="shared" si="238"/>
        <v>42116.710752314815</v>
      </c>
      <c r="T3840" s="14">
        <f t="shared" si="239"/>
        <v>42146.710752314815</v>
      </c>
    </row>
    <row r="3841" spans="1:20" ht="60" hidden="1" x14ac:dyDescent="0.25">
      <c r="A3841" s="10">
        <v>3839</v>
      </c>
      <c r="B3841" s="1" t="s">
        <v>3836</v>
      </c>
      <c r="C3841" s="1" t="s">
        <v>7948</v>
      </c>
      <c r="D3841" s="3">
        <v>2000</v>
      </c>
      <c r="E3841" s="4">
        <v>6505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325</v>
      </c>
      <c r="P3841">
        <f t="shared" si="237"/>
        <v>203.28</v>
      </c>
      <c r="Q3841" s="12" t="s">
        <v>8315</v>
      </c>
      <c r="R3841" t="s">
        <v>8316</v>
      </c>
      <c r="S3841" s="14">
        <f t="shared" si="238"/>
        <v>42155.142638888887</v>
      </c>
      <c r="T3841" s="14">
        <f t="shared" si="239"/>
        <v>42215.142638888887</v>
      </c>
    </row>
    <row r="3842" spans="1:20" ht="45" hidden="1" x14ac:dyDescent="0.25">
      <c r="A3842" s="10">
        <v>3840</v>
      </c>
      <c r="B3842" s="1" t="s">
        <v>3837</v>
      </c>
      <c r="C3842" s="1" t="s">
        <v>7949</v>
      </c>
      <c r="D3842" s="3">
        <v>1</v>
      </c>
      <c r="E3842" s="4">
        <v>2344134.67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234413467</v>
      </c>
      <c r="P3842">
        <f t="shared" si="237"/>
        <v>781378.22</v>
      </c>
      <c r="Q3842" s="12" t="s">
        <v>8315</v>
      </c>
      <c r="R3842" t="s">
        <v>8316</v>
      </c>
      <c r="S3842" s="14">
        <f t="shared" si="238"/>
        <v>42432.701724537037</v>
      </c>
      <c r="T3842" s="14">
        <f t="shared" si="239"/>
        <v>42457.660057870366</v>
      </c>
    </row>
    <row r="3843" spans="1:20" ht="60" hidden="1" x14ac:dyDescent="0.25">
      <c r="A3843" s="10">
        <v>3841</v>
      </c>
      <c r="B3843" s="1" t="s">
        <v>3838</v>
      </c>
      <c r="C3843" s="1" t="s">
        <v>7950</v>
      </c>
      <c r="D3843" s="3">
        <v>10000</v>
      </c>
      <c r="E3843" s="4">
        <v>560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6</v>
      </c>
      <c r="P3843">
        <f t="shared" ref="P3843:P3906" si="241">IFERROR(ROUND(E3843/L3843,2),0)</f>
        <v>16.47</v>
      </c>
      <c r="Q3843" s="12" t="s">
        <v>8315</v>
      </c>
      <c r="R3843" t="s">
        <v>8316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60" hidden="1" x14ac:dyDescent="0.25">
      <c r="A3844" s="10">
        <v>3842</v>
      </c>
      <c r="B3844" s="1" t="s">
        <v>3839</v>
      </c>
      <c r="C3844" s="1" t="s">
        <v>7951</v>
      </c>
      <c r="D3844" s="3">
        <v>5000</v>
      </c>
      <c r="E3844" s="4">
        <v>2000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40</v>
      </c>
      <c r="P3844">
        <f t="shared" si="241"/>
        <v>86.96</v>
      </c>
      <c r="Q3844" s="12" t="s">
        <v>8315</v>
      </c>
      <c r="R3844" t="s">
        <v>8316</v>
      </c>
      <c r="S3844" s="14">
        <f t="shared" si="242"/>
        <v>41740.493657407409</v>
      </c>
      <c r="T3844" s="14">
        <f t="shared" si="243"/>
        <v>41770.493657407409</v>
      </c>
    </row>
    <row r="3845" spans="1:20" ht="60" hidden="1" x14ac:dyDescent="0.25">
      <c r="A3845" s="10">
        <v>3843</v>
      </c>
      <c r="B3845" s="1" t="s">
        <v>3840</v>
      </c>
      <c r="C3845" s="1" t="s">
        <v>7952</v>
      </c>
      <c r="D3845" s="3">
        <v>5000</v>
      </c>
      <c r="E3845" s="4">
        <v>2000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40</v>
      </c>
      <c r="P3845">
        <f t="shared" si="241"/>
        <v>105.26</v>
      </c>
      <c r="Q3845" s="12" t="s">
        <v>8315</v>
      </c>
      <c r="R3845" t="s">
        <v>8316</v>
      </c>
      <c r="S3845" s="14">
        <f t="shared" si="242"/>
        <v>41766.072500000002</v>
      </c>
      <c r="T3845" s="14">
        <f t="shared" si="243"/>
        <v>41791.072500000002</v>
      </c>
    </row>
    <row r="3846" spans="1:20" ht="60" hidden="1" x14ac:dyDescent="0.25">
      <c r="A3846" s="10">
        <v>3844</v>
      </c>
      <c r="B3846" s="1" t="s">
        <v>3841</v>
      </c>
      <c r="C3846" s="1" t="s">
        <v>7953</v>
      </c>
      <c r="D3846" s="3">
        <v>9800</v>
      </c>
      <c r="E3846" s="4">
        <v>593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6</v>
      </c>
      <c r="P3846">
        <f t="shared" si="241"/>
        <v>11.86</v>
      </c>
      <c r="Q3846" s="12" t="s">
        <v>8315</v>
      </c>
      <c r="R3846" t="s">
        <v>8316</v>
      </c>
      <c r="S3846" s="14">
        <f t="shared" si="242"/>
        <v>41766.617291666669</v>
      </c>
      <c r="T3846" s="14">
        <f t="shared" si="243"/>
        <v>41793.290972222225</v>
      </c>
    </row>
    <row r="3847" spans="1:20" ht="60" hidden="1" x14ac:dyDescent="0.25">
      <c r="A3847" s="10">
        <v>3845</v>
      </c>
      <c r="B3847" s="1" t="s">
        <v>3842</v>
      </c>
      <c r="C3847" s="1" t="s">
        <v>7954</v>
      </c>
      <c r="D3847" s="3">
        <v>40000</v>
      </c>
      <c r="E3847" s="4">
        <v>4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0</v>
      </c>
      <c r="P3847">
        <f t="shared" si="241"/>
        <v>0.33</v>
      </c>
      <c r="Q3847" s="12" t="s">
        <v>8315</v>
      </c>
      <c r="R3847" t="s">
        <v>8316</v>
      </c>
      <c r="S3847" s="14">
        <f t="shared" si="242"/>
        <v>42248.627013888887</v>
      </c>
      <c r="T3847" s="14">
        <f t="shared" si="243"/>
        <v>42278.627013888887</v>
      </c>
    </row>
    <row r="3848" spans="1:20" ht="45" hidden="1" x14ac:dyDescent="0.25">
      <c r="A3848" s="10">
        <v>3846</v>
      </c>
      <c r="B3848" s="1" t="s">
        <v>3843</v>
      </c>
      <c r="C3848" s="1" t="s">
        <v>7955</v>
      </c>
      <c r="D3848" s="3">
        <v>7000</v>
      </c>
      <c r="E3848" s="4">
        <v>1001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14</v>
      </c>
      <c r="P3848">
        <f t="shared" si="241"/>
        <v>125.13</v>
      </c>
      <c r="Q3848" s="12" t="s">
        <v>8315</v>
      </c>
      <c r="R3848" t="s">
        <v>8316</v>
      </c>
      <c r="S3848" s="14">
        <f t="shared" si="242"/>
        <v>41885.221550925926</v>
      </c>
      <c r="T3848" s="14">
        <f t="shared" si="243"/>
        <v>41916.290972222225</v>
      </c>
    </row>
    <row r="3849" spans="1:20" ht="45" hidden="1" x14ac:dyDescent="0.25">
      <c r="A3849" s="10">
        <v>3847</v>
      </c>
      <c r="B3849" s="1" t="s">
        <v>3844</v>
      </c>
      <c r="C3849" s="1" t="s">
        <v>7956</v>
      </c>
      <c r="D3849" s="3">
        <v>10500</v>
      </c>
      <c r="E3849" s="4">
        <v>302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3</v>
      </c>
      <c r="P3849">
        <f t="shared" si="241"/>
        <v>33.56</v>
      </c>
      <c r="Q3849" s="12" t="s">
        <v>8315</v>
      </c>
      <c r="R3849" t="s">
        <v>8316</v>
      </c>
      <c r="S3849" s="14">
        <f t="shared" si="242"/>
        <v>42159.224432870367</v>
      </c>
      <c r="T3849" s="14">
        <f t="shared" si="243"/>
        <v>42204.224432870367</v>
      </c>
    </row>
    <row r="3850" spans="1:20" ht="60" hidden="1" x14ac:dyDescent="0.25">
      <c r="A3850" s="10">
        <v>3848</v>
      </c>
      <c r="B3850" s="1" t="s">
        <v>3845</v>
      </c>
      <c r="C3850" s="1" t="s">
        <v>7957</v>
      </c>
      <c r="D3850" s="3">
        <v>13000</v>
      </c>
      <c r="E3850" s="4">
        <v>230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2</v>
      </c>
      <c r="P3850">
        <f t="shared" si="241"/>
        <v>5.35</v>
      </c>
      <c r="Q3850" s="12" t="s">
        <v>8315</v>
      </c>
      <c r="R3850" t="s">
        <v>8316</v>
      </c>
      <c r="S3850" s="14">
        <f t="shared" si="242"/>
        <v>42265.817002314812</v>
      </c>
      <c r="T3850" s="14">
        <f t="shared" si="243"/>
        <v>42295.817002314812</v>
      </c>
    </row>
    <row r="3851" spans="1:20" ht="75" hidden="1" x14ac:dyDescent="0.25">
      <c r="A3851" s="10">
        <v>3849</v>
      </c>
      <c r="B3851" s="1" t="s">
        <v>3846</v>
      </c>
      <c r="C3851" s="1" t="s">
        <v>7958</v>
      </c>
      <c r="D3851" s="3">
        <v>30000</v>
      </c>
      <c r="E3851" s="4">
        <v>17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0</v>
      </c>
      <c r="P3851">
        <f t="shared" si="241"/>
        <v>0.61</v>
      </c>
      <c r="Q3851" s="12" t="s">
        <v>8315</v>
      </c>
      <c r="R3851" t="s">
        <v>8316</v>
      </c>
      <c r="S3851" s="14">
        <f t="shared" si="242"/>
        <v>42136.767175925925</v>
      </c>
      <c r="T3851" s="14">
        <f t="shared" si="243"/>
        <v>42166.767175925925</v>
      </c>
    </row>
    <row r="3852" spans="1:20" ht="30" hidden="1" x14ac:dyDescent="0.25">
      <c r="A3852" s="10">
        <v>3850</v>
      </c>
      <c r="B3852" s="1" t="s">
        <v>3847</v>
      </c>
      <c r="C3852" s="1" t="s">
        <v>7959</v>
      </c>
      <c r="D3852" s="3">
        <v>1000</v>
      </c>
      <c r="E3852" s="4">
        <v>16501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1650</v>
      </c>
      <c r="P3852">
        <f t="shared" si="241"/>
        <v>4125.25</v>
      </c>
      <c r="Q3852" s="12" t="s">
        <v>8315</v>
      </c>
      <c r="R3852" t="s">
        <v>8316</v>
      </c>
      <c r="S3852" s="14">
        <f t="shared" si="242"/>
        <v>41975.124340277776</v>
      </c>
      <c r="T3852" s="14">
        <f t="shared" si="243"/>
        <v>42005.124340277776</v>
      </c>
    </row>
    <row r="3853" spans="1:20" ht="45" hidden="1" x14ac:dyDescent="0.25">
      <c r="A3853" s="10">
        <v>3851</v>
      </c>
      <c r="B3853" s="1" t="s">
        <v>3848</v>
      </c>
      <c r="C3853" s="1" t="s">
        <v>7960</v>
      </c>
      <c r="D3853" s="3">
        <v>2500</v>
      </c>
      <c r="E3853" s="4">
        <v>4884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195</v>
      </c>
      <c r="P3853">
        <f t="shared" si="241"/>
        <v>203.5</v>
      </c>
      <c r="Q3853" s="12" t="s">
        <v>8315</v>
      </c>
      <c r="R3853" t="s">
        <v>8316</v>
      </c>
      <c r="S3853" s="14">
        <f t="shared" si="242"/>
        <v>42172.439571759256</v>
      </c>
      <c r="T3853" s="14">
        <f t="shared" si="243"/>
        <v>42202.439571759256</v>
      </c>
    </row>
    <row r="3854" spans="1:20" ht="45" hidden="1" x14ac:dyDescent="0.25">
      <c r="A3854" s="10">
        <v>3852</v>
      </c>
      <c r="B3854" s="1" t="s">
        <v>3849</v>
      </c>
      <c r="C3854" s="1" t="s">
        <v>7961</v>
      </c>
      <c r="D3854" s="3">
        <v>10000</v>
      </c>
      <c r="E3854" s="4">
        <v>560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6</v>
      </c>
      <c r="P3854">
        <f t="shared" si="241"/>
        <v>280</v>
      </c>
      <c r="Q3854" s="12" t="s">
        <v>8315</v>
      </c>
      <c r="R3854" t="s">
        <v>8316</v>
      </c>
      <c r="S3854" s="14">
        <f t="shared" si="242"/>
        <v>42065.190694444449</v>
      </c>
      <c r="T3854" s="14">
        <f t="shared" si="243"/>
        <v>42090.149027777778</v>
      </c>
    </row>
    <row r="3855" spans="1:20" ht="45" hidden="1" x14ac:dyDescent="0.25">
      <c r="A3855" s="10">
        <v>3853</v>
      </c>
      <c r="B3855" s="1" t="s">
        <v>3850</v>
      </c>
      <c r="C3855" s="1" t="s">
        <v>7962</v>
      </c>
      <c r="D3855" s="3">
        <v>100000</v>
      </c>
      <c r="E3855" s="4">
        <v>0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0</v>
      </c>
      <c r="Q3855" s="12" t="s">
        <v>8315</v>
      </c>
      <c r="R3855" t="s">
        <v>8316</v>
      </c>
      <c r="S3855" s="14">
        <f t="shared" si="242"/>
        <v>41848.84002314815</v>
      </c>
      <c r="T3855" s="14">
        <f t="shared" si="243"/>
        <v>41883.84002314815</v>
      </c>
    </row>
    <row r="3856" spans="1:20" ht="30" hidden="1" x14ac:dyDescent="0.25">
      <c r="A3856" s="10">
        <v>3854</v>
      </c>
      <c r="B3856" s="1" t="s">
        <v>3851</v>
      </c>
      <c r="C3856" s="1" t="s">
        <v>7963</v>
      </c>
      <c r="D3856" s="3">
        <v>11000</v>
      </c>
      <c r="E3856" s="4">
        <v>300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3</v>
      </c>
      <c r="P3856">
        <f t="shared" si="241"/>
        <v>15</v>
      </c>
      <c r="Q3856" s="12" t="s">
        <v>8315</v>
      </c>
      <c r="R3856" t="s">
        <v>8316</v>
      </c>
      <c r="S3856" s="14">
        <f t="shared" si="242"/>
        <v>42103.884930555556</v>
      </c>
      <c r="T3856" s="14">
        <f t="shared" si="243"/>
        <v>42133.884930555556</v>
      </c>
    </row>
    <row r="3857" spans="1:20" ht="75" hidden="1" x14ac:dyDescent="0.25">
      <c r="A3857" s="10">
        <v>3855</v>
      </c>
      <c r="B3857" s="1" t="s">
        <v>3852</v>
      </c>
      <c r="C3857" s="1" t="s">
        <v>7964</v>
      </c>
      <c r="D3857" s="3">
        <v>1000</v>
      </c>
      <c r="E3857" s="4">
        <v>16520.04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1652</v>
      </c>
      <c r="P3857">
        <f t="shared" si="241"/>
        <v>16520.04</v>
      </c>
      <c r="Q3857" s="12" t="s">
        <v>8315</v>
      </c>
      <c r="R3857" t="s">
        <v>8316</v>
      </c>
      <c r="S3857" s="14">
        <f t="shared" si="242"/>
        <v>42059.970729166671</v>
      </c>
      <c r="T3857" s="14">
        <f t="shared" si="243"/>
        <v>42089.929062499999</v>
      </c>
    </row>
    <row r="3858" spans="1:20" ht="60" hidden="1" x14ac:dyDescent="0.25">
      <c r="A3858" s="10">
        <v>3856</v>
      </c>
      <c r="B3858" s="1" t="s">
        <v>3853</v>
      </c>
      <c r="C3858" s="1" t="s">
        <v>7965</v>
      </c>
      <c r="D3858" s="3">
        <v>5000</v>
      </c>
      <c r="E3858" s="4">
        <v>2000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40</v>
      </c>
      <c r="P3858">
        <f t="shared" si="241"/>
        <v>2000</v>
      </c>
      <c r="Q3858" s="12" t="s">
        <v>8315</v>
      </c>
      <c r="R3858" t="s">
        <v>8316</v>
      </c>
      <c r="S3858" s="14">
        <f t="shared" si="242"/>
        <v>42041.743090277778</v>
      </c>
      <c r="T3858" s="14">
        <f t="shared" si="243"/>
        <v>42071.701423611114</v>
      </c>
    </row>
    <row r="3859" spans="1:20" ht="60" hidden="1" x14ac:dyDescent="0.25">
      <c r="A3859" s="10">
        <v>3857</v>
      </c>
      <c r="B3859" s="1" t="s">
        <v>3854</v>
      </c>
      <c r="C3859" s="1" t="s">
        <v>7966</v>
      </c>
      <c r="D3859" s="3">
        <v>5000</v>
      </c>
      <c r="E3859" s="4">
        <v>2000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40</v>
      </c>
      <c r="P3859">
        <f t="shared" si="241"/>
        <v>500</v>
      </c>
      <c r="Q3859" s="12" t="s">
        <v>8315</v>
      </c>
      <c r="R3859" t="s">
        <v>8316</v>
      </c>
      <c r="S3859" s="14">
        <f t="shared" si="242"/>
        <v>41829.73715277778</v>
      </c>
      <c r="T3859" s="14">
        <f t="shared" si="243"/>
        <v>41852.716666666667</v>
      </c>
    </row>
    <row r="3860" spans="1:20" ht="60" hidden="1" x14ac:dyDescent="0.25">
      <c r="A3860" s="10">
        <v>3858</v>
      </c>
      <c r="B3860" s="1" t="s">
        <v>3855</v>
      </c>
      <c r="C3860" s="1" t="s">
        <v>7967</v>
      </c>
      <c r="D3860" s="3">
        <v>500</v>
      </c>
      <c r="E3860" s="4">
        <v>44636.2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8927</v>
      </c>
      <c r="P3860">
        <f t="shared" si="241"/>
        <v>44636.2</v>
      </c>
      <c r="Q3860" s="12" t="s">
        <v>8315</v>
      </c>
      <c r="R3860" t="s">
        <v>8316</v>
      </c>
      <c r="S3860" s="14">
        <f t="shared" si="242"/>
        <v>42128.431064814817</v>
      </c>
      <c r="T3860" s="14">
        <f t="shared" si="243"/>
        <v>42146.875</v>
      </c>
    </row>
    <row r="3861" spans="1:20" ht="45" hidden="1" x14ac:dyDescent="0.25">
      <c r="A3861" s="10">
        <v>3859</v>
      </c>
      <c r="B3861" s="1" t="s">
        <v>3856</v>
      </c>
      <c r="C3861" s="1" t="s">
        <v>7968</v>
      </c>
      <c r="D3861" s="3">
        <v>2500</v>
      </c>
      <c r="E3861" s="4">
        <v>4890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196</v>
      </c>
      <c r="P3861">
        <f t="shared" si="241"/>
        <v>4890</v>
      </c>
      <c r="Q3861" s="12" t="s">
        <v>8315</v>
      </c>
      <c r="R3861" t="s">
        <v>8316</v>
      </c>
      <c r="S3861" s="14">
        <f t="shared" si="242"/>
        <v>41789.893599537041</v>
      </c>
      <c r="T3861" s="14">
        <f t="shared" si="243"/>
        <v>41815.875</v>
      </c>
    </row>
    <row r="3862" spans="1:20" ht="60" hidden="1" x14ac:dyDescent="0.25">
      <c r="A3862" s="10">
        <v>3860</v>
      </c>
      <c r="B3862" s="1" t="s">
        <v>3857</v>
      </c>
      <c r="C3862" s="1" t="s">
        <v>7969</v>
      </c>
      <c r="D3862" s="3">
        <v>6000</v>
      </c>
      <c r="E3862" s="4">
        <v>1168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19</v>
      </c>
      <c r="P3862">
        <f t="shared" si="241"/>
        <v>89.85</v>
      </c>
      <c r="Q3862" s="12" t="s">
        <v>8315</v>
      </c>
      <c r="R3862" t="s">
        <v>8316</v>
      </c>
      <c r="S3862" s="14">
        <f t="shared" si="242"/>
        <v>41833.660995370366</v>
      </c>
      <c r="T3862" s="14">
        <f t="shared" si="243"/>
        <v>41863.660995370366</v>
      </c>
    </row>
    <row r="3863" spans="1:20" hidden="1" x14ac:dyDescent="0.25">
      <c r="A3863" s="10">
        <v>3861</v>
      </c>
      <c r="B3863" s="1" t="s">
        <v>3858</v>
      </c>
      <c r="C3863" s="1" t="s">
        <v>7970</v>
      </c>
      <c r="D3863" s="3">
        <v>2000</v>
      </c>
      <c r="E3863" s="4">
        <v>6506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325</v>
      </c>
      <c r="P3863">
        <f t="shared" si="241"/>
        <v>6506</v>
      </c>
      <c r="Q3863" s="12" t="s">
        <v>8315</v>
      </c>
      <c r="R3863" t="s">
        <v>8316</v>
      </c>
      <c r="S3863" s="14">
        <f t="shared" si="242"/>
        <v>41914.590011574073</v>
      </c>
      <c r="T3863" s="14">
        <f t="shared" si="243"/>
        <v>41955.907638888893</v>
      </c>
    </row>
    <row r="3864" spans="1:20" ht="30" hidden="1" x14ac:dyDescent="0.25">
      <c r="A3864" s="10">
        <v>3862</v>
      </c>
      <c r="B3864" s="1" t="s">
        <v>3859</v>
      </c>
      <c r="C3864" s="1" t="s">
        <v>7971</v>
      </c>
      <c r="D3864" s="3">
        <v>7500</v>
      </c>
      <c r="E3864" s="4">
        <v>903.14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12</v>
      </c>
      <c r="P3864">
        <f t="shared" si="241"/>
        <v>903.14</v>
      </c>
      <c r="Q3864" s="12" t="s">
        <v>8315</v>
      </c>
      <c r="R3864" t="s">
        <v>8316</v>
      </c>
      <c r="S3864" s="14">
        <f t="shared" si="242"/>
        <v>42611.261064814811</v>
      </c>
      <c r="T3864" s="14">
        <f t="shared" si="243"/>
        <v>42625.707638888889</v>
      </c>
    </row>
    <row r="3865" spans="1:20" ht="60" hidden="1" x14ac:dyDescent="0.25">
      <c r="A3865" s="10">
        <v>3863</v>
      </c>
      <c r="B3865" s="1" t="s">
        <v>3860</v>
      </c>
      <c r="C3865" s="1" t="s">
        <v>7972</v>
      </c>
      <c r="D3865" s="3">
        <v>6000</v>
      </c>
      <c r="E3865" s="4">
        <v>1170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20</v>
      </c>
      <c r="P3865">
        <f t="shared" si="241"/>
        <v>0</v>
      </c>
      <c r="Q3865" s="12" t="s">
        <v>8315</v>
      </c>
      <c r="R3865" t="s">
        <v>8316</v>
      </c>
      <c r="S3865" s="14">
        <f t="shared" si="242"/>
        <v>42253.633159722223</v>
      </c>
      <c r="T3865" s="14">
        <f t="shared" si="243"/>
        <v>42313.674826388888</v>
      </c>
    </row>
    <row r="3866" spans="1:20" ht="60" hidden="1" x14ac:dyDescent="0.25">
      <c r="A3866" s="10">
        <v>3864</v>
      </c>
      <c r="B3866" s="1" t="s">
        <v>3861</v>
      </c>
      <c r="C3866" s="1" t="s">
        <v>7973</v>
      </c>
      <c r="D3866" s="3">
        <v>5000</v>
      </c>
      <c r="E3866" s="4">
        <v>2000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40</v>
      </c>
      <c r="P3866">
        <f t="shared" si="241"/>
        <v>666.67</v>
      </c>
      <c r="Q3866" s="12" t="s">
        <v>8315</v>
      </c>
      <c r="R3866" t="s">
        <v>8316</v>
      </c>
      <c r="S3866" s="14">
        <f t="shared" si="242"/>
        <v>42295.891828703709</v>
      </c>
      <c r="T3866" s="14">
        <f t="shared" si="243"/>
        <v>42325.933495370366</v>
      </c>
    </row>
    <row r="3867" spans="1:20" ht="45" hidden="1" x14ac:dyDescent="0.25">
      <c r="A3867" s="10">
        <v>3865</v>
      </c>
      <c r="B3867" s="1" t="s">
        <v>3862</v>
      </c>
      <c r="C3867" s="1" t="s">
        <v>7974</v>
      </c>
      <c r="D3867" s="3">
        <v>2413</v>
      </c>
      <c r="E3867" s="4">
        <v>5001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207</v>
      </c>
      <c r="P3867">
        <f t="shared" si="241"/>
        <v>357.21</v>
      </c>
      <c r="Q3867" s="12" t="s">
        <v>8315</v>
      </c>
      <c r="R3867" t="s">
        <v>8316</v>
      </c>
      <c r="S3867" s="14">
        <f t="shared" si="242"/>
        <v>41841.651597222226</v>
      </c>
      <c r="T3867" s="14">
        <f t="shared" si="243"/>
        <v>41881.229166666664</v>
      </c>
    </row>
    <row r="3868" spans="1:20" ht="30" hidden="1" x14ac:dyDescent="0.25">
      <c r="A3868" s="10">
        <v>3866</v>
      </c>
      <c r="B3868" s="1" t="s">
        <v>3863</v>
      </c>
      <c r="C3868" s="1" t="s">
        <v>7975</v>
      </c>
      <c r="D3868" s="3">
        <v>2000</v>
      </c>
      <c r="E3868" s="4">
        <v>6511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326</v>
      </c>
      <c r="P3868">
        <f t="shared" si="241"/>
        <v>3255.5</v>
      </c>
      <c r="Q3868" s="12" t="s">
        <v>8315</v>
      </c>
      <c r="R3868" t="s">
        <v>8316</v>
      </c>
      <c r="S3868" s="14">
        <f t="shared" si="242"/>
        <v>42402.947002314817</v>
      </c>
      <c r="T3868" s="14">
        <f t="shared" si="243"/>
        <v>42452.145138888889</v>
      </c>
    </row>
    <row r="3869" spans="1:20" ht="45" hidden="1" x14ac:dyDescent="0.25">
      <c r="A3869" s="10">
        <v>3867</v>
      </c>
      <c r="B3869" s="1" t="s">
        <v>3864</v>
      </c>
      <c r="C3869" s="1" t="s">
        <v>7976</v>
      </c>
      <c r="D3869" s="3">
        <v>2000</v>
      </c>
      <c r="E3869" s="4">
        <v>6515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326</v>
      </c>
      <c r="P3869">
        <f t="shared" si="241"/>
        <v>1303</v>
      </c>
      <c r="Q3869" s="12" t="s">
        <v>8315</v>
      </c>
      <c r="R3869" t="s">
        <v>8316</v>
      </c>
      <c r="S3869" s="14">
        <f t="shared" si="242"/>
        <v>42509.814108796301</v>
      </c>
      <c r="T3869" s="14">
        <f t="shared" si="243"/>
        <v>42539.814108796301</v>
      </c>
    </row>
    <row r="3870" spans="1:20" ht="30" x14ac:dyDescent="0.25">
      <c r="A3870" s="10">
        <v>3868</v>
      </c>
      <c r="B3870" s="1" t="s">
        <v>3865</v>
      </c>
      <c r="C3870" s="1" t="s">
        <v>7977</v>
      </c>
      <c r="D3870" s="3">
        <v>5000</v>
      </c>
      <c r="E3870" s="18">
        <v>2000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40</v>
      </c>
      <c r="P3870">
        <f t="shared" si="241"/>
        <v>2000</v>
      </c>
      <c r="Q3870" s="12" t="s">
        <v>8315</v>
      </c>
      <c r="R3870" t="s">
        <v>8357</v>
      </c>
      <c r="S3870" s="14">
        <f t="shared" si="242"/>
        <v>41865.659780092588</v>
      </c>
      <c r="T3870" s="14">
        <f t="shared" si="243"/>
        <v>41890.659780092588</v>
      </c>
    </row>
    <row r="3871" spans="1:20" ht="30" hidden="1" x14ac:dyDescent="0.25">
      <c r="A3871" s="10">
        <v>3869</v>
      </c>
      <c r="B3871" s="1" t="s">
        <v>3866</v>
      </c>
      <c r="C3871" s="1" t="s">
        <v>7978</v>
      </c>
      <c r="D3871" s="3">
        <v>13111</v>
      </c>
      <c r="E3871" s="4">
        <v>215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2</v>
      </c>
      <c r="P3871">
        <f t="shared" si="241"/>
        <v>14.33</v>
      </c>
      <c r="Q3871" s="12" t="s">
        <v>8315</v>
      </c>
      <c r="R3871" t="s">
        <v>8357</v>
      </c>
      <c r="S3871" s="14">
        <f t="shared" si="242"/>
        <v>42047.724444444444</v>
      </c>
      <c r="T3871" s="14">
        <f t="shared" si="243"/>
        <v>42077.132638888885</v>
      </c>
    </row>
    <row r="3872" spans="1:20" ht="60" hidden="1" x14ac:dyDescent="0.25">
      <c r="A3872" s="10">
        <v>3870</v>
      </c>
      <c r="B3872" s="1" t="s">
        <v>3867</v>
      </c>
      <c r="C3872" s="1" t="s">
        <v>7979</v>
      </c>
      <c r="D3872" s="3">
        <v>10000</v>
      </c>
      <c r="E3872" s="4">
        <v>561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6</v>
      </c>
      <c r="P3872">
        <f t="shared" si="241"/>
        <v>56.1</v>
      </c>
      <c r="Q3872" s="12" t="s">
        <v>8315</v>
      </c>
      <c r="R3872" t="s">
        <v>8357</v>
      </c>
      <c r="S3872" s="14">
        <f t="shared" si="242"/>
        <v>41793.17219907407</v>
      </c>
      <c r="T3872" s="14">
        <f t="shared" si="243"/>
        <v>41823.17219907407</v>
      </c>
    </row>
    <row r="3873" spans="1:20" ht="45" hidden="1" x14ac:dyDescent="0.25">
      <c r="A3873" s="10">
        <v>3871</v>
      </c>
      <c r="B3873" s="1" t="s">
        <v>3868</v>
      </c>
      <c r="C3873" s="1" t="s">
        <v>7980</v>
      </c>
      <c r="D3873" s="3">
        <v>1500</v>
      </c>
      <c r="E3873" s="4">
        <v>9387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626</v>
      </c>
      <c r="P3873">
        <f t="shared" si="241"/>
        <v>3129</v>
      </c>
      <c r="Q3873" s="12" t="s">
        <v>8315</v>
      </c>
      <c r="R3873" t="s">
        <v>8357</v>
      </c>
      <c r="S3873" s="14">
        <f t="shared" si="242"/>
        <v>42763.780671296292</v>
      </c>
      <c r="T3873" s="14">
        <f t="shared" si="243"/>
        <v>42823.739004629635</v>
      </c>
    </row>
    <row r="3874" spans="1:20" ht="60" hidden="1" x14ac:dyDescent="0.25">
      <c r="A3874" s="10">
        <v>3872</v>
      </c>
      <c r="B3874" s="1" t="s">
        <v>3869</v>
      </c>
      <c r="C3874" s="1" t="s">
        <v>7981</v>
      </c>
      <c r="D3874" s="3">
        <v>15000</v>
      </c>
      <c r="E3874" s="4">
        <v>196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1</v>
      </c>
      <c r="P3874">
        <f t="shared" si="241"/>
        <v>0</v>
      </c>
      <c r="Q3874" s="12" t="s">
        <v>8315</v>
      </c>
      <c r="R3874" t="s">
        <v>8357</v>
      </c>
      <c r="S3874" s="14">
        <f t="shared" si="242"/>
        <v>42180.145787037036</v>
      </c>
      <c r="T3874" s="14">
        <f t="shared" si="243"/>
        <v>42230.145787037036</v>
      </c>
    </row>
    <row r="3875" spans="1:20" ht="60" hidden="1" x14ac:dyDescent="0.25">
      <c r="A3875" s="10">
        <v>3873</v>
      </c>
      <c r="B3875" s="1" t="s">
        <v>3870</v>
      </c>
      <c r="C3875" s="1" t="s">
        <v>7982</v>
      </c>
      <c r="D3875" s="3">
        <v>5500</v>
      </c>
      <c r="E3875" s="4">
        <v>1272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23</v>
      </c>
      <c r="P3875">
        <f t="shared" si="241"/>
        <v>0</v>
      </c>
      <c r="Q3875" s="12" t="s">
        <v>8315</v>
      </c>
      <c r="R3875" t="s">
        <v>8357</v>
      </c>
      <c r="S3875" s="14">
        <f t="shared" si="242"/>
        <v>42255.696006944447</v>
      </c>
      <c r="T3875" s="14">
        <f t="shared" si="243"/>
        <v>42285.696006944447</v>
      </c>
    </row>
    <row r="3876" spans="1:20" ht="60" hidden="1" x14ac:dyDescent="0.25">
      <c r="A3876" s="10">
        <v>3874</v>
      </c>
      <c r="B3876" s="1" t="s">
        <v>3871</v>
      </c>
      <c r="C3876" s="1" t="s">
        <v>7983</v>
      </c>
      <c r="D3876" s="3">
        <v>620</v>
      </c>
      <c r="E3876" s="4">
        <v>25088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4046</v>
      </c>
      <c r="P3876">
        <f t="shared" si="241"/>
        <v>0</v>
      </c>
      <c r="Q3876" s="12" t="s">
        <v>8315</v>
      </c>
      <c r="R3876" t="s">
        <v>8357</v>
      </c>
      <c r="S3876" s="14">
        <f t="shared" si="242"/>
        <v>42007.016458333332</v>
      </c>
      <c r="T3876" s="14">
        <f t="shared" si="243"/>
        <v>42028.041666666672</v>
      </c>
    </row>
    <row r="3877" spans="1:20" ht="45" hidden="1" x14ac:dyDescent="0.25">
      <c r="A3877" s="10">
        <v>3875</v>
      </c>
      <c r="B3877" s="1" t="s">
        <v>3872</v>
      </c>
      <c r="C3877" s="1" t="s">
        <v>7984</v>
      </c>
      <c r="D3877" s="3">
        <v>30000</v>
      </c>
      <c r="E3877" s="4">
        <v>18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2" t="s">
        <v>8315</v>
      </c>
      <c r="R3877" t="s">
        <v>8357</v>
      </c>
      <c r="S3877" s="14">
        <f t="shared" si="242"/>
        <v>42615.346817129626</v>
      </c>
      <c r="T3877" s="14">
        <f t="shared" si="243"/>
        <v>42616.416666666672</v>
      </c>
    </row>
    <row r="3878" spans="1:20" ht="60" x14ac:dyDescent="0.25">
      <c r="A3878" s="10">
        <v>3876</v>
      </c>
      <c r="B3878" s="1" t="s">
        <v>3873</v>
      </c>
      <c r="C3878" s="1" t="s">
        <v>7985</v>
      </c>
      <c r="D3878" s="3">
        <v>3900</v>
      </c>
      <c r="E3878" s="18">
        <v>2484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64</v>
      </c>
      <c r="P3878">
        <f t="shared" si="241"/>
        <v>54</v>
      </c>
      <c r="Q3878" s="12" t="s">
        <v>8315</v>
      </c>
      <c r="R3878" t="s">
        <v>8357</v>
      </c>
      <c r="S3878" s="14">
        <f t="shared" si="242"/>
        <v>42372.624166666668</v>
      </c>
      <c r="T3878" s="14">
        <f t="shared" si="243"/>
        <v>42402.624166666668</v>
      </c>
    </row>
    <row r="3879" spans="1:20" ht="60" hidden="1" x14ac:dyDescent="0.25">
      <c r="A3879" s="10">
        <v>3877</v>
      </c>
      <c r="B3879" s="1" t="s">
        <v>3874</v>
      </c>
      <c r="C3879" s="1" t="s">
        <v>7986</v>
      </c>
      <c r="D3879" s="3">
        <v>25000</v>
      </c>
      <c r="E3879" s="4">
        <v>45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0</v>
      </c>
      <c r="P3879">
        <f t="shared" si="241"/>
        <v>3.21</v>
      </c>
      <c r="Q3879" s="12" t="s">
        <v>8315</v>
      </c>
      <c r="R3879" t="s">
        <v>8357</v>
      </c>
      <c r="S3879" s="14">
        <f t="shared" si="242"/>
        <v>42682.67768518519</v>
      </c>
      <c r="T3879" s="14">
        <f t="shared" si="243"/>
        <v>42712.67768518519</v>
      </c>
    </row>
    <row r="3880" spans="1:20" ht="45" hidden="1" x14ac:dyDescent="0.25">
      <c r="A3880" s="10">
        <v>3878</v>
      </c>
      <c r="B3880" s="1" t="s">
        <v>3875</v>
      </c>
      <c r="C3880" s="1" t="s">
        <v>7987</v>
      </c>
      <c r="D3880" s="3">
        <v>18000</v>
      </c>
      <c r="E3880" s="4">
        <v>100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1</v>
      </c>
      <c r="P3880">
        <f t="shared" si="241"/>
        <v>100</v>
      </c>
      <c r="Q3880" s="12" t="s">
        <v>8315</v>
      </c>
      <c r="R3880" t="s">
        <v>8357</v>
      </c>
      <c r="S3880" s="14">
        <f t="shared" si="242"/>
        <v>42154.818819444445</v>
      </c>
      <c r="T3880" s="14">
        <f t="shared" si="243"/>
        <v>42185.165972222225</v>
      </c>
    </row>
    <row r="3881" spans="1:20" ht="45" x14ac:dyDescent="0.25">
      <c r="A3881" s="10">
        <v>3879</v>
      </c>
      <c r="B3881" s="1" t="s">
        <v>3876</v>
      </c>
      <c r="C3881" s="1" t="s">
        <v>7988</v>
      </c>
      <c r="D3881" s="3">
        <v>15000</v>
      </c>
      <c r="E3881" s="18">
        <v>196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1</v>
      </c>
      <c r="P3881">
        <f t="shared" si="241"/>
        <v>0</v>
      </c>
      <c r="Q3881" s="12" t="s">
        <v>8315</v>
      </c>
      <c r="R3881" t="s">
        <v>8357</v>
      </c>
      <c r="S3881" s="14">
        <f t="shared" si="242"/>
        <v>41999.861064814817</v>
      </c>
      <c r="T3881" s="14">
        <f t="shared" si="243"/>
        <v>42029.861064814817</v>
      </c>
    </row>
    <row r="3882" spans="1:20" ht="60" x14ac:dyDescent="0.25">
      <c r="A3882" s="10">
        <v>3880</v>
      </c>
      <c r="B3882" s="1" t="s">
        <v>3877</v>
      </c>
      <c r="C3882" s="1" t="s">
        <v>7989</v>
      </c>
      <c r="D3882" s="3">
        <v>7500</v>
      </c>
      <c r="E3882" s="18">
        <v>904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12</v>
      </c>
      <c r="P3882">
        <f t="shared" si="241"/>
        <v>53.18</v>
      </c>
      <c r="Q3882" s="12" t="s">
        <v>8315</v>
      </c>
      <c r="R3882" t="s">
        <v>8357</v>
      </c>
      <c r="S3882" s="14">
        <f t="shared" si="242"/>
        <v>41815.815046296295</v>
      </c>
      <c r="T3882" s="14">
        <f t="shared" si="243"/>
        <v>41850.958333333336</v>
      </c>
    </row>
    <row r="3883" spans="1:20" ht="30" hidden="1" x14ac:dyDescent="0.25">
      <c r="A3883" s="10">
        <v>3881</v>
      </c>
      <c r="B3883" s="1" t="s">
        <v>3878</v>
      </c>
      <c r="C3883" s="1" t="s">
        <v>7990</v>
      </c>
      <c r="D3883" s="3">
        <v>500</v>
      </c>
      <c r="E3883" s="4">
        <v>44669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8934</v>
      </c>
      <c r="P3883">
        <f t="shared" si="241"/>
        <v>44669</v>
      </c>
      <c r="Q3883" s="12" t="s">
        <v>8315</v>
      </c>
      <c r="R3883" t="s">
        <v>8357</v>
      </c>
      <c r="S3883" s="14">
        <f t="shared" si="242"/>
        <v>42756.018506944441</v>
      </c>
      <c r="T3883" s="14">
        <f t="shared" si="243"/>
        <v>42786.018506944441</v>
      </c>
    </row>
    <row r="3884" spans="1:20" ht="60" hidden="1" x14ac:dyDescent="0.25">
      <c r="A3884" s="10">
        <v>3882</v>
      </c>
      <c r="B3884" s="1" t="s">
        <v>3879</v>
      </c>
      <c r="C3884" s="1" t="s">
        <v>7991</v>
      </c>
      <c r="D3884" s="3">
        <v>30000</v>
      </c>
      <c r="E3884" s="4">
        <v>18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2" t="s">
        <v>8315</v>
      </c>
      <c r="R3884" t="s">
        <v>8357</v>
      </c>
      <c r="S3884" s="14">
        <f t="shared" si="242"/>
        <v>42373.983449074076</v>
      </c>
      <c r="T3884" s="14">
        <f t="shared" si="243"/>
        <v>42400.960416666669</v>
      </c>
    </row>
    <row r="3885" spans="1:20" ht="60" x14ac:dyDescent="0.25">
      <c r="A3885" s="10">
        <v>3883</v>
      </c>
      <c r="B3885" s="1" t="s">
        <v>3880</v>
      </c>
      <c r="C3885" s="1" t="s">
        <v>7992</v>
      </c>
      <c r="D3885" s="3">
        <v>15000</v>
      </c>
      <c r="E3885" s="18">
        <v>199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1</v>
      </c>
      <c r="P3885">
        <f t="shared" si="241"/>
        <v>0</v>
      </c>
      <c r="Q3885" s="12" t="s">
        <v>8315</v>
      </c>
      <c r="R3885" t="s">
        <v>8357</v>
      </c>
      <c r="S3885" s="14">
        <f t="shared" si="242"/>
        <v>41854.602650462963</v>
      </c>
      <c r="T3885" s="14">
        <f t="shared" si="243"/>
        <v>41884.602650462963</v>
      </c>
    </row>
    <row r="3886" spans="1:20" ht="45" hidden="1" x14ac:dyDescent="0.25">
      <c r="A3886" s="10">
        <v>3884</v>
      </c>
      <c r="B3886" s="1" t="s">
        <v>3881</v>
      </c>
      <c r="C3886" s="1" t="s">
        <v>7993</v>
      </c>
      <c r="D3886" s="3">
        <v>10000</v>
      </c>
      <c r="E3886" s="4">
        <v>564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6</v>
      </c>
      <c r="P3886">
        <f t="shared" si="241"/>
        <v>0</v>
      </c>
      <c r="Q3886" s="12" t="s">
        <v>8315</v>
      </c>
      <c r="R3886" t="s">
        <v>8357</v>
      </c>
      <c r="S3886" s="14">
        <f t="shared" si="242"/>
        <v>42065.791574074072</v>
      </c>
      <c r="T3886" s="14">
        <f t="shared" si="243"/>
        <v>42090.749907407408</v>
      </c>
    </row>
    <row r="3887" spans="1:20" ht="45" hidden="1" x14ac:dyDescent="0.25">
      <c r="A3887" s="10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2" t="s">
        <v>8315</v>
      </c>
      <c r="R3887" t="s">
        <v>8357</v>
      </c>
      <c r="S3887" s="14">
        <f t="shared" si="242"/>
        <v>42469.951284722221</v>
      </c>
      <c r="T3887" s="14">
        <f t="shared" si="243"/>
        <v>42499.951284722221</v>
      </c>
    </row>
    <row r="3888" spans="1:20" hidden="1" x14ac:dyDescent="0.25">
      <c r="A3888" s="10">
        <v>3886</v>
      </c>
      <c r="B3888" s="1" t="s">
        <v>3883</v>
      </c>
      <c r="C3888" s="1">
        <v>1</v>
      </c>
      <c r="D3888" s="3">
        <v>10000</v>
      </c>
      <c r="E3888" s="4">
        <v>564.66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6</v>
      </c>
      <c r="P3888">
        <f t="shared" si="241"/>
        <v>0</v>
      </c>
      <c r="Q3888" s="12" t="s">
        <v>8315</v>
      </c>
      <c r="R3888" t="s">
        <v>8357</v>
      </c>
      <c r="S3888" s="14">
        <f t="shared" si="242"/>
        <v>41954.228032407409</v>
      </c>
      <c r="T3888" s="14">
        <f t="shared" si="243"/>
        <v>41984.228032407409</v>
      </c>
    </row>
    <row r="3889" spans="1:20" ht="60" hidden="1" x14ac:dyDescent="0.25">
      <c r="A3889" s="10">
        <v>3887</v>
      </c>
      <c r="B3889" s="1" t="s">
        <v>3884</v>
      </c>
      <c r="C3889" s="1" t="s">
        <v>7995</v>
      </c>
      <c r="D3889" s="3">
        <v>2000</v>
      </c>
      <c r="E3889" s="4">
        <v>6530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327</v>
      </c>
      <c r="P3889">
        <f t="shared" si="241"/>
        <v>3265</v>
      </c>
      <c r="Q3889" s="12" t="s">
        <v>8315</v>
      </c>
      <c r="R3889" t="s">
        <v>8357</v>
      </c>
      <c r="S3889" s="14">
        <f t="shared" si="242"/>
        <v>42079.857974537037</v>
      </c>
      <c r="T3889" s="14">
        <f t="shared" si="243"/>
        <v>42125.916666666672</v>
      </c>
    </row>
    <row r="3890" spans="1:20" ht="60" hidden="1" x14ac:dyDescent="0.25">
      <c r="A3890" s="10">
        <v>3888</v>
      </c>
      <c r="B3890" s="1" t="s">
        <v>3885</v>
      </c>
      <c r="C3890" s="1" t="s">
        <v>7996</v>
      </c>
      <c r="D3890" s="3">
        <v>2000</v>
      </c>
      <c r="E3890" s="4">
        <v>6541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327</v>
      </c>
      <c r="P3890">
        <f t="shared" si="241"/>
        <v>467.21</v>
      </c>
      <c r="Q3890" s="12" t="s">
        <v>8315</v>
      </c>
      <c r="R3890" t="s">
        <v>8316</v>
      </c>
      <c r="S3890" s="14">
        <f t="shared" si="242"/>
        <v>42762.545810185184</v>
      </c>
      <c r="T3890" s="14">
        <f t="shared" si="243"/>
        <v>42792.545810185184</v>
      </c>
    </row>
    <row r="3891" spans="1:20" ht="45" hidden="1" x14ac:dyDescent="0.25">
      <c r="A3891" s="10">
        <v>3889</v>
      </c>
      <c r="B3891" s="1" t="s">
        <v>3886</v>
      </c>
      <c r="C3891" s="1" t="s">
        <v>7997</v>
      </c>
      <c r="D3891" s="3">
        <v>8000</v>
      </c>
      <c r="E3891" s="4">
        <v>805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10</v>
      </c>
      <c r="P3891">
        <f t="shared" si="241"/>
        <v>89.44</v>
      </c>
      <c r="Q3891" s="12" t="s">
        <v>8315</v>
      </c>
      <c r="R3891" t="s">
        <v>8316</v>
      </c>
      <c r="S3891" s="14">
        <f t="shared" si="242"/>
        <v>41977.004976851851</v>
      </c>
      <c r="T3891" s="14">
        <f t="shared" si="243"/>
        <v>42008.976388888885</v>
      </c>
    </row>
    <row r="3892" spans="1:20" ht="60" hidden="1" x14ac:dyDescent="0.25">
      <c r="A3892" s="10">
        <v>3890</v>
      </c>
      <c r="B3892" s="1" t="s">
        <v>3887</v>
      </c>
      <c r="C3892" s="1" t="s">
        <v>7998</v>
      </c>
      <c r="D3892" s="3">
        <v>15000</v>
      </c>
      <c r="E3892" s="4">
        <v>200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</v>
      </c>
      <c r="P3892">
        <f t="shared" si="241"/>
        <v>25</v>
      </c>
      <c r="Q3892" s="12" t="s">
        <v>8315</v>
      </c>
      <c r="R3892" t="s">
        <v>8316</v>
      </c>
      <c r="S3892" s="14">
        <f t="shared" si="242"/>
        <v>42171.758611111116</v>
      </c>
      <c r="T3892" s="14">
        <f t="shared" si="243"/>
        <v>42231.758611111116</v>
      </c>
    </row>
    <row r="3893" spans="1:20" ht="30" hidden="1" x14ac:dyDescent="0.25">
      <c r="A3893" s="10">
        <v>3891</v>
      </c>
      <c r="B3893" s="1" t="s">
        <v>3888</v>
      </c>
      <c r="C3893" s="1" t="s">
        <v>7999</v>
      </c>
      <c r="D3893" s="3">
        <v>800</v>
      </c>
      <c r="E3893" s="4">
        <v>20190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2524</v>
      </c>
      <c r="P3893">
        <f t="shared" si="241"/>
        <v>2884.29</v>
      </c>
      <c r="Q3893" s="12" t="s">
        <v>8315</v>
      </c>
      <c r="R3893" t="s">
        <v>8316</v>
      </c>
      <c r="S3893" s="14">
        <f t="shared" si="242"/>
        <v>42056.1324537037</v>
      </c>
      <c r="T3893" s="14">
        <f t="shared" si="243"/>
        <v>42086.207638888889</v>
      </c>
    </row>
    <row r="3894" spans="1:20" ht="60" hidden="1" x14ac:dyDescent="0.25">
      <c r="A3894" s="10">
        <v>3892</v>
      </c>
      <c r="B3894" s="1" t="s">
        <v>3889</v>
      </c>
      <c r="C3894" s="1" t="s">
        <v>8000</v>
      </c>
      <c r="D3894" s="3">
        <v>1000</v>
      </c>
      <c r="E3894" s="4">
        <v>16573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1657</v>
      </c>
      <c r="P3894">
        <f t="shared" si="241"/>
        <v>0</v>
      </c>
      <c r="Q3894" s="12" t="s">
        <v>8315</v>
      </c>
      <c r="R3894" t="s">
        <v>8316</v>
      </c>
      <c r="S3894" s="14">
        <f t="shared" si="242"/>
        <v>41867.652280092596</v>
      </c>
      <c r="T3894" s="14">
        <f t="shared" si="243"/>
        <v>41875.291666666664</v>
      </c>
    </row>
    <row r="3895" spans="1:20" ht="60" hidden="1" x14ac:dyDescent="0.25">
      <c r="A3895" s="10">
        <v>3893</v>
      </c>
      <c r="B3895" s="1" t="s">
        <v>3890</v>
      </c>
      <c r="C3895" s="1" t="s">
        <v>8001</v>
      </c>
      <c r="D3895" s="3">
        <v>50000</v>
      </c>
      <c r="E3895" s="4">
        <v>1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0</v>
      </c>
      <c r="P3895">
        <f t="shared" si="241"/>
        <v>0.01</v>
      </c>
      <c r="Q3895" s="12" t="s">
        <v>8315</v>
      </c>
      <c r="R3895" t="s">
        <v>8316</v>
      </c>
      <c r="S3895" s="14">
        <f t="shared" si="242"/>
        <v>41779.657870370371</v>
      </c>
      <c r="T3895" s="14">
        <f t="shared" si="243"/>
        <v>41821.25</v>
      </c>
    </row>
    <row r="3896" spans="1:20" ht="60" hidden="1" x14ac:dyDescent="0.25">
      <c r="A3896" s="10">
        <v>3894</v>
      </c>
      <c r="B3896" s="1" t="s">
        <v>3891</v>
      </c>
      <c r="C3896" s="1" t="s">
        <v>8002</v>
      </c>
      <c r="D3896" s="3">
        <v>15000</v>
      </c>
      <c r="E3896" s="4">
        <v>200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1</v>
      </c>
      <c r="P3896">
        <f t="shared" si="241"/>
        <v>18.18</v>
      </c>
      <c r="Q3896" s="12" t="s">
        <v>8315</v>
      </c>
      <c r="R3896" t="s">
        <v>8316</v>
      </c>
      <c r="S3896" s="14">
        <f t="shared" si="242"/>
        <v>42679.958472222221</v>
      </c>
      <c r="T3896" s="14">
        <f t="shared" si="243"/>
        <v>42710.207638888889</v>
      </c>
    </row>
    <row r="3897" spans="1:20" ht="60" hidden="1" x14ac:dyDescent="0.25">
      <c r="A3897" s="10">
        <v>3895</v>
      </c>
      <c r="B3897" s="1" t="s">
        <v>3892</v>
      </c>
      <c r="C3897" s="1" t="s">
        <v>8003</v>
      </c>
      <c r="D3897" s="3">
        <v>1000</v>
      </c>
      <c r="E3897" s="4">
        <v>16636.78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1664</v>
      </c>
      <c r="P3897">
        <f t="shared" si="241"/>
        <v>16636.78</v>
      </c>
      <c r="Q3897" s="12" t="s">
        <v>8315</v>
      </c>
      <c r="R3897" t="s">
        <v>8316</v>
      </c>
      <c r="S3897" s="14">
        <f t="shared" si="242"/>
        <v>42032.250208333338</v>
      </c>
      <c r="T3897" s="14">
        <f t="shared" si="243"/>
        <v>42063.250208333338</v>
      </c>
    </row>
    <row r="3898" spans="1:20" ht="60" hidden="1" x14ac:dyDescent="0.25">
      <c r="A3898" s="10">
        <v>3896</v>
      </c>
      <c r="B3898" s="1" t="s">
        <v>3893</v>
      </c>
      <c r="C3898" s="1" t="s">
        <v>8004</v>
      </c>
      <c r="D3898" s="3">
        <v>1600</v>
      </c>
      <c r="E3898" s="4">
        <v>7527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470</v>
      </c>
      <c r="P3898">
        <f t="shared" si="241"/>
        <v>1881.75</v>
      </c>
      <c r="Q3898" s="12" t="s">
        <v>8315</v>
      </c>
      <c r="R3898" t="s">
        <v>8316</v>
      </c>
      <c r="S3898" s="14">
        <f t="shared" si="242"/>
        <v>41793.191875000004</v>
      </c>
      <c r="T3898" s="14">
        <f t="shared" si="243"/>
        <v>41807.191875000004</v>
      </c>
    </row>
    <row r="3899" spans="1:20" ht="60" hidden="1" x14ac:dyDescent="0.25">
      <c r="A3899" s="10">
        <v>3897</v>
      </c>
      <c r="B3899" s="1" t="s">
        <v>3894</v>
      </c>
      <c r="C3899" s="1" t="s">
        <v>8005</v>
      </c>
      <c r="D3899" s="3">
        <v>2500</v>
      </c>
      <c r="E3899" s="4">
        <v>4900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196</v>
      </c>
      <c r="P3899">
        <f t="shared" si="241"/>
        <v>490</v>
      </c>
      <c r="Q3899" s="12" t="s">
        <v>8315</v>
      </c>
      <c r="R3899" t="s">
        <v>8316</v>
      </c>
      <c r="S3899" s="14">
        <f t="shared" si="242"/>
        <v>41982.87364583333</v>
      </c>
      <c r="T3899" s="14">
        <f t="shared" si="243"/>
        <v>42012.87364583333</v>
      </c>
    </row>
    <row r="3900" spans="1:20" ht="60" hidden="1" x14ac:dyDescent="0.25">
      <c r="A3900" s="10">
        <v>3898</v>
      </c>
      <c r="B3900" s="1" t="s">
        <v>3895</v>
      </c>
      <c r="C3900" s="1" t="s">
        <v>8006</v>
      </c>
      <c r="D3900" s="3">
        <v>2500</v>
      </c>
      <c r="E3900" s="4">
        <v>4906.59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196</v>
      </c>
      <c r="P3900">
        <f t="shared" si="241"/>
        <v>306.66000000000003</v>
      </c>
      <c r="Q3900" s="12" t="s">
        <v>8315</v>
      </c>
      <c r="R3900" t="s">
        <v>8316</v>
      </c>
      <c r="S3900" s="14">
        <f t="shared" si="242"/>
        <v>42193.482291666667</v>
      </c>
      <c r="T3900" s="14">
        <f t="shared" si="243"/>
        <v>42233.666666666672</v>
      </c>
    </row>
    <row r="3901" spans="1:20" ht="45" hidden="1" x14ac:dyDescent="0.25">
      <c r="A3901" s="10">
        <v>3899</v>
      </c>
      <c r="B3901" s="1" t="s">
        <v>3896</v>
      </c>
      <c r="C3901" s="1" t="s">
        <v>8007</v>
      </c>
      <c r="D3901" s="3">
        <v>10000</v>
      </c>
      <c r="E3901" s="4">
        <v>565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6</v>
      </c>
      <c r="P3901">
        <f t="shared" si="241"/>
        <v>282.5</v>
      </c>
      <c r="Q3901" s="12" t="s">
        <v>8315</v>
      </c>
      <c r="R3901" t="s">
        <v>8316</v>
      </c>
      <c r="S3901" s="14">
        <f t="shared" si="242"/>
        <v>41843.775011574071</v>
      </c>
      <c r="T3901" s="14">
        <f t="shared" si="243"/>
        <v>41863.775011574071</v>
      </c>
    </row>
    <row r="3902" spans="1:20" ht="45" hidden="1" x14ac:dyDescent="0.25">
      <c r="A3902" s="10">
        <v>3900</v>
      </c>
      <c r="B3902" s="1" t="s">
        <v>3897</v>
      </c>
      <c r="C3902" s="1" t="s">
        <v>8008</v>
      </c>
      <c r="D3902" s="3">
        <v>2500</v>
      </c>
      <c r="E3902" s="4">
        <v>4920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197</v>
      </c>
      <c r="P3902">
        <f t="shared" si="241"/>
        <v>984</v>
      </c>
      <c r="Q3902" s="12" t="s">
        <v>8315</v>
      </c>
      <c r="R3902" t="s">
        <v>8316</v>
      </c>
      <c r="S3902" s="14">
        <f t="shared" si="242"/>
        <v>42136.092488425929</v>
      </c>
      <c r="T3902" s="14">
        <f t="shared" si="243"/>
        <v>42166.092488425929</v>
      </c>
    </row>
    <row r="3903" spans="1:20" ht="60" hidden="1" x14ac:dyDescent="0.25">
      <c r="A3903" s="10">
        <v>3901</v>
      </c>
      <c r="B3903" s="1" t="s">
        <v>3898</v>
      </c>
      <c r="C3903" s="1" t="s">
        <v>8009</v>
      </c>
      <c r="D3903" s="3">
        <v>3000</v>
      </c>
      <c r="E3903" s="4">
        <v>3530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118</v>
      </c>
      <c r="P3903">
        <f t="shared" si="241"/>
        <v>3530</v>
      </c>
      <c r="Q3903" s="12" t="s">
        <v>8315</v>
      </c>
      <c r="R3903" t="s">
        <v>8316</v>
      </c>
      <c r="S3903" s="14">
        <f t="shared" si="242"/>
        <v>42317.826377314821</v>
      </c>
      <c r="T3903" s="14">
        <f t="shared" si="243"/>
        <v>42357.826377314821</v>
      </c>
    </row>
    <row r="3904" spans="1:20" ht="60" hidden="1" x14ac:dyDescent="0.25">
      <c r="A3904" s="10">
        <v>3902</v>
      </c>
      <c r="B3904" s="1" t="s">
        <v>3899</v>
      </c>
      <c r="C3904" s="1" t="s">
        <v>8010</v>
      </c>
      <c r="D3904" s="3">
        <v>3000</v>
      </c>
      <c r="E3904" s="4">
        <v>3531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118</v>
      </c>
      <c r="P3904">
        <f t="shared" si="241"/>
        <v>113.9</v>
      </c>
      <c r="Q3904" s="12" t="s">
        <v>8315</v>
      </c>
      <c r="R3904" t="s">
        <v>8316</v>
      </c>
      <c r="S3904" s="14">
        <f t="shared" si="242"/>
        <v>42663.468078703707</v>
      </c>
      <c r="T3904" s="14">
        <f t="shared" si="243"/>
        <v>42688.509745370371</v>
      </c>
    </row>
    <row r="3905" spans="1:20" ht="60" hidden="1" x14ac:dyDescent="0.25">
      <c r="A3905" s="10">
        <v>3903</v>
      </c>
      <c r="B3905" s="1" t="s">
        <v>3900</v>
      </c>
      <c r="C3905" s="1" t="s">
        <v>8011</v>
      </c>
      <c r="D3905" s="3">
        <v>1500</v>
      </c>
      <c r="E3905" s="4">
        <v>9395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626</v>
      </c>
      <c r="P3905">
        <f t="shared" si="241"/>
        <v>0</v>
      </c>
      <c r="Q3905" s="12" t="s">
        <v>8315</v>
      </c>
      <c r="R3905" t="s">
        <v>8316</v>
      </c>
      <c r="S3905" s="14">
        <f t="shared" si="242"/>
        <v>42186.01116898148</v>
      </c>
      <c r="T3905" s="14">
        <f t="shared" si="243"/>
        <v>42230.818055555559</v>
      </c>
    </row>
    <row r="3906" spans="1:20" ht="30" hidden="1" x14ac:dyDescent="0.25">
      <c r="A3906" s="10">
        <v>3904</v>
      </c>
      <c r="B3906" s="1" t="s">
        <v>3901</v>
      </c>
      <c r="C3906" s="1" t="s">
        <v>8012</v>
      </c>
      <c r="D3906" s="3">
        <v>10000</v>
      </c>
      <c r="E3906" s="4">
        <v>565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6</v>
      </c>
      <c r="P3906">
        <f t="shared" si="241"/>
        <v>282.5</v>
      </c>
      <c r="Q3906" s="12" t="s">
        <v>8315</v>
      </c>
      <c r="R3906" t="s">
        <v>8316</v>
      </c>
      <c r="S3906" s="14">
        <f t="shared" si="242"/>
        <v>42095.229166666672</v>
      </c>
      <c r="T3906" s="14">
        <f t="shared" si="243"/>
        <v>42109.211111111115</v>
      </c>
    </row>
    <row r="3907" spans="1:20" ht="60" hidden="1" x14ac:dyDescent="0.25">
      <c r="A3907" s="10">
        <v>3905</v>
      </c>
      <c r="B3907" s="1" t="s">
        <v>3902</v>
      </c>
      <c r="C3907" s="1" t="s">
        <v>8013</v>
      </c>
      <c r="D3907" s="3">
        <v>1500</v>
      </c>
      <c r="E3907" s="4">
        <v>9419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628</v>
      </c>
      <c r="P3907">
        <f t="shared" ref="P3907:P3970" si="245">IFERROR(ROUND(E3907/L3907,2),0)</f>
        <v>1345.57</v>
      </c>
      <c r="Q3907" s="12" t="s">
        <v>8315</v>
      </c>
      <c r="R3907" t="s">
        <v>8316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5" hidden="1" x14ac:dyDescent="0.25">
      <c r="A3908" s="10">
        <v>3906</v>
      </c>
      <c r="B3908" s="1" t="s">
        <v>3903</v>
      </c>
      <c r="C3908" s="1" t="s">
        <v>8014</v>
      </c>
      <c r="D3908" s="3">
        <v>1500</v>
      </c>
      <c r="E3908" s="4">
        <v>9425.23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628</v>
      </c>
      <c r="P3908">
        <f t="shared" si="245"/>
        <v>589.08000000000004</v>
      </c>
      <c r="Q3908" s="12" t="s">
        <v>8315</v>
      </c>
      <c r="R3908" t="s">
        <v>8316</v>
      </c>
      <c r="S3908" s="14">
        <f t="shared" si="246"/>
        <v>42143.917743055557</v>
      </c>
      <c r="T3908" s="14">
        <f t="shared" si="247"/>
        <v>42181.559027777781</v>
      </c>
    </row>
    <row r="3909" spans="1:20" ht="45" hidden="1" x14ac:dyDescent="0.25">
      <c r="A3909" s="10">
        <v>3907</v>
      </c>
      <c r="B3909" s="1" t="s">
        <v>3904</v>
      </c>
      <c r="C3909" s="1" t="s">
        <v>8015</v>
      </c>
      <c r="D3909" s="3">
        <v>1000</v>
      </c>
      <c r="E3909" s="4">
        <v>16700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1670</v>
      </c>
      <c r="P3909">
        <f t="shared" si="245"/>
        <v>4175</v>
      </c>
      <c r="Q3909" s="12" t="s">
        <v>8315</v>
      </c>
      <c r="R3909" t="s">
        <v>8316</v>
      </c>
      <c r="S3909" s="14">
        <f t="shared" si="246"/>
        <v>41906.819513888891</v>
      </c>
      <c r="T3909" s="14">
        <f t="shared" si="247"/>
        <v>41938.838888888888</v>
      </c>
    </row>
    <row r="3910" spans="1:20" ht="60" hidden="1" x14ac:dyDescent="0.25">
      <c r="A3910" s="10">
        <v>3908</v>
      </c>
      <c r="B3910" s="1" t="s">
        <v>3905</v>
      </c>
      <c r="C3910" s="1" t="s">
        <v>8016</v>
      </c>
      <c r="D3910" s="3">
        <v>750</v>
      </c>
      <c r="E3910" s="4">
        <v>21882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2918</v>
      </c>
      <c r="P3910">
        <f t="shared" si="245"/>
        <v>5470.5</v>
      </c>
      <c r="Q3910" s="12" t="s">
        <v>8315</v>
      </c>
      <c r="R3910" t="s">
        <v>8316</v>
      </c>
      <c r="S3910" s="14">
        <f t="shared" si="246"/>
        <v>41834.135370370372</v>
      </c>
      <c r="T3910" s="14">
        <f t="shared" si="247"/>
        <v>41849.135370370372</v>
      </c>
    </row>
    <row r="3911" spans="1:20" ht="45" hidden="1" x14ac:dyDescent="0.25">
      <c r="A3911" s="10">
        <v>3909</v>
      </c>
      <c r="B3911" s="1" t="s">
        <v>3906</v>
      </c>
      <c r="C3911" s="1" t="s">
        <v>8017</v>
      </c>
      <c r="D3911" s="3">
        <v>60000</v>
      </c>
      <c r="E3911" s="4">
        <v>0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0</v>
      </c>
      <c r="Q3911" s="12" t="s">
        <v>8315</v>
      </c>
      <c r="R3911" t="s">
        <v>8316</v>
      </c>
      <c r="S3911" s="14">
        <f t="shared" si="246"/>
        <v>41863.359282407408</v>
      </c>
      <c r="T3911" s="14">
        <f t="shared" si="247"/>
        <v>41893.359282407408</v>
      </c>
    </row>
    <row r="3912" spans="1:20" ht="45" hidden="1" x14ac:dyDescent="0.25">
      <c r="A3912" s="10">
        <v>3910</v>
      </c>
      <c r="B3912" s="1" t="s">
        <v>3907</v>
      </c>
      <c r="C3912" s="1" t="s">
        <v>8018</v>
      </c>
      <c r="D3912" s="3">
        <v>6000</v>
      </c>
      <c r="E3912" s="4">
        <v>1174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20</v>
      </c>
      <c r="P3912">
        <f t="shared" si="245"/>
        <v>391.33</v>
      </c>
      <c r="Q3912" s="12" t="s">
        <v>8315</v>
      </c>
      <c r="R3912" t="s">
        <v>8316</v>
      </c>
      <c r="S3912" s="14">
        <f t="shared" si="246"/>
        <v>42224.756909722222</v>
      </c>
      <c r="T3912" s="14">
        <f t="shared" si="247"/>
        <v>42254.756909722222</v>
      </c>
    </row>
    <row r="3913" spans="1:20" ht="45" hidden="1" x14ac:dyDescent="0.25">
      <c r="A3913" s="10">
        <v>3911</v>
      </c>
      <c r="B3913" s="1" t="s">
        <v>3908</v>
      </c>
      <c r="C3913" s="1" t="s">
        <v>8019</v>
      </c>
      <c r="D3913" s="3">
        <v>8000</v>
      </c>
      <c r="E3913" s="4">
        <v>805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10</v>
      </c>
      <c r="P3913">
        <f t="shared" si="245"/>
        <v>22.36</v>
      </c>
      <c r="Q3913" s="12" t="s">
        <v>8315</v>
      </c>
      <c r="R3913" t="s">
        <v>8316</v>
      </c>
      <c r="S3913" s="14">
        <f t="shared" si="246"/>
        <v>41939.8122337963</v>
      </c>
      <c r="T3913" s="14">
        <f t="shared" si="247"/>
        <v>41969.853900462964</v>
      </c>
    </row>
    <row r="3914" spans="1:20" ht="45" hidden="1" x14ac:dyDescent="0.25">
      <c r="A3914" s="10">
        <v>3912</v>
      </c>
      <c r="B3914" s="1" t="s">
        <v>3909</v>
      </c>
      <c r="C3914" s="1" t="s">
        <v>8020</v>
      </c>
      <c r="D3914" s="3">
        <v>15000</v>
      </c>
      <c r="E3914" s="4">
        <v>200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1</v>
      </c>
      <c r="P3914">
        <f t="shared" si="245"/>
        <v>200</v>
      </c>
      <c r="Q3914" s="12" t="s">
        <v>8315</v>
      </c>
      <c r="R3914" t="s">
        <v>8316</v>
      </c>
      <c r="S3914" s="14">
        <f t="shared" si="246"/>
        <v>42059.270023148143</v>
      </c>
      <c r="T3914" s="14">
        <f t="shared" si="247"/>
        <v>42119.190972222219</v>
      </c>
    </row>
    <row r="3915" spans="1:20" ht="45" hidden="1" x14ac:dyDescent="0.25">
      <c r="A3915" s="10">
        <v>3913</v>
      </c>
      <c r="B3915" s="1" t="s">
        <v>3910</v>
      </c>
      <c r="C3915" s="1" t="s">
        <v>8021</v>
      </c>
      <c r="D3915" s="3">
        <v>10000</v>
      </c>
      <c r="E3915" s="4">
        <v>570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6</v>
      </c>
      <c r="P3915">
        <f t="shared" si="245"/>
        <v>81.430000000000007</v>
      </c>
      <c r="Q3915" s="12" t="s">
        <v>8315</v>
      </c>
      <c r="R3915" t="s">
        <v>8316</v>
      </c>
      <c r="S3915" s="14">
        <f t="shared" si="246"/>
        <v>42308.211215277777</v>
      </c>
      <c r="T3915" s="14">
        <f t="shared" si="247"/>
        <v>42338.252881944441</v>
      </c>
    </row>
    <row r="3916" spans="1:20" ht="60" hidden="1" x14ac:dyDescent="0.25">
      <c r="A3916" s="10">
        <v>3914</v>
      </c>
      <c r="B3916" s="1" t="s">
        <v>3911</v>
      </c>
      <c r="C3916" s="1" t="s">
        <v>8022</v>
      </c>
      <c r="D3916" s="3">
        <v>2500</v>
      </c>
      <c r="E3916" s="4">
        <v>4935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197</v>
      </c>
      <c r="P3916">
        <f t="shared" si="245"/>
        <v>182.78</v>
      </c>
      <c r="Q3916" s="12" t="s">
        <v>8315</v>
      </c>
      <c r="R3916" t="s">
        <v>8316</v>
      </c>
      <c r="S3916" s="14">
        <f t="shared" si="246"/>
        <v>42114.818935185183</v>
      </c>
      <c r="T3916" s="14">
        <f t="shared" si="247"/>
        <v>42134.957638888889</v>
      </c>
    </row>
    <row r="3917" spans="1:20" ht="60" hidden="1" x14ac:dyDescent="0.25">
      <c r="A3917" s="10">
        <v>3915</v>
      </c>
      <c r="B3917" s="1" t="s">
        <v>3912</v>
      </c>
      <c r="C3917" s="1" t="s">
        <v>8023</v>
      </c>
      <c r="D3917" s="3">
        <v>1500</v>
      </c>
      <c r="E3917" s="4">
        <v>9446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630</v>
      </c>
      <c r="P3917">
        <f t="shared" si="245"/>
        <v>9446</v>
      </c>
      <c r="Q3917" s="12" t="s">
        <v>8315</v>
      </c>
      <c r="R3917" t="s">
        <v>8316</v>
      </c>
      <c r="S3917" s="14">
        <f t="shared" si="246"/>
        <v>42492.98505787037</v>
      </c>
      <c r="T3917" s="14">
        <f t="shared" si="247"/>
        <v>42522.98505787037</v>
      </c>
    </row>
    <row r="3918" spans="1:20" ht="60" hidden="1" x14ac:dyDescent="0.25">
      <c r="A3918" s="10">
        <v>3916</v>
      </c>
      <c r="B3918" s="1" t="s">
        <v>3913</v>
      </c>
      <c r="C3918" s="1" t="s">
        <v>8024</v>
      </c>
      <c r="D3918" s="3">
        <v>2000</v>
      </c>
      <c r="E3918" s="4">
        <v>6555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328</v>
      </c>
      <c r="P3918">
        <f t="shared" si="245"/>
        <v>0</v>
      </c>
      <c r="Q3918" s="12" t="s">
        <v>8315</v>
      </c>
      <c r="R3918" t="s">
        <v>8316</v>
      </c>
      <c r="S3918" s="14">
        <f t="shared" si="246"/>
        <v>42494.471666666665</v>
      </c>
      <c r="T3918" s="14">
        <f t="shared" si="247"/>
        <v>42524.471666666665</v>
      </c>
    </row>
    <row r="3919" spans="1:20" ht="45" hidden="1" x14ac:dyDescent="0.25">
      <c r="A3919" s="10">
        <v>3917</v>
      </c>
      <c r="B3919" s="1" t="s">
        <v>3914</v>
      </c>
      <c r="C3919" s="1" t="s">
        <v>8025</v>
      </c>
      <c r="D3919" s="3">
        <v>3500</v>
      </c>
      <c r="E3919" s="4">
        <v>2705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77</v>
      </c>
      <c r="P3919">
        <f t="shared" si="245"/>
        <v>2705</v>
      </c>
      <c r="Q3919" s="12" t="s">
        <v>8315</v>
      </c>
      <c r="R3919" t="s">
        <v>8316</v>
      </c>
      <c r="S3919" s="14">
        <f t="shared" si="246"/>
        <v>41863.527326388888</v>
      </c>
      <c r="T3919" s="14">
        <f t="shared" si="247"/>
        <v>41893.527326388888</v>
      </c>
    </row>
    <row r="3920" spans="1:20" ht="60" hidden="1" x14ac:dyDescent="0.25">
      <c r="A3920" s="10">
        <v>3918</v>
      </c>
      <c r="B3920" s="1" t="s">
        <v>3915</v>
      </c>
      <c r="C3920" s="1" t="s">
        <v>8026</v>
      </c>
      <c r="D3920" s="3">
        <v>60000</v>
      </c>
      <c r="E3920" s="4">
        <v>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0</v>
      </c>
      <c r="Q3920" s="12" t="s">
        <v>8315</v>
      </c>
      <c r="R3920" t="s">
        <v>8316</v>
      </c>
      <c r="S3920" s="14">
        <f t="shared" si="246"/>
        <v>41843.664618055554</v>
      </c>
      <c r="T3920" s="14">
        <f t="shared" si="247"/>
        <v>41855.666666666664</v>
      </c>
    </row>
    <row r="3921" spans="1:20" ht="45" hidden="1" x14ac:dyDescent="0.25">
      <c r="A3921" s="10">
        <v>3919</v>
      </c>
      <c r="B3921" s="1" t="s">
        <v>3916</v>
      </c>
      <c r="C3921" s="1" t="s">
        <v>8027</v>
      </c>
      <c r="D3921" s="3">
        <v>5000</v>
      </c>
      <c r="E3921" s="4">
        <v>2000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40</v>
      </c>
      <c r="P3921">
        <f t="shared" si="245"/>
        <v>666.67</v>
      </c>
      <c r="Q3921" s="12" t="s">
        <v>8315</v>
      </c>
      <c r="R3921" t="s">
        <v>8316</v>
      </c>
      <c r="S3921" s="14">
        <f t="shared" si="246"/>
        <v>42358.684872685189</v>
      </c>
      <c r="T3921" s="14">
        <f t="shared" si="247"/>
        <v>42387</v>
      </c>
    </row>
    <row r="3922" spans="1:20" ht="60" hidden="1" x14ac:dyDescent="0.25">
      <c r="A3922" s="10">
        <v>3920</v>
      </c>
      <c r="B3922" s="1" t="s">
        <v>3917</v>
      </c>
      <c r="C3922" s="1" t="s">
        <v>8028</v>
      </c>
      <c r="D3922" s="3">
        <v>2500</v>
      </c>
      <c r="E3922" s="4">
        <v>4939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198</v>
      </c>
      <c r="P3922">
        <f t="shared" si="245"/>
        <v>1646.33</v>
      </c>
      <c r="Q3922" s="12" t="s">
        <v>8315</v>
      </c>
      <c r="R3922" t="s">
        <v>8316</v>
      </c>
      <c r="S3922" s="14">
        <f t="shared" si="246"/>
        <v>42657.38726851852</v>
      </c>
      <c r="T3922" s="14">
        <f t="shared" si="247"/>
        <v>42687.428935185191</v>
      </c>
    </row>
    <row r="3923" spans="1:20" ht="60" hidden="1" x14ac:dyDescent="0.25">
      <c r="A3923" s="10">
        <v>3921</v>
      </c>
      <c r="B3923" s="1" t="s">
        <v>3918</v>
      </c>
      <c r="C3923" s="1" t="s">
        <v>8029</v>
      </c>
      <c r="D3923" s="3">
        <v>3000</v>
      </c>
      <c r="E3923" s="4">
        <v>3535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118</v>
      </c>
      <c r="P3923">
        <f t="shared" si="245"/>
        <v>0</v>
      </c>
      <c r="Q3923" s="12" t="s">
        <v>8315</v>
      </c>
      <c r="R3923" t="s">
        <v>8316</v>
      </c>
      <c r="S3923" s="14">
        <f t="shared" si="246"/>
        <v>41926.542303240742</v>
      </c>
      <c r="T3923" s="14">
        <f t="shared" si="247"/>
        <v>41938.75</v>
      </c>
    </row>
    <row r="3924" spans="1:20" ht="60" hidden="1" x14ac:dyDescent="0.25">
      <c r="A3924" s="10">
        <v>3922</v>
      </c>
      <c r="B3924" s="1" t="s">
        <v>3919</v>
      </c>
      <c r="C3924" s="1" t="s">
        <v>8030</v>
      </c>
      <c r="D3924" s="3">
        <v>750</v>
      </c>
      <c r="E3924" s="4">
        <v>21884.69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2918</v>
      </c>
      <c r="P3924">
        <f t="shared" si="245"/>
        <v>3647.45</v>
      </c>
      <c r="Q3924" s="12" t="s">
        <v>8315</v>
      </c>
      <c r="R3924" t="s">
        <v>8316</v>
      </c>
      <c r="S3924" s="14">
        <f t="shared" si="246"/>
        <v>42020.768634259264</v>
      </c>
      <c r="T3924" s="14">
        <f t="shared" si="247"/>
        <v>42065.958333333328</v>
      </c>
    </row>
    <row r="3925" spans="1:20" ht="60" hidden="1" x14ac:dyDescent="0.25">
      <c r="A3925" s="10">
        <v>3923</v>
      </c>
      <c r="B3925" s="1" t="s">
        <v>3920</v>
      </c>
      <c r="C3925" s="1" t="s">
        <v>8031</v>
      </c>
      <c r="D3925" s="3">
        <v>11500</v>
      </c>
      <c r="E3925" s="4">
        <v>289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3</v>
      </c>
      <c r="P3925">
        <f t="shared" si="245"/>
        <v>17</v>
      </c>
      <c r="Q3925" s="12" t="s">
        <v>8315</v>
      </c>
      <c r="R3925" t="s">
        <v>8316</v>
      </c>
      <c r="S3925" s="14">
        <f t="shared" si="246"/>
        <v>42075.979988425926</v>
      </c>
      <c r="T3925" s="14">
        <f t="shared" si="247"/>
        <v>42103.979988425926</v>
      </c>
    </row>
    <row r="3926" spans="1:20" ht="45" hidden="1" x14ac:dyDescent="0.25">
      <c r="A3926" s="10">
        <v>3924</v>
      </c>
      <c r="B3926" s="1" t="s">
        <v>3921</v>
      </c>
      <c r="C3926" s="1" t="s">
        <v>8032</v>
      </c>
      <c r="D3926" s="3">
        <v>15000</v>
      </c>
      <c r="E3926" s="4">
        <v>200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</v>
      </c>
      <c r="P3926">
        <f t="shared" si="245"/>
        <v>5</v>
      </c>
      <c r="Q3926" s="12" t="s">
        <v>8315</v>
      </c>
      <c r="R3926" t="s">
        <v>8316</v>
      </c>
      <c r="S3926" s="14">
        <f t="shared" si="246"/>
        <v>41786.959745370368</v>
      </c>
      <c r="T3926" s="14">
        <f t="shared" si="247"/>
        <v>41816.959745370368</v>
      </c>
    </row>
    <row r="3927" spans="1:20" ht="45" hidden="1" x14ac:dyDescent="0.25">
      <c r="A3927" s="10">
        <v>3925</v>
      </c>
      <c r="B3927" s="1" t="s">
        <v>3922</v>
      </c>
      <c r="C3927" s="1" t="s">
        <v>8033</v>
      </c>
      <c r="D3927" s="3">
        <v>150</v>
      </c>
      <c r="E3927" s="4">
        <v>169394.6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112930</v>
      </c>
      <c r="P3927">
        <f t="shared" si="245"/>
        <v>56464.87</v>
      </c>
      <c r="Q3927" s="12" t="s">
        <v>8315</v>
      </c>
      <c r="R3927" t="s">
        <v>8316</v>
      </c>
      <c r="S3927" s="14">
        <f t="shared" si="246"/>
        <v>41820.870821759258</v>
      </c>
      <c r="T3927" s="14">
        <f t="shared" si="247"/>
        <v>41850.870821759258</v>
      </c>
    </row>
    <row r="3928" spans="1:20" ht="45" hidden="1" x14ac:dyDescent="0.25">
      <c r="A3928" s="10">
        <v>3926</v>
      </c>
      <c r="B3928" s="1" t="s">
        <v>3923</v>
      </c>
      <c r="C3928" s="1" t="s">
        <v>8034</v>
      </c>
      <c r="D3928" s="3">
        <v>5000</v>
      </c>
      <c r="E3928" s="4">
        <v>2000.66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40</v>
      </c>
      <c r="P3928">
        <f t="shared" si="245"/>
        <v>2000.66</v>
      </c>
      <c r="Q3928" s="12" t="s">
        <v>8315</v>
      </c>
      <c r="R3928" t="s">
        <v>8316</v>
      </c>
      <c r="S3928" s="14">
        <f t="shared" si="246"/>
        <v>41970.085046296299</v>
      </c>
      <c r="T3928" s="14">
        <f t="shared" si="247"/>
        <v>42000.085046296299</v>
      </c>
    </row>
    <row r="3929" spans="1:20" ht="60" hidden="1" x14ac:dyDescent="0.25">
      <c r="A3929" s="10">
        <v>3927</v>
      </c>
      <c r="B3929" s="1" t="s">
        <v>3924</v>
      </c>
      <c r="C3929" s="1" t="s">
        <v>8035</v>
      </c>
      <c r="D3929" s="3">
        <v>2500</v>
      </c>
      <c r="E3929" s="4">
        <v>4940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198</v>
      </c>
      <c r="P3929">
        <f t="shared" si="245"/>
        <v>2470</v>
      </c>
      <c r="Q3929" s="12" t="s">
        <v>8315</v>
      </c>
      <c r="R3929" t="s">
        <v>8316</v>
      </c>
      <c r="S3929" s="14">
        <f t="shared" si="246"/>
        <v>41830.267407407409</v>
      </c>
      <c r="T3929" s="14">
        <f t="shared" si="247"/>
        <v>41860.267407407409</v>
      </c>
    </row>
    <row r="3930" spans="1:20" ht="60" hidden="1" x14ac:dyDescent="0.25">
      <c r="A3930" s="10">
        <v>3928</v>
      </c>
      <c r="B3930" s="1" t="s">
        <v>3925</v>
      </c>
      <c r="C3930" s="1" t="s">
        <v>8036</v>
      </c>
      <c r="D3930" s="3">
        <v>5000</v>
      </c>
      <c r="E3930" s="4">
        <v>2001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40</v>
      </c>
      <c r="P3930">
        <f t="shared" si="245"/>
        <v>285.86</v>
      </c>
      <c r="Q3930" s="12" t="s">
        <v>8315</v>
      </c>
      <c r="R3930" t="s">
        <v>8316</v>
      </c>
      <c r="S3930" s="14">
        <f t="shared" si="246"/>
        <v>42265.683182870373</v>
      </c>
      <c r="T3930" s="14">
        <f t="shared" si="247"/>
        <v>42293.207638888889</v>
      </c>
    </row>
    <row r="3931" spans="1:20" ht="60" hidden="1" x14ac:dyDescent="0.25">
      <c r="A3931" s="10">
        <v>3929</v>
      </c>
      <c r="B3931" s="1" t="s">
        <v>3926</v>
      </c>
      <c r="C3931" s="1" t="s">
        <v>8037</v>
      </c>
      <c r="D3931" s="3">
        <v>20000</v>
      </c>
      <c r="E3931" s="4">
        <v>82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0</v>
      </c>
      <c r="P3931">
        <f t="shared" si="245"/>
        <v>5.86</v>
      </c>
      <c r="Q3931" s="12" t="s">
        <v>8315</v>
      </c>
      <c r="R3931" t="s">
        <v>8316</v>
      </c>
      <c r="S3931" s="14">
        <f t="shared" si="246"/>
        <v>42601.827141203699</v>
      </c>
      <c r="T3931" s="14">
        <f t="shared" si="247"/>
        <v>42631.827141203699</v>
      </c>
    </row>
    <row r="3932" spans="1:20" ht="60" hidden="1" x14ac:dyDescent="0.25">
      <c r="A3932" s="10">
        <v>3930</v>
      </c>
      <c r="B3932" s="1" t="s">
        <v>3927</v>
      </c>
      <c r="C3932" s="1" t="s">
        <v>8038</v>
      </c>
      <c r="D3932" s="3">
        <v>10000</v>
      </c>
      <c r="E3932" s="4">
        <v>570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6</v>
      </c>
      <c r="P3932">
        <f t="shared" si="245"/>
        <v>0</v>
      </c>
      <c r="Q3932" s="12" t="s">
        <v>8315</v>
      </c>
      <c r="R3932" t="s">
        <v>8316</v>
      </c>
      <c r="S3932" s="14">
        <f t="shared" si="246"/>
        <v>42433.338749999995</v>
      </c>
      <c r="T3932" s="14">
        <f t="shared" si="247"/>
        <v>42461.25</v>
      </c>
    </row>
    <row r="3933" spans="1:20" ht="60" hidden="1" x14ac:dyDescent="0.25">
      <c r="A3933" s="10">
        <v>3931</v>
      </c>
      <c r="B3933" s="1" t="s">
        <v>3928</v>
      </c>
      <c r="C3933" s="1" t="s">
        <v>8039</v>
      </c>
      <c r="D3933" s="3">
        <v>8000</v>
      </c>
      <c r="E3933" s="4">
        <v>805.07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10</v>
      </c>
      <c r="P3933">
        <f t="shared" si="245"/>
        <v>0</v>
      </c>
      <c r="Q3933" s="12" t="s">
        <v>8315</v>
      </c>
      <c r="R3933" t="s">
        <v>8316</v>
      </c>
      <c r="S3933" s="14">
        <f t="shared" si="246"/>
        <v>42228.151701388888</v>
      </c>
      <c r="T3933" s="14">
        <f t="shared" si="247"/>
        <v>42253.151701388888</v>
      </c>
    </row>
    <row r="3934" spans="1:20" ht="60" hidden="1" x14ac:dyDescent="0.25">
      <c r="A3934" s="10">
        <v>3932</v>
      </c>
      <c r="B3934" s="1" t="s">
        <v>3929</v>
      </c>
      <c r="C3934" s="1" t="s">
        <v>8040</v>
      </c>
      <c r="D3934" s="3">
        <v>12000</v>
      </c>
      <c r="E3934" s="4">
        <v>285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2</v>
      </c>
      <c r="P3934">
        <f t="shared" si="245"/>
        <v>285</v>
      </c>
      <c r="Q3934" s="12" t="s">
        <v>8315</v>
      </c>
      <c r="R3934" t="s">
        <v>8316</v>
      </c>
      <c r="S3934" s="14">
        <f t="shared" si="246"/>
        <v>42415.168564814812</v>
      </c>
      <c r="T3934" s="14">
        <f t="shared" si="247"/>
        <v>42445.126898148148</v>
      </c>
    </row>
    <row r="3935" spans="1:20" ht="60" hidden="1" x14ac:dyDescent="0.25">
      <c r="A3935" s="10">
        <v>3933</v>
      </c>
      <c r="B3935" s="1" t="s">
        <v>3930</v>
      </c>
      <c r="C3935" s="1" t="s">
        <v>8041</v>
      </c>
      <c r="D3935" s="3">
        <v>7000</v>
      </c>
      <c r="E3935" s="4">
        <v>1001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14</v>
      </c>
      <c r="P3935">
        <f t="shared" si="245"/>
        <v>83.42</v>
      </c>
      <c r="Q3935" s="12" t="s">
        <v>8315</v>
      </c>
      <c r="R3935" t="s">
        <v>8316</v>
      </c>
      <c r="S3935" s="14">
        <f t="shared" si="246"/>
        <v>42538.968310185184</v>
      </c>
      <c r="T3935" s="14">
        <f t="shared" si="247"/>
        <v>42568.029861111107</v>
      </c>
    </row>
    <row r="3936" spans="1:20" ht="45" hidden="1" x14ac:dyDescent="0.25">
      <c r="A3936" s="10">
        <v>3934</v>
      </c>
      <c r="B3936" s="1" t="s">
        <v>3931</v>
      </c>
      <c r="C3936" s="1" t="s">
        <v>8042</v>
      </c>
      <c r="D3936" s="3">
        <v>5000</v>
      </c>
      <c r="E3936" s="4">
        <v>2001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40</v>
      </c>
      <c r="P3936">
        <f t="shared" si="245"/>
        <v>166.75</v>
      </c>
      <c r="Q3936" s="12" t="s">
        <v>8315</v>
      </c>
      <c r="R3936" t="s">
        <v>8316</v>
      </c>
      <c r="S3936" s="14">
        <f t="shared" si="246"/>
        <v>42233.671747685185</v>
      </c>
      <c r="T3936" s="14">
        <f t="shared" si="247"/>
        <v>42278.541666666672</v>
      </c>
    </row>
    <row r="3937" spans="1:20" ht="60" hidden="1" x14ac:dyDescent="0.25">
      <c r="A3937" s="10">
        <v>3935</v>
      </c>
      <c r="B3937" s="1" t="s">
        <v>3932</v>
      </c>
      <c r="C3937" s="1" t="s">
        <v>8043</v>
      </c>
      <c r="D3937" s="3">
        <v>3000</v>
      </c>
      <c r="E3937" s="4">
        <v>3540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118</v>
      </c>
      <c r="P3937">
        <f t="shared" si="245"/>
        <v>153.91</v>
      </c>
      <c r="Q3937" s="12" t="s">
        <v>8315</v>
      </c>
      <c r="R3937" t="s">
        <v>8316</v>
      </c>
      <c r="S3937" s="14">
        <f t="shared" si="246"/>
        <v>42221.656782407401</v>
      </c>
      <c r="T3937" s="14">
        <f t="shared" si="247"/>
        <v>42281.656782407401</v>
      </c>
    </row>
    <row r="3938" spans="1:20" ht="60" hidden="1" x14ac:dyDescent="0.25">
      <c r="A3938" s="10">
        <v>3936</v>
      </c>
      <c r="B3938" s="1" t="s">
        <v>3933</v>
      </c>
      <c r="C3938" s="1" t="s">
        <v>8044</v>
      </c>
      <c r="D3938" s="3">
        <v>20000</v>
      </c>
      <c r="E3938" s="4">
        <v>82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2" t="s">
        <v>8315</v>
      </c>
      <c r="R3938" t="s">
        <v>8316</v>
      </c>
      <c r="S3938" s="14">
        <f t="shared" si="246"/>
        <v>42675.262962962966</v>
      </c>
      <c r="T3938" s="14">
        <f t="shared" si="247"/>
        <v>42705.304629629631</v>
      </c>
    </row>
    <row r="3939" spans="1:20" ht="45" hidden="1" x14ac:dyDescent="0.25">
      <c r="A3939" s="10">
        <v>3937</v>
      </c>
      <c r="B3939" s="1" t="s">
        <v>3934</v>
      </c>
      <c r="C3939" s="1" t="s">
        <v>8045</v>
      </c>
      <c r="D3939" s="3">
        <v>2885</v>
      </c>
      <c r="E3939" s="4">
        <v>3700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128</v>
      </c>
      <c r="P3939">
        <f t="shared" si="245"/>
        <v>370</v>
      </c>
      <c r="Q3939" s="12" t="s">
        <v>8315</v>
      </c>
      <c r="R3939" t="s">
        <v>8316</v>
      </c>
      <c r="S3939" s="14">
        <f t="shared" si="246"/>
        <v>42534.631481481483</v>
      </c>
      <c r="T3939" s="14">
        <f t="shared" si="247"/>
        <v>42562.631481481483</v>
      </c>
    </row>
    <row r="3940" spans="1:20" ht="60" hidden="1" x14ac:dyDescent="0.25">
      <c r="A3940" s="10">
        <v>3938</v>
      </c>
      <c r="B3940" s="1" t="s">
        <v>3935</v>
      </c>
      <c r="C3940" s="1" t="s">
        <v>8046</v>
      </c>
      <c r="D3940" s="3">
        <v>3255</v>
      </c>
      <c r="E3940" s="4">
        <v>2864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88</v>
      </c>
      <c r="P3940">
        <f t="shared" si="245"/>
        <v>572.79999999999995</v>
      </c>
      <c r="Q3940" s="12" t="s">
        <v>8315</v>
      </c>
      <c r="R3940" t="s">
        <v>8316</v>
      </c>
      <c r="S3940" s="14">
        <f t="shared" si="246"/>
        <v>42151.905717592599</v>
      </c>
      <c r="T3940" s="14">
        <f t="shared" si="247"/>
        <v>42182.905717592599</v>
      </c>
    </row>
    <row r="3941" spans="1:20" ht="60" hidden="1" x14ac:dyDescent="0.25">
      <c r="A3941" s="10">
        <v>3939</v>
      </c>
      <c r="B3941" s="1" t="s">
        <v>3936</v>
      </c>
      <c r="C3941" s="1" t="s">
        <v>8047</v>
      </c>
      <c r="D3941" s="3">
        <v>5000</v>
      </c>
      <c r="E3941" s="4">
        <v>2002.22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40</v>
      </c>
      <c r="P3941">
        <f t="shared" si="245"/>
        <v>2002.22</v>
      </c>
      <c r="Q3941" s="12" t="s">
        <v>8315</v>
      </c>
      <c r="R3941" t="s">
        <v>8316</v>
      </c>
      <c r="S3941" s="14">
        <f t="shared" si="246"/>
        <v>41915.400219907409</v>
      </c>
      <c r="T3941" s="14">
        <f t="shared" si="247"/>
        <v>41919.1875</v>
      </c>
    </row>
    <row r="3942" spans="1:20" ht="60" hidden="1" x14ac:dyDescent="0.25">
      <c r="A3942" s="10">
        <v>3940</v>
      </c>
      <c r="B3942" s="1" t="s">
        <v>3937</v>
      </c>
      <c r="C3942" s="1" t="s">
        <v>8048</v>
      </c>
      <c r="D3942" s="3">
        <v>5000</v>
      </c>
      <c r="E3942" s="4">
        <v>2004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40</v>
      </c>
      <c r="P3942">
        <f t="shared" si="245"/>
        <v>1002</v>
      </c>
      <c r="Q3942" s="12" t="s">
        <v>8315</v>
      </c>
      <c r="R3942" t="s">
        <v>8316</v>
      </c>
      <c r="S3942" s="14">
        <f t="shared" si="246"/>
        <v>41961.492488425924</v>
      </c>
      <c r="T3942" s="14">
        <f t="shared" si="247"/>
        <v>42006.492488425924</v>
      </c>
    </row>
    <row r="3943" spans="1:20" ht="75" hidden="1" x14ac:dyDescent="0.25">
      <c r="A3943" s="10">
        <v>3941</v>
      </c>
      <c r="B3943" s="1" t="s">
        <v>3938</v>
      </c>
      <c r="C3943" s="1" t="s">
        <v>8049</v>
      </c>
      <c r="D3943" s="3">
        <v>5500</v>
      </c>
      <c r="E3943" s="4">
        <v>1273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23</v>
      </c>
      <c r="P3943">
        <f t="shared" si="245"/>
        <v>636.5</v>
      </c>
      <c r="Q3943" s="12" t="s">
        <v>8315</v>
      </c>
      <c r="R3943" t="s">
        <v>8316</v>
      </c>
      <c r="S3943" s="14">
        <f t="shared" si="246"/>
        <v>41940.587233796294</v>
      </c>
      <c r="T3943" s="14">
        <f t="shared" si="247"/>
        <v>41968.041666666672</v>
      </c>
    </row>
    <row r="3944" spans="1:20" ht="45" hidden="1" x14ac:dyDescent="0.25">
      <c r="A3944" s="10">
        <v>3942</v>
      </c>
      <c r="B3944" s="1" t="s">
        <v>3939</v>
      </c>
      <c r="C3944" s="1" t="s">
        <v>8050</v>
      </c>
      <c r="D3944" s="3">
        <v>1200</v>
      </c>
      <c r="E3944" s="4">
        <v>10680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890</v>
      </c>
      <c r="P3944">
        <f t="shared" si="245"/>
        <v>0</v>
      </c>
      <c r="Q3944" s="12" t="s">
        <v>8315</v>
      </c>
      <c r="R3944" t="s">
        <v>8316</v>
      </c>
      <c r="S3944" s="14">
        <f t="shared" si="246"/>
        <v>42111.904097222221</v>
      </c>
      <c r="T3944" s="14">
        <f t="shared" si="247"/>
        <v>42171.904097222221</v>
      </c>
    </row>
    <row r="3945" spans="1:20" ht="45" hidden="1" x14ac:dyDescent="0.25">
      <c r="A3945" s="10">
        <v>3943</v>
      </c>
      <c r="B3945" s="1" t="s">
        <v>3940</v>
      </c>
      <c r="C3945" s="1" t="s">
        <v>8051</v>
      </c>
      <c r="D3945" s="3">
        <v>5000</v>
      </c>
      <c r="E3945" s="4">
        <v>2004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40</v>
      </c>
      <c r="P3945">
        <f t="shared" si="245"/>
        <v>154.15</v>
      </c>
      <c r="Q3945" s="12" t="s">
        <v>8315</v>
      </c>
      <c r="R3945" t="s">
        <v>8316</v>
      </c>
      <c r="S3945" s="14">
        <f t="shared" si="246"/>
        <v>42279.778564814813</v>
      </c>
      <c r="T3945" s="14">
        <f t="shared" si="247"/>
        <v>42310.701388888891</v>
      </c>
    </row>
    <row r="3946" spans="1:20" ht="60" hidden="1" x14ac:dyDescent="0.25">
      <c r="A3946" s="10">
        <v>3944</v>
      </c>
      <c r="B3946" s="1" t="s">
        <v>3941</v>
      </c>
      <c r="C3946" s="1" t="s">
        <v>8052</v>
      </c>
      <c r="D3946" s="3">
        <v>5000</v>
      </c>
      <c r="E3946" s="4">
        <v>2005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40</v>
      </c>
      <c r="P3946">
        <f t="shared" si="245"/>
        <v>0</v>
      </c>
      <c r="Q3946" s="12" t="s">
        <v>8315</v>
      </c>
      <c r="R3946" t="s">
        <v>8316</v>
      </c>
      <c r="S3946" s="14">
        <f t="shared" si="246"/>
        <v>42213.662905092591</v>
      </c>
      <c r="T3946" s="14">
        <f t="shared" si="247"/>
        <v>42243.662905092591</v>
      </c>
    </row>
    <row r="3947" spans="1:20" ht="60" hidden="1" x14ac:dyDescent="0.25">
      <c r="A3947" s="10">
        <v>3945</v>
      </c>
      <c r="B3947" s="1" t="s">
        <v>3942</v>
      </c>
      <c r="C3947" s="1" t="s">
        <v>8053</v>
      </c>
      <c r="D3947" s="3">
        <v>2000</v>
      </c>
      <c r="E3947" s="4">
        <v>6565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328</v>
      </c>
      <c r="P3947">
        <f t="shared" si="245"/>
        <v>6565</v>
      </c>
      <c r="Q3947" s="12" t="s">
        <v>8315</v>
      </c>
      <c r="R3947" t="s">
        <v>8316</v>
      </c>
      <c r="S3947" s="14">
        <f t="shared" si="246"/>
        <v>42109.801712962959</v>
      </c>
      <c r="T3947" s="14">
        <f t="shared" si="247"/>
        <v>42139.801712962959</v>
      </c>
    </row>
    <row r="3948" spans="1:20" ht="30" hidden="1" x14ac:dyDescent="0.25">
      <c r="A3948" s="10">
        <v>3946</v>
      </c>
      <c r="B3948" s="1" t="s">
        <v>3943</v>
      </c>
      <c r="C3948" s="1" t="s">
        <v>8054</v>
      </c>
      <c r="D3948" s="3">
        <v>6000</v>
      </c>
      <c r="E3948" s="4">
        <v>1175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20</v>
      </c>
      <c r="P3948">
        <f t="shared" si="245"/>
        <v>235</v>
      </c>
      <c r="Q3948" s="12" t="s">
        <v>8315</v>
      </c>
      <c r="R3948" t="s">
        <v>8316</v>
      </c>
      <c r="S3948" s="14">
        <f t="shared" si="246"/>
        <v>42031.833587962959</v>
      </c>
      <c r="T3948" s="14">
        <f t="shared" si="247"/>
        <v>42063.333333333328</v>
      </c>
    </row>
    <row r="3949" spans="1:20" ht="60" hidden="1" x14ac:dyDescent="0.25">
      <c r="A3949" s="10">
        <v>3947</v>
      </c>
      <c r="B3949" s="1" t="s">
        <v>3944</v>
      </c>
      <c r="C3949" s="1" t="s">
        <v>8055</v>
      </c>
      <c r="D3949" s="3">
        <v>3000</v>
      </c>
      <c r="E3949" s="4">
        <v>3550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118</v>
      </c>
      <c r="P3949">
        <f t="shared" si="245"/>
        <v>1775</v>
      </c>
      <c r="Q3949" s="12" t="s">
        <v>8315</v>
      </c>
      <c r="R3949" t="s">
        <v>8316</v>
      </c>
      <c r="S3949" s="14">
        <f t="shared" si="246"/>
        <v>42615.142870370371</v>
      </c>
      <c r="T3949" s="14">
        <f t="shared" si="247"/>
        <v>42645.142870370371</v>
      </c>
    </row>
    <row r="3950" spans="1:20" ht="60" hidden="1" x14ac:dyDescent="0.25">
      <c r="A3950" s="10">
        <v>3948</v>
      </c>
      <c r="B3950" s="1" t="s">
        <v>3945</v>
      </c>
      <c r="C3950" s="1" t="s">
        <v>8056</v>
      </c>
      <c r="D3950" s="3">
        <v>30000</v>
      </c>
      <c r="E3950" s="4">
        <v>19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2" t="s">
        <v>8315</v>
      </c>
      <c r="R3950" t="s">
        <v>8316</v>
      </c>
      <c r="S3950" s="14">
        <f t="shared" si="246"/>
        <v>41829.325497685182</v>
      </c>
      <c r="T3950" s="14">
        <f t="shared" si="247"/>
        <v>41889.325497685182</v>
      </c>
    </row>
    <row r="3951" spans="1:20" ht="60" hidden="1" x14ac:dyDescent="0.25">
      <c r="A3951" s="10">
        <v>3949</v>
      </c>
      <c r="B3951" s="1" t="s">
        <v>3946</v>
      </c>
      <c r="C3951" s="1" t="s">
        <v>8057</v>
      </c>
      <c r="D3951" s="3">
        <v>10000</v>
      </c>
      <c r="E3951" s="4">
        <v>570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6</v>
      </c>
      <c r="P3951">
        <f t="shared" si="245"/>
        <v>17.809999999999999</v>
      </c>
      <c r="Q3951" s="12" t="s">
        <v>8315</v>
      </c>
      <c r="R3951" t="s">
        <v>8316</v>
      </c>
      <c r="S3951" s="14">
        <f t="shared" si="246"/>
        <v>42016.120613425926</v>
      </c>
      <c r="T3951" s="14">
        <f t="shared" si="247"/>
        <v>42046.120613425926</v>
      </c>
    </row>
    <row r="3952" spans="1:20" ht="60" hidden="1" x14ac:dyDescent="0.25">
      <c r="A3952" s="10">
        <v>3950</v>
      </c>
      <c r="B3952" s="1" t="s">
        <v>3947</v>
      </c>
      <c r="C3952" s="1" t="s">
        <v>8058</v>
      </c>
      <c r="D3952" s="3">
        <v>4000</v>
      </c>
      <c r="E3952" s="4">
        <v>2424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61</v>
      </c>
      <c r="P3952">
        <f t="shared" si="245"/>
        <v>2424</v>
      </c>
      <c r="Q3952" s="12" t="s">
        <v>8315</v>
      </c>
      <c r="R3952" t="s">
        <v>8316</v>
      </c>
      <c r="S3952" s="14">
        <f t="shared" si="246"/>
        <v>42439.702314814815</v>
      </c>
      <c r="T3952" s="14">
        <f t="shared" si="247"/>
        <v>42468.774305555555</v>
      </c>
    </row>
    <row r="3953" spans="1:20" ht="60" hidden="1" x14ac:dyDescent="0.25">
      <c r="A3953" s="10">
        <v>3951</v>
      </c>
      <c r="B3953" s="1" t="s">
        <v>3948</v>
      </c>
      <c r="C3953" s="1" t="s">
        <v>6961</v>
      </c>
      <c r="D3953" s="3">
        <v>200000</v>
      </c>
      <c r="E3953" s="4">
        <v>0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0</v>
      </c>
      <c r="Q3953" s="12" t="s">
        <v>8315</v>
      </c>
      <c r="R3953" t="s">
        <v>8316</v>
      </c>
      <c r="S3953" s="14">
        <f t="shared" si="246"/>
        <v>42433.825717592597</v>
      </c>
      <c r="T3953" s="14">
        <f t="shared" si="247"/>
        <v>42493.784050925926</v>
      </c>
    </row>
    <row r="3954" spans="1:20" ht="60" hidden="1" x14ac:dyDescent="0.25">
      <c r="A3954" s="10">
        <v>3952</v>
      </c>
      <c r="B3954" s="1" t="s">
        <v>3949</v>
      </c>
      <c r="C3954" s="1" t="s">
        <v>8059</v>
      </c>
      <c r="D3954" s="3">
        <v>26000</v>
      </c>
      <c r="E3954" s="4">
        <v>24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24</v>
      </c>
      <c r="Q3954" s="12" t="s">
        <v>8315</v>
      </c>
      <c r="R3954" t="s">
        <v>8316</v>
      </c>
      <c r="S3954" s="14">
        <f t="shared" si="246"/>
        <v>42243.790393518517</v>
      </c>
      <c r="T3954" s="14">
        <f t="shared" si="247"/>
        <v>42303.790393518517</v>
      </c>
    </row>
    <row r="3955" spans="1:20" ht="45" hidden="1" x14ac:dyDescent="0.25">
      <c r="A3955" s="10">
        <v>3953</v>
      </c>
      <c r="B3955" s="1" t="s">
        <v>3950</v>
      </c>
      <c r="C3955" s="1" t="s">
        <v>8060</v>
      </c>
      <c r="D3955" s="3">
        <v>17600</v>
      </c>
      <c r="E3955" s="4">
        <v>100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1</v>
      </c>
      <c r="P3955">
        <f t="shared" si="245"/>
        <v>0</v>
      </c>
      <c r="Q3955" s="12" t="s">
        <v>8315</v>
      </c>
      <c r="R3955" t="s">
        <v>8316</v>
      </c>
      <c r="S3955" s="14">
        <f t="shared" si="246"/>
        <v>42550.048449074078</v>
      </c>
      <c r="T3955" s="14">
        <f t="shared" si="247"/>
        <v>42580.978472222225</v>
      </c>
    </row>
    <row r="3956" spans="1:20" ht="60" hidden="1" x14ac:dyDescent="0.25">
      <c r="A3956" s="10">
        <v>3954</v>
      </c>
      <c r="B3956" s="1" t="s">
        <v>3951</v>
      </c>
      <c r="C3956" s="1" t="s">
        <v>8061</v>
      </c>
      <c r="D3956" s="3">
        <v>25000</v>
      </c>
      <c r="E3956" s="4">
        <v>45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2" t="s">
        <v>8315</v>
      </c>
      <c r="R3956" t="s">
        <v>8316</v>
      </c>
      <c r="S3956" s="14">
        <f t="shared" si="246"/>
        <v>41774.651203703703</v>
      </c>
      <c r="T3956" s="14">
        <f t="shared" si="247"/>
        <v>41834.651203703703</v>
      </c>
    </row>
    <row r="3957" spans="1:20" ht="60" hidden="1" x14ac:dyDescent="0.25">
      <c r="A3957" s="10">
        <v>3955</v>
      </c>
      <c r="B3957" s="1" t="s">
        <v>3952</v>
      </c>
      <c r="C3957" s="1" t="s">
        <v>8062</v>
      </c>
      <c r="D3957" s="3">
        <v>1750</v>
      </c>
      <c r="E3957" s="4">
        <v>7326.88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419</v>
      </c>
      <c r="P3957">
        <f t="shared" si="245"/>
        <v>915.86</v>
      </c>
      <c r="Q3957" s="12" t="s">
        <v>8315</v>
      </c>
      <c r="R3957" t="s">
        <v>8316</v>
      </c>
      <c r="S3957" s="14">
        <f t="shared" si="246"/>
        <v>42306.848854166667</v>
      </c>
      <c r="T3957" s="14">
        <f t="shared" si="247"/>
        <v>42336.890520833331</v>
      </c>
    </row>
    <row r="3958" spans="1:20" ht="60" hidden="1" x14ac:dyDescent="0.25">
      <c r="A3958" s="10">
        <v>3956</v>
      </c>
      <c r="B3958" s="1" t="s">
        <v>3953</v>
      </c>
      <c r="C3958" s="1" t="s">
        <v>8063</v>
      </c>
      <c r="D3958" s="3">
        <v>5500</v>
      </c>
      <c r="E3958" s="4">
        <v>1273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23</v>
      </c>
      <c r="P3958">
        <f t="shared" si="245"/>
        <v>0</v>
      </c>
      <c r="Q3958" s="12" t="s">
        <v>8315</v>
      </c>
      <c r="R3958" t="s">
        <v>8316</v>
      </c>
      <c r="S3958" s="14">
        <f t="shared" si="246"/>
        <v>42457.932025462964</v>
      </c>
      <c r="T3958" s="14">
        <f t="shared" si="247"/>
        <v>42485.013888888891</v>
      </c>
    </row>
    <row r="3959" spans="1:20" ht="45" hidden="1" x14ac:dyDescent="0.25">
      <c r="A3959" s="10">
        <v>3957</v>
      </c>
      <c r="B3959" s="1" t="s">
        <v>3954</v>
      </c>
      <c r="C3959" s="1" t="s">
        <v>8064</v>
      </c>
      <c r="D3959" s="3">
        <v>28000</v>
      </c>
      <c r="E3959" s="4">
        <v>21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21</v>
      </c>
      <c r="Q3959" s="12" t="s">
        <v>8315</v>
      </c>
      <c r="R3959" t="s">
        <v>8316</v>
      </c>
      <c r="S3959" s="14">
        <f t="shared" si="246"/>
        <v>42513.976319444439</v>
      </c>
      <c r="T3959" s="14">
        <f t="shared" si="247"/>
        <v>42559.976319444439</v>
      </c>
    </row>
    <row r="3960" spans="1:20" ht="60" hidden="1" x14ac:dyDescent="0.25">
      <c r="A3960" s="10">
        <v>3958</v>
      </c>
      <c r="B3960" s="1" t="s">
        <v>3955</v>
      </c>
      <c r="C3960" s="1" t="s">
        <v>8065</v>
      </c>
      <c r="D3960" s="3">
        <v>2000</v>
      </c>
      <c r="E3960" s="4">
        <v>6592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330</v>
      </c>
      <c r="P3960">
        <f t="shared" si="245"/>
        <v>412</v>
      </c>
      <c r="Q3960" s="12" t="s">
        <v>8315</v>
      </c>
      <c r="R3960" t="s">
        <v>8316</v>
      </c>
      <c r="S3960" s="14">
        <f t="shared" si="246"/>
        <v>41816.950370370374</v>
      </c>
      <c r="T3960" s="14">
        <f t="shared" si="247"/>
        <v>41853.583333333336</v>
      </c>
    </row>
    <row r="3961" spans="1:20" ht="60" hidden="1" x14ac:dyDescent="0.25">
      <c r="A3961" s="10">
        <v>3959</v>
      </c>
      <c r="B3961" s="1" t="s">
        <v>3956</v>
      </c>
      <c r="C3961" s="1" t="s">
        <v>8066</v>
      </c>
      <c r="D3961" s="3">
        <v>1200</v>
      </c>
      <c r="E3961" s="4">
        <v>10685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890</v>
      </c>
      <c r="P3961">
        <f t="shared" si="245"/>
        <v>890.42</v>
      </c>
      <c r="Q3961" s="12" t="s">
        <v>8315</v>
      </c>
      <c r="R3961" t="s">
        <v>8316</v>
      </c>
      <c r="S3961" s="14">
        <f t="shared" si="246"/>
        <v>41880.788842592592</v>
      </c>
      <c r="T3961" s="14">
        <f t="shared" si="247"/>
        <v>41910.788842592592</v>
      </c>
    </row>
    <row r="3962" spans="1:20" ht="60" hidden="1" x14ac:dyDescent="0.25">
      <c r="A3962" s="10">
        <v>3960</v>
      </c>
      <c r="B3962" s="1" t="s">
        <v>3957</v>
      </c>
      <c r="C3962" s="1" t="s">
        <v>8067</v>
      </c>
      <c r="D3962" s="3">
        <v>3000</v>
      </c>
      <c r="E3962" s="4">
        <v>3550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118</v>
      </c>
      <c r="P3962">
        <f t="shared" si="245"/>
        <v>887.5</v>
      </c>
      <c r="Q3962" s="12" t="s">
        <v>8315</v>
      </c>
      <c r="R3962" t="s">
        <v>8316</v>
      </c>
      <c r="S3962" s="14">
        <f t="shared" si="246"/>
        <v>42342.845555555556</v>
      </c>
      <c r="T3962" s="14">
        <f t="shared" si="247"/>
        <v>42372.845555555556</v>
      </c>
    </row>
    <row r="3963" spans="1:20" ht="60" hidden="1" x14ac:dyDescent="0.25">
      <c r="A3963" s="10">
        <v>3961</v>
      </c>
      <c r="B3963" s="1" t="s">
        <v>3958</v>
      </c>
      <c r="C3963" s="1" t="s">
        <v>8068</v>
      </c>
      <c r="D3963" s="3">
        <v>5000</v>
      </c>
      <c r="E3963" s="4">
        <v>2005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40</v>
      </c>
      <c r="P3963">
        <f t="shared" si="245"/>
        <v>1002.5</v>
      </c>
      <c r="Q3963" s="12" t="s">
        <v>8315</v>
      </c>
      <c r="R3963" t="s">
        <v>8316</v>
      </c>
      <c r="S3963" s="14">
        <f t="shared" si="246"/>
        <v>41745.891319444447</v>
      </c>
      <c r="T3963" s="14">
        <f t="shared" si="247"/>
        <v>41767.891319444447</v>
      </c>
    </row>
    <row r="3964" spans="1:20" ht="60" hidden="1" x14ac:dyDescent="0.25">
      <c r="A3964" s="10">
        <v>3962</v>
      </c>
      <c r="B3964" s="1" t="s">
        <v>3959</v>
      </c>
      <c r="C3964" s="1" t="s">
        <v>8069</v>
      </c>
      <c r="D3964" s="3">
        <v>1400</v>
      </c>
      <c r="E3964" s="4">
        <v>9801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700</v>
      </c>
      <c r="P3964">
        <f t="shared" si="245"/>
        <v>3267</v>
      </c>
      <c r="Q3964" s="12" t="s">
        <v>8315</v>
      </c>
      <c r="R3964" t="s">
        <v>8316</v>
      </c>
      <c r="S3964" s="14">
        <f t="shared" si="246"/>
        <v>42311.621458333335</v>
      </c>
      <c r="T3964" s="14">
        <f t="shared" si="247"/>
        <v>42336.621458333335</v>
      </c>
    </row>
    <row r="3965" spans="1:20" ht="60" hidden="1" x14ac:dyDescent="0.25">
      <c r="A3965" s="10">
        <v>3963</v>
      </c>
      <c r="B3965" s="1" t="s">
        <v>3960</v>
      </c>
      <c r="C3965" s="1" t="s">
        <v>8070</v>
      </c>
      <c r="D3965" s="3">
        <v>10000</v>
      </c>
      <c r="E3965" s="4">
        <v>570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6</v>
      </c>
      <c r="P3965">
        <f t="shared" si="245"/>
        <v>0</v>
      </c>
      <c r="Q3965" s="12" t="s">
        <v>8315</v>
      </c>
      <c r="R3965" t="s">
        <v>8316</v>
      </c>
      <c r="S3965" s="14">
        <f t="shared" si="246"/>
        <v>42296.154131944444</v>
      </c>
      <c r="T3965" s="14">
        <f t="shared" si="247"/>
        <v>42326.195798611108</v>
      </c>
    </row>
    <row r="3966" spans="1:20" ht="45" hidden="1" x14ac:dyDescent="0.25">
      <c r="A3966" s="10">
        <v>3964</v>
      </c>
      <c r="B3966" s="1" t="s">
        <v>3961</v>
      </c>
      <c r="C3966" s="1" t="s">
        <v>8071</v>
      </c>
      <c r="D3966" s="3">
        <v>2000</v>
      </c>
      <c r="E3966" s="4">
        <v>6610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331</v>
      </c>
      <c r="P3966">
        <f t="shared" si="245"/>
        <v>2203.33</v>
      </c>
      <c r="Q3966" s="12" t="s">
        <v>8315</v>
      </c>
      <c r="R3966" t="s">
        <v>8316</v>
      </c>
      <c r="S3966" s="14">
        <f t="shared" si="246"/>
        <v>42053.722060185188</v>
      </c>
      <c r="T3966" s="14">
        <f t="shared" si="247"/>
        <v>42113.680393518516</v>
      </c>
    </row>
    <row r="3967" spans="1:20" ht="60" hidden="1" x14ac:dyDescent="0.25">
      <c r="A3967" s="10">
        <v>3965</v>
      </c>
      <c r="B3967" s="1" t="s">
        <v>3962</v>
      </c>
      <c r="C3967" s="1" t="s">
        <v>8072</v>
      </c>
      <c r="D3967" s="3">
        <v>2000</v>
      </c>
      <c r="E3967" s="4">
        <v>6628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331</v>
      </c>
      <c r="P3967">
        <f t="shared" si="245"/>
        <v>1657</v>
      </c>
      <c r="Q3967" s="12" t="s">
        <v>8315</v>
      </c>
      <c r="R3967" t="s">
        <v>8316</v>
      </c>
      <c r="S3967" s="14">
        <f t="shared" si="246"/>
        <v>42414.235879629632</v>
      </c>
      <c r="T3967" s="14">
        <f t="shared" si="247"/>
        <v>42474.194212962961</v>
      </c>
    </row>
    <row r="3968" spans="1:20" ht="60" hidden="1" x14ac:dyDescent="0.25">
      <c r="A3968" s="10">
        <v>3966</v>
      </c>
      <c r="B3968" s="1" t="s">
        <v>3963</v>
      </c>
      <c r="C3968" s="1" t="s">
        <v>8073</v>
      </c>
      <c r="D3968" s="3">
        <v>7500</v>
      </c>
      <c r="E3968" s="4">
        <v>905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12</v>
      </c>
      <c r="P3968">
        <f t="shared" si="245"/>
        <v>452.5</v>
      </c>
      <c r="Q3968" s="12" t="s">
        <v>8315</v>
      </c>
      <c r="R3968" t="s">
        <v>8316</v>
      </c>
      <c r="S3968" s="14">
        <f t="shared" si="246"/>
        <v>41801.711550925924</v>
      </c>
      <c r="T3968" s="14">
        <f t="shared" si="247"/>
        <v>41844.124305555553</v>
      </c>
    </row>
    <row r="3969" spans="1:20" ht="60" hidden="1" x14ac:dyDescent="0.25">
      <c r="A3969" s="10">
        <v>3967</v>
      </c>
      <c r="B3969" s="1" t="s">
        <v>3964</v>
      </c>
      <c r="C3969" s="1" t="s">
        <v>8074</v>
      </c>
      <c r="D3969" s="3">
        <v>1700</v>
      </c>
      <c r="E3969" s="4">
        <v>7383.01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434</v>
      </c>
      <c r="P3969">
        <f t="shared" si="245"/>
        <v>738.3</v>
      </c>
      <c r="Q3969" s="12" t="s">
        <v>8315</v>
      </c>
      <c r="R3969" t="s">
        <v>8316</v>
      </c>
      <c r="S3969" s="14">
        <f t="shared" si="246"/>
        <v>42770.290590277778</v>
      </c>
      <c r="T3969" s="14">
        <f t="shared" si="247"/>
        <v>42800.290590277778</v>
      </c>
    </row>
    <row r="3970" spans="1:20" ht="45" hidden="1" x14ac:dyDescent="0.25">
      <c r="A3970" s="10">
        <v>3968</v>
      </c>
      <c r="B3970" s="1" t="s">
        <v>3965</v>
      </c>
      <c r="C3970" s="1" t="s">
        <v>8075</v>
      </c>
      <c r="D3970" s="3">
        <v>5000</v>
      </c>
      <c r="E3970" s="4">
        <v>2005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40</v>
      </c>
      <c r="P3970">
        <f t="shared" si="245"/>
        <v>182.27</v>
      </c>
      <c r="Q3970" s="12" t="s">
        <v>8315</v>
      </c>
      <c r="R3970" t="s">
        <v>8316</v>
      </c>
      <c r="S3970" s="14">
        <f t="shared" si="246"/>
        <v>42452.815659722226</v>
      </c>
      <c r="T3970" s="14">
        <f t="shared" si="247"/>
        <v>42512.815659722226</v>
      </c>
    </row>
    <row r="3971" spans="1:20" ht="60" hidden="1" x14ac:dyDescent="0.25">
      <c r="A3971" s="10">
        <v>3969</v>
      </c>
      <c r="B3971" s="1" t="s">
        <v>3966</v>
      </c>
      <c r="C3971" s="1" t="s">
        <v>8076</v>
      </c>
      <c r="D3971" s="3">
        <v>2825</v>
      </c>
      <c r="E3971" s="4">
        <v>3730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132</v>
      </c>
      <c r="P3971">
        <f t="shared" ref="P3971:P4034" si="249">IFERROR(ROUND(E3971/L3971,2),0)</f>
        <v>621.66999999999996</v>
      </c>
      <c r="Q3971" s="12" t="s">
        <v>8315</v>
      </c>
      <c r="R3971" t="s">
        <v>8316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60" hidden="1" x14ac:dyDescent="0.25">
      <c r="A3972" s="10">
        <v>3970</v>
      </c>
      <c r="B3972" s="1" t="s">
        <v>3967</v>
      </c>
      <c r="C3972" s="1" t="s">
        <v>8077</v>
      </c>
      <c r="D3972" s="3">
        <v>15000</v>
      </c>
      <c r="E3972" s="4">
        <v>200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1</v>
      </c>
      <c r="P3972">
        <f t="shared" si="249"/>
        <v>100</v>
      </c>
      <c r="Q3972" s="12" t="s">
        <v>8315</v>
      </c>
      <c r="R3972" t="s">
        <v>8316</v>
      </c>
      <c r="S3972" s="14">
        <f t="shared" si="250"/>
        <v>42447.863553240735</v>
      </c>
      <c r="T3972" s="14">
        <f t="shared" si="251"/>
        <v>42477.863553240735</v>
      </c>
    </row>
    <row r="3973" spans="1:20" ht="60" hidden="1" x14ac:dyDescent="0.25">
      <c r="A3973" s="10">
        <v>3971</v>
      </c>
      <c r="B3973" s="1" t="s">
        <v>3968</v>
      </c>
      <c r="C3973" s="1" t="s">
        <v>8078</v>
      </c>
      <c r="D3973" s="3">
        <v>14000</v>
      </c>
      <c r="E3973" s="4">
        <v>212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2</v>
      </c>
      <c r="P3973">
        <f t="shared" si="249"/>
        <v>35.33</v>
      </c>
      <c r="Q3973" s="12" t="s">
        <v>8315</v>
      </c>
      <c r="R3973" t="s">
        <v>8316</v>
      </c>
      <c r="S3973" s="14">
        <f t="shared" si="250"/>
        <v>41811.536180555559</v>
      </c>
      <c r="T3973" s="14">
        <f t="shared" si="251"/>
        <v>41841.536180555559</v>
      </c>
    </row>
    <row r="3974" spans="1:20" ht="45" hidden="1" x14ac:dyDescent="0.25">
      <c r="A3974" s="10">
        <v>3972</v>
      </c>
      <c r="B3974" s="1" t="s">
        <v>3969</v>
      </c>
      <c r="C3974" s="1" t="s">
        <v>8079</v>
      </c>
      <c r="D3974" s="3">
        <v>1000</v>
      </c>
      <c r="E3974" s="4">
        <v>16806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1681</v>
      </c>
      <c r="P3974">
        <f t="shared" si="249"/>
        <v>2100.75</v>
      </c>
      <c r="Q3974" s="12" t="s">
        <v>8315</v>
      </c>
      <c r="R3974" t="s">
        <v>8316</v>
      </c>
      <c r="S3974" s="14">
        <f t="shared" si="250"/>
        <v>41981.067523148144</v>
      </c>
      <c r="T3974" s="14">
        <f t="shared" si="251"/>
        <v>42041.067523148144</v>
      </c>
    </row>
    <row r="3975" spans="1:20" ht="60" hidden="1" x14ac:dyDescent="0.25">
      <c r="A3975" s="10">
        <v>3973</v>
      </c>
      <c r="B3975" s="1" t="s">
        <v>3970</v>
      </c>
      <c r="C3975" s="1" t="s">
        <v>8080</v>
      </c>
      <c r="D3975" s="3">
        <v>5000</v>
      </c>
      <c r="E3975" s="4">
        <v>2005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40</v>
      </c>
      <c r="P3975">
        <f t="shared" si="249"/>
        <v>54.19</v>
      </c>
      <c r="Q3975" s="12" t="s">
        <v>8315</v>
      </c>
      <c r="R3975" t="s">
        <v>8316</v>
      </c>
      <c r="S3975" s="14">
        <f t="shared" si="250"/>
        <v>42469.68414351852</v>
      </c>
      <c r="T3975" s="14">
        <f t="shared" si="251"/>
        <v>42499.166666666672</v>
      </c>
    </row>
    <row r="3976" spans="1:20" ht="60" hidden="1" x14ac:dyDescent="0.25">
      <c r="A3976" s="10">
        <v>3974</v>
      </c>
      <c r="B3976" s="1" t="s">
        <v>3971</v>
      </c>
      <c r="C3976" s="1" t="s">
        <v>8081</v>
      </c>
      <c r="D3976" s="3">
        <v>1000</v>
      </c>
      <c r="E3976" s="4">
        <v>16862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1686</v>
      </c>
      <c r="P3976">
        <f t="shared" si="249"/>
        <v>1532.91</v>
      </c>
      <c r="Q3976" s="12" t="s">
        <v>8315</v>
      </c>
      <c r="R3976" t="s">
        <v>8316</v>
      </c>
      <c r="S3976" s="14">
        <f t="shared" si="250"/>
        <v>42493.546851851846</v>
      </c>
      <c r="T3976" s="14">
        <f t="shared" si="251"/>
        <v>42523.546851851846</v>
      </c>
    </row>
    <row r="3977" spans="1:20" ht="60" hidden="1" x14ac:dyDescent="0.25">
      <c r="A3977" s="10">
        <v>3975</v>
      </c>
      <c r="B3977" s="1" t="s">
        <v>3972</v>
      </c>
      <c r="C3977" s="1" t="s">
        <v>8082</v>
      </c>
      <c r="D3977" s="3">
        <v>678</v>
      </c>
      <c r="E3977" s="4">
        <v>23948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3532</v>
      </c>
      <c r="P3977">
        <f t="shared" si="249"/>
        <v>0</v>
      </c>
      <c r="Q3977" s="12" t="s">
        <v>8315</v>
      </c>
      <c r="R3977" t="s">
        <v>8316</v>
      </c>
      <c r="S3977" s="14">
        <f t="shared" si="250"/>
        <v>42534.866875</v>
      </c>
      <c r="T3977" s="14">
        <f t="shared" si="251"/>
        <v>42564.866875</v>
      </c>
    </row>
    <row r="3978" spans="1:20" ht="60" hidden="1" x14ac:dyDescent="0.25">
      <c r="A3978" s="10">
        <v>3976</v>
      </c>
      <c r="B3978" s="1" t="s">
        <v>3973</v>
      </c>
      <c r="C3978" s="1" t="s">
        <v>8083</v>
      </c>
      <c r="D3978" s="3">
        <v>1300</v>
      </c>
      <c r="E3978" s="4">
        <v>10042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772</v>
      </c>
      <c r="P3978">
        <f t="shared" si="249"/>
        <v>1004.2</v>
      </c>
      <c r="Q3978" s="12" t="s">
        <v>8315</v>
      </c>
      <c r="R3978" t="s">
        <v>8316</v>
      </c>
      <c r="S3978" s="14">
        <f t="shared" si="250"/>
        <v>41830.858344907407</v>
      </c>
      <c r="T3978" s="14">
        <f t="shared" si="251"/>
        <v>41852.291666666664</v>
      </c>
    </row>
    <row r="3979" spans="1:20" ht="60" hidden="1" x14ac:dyDescent="0.25">
      <c r="A3979" s="10">
        <v>3977</v>
      </c>
      <c r="B3979" s="1" t="s">
        <v>3974</v>
      </c>
      <c r="C3979" s="1" t="s">
        <v>8084</v>
      </c>
      <c r="D3979" s="3">
        <v>90000</v>
      </c>
      <c r="E3979" s="4">
        <v>0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0</v>
      </c>
      <c r="P3979">
        <f t="shared" si="249"/>
        <v>0</v>
      </c>
      <c r="Q3979" s="12" t="s">
        <v>8315</v>
      </c>
      <c r="R3979" t="s">
        <v>8316</v>
      </c>
      <c r="S3979" s="14">
        <f t="shared" si="250"/>
        <v>42543.788564814815</v>
      </c>
      <c r="T3979" s="14">
        <f t="shared" si="251"/>
        <v>42573.788564814815</v>
      </c>
    </row>
    <row r="3980" spans="1:20" ht="60" hidden="1" x14ac:dyDescent="0.25">
      <c r="A3980" s="10">
        <v>3978</v>
      </c>
      <c r="B3980" s="1" t="s">
        <v>3975</v>
      </c>
      <c r="C3980" s="1" t="s">
        <v>8085</v>
      </c>
      <c r="D3980" s="3">
        <v>2000</v>
      </c>
      <c r="E3980" s="4">
        <v>6632.32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332</v>
      </c>
      <c r="P3980">
        <f t="shared" si="249"/>
        <v>829.04</v>
      </c>
      <c r="Q3980" s="12" t="s">
        <v>8315</v>
      </c>
      <c r="R3980" t="s">
        <v>8316</v>
      </c>
      <c r="S3980" s="14">
        <f t="shared" si="250"/>
        <v>41975.642974537041</v>
      </c>
      <c r="T3980" s="14">
        <f t="shared" si="251"/>
        <v>42035.642974537041</v>
      </c>
    </row>
    <row r="3981" spans="1:20" ht="60" hidden="1" x14ac:dyDescent="0.25">
      <c r="A3981" s="10">
        <v>3979</v>
      </c>
      <c r="B3981" s="1" t="s">
        <v>3976</v>
      </c>
      <c r="C3981" s="1" t="s">
        <v>8086</v>
      </c>
      <c r="D3981" s="3">
        <v>6000</v>
      </c>
      <c r="E3981" s="4">
        <v>1175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20</v>
      </c>
      <c r="P3981">
        <f t="shared" si="249"/>
        <v>195.83</v>
      </c>
      <c r="Q3981" s="12" t="s">
        <v>8315</v>
      </c>
      <c r="R3981" t="s">
        <v>8316</v>
      </c>
      <c r="S3981" s="14">
        <f t="shared" si="250"/>
        <v>42069.903437500005</v>
      </c>
      <c r="T3981" s="14">
        <f t="shared" si="251"/>
        <v>42092.833333333328</v>
      </c>
    </row>
    <row r="3982" spans="1:20" ht="60" hidden="1" x14ac:dyDescent="0.25">
      <c r="A3982" s="10">
        <v>3980</v>
      </c>
      <c r="B3982" s="1" t="s">
        <v>3977</v>
      </c>
      <c r="C3982" s="1" t="s">
        <v>8087</v>
      </c>
      <c r="D3982" s="3">
        <v>2500</v>
      </c>
      <c r="E3982" s="4">
        <v>4952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198</v>
      </c>
      <c r="P3982">
        <f t="shared" si="249"/>
        <v>707.43</v>
      </c>
      <c r="Q3982" s="12" t="s">
        <v>8315</v>
      </c>
      <c r="R3982" t="s">
        <v>8316</v>
      </c>
      <c r="S3982" s="14">
        <f t="shared" si="250"/>
        <v>41795.598923611113</v>
      </c>
      <c r="T3982" s="14">
        <f t="shared" si="251"/>
        <v>41825.598923611113</v>
      </c>
    </row>
    <row r="3983" spans="1:20" ht="45" hidden="1" x14ac:dyDescent="0.25">
      <c r="A3983" s="10">
        <v>3981</v>
      </c>
      <c r="B3983" s="1" t="s">
        <v>3358</v>
      </c>
      <c r="C3983" s="1" t="s">
        <v>7469</v>
      </c>
      <c r="D3983" s="3">
        <v>30000</v>
      </c>
      <c r="E3983" s="4">
        <v>19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0</v>
      </c>
      <c r="P3983">
        <f t="shared" si="249"/>
        <v>2.71</v>
      </c>
      <c r="Q3983" s="12" t="s">
        <v>8315</v>
      </c>
      <c r="R3983" t="s">
        <v>8316</v>
      </c>
      <c r="S3983" s="14">
        <f t="shared" si="250"/>
        <v>42508.179965277777</v>
      </c>
      <c r="T3983" s="14">
        <f t="shared" si="251"/>
        <v>42568.179965277777</v>
      </c>
    </row>
    <row r="3984" spans="1:20" ht="60" hidden="1" x14ac:dyDescent="0.25">
      <c r="A3984" s="10">
        <v>3982</v>
      </c>
      <c r="B3984" s="1" t="s">
        <v>3978</v>
      </c>
      <c r="C3984" s="1" t="s">
        <v>8088</v>
      </c>
      <c r="D3984" s="3">
        <v>850</v>
      </c>
      <c r="E3984" s="4">
        <v>18645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2194</v>
      </c>
      <c r="P3984">
        <f t="shared" si="249"/>
        <v>3729</v>
      </c>
      <c r="Q3984" s="12" t="s">
        <v>8315</v>
      </c>
      <c r="R3984" t="s">
        <v>8316</v>
      </c>
      <c r="S3984" s="14">
        <f t="shared" si="250"/>
        <v>42132.809953703705</v>
      </c>
      <c r="T3984" s="14">
        <f t="shared" si="251"/>
        <v>42192.809953703705</v>
      </c>
    </row>
    <row r="3985" spans="1:20" ht="60" hidden="1" x14ac:dyDescent="0.25">
      <c r="A3985" s="10">
        <v>3983</v>
      </c>
      <c r="B3985" s="1" t="s">
        <v>3979</v>
      </c>
      <c r="C3985" s="1" t="s">
        <v>8089</v>
      </c>
      <c r="D3985" s="3">
        <v>11140</v>
      </c>
      <c r="E3985" s="4">
        <v>298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</v>
      </c>
      <c r="P3985">
        <f t="shared" si="249"/>
        <v>6.48</v>
      </c>
      <c r="Q3985" s="12" t="s">
        <v>8315</v>
      </c>
      <c r="R3985" t="s">
        <v>8316</v>
      </c>
      <c r="S3985" s="14">
        <f t="shared" si="250"/>
        <v>41747.86986111111</v>
      </c>
      <c r="T3985" s="14">
        <f t="shared" si="251"/>
        <v>41779.290972222225</v>
      </c>
    </row>
    <row r="3986" spans="1:20" ht="60" hidden="1" x14ac:dyDescent="0.25">
      <c r="A3986" s="10">
        <v>3984</v>
      </c>
      <c r="B3986" s="1" t="s">
        <v>3980</v>
      </c>
      <c r="C3986" s="1" t="s">
        <v>8090</v>
      </c>
      <c r="D3986" s="3">
        <v>1500</v>
      </c>
      <c r="E3986" s="4">
        <v>9460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631</v>
      </c>
      <c r="P3986">
        <f t="shared" si="249"/>
        <v>946</v>
      </c>
      <c r="Q3986" s="12" t="s">
        <v>8315</v>
      </c>
      <c r="R3986" t="s">
        <v>8316</v>
      </c>
      <c r="S3986" s="14">
        <f t="shared" si="250"/>
        <v>41920.963472222218</v>
      </c>
      <c r="T3986" s="14">
        <f t="shared" si="251"/>
        <v>41951</v>
      </c>
    </row>
    <row r="3987" spans="1:20" ht="60" hidden="1" x14ac:dyDescent="0.25">
      <c r="A3987" s="10">
        <v>3985</v>
      </c>
      <c r="B3987" s="1" t="s">
        <v>3981</v>
      </c>
      <c r="C3987" s="1" t="s">
        <v>8091</v>
      </c>
      <c r="D3987" s="3">
        <v>2000</v>
      </c>
      <c r="E3987" s="4">
        <v>6633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332</v>
      </c>
      <c r="P3987">
        <f t="shared" si="249"/>
        <v>349.11</v>
      </c>
      <c r="Q3987" s="12" t="s">
        <v>8315</v>
      </c>
      <c r="R3987" t="s">
        <v>8316</v>
      </c>
      <c r="S3987" s="14">
        <f t="shared" si="250"/>
        <v>42399.707407407404</v>
      </c>
      <c r="T3987" s="14">
        <f t="shared" si="251"/>
        <v>42420.878472222219</v>
      </c>
    </row>
    <row r="3988" spans="1:20" ht="60" hidden="1" x14ac:dyDescent="0.25">
      <c r="A3988" s="10">
        <v>3986</v>
      </c>
      <c r="B3988" s="1" t="s">
        <v>3982</v>
      </c>
      <c r="C3988" s="1" t="s">
        <v>8092</v>
      </c>
      <c r="D3988" s="3">
        <v>5000</v>
      </c>
      <c r="E3988" s="4">
        <v>2007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40</v>
      </c>
      <c r="P3988">
        <f t="shared" si="249"/>
        <v>154.38</v>
      </c>
      <c r="Q3988" s="12" t="s">
        <v>8315</v>
      </c>
      <c r="R3988" t="s">
        <v>8316</v>
      </c>
      <c r="S3988" s="14">
        <f t="shared" si="250"/>
        <v>42467.548541666663</v>
      </c>
      <c r="T3988" s="14">
        <f t="shared" si="251"/>
        <v>42496.544444444444</v>
      </c>
    </row>
    <row r="3989" spans="1:20" ht="45" hidden="1" x14ac:dyDescent="0.25">
      <c r="A3989" s="10">
        <v>3987</v>
      </c>
      <c r="B3989" s="1" t="s">
        <v>3983</v>
      </c>
      <c r="C3989" s="1" t="s">
        <v>8093</v>
      </c>
      <c r="D3989" s="3">
        <v>400</v>
      </c>
      <c r="E3989" s="4">
        <v>53769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13442</v>
      </c>
      <c r="P3989">
        <f t="shared" si="249"/>
        <v>4136.08</v>
      </c>
      <c r="Q3989" s="12" t="s">
        <v>8315</v>
      </c>
      <c r="R3989" t="s">
        <v>8316</v>
      </c>
      <c r="S3989" s="14">
        <f t="shared" si="250"/>
        <v>41765.92465277778</v>
      </c>
      <c r="T3989" s="14">
        <f t="shared" si="251"/>
        <v>41775.92465277778</v>
      </c>
    </row>
    <row r="3990" spans="1:20" ht="30" hidden="1" x14ac:dyDescent="0.25">
      <c r="A3990" s="10">
        <v>3988</v>
      </c>
      <c r="B3990" s="1" t="s">
        <v>3984</v>
      </c>
      <c r="C3990" s="1" t="s">
        <v>8094</v>
      </c>
      <c r="D3990" s="3">
        <v>1500</v>
      </c>
      <c r="E3990" s="4">
        <v>9477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632</v>
      </c>
      <c r="P3990">
        <f t="shared" si="249"/>
        <v>2369.25</v>
      </c>
      <c r="Q3990" s="12" t="s">
        <v>8315</v>
      </c>
      <c r="R3990" t="s">
        <v>8316</v>
      </c>
      <c r="S3990" s="14">
        <f t="shared" si="250"/>
        <v>42230.08116898148</v>
      </c>
      <c r="T3990" s="14">
        <f t="shared" si="251"/>
        <v>42245.08116898148</v>
      </c>
    </row>
    <row r="3991" spans="1:20" ht="60" hidden="1" x14ac:dyDescent="0.25">
      <c r="A3991" s="10">
        <v>3989</v>
      </c>
      <c r="B3991" s="1" t="s">
        <v>3985</v>
      </c>
      <c r="C3991" s="1" t="s">
        <v>8095</v>
      </c>
      <c r="D3991" s="3">
        <v>3000</v>
      </c>
      <c r="E3991" s="4">
        <v>3555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119</v>
      </c>
      <c r="P3991">
        <f t="shared" si="249"/>
        <v>0</v>
      </c>
      <c r="Q3991" s="12" t="s">
        <v>8315</v>
      </c>
      <c r="R3991" t="s">
        <v>8316</v>
      </c>
      <c r="S3991" s="14">
        <f t="shared" si="250"/>
        <v>42286.749780092592</v>
      </c>
      <c r="T3991" s="14">
        <f t="shared" si="251"/>
        <v>42316.791446759264</v>
      </c>
    </row>
    <row r="3992" spans="1:20" ht="45" hidden="1" x14ac:dyDescent="0.25">
      <c r="A3992" s="10">
        <v>3990</v>
      </c>
      <c r="B3992" s="1" t="s">
        <v>3986</v>
      </c>
      <c r="C3992" s="1" t="s">
        <v>8096</v>
      </c>
      <c r="D3992" s="3">
        <v>1650</v>
      </c>
      <c r="E3992" s="4">
        <v>7445.14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451</v>
      </c>
      <c r="P3992">
        <f t="shared" si="249"/>
        <v>2481.71</v>
      </c>
      <c r="Q3992" s="12" t="s">
        <v>8315</v>
      </c>
      <c r="R3992" t="s">
        <v>8316</v>
      </c>
      <c r="S3992" s="14">
        <f t="shared" si="250"/>
        <v>42401.672372685185</v>
      </c>
      <c r="T3992" s="14">
        <f t="shared" si="251"/>
        <v>42431.672372685185</v>
      </c>
    </row>
    <row r="3993" spans="1:20" ht="30" hidden="1" x14ac:dyDescent="0.25">
      <c r="A3993" s="10">
        <v>3991</v>
      </c>
      <c r="B3993" s="1" t="s">
        <v>3987</v>
      </c>
      <c r="C3993" s="1" t="s">
        <v>8097</v>
      </c>
      <c r="D3993" s="3">
        <v>500</v>
      </c>
      <c r="E3993" s="4">
        <v>45041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9008</v>
      </c>
      <c r="P3993">
        <f t="shared" si="249"/>
        <v>45041</v>
      </c>
      <c r="Q3993" s="12" t="s">
        <v>8315</v>
      </c>
      <c r="R3993" t="s">
        <v>8316</v>
      </c>
      <c r="S3993" s="14">
        <f t="shared" si="250"/>
        <v>42125.644467592589</v>
      </c>
      <c r="T3993" s="14">
        <f t="shared" si="251"/>
        <v>42155.644467592589</v>
      </c>
    </row>
    <row r="3994" spans="1:20" ht="45" hidden="1" x14ac:dyDescent="0.25">
      <c r="A3994" s="10">
        <v>3992</v>
      </c>
      <c r="B3994" s="1" t="s">
        <v>3988</v>
      </c>
      <c r="C3994" s="1" t="s">
        <v>8098</v>
      </c>
      <c r="D3994" s="3">
        <v>10000</v>
      </c>
      <c r="E3994" s="4">
        <v>570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6</v>
      </c>
      <c r="P3994">
        <f t="shared" si="249"/>
        <v>63.33</v>
      </c>
      <c r="Q3994" s="12" t="s">
        <v>8315</v>
      </c>
      <c r="R3994" t="s">
        <v>8316</v>
      </c>
      <c r="S3994" s="14">
        <f t="shared" si="250"/>
        <v>42289.94049768518</v>
      </c>
      <c r="T3994" s="14">
        <f t="shared" si="251"/>
        <v>42349.982164351852</v>
      </c>
    </row>
    <row r="3995" spans="1:20" ht="45" hidden="1" x14ac:dyDescent="0.25">
      <c r="A3995" s="10">
        <v>3993</v>
      </c>
      <c r="B3995" s="1" t="s">
        <v>3989</v>
      </c>
      <c r="C3995" s="1" t="s">
        <v>8099</v>
      </c>
      <c r="D3995" s="3">
        <v>50000</v>
      </c>
      <c r="E3995" s="4">
        <v>1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1</v>
      </c>
      <c r="Q3995" s="12" t="s">
        <v>8315</v>
      </c>
      <c r="R3995" t="s">
        <v>8316</v>
      </c>
      <c r="S3995" s="14">
        <f t="shared" si="250"/>
        <v>42107.864722222221</v>
      </c>
      <c r="T3995" s="14">
        <f t="shared" si="251"/>
        <v>42137.864722222221</v>
      </c>
    </row>
    <row r="3996" spans="1:20" ht="45" hidden="1" x14ac:dyDescent="0.25">
      <c r="A3996" s="10">
        <v>3994</v>
      </c>
      <c r="B3996" s="1" t="s">
        <v>3990</v>
      </c>
      <c r="C3996" s="1" t="s">
        <v>8100</v>
      </c>
      <c r="D3996" s="3">
        <v>2000</v>
      </c>
      <c r="E3996" s="4">
        <v>6645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332</v>
      </c>
      <c r="P3996">
        <f t="shared" si="249"/>
        <v>6645</v>
      </c>
      <c r="Q3996" s="12" t="s">
        <v>8315</v>
      </c>
      <c r="R3996" t="s">
        <v>8316</v>
      </c>
      <c r="S3996" s="14">
        <f t="shared" si="250"/>
        <v>41809.389930555553</v>
      </c>
      <c r="T3996" s="14">
        <f t="shared" si="251"/>
        <v>41839.389930555553</v>
      </c>
    </row>
    <row r="3997" spans="1:20" ht="60" hidden="1" x14ac:dyDescent="0.25">
      <c r="A3997" s="10">
        <v>3995</v>
      </c>
      <c r="B3997" s="1" t="s">
        <v>3991</v>
      </c>
      <c r="C3997" s="1" t="s">
        <v>8101</v>
      </c>
      <c r="D3997" s="3">
        <v>200</v>
      </c>
      <c r="E3997" s="4">
        <v>150102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75051</v>
      </c>
      <c r="P3997">
        <f t="shared" si="249"/>
        <v>37525.5</v>
      </c>
      <c r="Q3997" s="12" t="s">
        <v>8315</v>
      </c>
      <c r="R3997" t="s">
        <v>8316</v>
      </c>
      <c r="S3997" s="14">
        <f t="shared" si="250"/>
        <v>42019.683761574073</v>
      </c>
      <c r="T3997" s="14">
        <f t="shared" si="251"/>
        <v>42049.477083333331</v>
      </c>
    </row>
    <row r="3998" spans="1:20" ht="45" hidden="1" x14ac:dyDescent="0.25">
      <c r="A3998" s="10">
        <v>3996</v>
      </c>
      <c r="B3998" s="1" t="s">
        <v>3992</v>
      </c>
      <c r="C3998" s="1" t="s">
        <v>8102</v>
      </c>
      <c r="D3998" s="3">
        <v>3000</v>
      </c>
      <c r="E3998" s="4">
        <v>3562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119</v>
      </c>
      <c r="P3998">
        <f t="shared" si="249"/>
        <v>209.53</v>
      </c>
      <c r="Q3998" s="12" t="s">
        <v>8315</v>
      </c>
      <c r="R3998" t="s">
        <v>8316</v>
      </c>
      <c r="S3998" s="14">
        <f t="shared" si="250"/>
        <v>41950.26694444444</v>
      </c>
      <c r="T3998" s="14">
        <f t="shared" si="251"/>
        <v>41963.669444444444</v>
      </c>
    </row>
    <row r="3999" spans="1:20" ht="60" hidden="1" x14ac:dyDescent="0.25">
      <c r="A3999" s="10">
        <v>3997</v>
      </c>
      <c r="B3999" s="1" t="s">
        <v>3993</v>
      </c>
      <c r="C3999" s="1" t="s">
        <v>8103</v>
      </c>
      <c r="D3999" s="3">
        <v>3000</v>
      </c>
      <c r="E3999" s="4">
        <v>3572.12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119</v>
      </c>
      <c r="P3999">
        <f t="shared" si="249"/>
        <v>0</v>
      </c>
      <c r="Q3999" s="12" t="s">
        <v>8315</v>
      </c>
      <c r="R3999" t="s">
        <v>8316</v>
      </c>
      <c r="S3999" s="14">
        <f t="shared" si="250"/>
        <v>42069.391446759255</v>
      </c>
      <c r="T3999" s="14">
        <f t="shared" si="251"/>
        <v>42099.349780092598</v>
      </c>
    </row>
    <row r="4000" spans="1:20" ht="45" hidden="1" x14ac:dyDescent="0.25">
      <c r="A4000" s="10">
        <v>3998</v>
      </c>
      <c r="B4000" s="1" t="s">
        <v>3994</v>
      </c>
      <c r="C4000" s="1" t="s">
        <v>8104</v>
      </c>
      <c r="D4000" s="3">
        <v>1250</v>
      </c>
      <c r="E4000" s="4">
        <v>10088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807</v>
      </c>
      <c r="P4000">
        <f t="shared" si="249"/>
        <v>840.67</v>
      </c>
      <c r="Q4000" s="12" t="s">
        <v>8315</v>
      </c>
      <c r="R4000" t="s">
        <v>8316</v>
      </c>
      <c r="S4000" s="14">
        <f t="shared" si="250"/>
        <v>42061.963263888887</v>
      </c>
      <c r="T4000" s="14">
        <f t="shared" si="251"/>
        <v>42091.921597222223</v>
      </c>
    </row>
    <row r="4001" spans="1:20" ht="45" hidden="1" x14ac:dyDescent="0.25">
      <c r="A4001" s="10">
        <v>3999</v>
      </c>
      <c r="B4001" s="1" t="s">
        <v>3995</v>
      </c>
      <c r="C4001" s="1" t="s">
        <v>8105</v>
      </c>
      <c r="D4001" s="3">
        <v>7000</v>
      </c>
      <c r="E4001" s="4">
        <v>1001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14</v>
      </c>
      <c r="P4001">
        <f t="shared" si="249"/>
        <v>71.5</v>
      </c>
      <c r="Q4001" s="12" t="s">
        <v>8315</v>
      </c>
      <c r="R4001" t="s">
        <v>8316</v>
      </c>
      <c r="S4001" s="14">
        <f t="shared" si="250"/>
        <v>41842.828680555554</v>
      </c>
      <c r="T4001" s="14">
        <f t="shared" si="251"/>
        <v>41882.827650462961</v>
      </c>
    </row>
    <row r="4002" spans="1:20" ht="30" hidden="1" x14ac:dyDescent="0.25">
      <c r="A4002" s="10">
        <v>4000</v>
      </c>
      <c r="B4002" s="1" t="s">
        <v>3996</v>
      </c>
      <c r="C4002" s="1" t="s">
        <v>8106</v>
      </c>
      <c r="D4002" s="3">
        <v>8000</v>
      </c>
      <c r="E4002" s="4">
        <v>807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10</v>
      </c>
      <c r="P4002">
        <f t="shared" si="249"/>
        <v>807</v>
      </c>
      <c r="Q4002" s="12" t="s">
        <v>8315</v>
      </c>
      <c r="R4002" t="s">
        <v>8316</v>
      </c>
      <c r="S4002" s="14">
        <f t="shared" si="250"/>
        <v>42437.64534722222</v>
      </c>
      <c r="T4002" s="14">
        <f t="shared" si="251"/>
        <v>42497.603680555556</v>
      </c>
    </row>
    <row r="4003" spans="1:20" ht="60" hidden="1" x14ac:dyDescent="0.25">
      <c r="A4003" s="10">
        <v>4001</v>
      </c>
      <c r="B4003" s="1" t="s">
        <v>3997</v>
      </c>
      <c r="C4003" s="1" t="s">
        <v>8107</v>
      </c>
      <c r="D4003" s="3">
        <v>1200</v>
      </c>
      <c r="E4003" s="4">
        <v>10706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892</v>
      </c>
      <c r="P4003">
        <f t="shared" si="249"/>
        <v>764.71</v>
      </c>
      <c r="Q4003" s="12" t="s">
        <v>8315</v>
      </c>
      <c r="R4003" t="s">
        <v>8316</v>
      </c>
      <c r="S4003" s="14">
        <f t="shared" si="250"/>
        <v>42775.964212962965</v>
      </c>
      <c r="T4003" s="14">
        <f t="shared" si="251"/>
        <v>42795.791666666672</v>
      </c>
    </row>
    <row r="4004" spans="1:20" ht="60" hidden="1" x14ac:dyDescent="0.25">
      <c r="A4004" s="10">
        <v>4002</v>
      </c>
      <c r="B4004" s="1" t="s">
        <v>3998</v>
      </c>
      <c r="C4004" s="1" t="s">
        <v>8108</v>
      </c>
      <c r="D4004" s="3">
        <v>1250</v>
      </c>
      <c r="E4004" s="4">
        <v>10092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807</v>
      </c>
      <c r="P4004">
        <f t="shared" si="249"/>
        <v>2523</v>
      </c>
      <c r="Q4004" s="12" t="s">
        <v>8315</v>
      </c>
      <c r="R4004" t="s">
        <v>8316</v>
      </c>
      <c r="S4004" s="14">
        <f t="shared" si="250"/>
        <v>41879.043530092589</v>
      </c>
      <c r="T4004" s="14">
        <f t="shared" si="251"/>
        <v>41909.043530092589</v>
      </c>
    </row>
    <row r="4005" spans="1:20" ht="45" hidden="1" x14ac:dyDescent="0.25">
      <c r="A4005" s="10">
        <v>4003</v>
      </c>
      <c r="B4005" s="1" t="s">
        <v>3999</v>
      </c>
      <c r="C4005" s="1" t="s">
        <v>8071</v>
      </c>
      <c r="D4005" s="3">
        <v>2000</v>
      </c>
      <c r="E4005" s="4">
        <v>6646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332</v>
      </c>
      <c r="P4005">
        <f t="shared" si="249"/>
        <v>3323</v>
      </c>
      <c r="Q4005" s="12" t="s">
        <v>8315</v>
      </c>
      <c r="R4005" t="s">
        <v>8316</v>
      </c>
      <c r="S4005" s="14">
        <f t="shared" si="250"/>
        <v>42020.587349537032</v>
      </c>
      <c r="T4005" s="14">
        <f t="shared" si="251"/>
        <v>42050.587349537032</v>
      </c>
    </row>
    <row r="4006" spans="1:20" hidden="1" x14ac:dyDescent="0.25">
      <c r="A4006" s="10">
        <v>4004</v>
      </c>
      <c r="B4006" s="1" t="s">
        <v>4000</v>
      </c>
      <c r="C4006" s="1" t="s">
        <v>8109</v>
      </c>
      <c r="D4006" s="3">
        <v>500</v>
      </c>
      <c r="E4006" s="4">
        <v>45126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9025</v>
      </c>
      <c r="P4006">
        <f t="shared" si="249"/>
        <v>45126</v>
      </c>
      <c r="Q4006" s="12" t="s">
        <v>8315</v>
      </c>
      <c r="R4006" t="s">
        <v>8316</v>
      </c>
      <c r="S4006" s="14">
        <f t="shared" si="250"/>
        <v>41890.16269675926</v>
      </c>
      <c r="T4006" s="14">
        <f t="shared" si="251"/>
        <v>41920.16269675926</v>
      </c>
    </row>
    <row r="4007" spans="1:20" ht="45" hidden="1" x14ac:dyDescent="0.25">
      <c r="A4007" s="10">
        <v>4005</v>
      </c>
      <c r="B4007" s="1" t="s">
        <v>4001</v>
      </c>
      <c r="C4007" s="1" t="s">
        <v>8110</v>
      </c>
      <c r="D4007" s="3">
        <v>3000</v>
      </c>
      <c r="E4007" s="4">
        <v>3575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119</v>
      </c>
      <c r="P4007">
        <f t="shared" si="249"/>
        <v>1787.5</v>
      </c>
      <c r="Q4007" s="12" t="s">
        <v>8315</v>
      </c>
      <c r="R4007" t="s">
        <v>8316</v>
      </c>
      <c r="S4007" s="14">
        <f t="shared" si="250"/>
        <v>41872.807696759257</v>
      </c>
      <c r="T4007" s="14">
        <f t="shared" si="251"/>
        <v>41932.807696759257</v>
      </c>
    </row>
    <row r="4008" spans="1:20" ht="60" hidden="1" x14ac:dyDescent="0.25">
      <c r="A4008" s="10">
        <v>4006</v>
      </c>
      <c r="B4008" s="1" t="s">
        <v>4002</v>
      </c>
      <c r="C4008" s="1" t="s">
        <v>8111</v>
      </c>
      <c r="D4008" s="3">
        <v>30000</v>
      </c>
      <c r="E4008" s="4">
        <v>20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20</v>
      </c>
      <c r="Q4008" s="12" t="s">
        <v>8315</v>
      </c>
      <c r="R4008" t="s">
        <v>8316</v>
      </c>
      <c r="S4008" s="14">
        <f t="shared" si="250"/>
        <v>42391.772997685184</v>
      </c>
      <c r="T4008" s="14">
        <f t="shared" si="251"/>
        <v>42416.772997685184</v>
      </c>
    </row>
    <row r="4009" spans="1:20" ht="45" hidden="1" x14ac:dyDescent="0.25">
      <c r="A4009" s="10">
        <v>4007</v>
      </c>
      <c r="B4009" s="1" t="s">
        <v>4003</v>
      </c>
      <c r="C4009" s="1" t="s">
        <v>8112</v>
      </c>
      <c r="D4009" s="3">
        <v>2000</v>
      </c>
      <c r="E4009" s="4">
        <v>6658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333</v>
      </c>
      <c r="P4009">
        <f t="shared" si="249"/>
        <v>6658</v>
      </c>
      <c r="Q4009" s="12" t="s">
        <v>8315</v>
      </c>
      <c r="R4009" t="s">
        <v>8316</v>
      </c>
      <c r="S4009" s="14">
        <f t="shared" si="250"/>
        <v>41848.772928240738</v>
      </c>
      <c r="T4009" s="14">
        <f t="shared" si="251"/>
        <v>41877.686111111114</v>
      </c>
    </row>
    <row r="4010" spans="1:20" ht="60" hidden="1" x14ac:dyDescent="0.25">
      <c r="A4010" s="10">
        <v>4008</v>
      </c>
      <c r="B4010" s="1" t="s">
        <v>4004</v>
      </c>
      <c r="C4010" s="1" t="s">
        <v>8113</v>
      </c>
      <c r="D4010" s="3">
        <v>1000</v>
      </c>
      <c r="E4010" s="4">
        <v>16984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1698</v>
      </c>
      <c r="P4010">
        <f t="shared" si="249"/>
        <v>4246</v>
      </c>
      <c r="Q4010" s="12" t="s">
        <v>8315</v>
      </c>
      <c r="R4010" t="s">
        <v>8316</v>
      </c>
      <c r="S4010" s="14">
        <f t="shared" si="250"/>
        <v>42177.964201388888</v>
      </c>
      <c r="T4010" s="14">
        <f t="shared" si="251"/>
        <v>42207.964201388888</v>
      </c>
    </row>
    <row r="4011" spans="1:20" ht="45" hidden="1" x14ac:dyDescent="0.25">
      <c r="A4011" s="10">
        <v>4009</v>
      </c>
      <c r="B4011" s="1" t="s">
        <v>4005</v>
      </c>
      <c r="C4011" s="1" t="s">
        <v>8114</v>
      </c>
      <c r="D4011" s="3">
        <v>1930</v>
      </c>
      <c r="E4011" s="4">
        <v>6853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355</v>
      </c>
      <c r="P4011">
        <f t="shared" si="249"/>
        <v>2284.33</v>
      </c>
      <c r="Q4011" s="12" t="s">
        <v>8315</v>
      </c>
      <c r="R4011" t="s">
        <v>8316</v>
      </c>
      <c r="S4011" s="14">
        <f t="shared" si="250"/>
        <v>41851.700925925928</v>
      </c>
      <c r="T4011" s="14">
        <f t="shared" si="251"/>
        <v>41891.700925925928</v>
      </c>
    </row>
    <row r="4012" spans="1:20" ht="45" hidden="1" x14ac:dyDescent="0.25">
      <c r="A4012" s="10">
        <v>4010</v>
      </c>
      <c r="B4012" s="1" t="s">
        <v>4006</v>
      </c>
      <c r="C4012" s="1" t="s">
        <v>8115</v>
      </c>
      <c r="D4012" s="3">
        <v>7200</v>
      </c>
      <c r="E4012" s="4">
        <v>909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13</v>
      </c>
      <c r="P4012">
        <f t="shared" si="249"/>
        <v>23.92</v>
      </c>
      <c r="Q4012" s="12" t="s">
        <v>8315</v>
      </c>
      <c r="R4012" t="s">
        <v>8316</v>
      </c>
      <c r="S4012" s="14">
        <f t="shared" si="250"/>
        <v>41921.770439814813</v>
      </c>
      <c r="T4012" s="14">
        <f t="shared" si="251"/>
        <v>41938.770439814813</v>
      </c>
    </row>
    <row r="4013" spans="1:20" ht="60" hidden="1" x14ac:dyDescent="0.25">
      <c r="A4013" s="10">
        <v>4011</v>
      </c>
      <c r="B4013" s="1" t="s">
        <v>4007</v>
      </c>
      <c r="C4013" s="1" t="s">
        <v>8116</v>
      </c>
      <c r="D4013" s="3">
        <v>250</v>
      </c>
      <c r="E4013" s="4">
        <v>110538.12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44215</v>
      </c>
      <c r="P4013">
        <f t="shared" si="249"/>
        <v>27634.53</v>
      </c>
      <c r="Q4013" s="12" t="s">
        <v>8315</v>
      </c>
      <c r="R4013" t="s">
        <v>8316</v>
      </c>
      <c r="S4013" s="14">
        <f t="shared" si="250"/>
        <v>42002.54488425926</v>
      </c>
      <c r="T4013" s="14">
        <f t="shared" si="251"/>
        <v>42032.54488425926</v>
      </c>
    </row>
    <row r="4014" spans="1:20" ht="60" hidden="1" x14ac:dyDescent="0.25">
      <c r="A4014" s="10">
        <v>4012</v>
      </c>
      <c r="B4014" s="1" t="s">
        <v>4008</v>
      </c>
      <c r="C4014" s="1" t="s">
        <v>8117</v>
      </c>
      <c r="D4014" s="3">
        <v>575</v>
      </c>
      <c r="E4014" s="4">
        <v>27541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4790</v>
      </c>
      <c r="P4014">
        <f t="shared" si="249"/>
        <v>0</v>
      </c>
      <c r="Q4014" s="12" t="s">
        <v>8315</v>
      </c>
      <c r="R4014" t="s">
        <v>8316</v>
      </c>
      <c r="S4014" s="14">
        <f t="shared" si="250"/>
        <v>42096.544548611113</v>
      </c>
      <c r="T4014" s="14">
        <f t="shared" si="251"/>
        <v>42126.544548611113</v>
      </c>
    </row>
    <row r="4015" spans="1:20" ht="60" hidden="1" x14ac:dyDescent="0.25">
      <c r="A4015" s="10">
        <v>4013</v>
      </c>
      <c r="B4015" s="1" t="s">
        <v>4009</v>
      </c>
      <c r="C4015" s="1" t="s">
        <v>8118</v>
      </c>
      <c r="D4015" s="3">
        <v>2000</v>
      </c>
      <c r="E4015" s="4">
        <v>6663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333</v>
      </c>
      <c r="P4015">
        <f t="shared" si="249"/>
        <v>3331.5</v>
      </c>
      <c r="Q4015" s="12" t="s">
        <v>8315</v>
      </c>
      <c r="R4015" t="s">
        <v>8316</v>
      </c>
      <c r="S4015" s="14">
        <f t="shared" si="250"/>
        <v>42021.301192129627</v>
      </c>
      <c r="T4015" s="14">
        <f t="shared" si="251"/>
        <v>42051.301192129627</v>
      </c>
    </row>
    <row r="4016" spans="1:20" ht="60" hidden="1" x14ac:dyDescent="0.25">
      <c r="A4016" s="10">
        <v>4014</v>
      </c>
      <c r="B4016" s="1" t="s">
        <v>4010</v>
      </c>
      <c r="C4016" s="1" t="s">
        <v>8119</v>
      </c>
      <c r="D4016" s="3">
        <v>9000</v>
      </c>
      <c r="E4016" s="4">
        <v>633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7</v>
      </c>
      <c r="P4016">
        <f t="shared" si="249"/>
        <v>0</v>
      </c>
      <c r="Q4016" s="12" t="s">
        <v>8315</v>
      </c>
      <c r="R4016" t="s">
        <v>8316</v>
      </c>
      <c r="S4016" s="14">
        <f t="shared" si="250"/>
        <v>42419.246168981481</v>
      </c>
      <c r="T4016" s="14">
        <f t="shared" si="251"/>
        <v>42434.246168981481</v>
      </c>
    </row>
    <row r="4017" spans="1:20" ht="60" hidden="1" x14ac:dyDescent="0.25">
      <c r="A4017" s="10">
        <v>4015</v>
      </c>
      <c r="B4017" s="1" t="s">
        <v>4011</v>
      </c>
      <c r="C4017" s="1" t="s">
        <v>8120</v>
      </c>
      <c r="D4017" s="3">
        <v>7000</v>
      </c>
      <c r="E4017" s="4">
        <v>1001.49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14</v>
      </c>
      <c r="P4017">
        <f t="shared" si="249"/>
        <v>1001.49</v>
      </c>
      <c r="Q4017" s="12" t="s">
        <v>8315</v>
      </c>
      <c r="R4017" t="s">
        <v>8316</v>
      </c>
      <c r="S4017" s="14">
        <f t="shared" si="250"/>
        <v>42174.780821759254</v>
      </c>
      <c r="T4017" s="14">
        <f t="shared" si="251"/>
        <v>42204.780821759254</v>
      </c>
    </row>
    <row r="4018" spans="1:20" ht="60" hidden="1" x14ac:dyDescent="0.25">
      <c r="A4018" s="10">
        <v>4016</v>
      </c>
      <c r="B4018" s="1" t="s">
        <v>4012</v>
      </c>
      <c r="C4018" s="1" t="s">
        <v>8121</v>
      </c>
      <c r="D4018" s="3">
        <v>500</v>
      </c>
      <c r="E4018" s="4">
        <v>45535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9107</v>
      </c>
      <c r="P4018">
        <f t="shared" si="249"/>
        <v>6505</v>
      </c>
      <c r="Q4018" s="12" t="s">
        <v>8315</v>
      </c>
      <c r="R4018" t="s">
        <v>8316</v>
      </c>
      <c r="S4018" s="14">
        <f t="shared" si="250"/>
        <v>41869.872685185182</v>
      </c>
      <c r="T4018" s="14">
        <f t="shared" si="251"/>
        <v>41899.872685185182</v>
      </c>
    </row>
    <row r="4019" spans="1:20" ht="60" hidden="1" x14ac:dyDescent="0.25">
      <c r="A4019" s="10">
        <v>4017</v>
      </c>
      <c r="B4019" s="1" t="s">
        <v>4013</v>
      </c>
      <c r="C4019" s="1" t="s">
        <v>8122</v>
      </c>
      <c r="D4019" s="3">
        <v>10000</v>
      </c>
      <c r="E4019" s="4">
        <v>576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6</v>
      </c>
      <c r="P4019">
        <f t="shared" si="249"/>
        <v>288</v>
      </c>
      <c r="Q4019" s="12" t="s">
        <v>8315</v>
      </c>
      <c r="R4019" t="s">
        <v>8316</v>
      </c>
      <c r="S4019" s="14">
        <f t="shared" si="250"/>
        <v>41856.672152777777</v>
      </c>
      <c r="T4019" s="14">
        <f t="shared" si="251"/>
        <v>41886.672152777777</v>
      </c>
    </row>
    <row r="4020" spans="1:20" ht="30" hidden="1" x14ac:dyDescent="0.25">
      <c r="A4020" s="10">
        <v>4018</v>
      </c>
      <c r="B4020" s="1" t="s">
        <v>4014</v>
      </c>
      <c r="C4020" s="1" t="s">
        <v>8123</v>
      </c>
      <c r="D4020" s="3">
        <v>1500</v>
      </c>
      <c r="E4020" s="4">
        <v>9486.69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632</v>
      </c>
      <c r="P4020">
        <f t="shared" si="249"/>
        <v>2371.67</v>
      </c>
      <c r="Q4020" s="12" t="s">
        <v>8315</v>
      </c>
      <c r="R4020" t="s">
        <v>8316</v>
      </c>
      <c r="S4020" s="14">
        <f t="shared" si="250"/>
        <v>42620.91097222222</v>
      </c>
      <c r="T4020" s="14">
        <f t="shared" si="251"/>
        <v>42650.91097222222</v>
      </c>
    </row>
    <row r="4021" spans="1:20" ht="60" hidden="1" x14ac:dyDescent="0.25">
      <c r="A4021" s="10">
        <v>4019</v>
      </c>
      <c r="B4021" s="1" t="s">
        <v>4015</v>
      </c>
      <c r="C4021" s="1" t="s">
        <v>8124</v>
      </c>
      <c r="D4021" s="3">
        <v>3500</v>
      </c>
      <c r="E4021" s="4">
        <v>2706.23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77</v>
      </c>
      <c r="P4021">
        <f t="shared" si="249"/>
        <v>676.56</v>
      </c>
      <c r="Q4021" s="12" t="s">
        <v>8315</v>
      </c>
      <c r="R4021" t="s">
        <v>8316</v>
      </c>
      <c r="S4021" s="14">
        <f t="shared" si="250"/>
        <v>42417.675879629634</v>
      </c>
      <c r="T4021" s="14">
        <f t="shared" si="251"/>
        <v>42475.686111111107</v>
      </c>
    </row>
    <row r="4022" spans="1:20" ht="60" hidden="1" x14ac:dyDescent="0.25">
      <c r="A4022" s="10">
        <v>4020</v>
      </c>
      <c r="B4022" s="1" t="s">
        <v>4016</v>
      </c>
      <c r="C4022" s="1" t="s">
        <v>8125</v>
      </c>
      <c r="D4022" s="3">
        <v>600</v>
      </c>
      <c r="E4022" s="4">
        <v>27189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4532</v>
      </c>
      <c r="P4022">
        <f t="shared" si="249"/>
        <v>9063</v>
      </c>
      <c r="Q4022" s="12" t="s">
        <v>8315</v>
      </c>
      <c r="R4022" t="s">
        <v>8316</v>
      </c>
      <c r="S4022" s="14">
        <f t="shared" si="250"/>
        <v>42057.190960648149</v>
      </c>
      <c r="T4022" s="14">
        <f t="shared" si="251"/>
        <v>42087.149293981478</v>
      </c>
    </row>
    <row r="4023" spans="1:20" ht="45" hidden="1" x14ac:dyDescent="0.25">
      <c r="A4023" s="10">
        <v>4021</v>
      </c>
      <c r="B4023" s="1" t="s">
        <v>4017</v>
      </c>
      <c r="C4023" s="1" t="s">
        <v>8126</v>
      </c>
      <c r="D4023" s="3">
        <v>15000</v>
      </c>
      <c r="E4023" s="4">
        <v>200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100</v>
      </c>
      <c r="Q4023" s="12" t="s">
        <v>8315</v>
      </c>
      <c r="R4023" t="s">
        <v>8316</v>
      </c>
      <c r="S4023" s="14">
        <f t="shared" si="250"/>
        <v>41878.911550925928</v>
      </c>
      <c r="T4023" s="14">
        <f t="shared" si="251"/>
        <v>41938.911550925928</v>
      </c>
    </row>
    <row r="4024" spans="1:20" ht="30" hidden="1" x14ac:dyDescent="0.25">
      <c r="A4024" s="10">
        <v>4022</v>
      </c>
      <c r="B4024" s="1" t="s">
        <v>4018</v>
      </c>
      <c r="C4024" s="1" t="s">
        <v>8127</v>
      </c>
      <c r="D4024" s="3">
        <v>18000</v>
      </c>
      <c r="E4024" s="4">
        <v>100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1</v>
      </c>
      <c r="P4024">
        <f t="shared" si="249"/>
        <v>0.51</v>
      </c>
      <c r="Q4024" s="12" t="s">
        <v>8315</v>
      </c>
      <c r="R4024" t="s">
        <v>8316</v>
      </c>
      <c r="S4024" s="14">
        <f t="shared" si="250"/>
        <v>41990.584108796291</v>
      </c>
      <c r="T4024" s="14">
        <f t="shared" si="251"/>
        <v>42036.120833333334</v>
      </c>
    </row>
    <row r="4025" spans="1:20" ht="45" hidden="1" x14ac:dyDescent="0.25">
      <c r="A4025" s="10">
        <v>4023</v>
      </c>
      <c r="B4025" s="1" t="s">
        <v>4019</v>
      </c>
      <c r="C4025" s="1" t="s">
        <v>8128</v>
      </c>
      <c r="D4025" s="3">
        <v>7000</v>
      </c>
      <c r="E4025" s="4">
        <v>1002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14</v>
      </c>
      <c r="P4025">
        <f t="shared" si="249"/>
        <v>0</v>
      </c>
      <c r="Q4025" s="12" t="s">
        <v>8315</v>
      </c>
      <c r="R4025" t="s">
        <v>8316</v>
      </c>
      <c r="S4025" s="14">
        <f t="shared" si="250"/>
        <v>42408.999571759254</v>
      </c>
      <c r="T4025" s="14">
        <f t="shared" si="251"/>
        <v>42453.957905092597</v>
      </c>
    </row>
    <row r="4026" spans="1:20" ht="60" hidden="1" x14ac:dyDescent="0.25">
      <c r="A4026" s="10">
        <v>4024</v>
      </c>
      <c r="B4026" s="1" t="s">
        <v>4020</v>
      </c>
      <c r="C4026" s="1" t="s">
        <v>8129</v>
      </c>
      <c r="D4026" s="3">
        <v>800</v>
      </c>
      <c r="E4026" s="4">
        <v>20253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2532</v>
      </c>
      <c r="P4026">
        <f t="shared" si="249"/>
        <v>20253</v>
      </c>
      <c r="Q4026" s="12" t="s">
        <v>8315</v>
      </c>
      <c r="R4026" t="s">
        <v>8316</v>
      </c>
      <c r="S4026" s="14">
        <f t="shared" si="250"/>
        <v>42217.670104166667</v>
      </c>
      <c r="T4026" s="14">
        <f t="shared" si="251"/>
        <v>42247.670104166667</v>
      </c>
    </row>
    <row r="4027" spans="1:20" ht="60" hidden="1" x14ac:dyDescent="0.25">
      <c r="A4027" s="10">
        <v>4025</v>
      </c>
      <c r="B4027" s="1" t="s">
        <v>4021</v>
      </c>
      <c r="C4027" s="1" t="s">
        <v>8130</v>
      </c>
      <c r="D4027" s="3">
        <v>5000</v>
      </c>
      <c r="E4027" s="4">
        <v>2010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40</v>
      </c>
      <c r="P4027">
        <f t="shared" si="249"/>
        <v>502.5</v>
      </c>
      <c r="Q4027" s="12" t="s">
        <v>8315</v>
      </c>
      <c r="R4027" t="s">
        <v>8316</v>
      </c>
      <c r="S4027" s="14">
        <f t="shared" si="250"/>
        <v>42151.237685185188</v>
      </c>
      <c r="T4027" s="14">
        <f t="shared" si="251"/>
        <v>42211.237685185188</v>
      </c>
    </row>
    <row r="4028" spans="1:20" ht="45" hidden="1" x14ac:dyDescent="0.25">
      <c r="A4028" s="10">
        <v>4026</v>
      </c>
      <c r="B4028" s="1" t="s">
        <v>4022</v>
      </c>
      <c r="C4028" s="1" t="s">
        <v>8131</v>
      </c>
      <c r="D4028" s="3">
        <v>4000</v>
      </c>
      <c r="E4028" s="4">
        <v>2445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61</v>
      </c>
      <c r="P4028">
        <f t="shared" si="249"/>
        <v>0</v>
      </c>
      <c r="Q4028" s="12" t="s">
        <v>8315</v>
      </c>
      <c r="R4028" t="s">
        <v>8316</v>
      </c>
      <c r="S4028" s="14">
        <f t="shared" si="250"/>
        <v>42282.655543981484</v>
      </c>
      <c r="T4028" s="14">
        <f t="shared" si="251"/>
        <v>42342.697210648148</v>
      </c>
    </row>
    <row r="4029" spans="1:20" ht="60" hidden="1" x14ac:dyDescent="0.25">
      <c r="A4029" s="10">
        <v>4027</v>
      </c>
      <c r="B4029" s="1" t="s">
        <v>4023</v>
      </c>
      <c r="C4029" s="1" t="s">
        <v>8132</v>
      </c>
      <c r="D4029" s="3">
        <v>3000</v>
      </c>
      <c r="E4029" s="4">
        <v>3590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120</v>
      </c>
      <c r="P4029">
        <f t="shared" si="249"/>
        <v>512.86</v>
      </c>
      <c r="Q4029" s="12" t="s">
        <v>8315</v>
      </c>
      <c r="R4029" t="s">
        <v>8316</v>
      </c>
      <c r="S4029" s="14">
        <f t="shared" si="250"/>
        <v>42768.97084490741</v>
      </c>
      <c r="T4029" s="14">
        <f t="shared" si="251"/>
        <v>42789.041666666672</v>
      </c>
    </row>
    <row r="4030" spans="1:20" ht="45" hidden="1" x14ac:dyDescent="0.25">
      <c r="A4030" s="10">
        <v>4028</v>
      </c>
      <c r="B4030" s="1" t="s">
        <v>4024</v>
      </c>
      <c r="C4030" s="1" t="s">
        <v>8133</v>
      </c>
      <c r="D4030" s="3">
        <v>2000</v>
      </c>
      <c r="E4030" s="4">
        <v>6680.22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334</v>
      </c>
      <c r="P4030">
        <f t="shared" si="249"/>
        <v>607.29</v>
      </c>
      <c r="Q4030" s="12" t="s">
        <v>8315</v>
      </c>
      <c r="R4030" t="s">
        <v>8316</v>
      </c>
      <c r="S4030" s="14">
        <f t="shared" si="250"/>
        <v>41765.938657407409</v>
      </c>
      <c r="T4030" s="14">
        <f t="shared" si="251"/>
        <v>41795.938657407409</v>
      </c>
    </row>
    <row r="4031" spans="1:20" ht="45" hidden="1" x14ac:dyDescent="0.25">
      <c r="A4031" s="10">
        <v>4029</v>
      </c>
      <c r="B4031" s="1" t="s">
        <v>4025</v>
      </c>
      <c r="C4031" s="1" t="s">
        <v>8134</v>
      </c>
      <c r="D4031" s="3">
        <v>20000</v>
      </c>
      <c r="E4031" s="4">
        <v>82.01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2" t="s">
        <v>8315</v>
      </c>
      <c r="R4031" t="s">
        <v>8316</v>
      </c>
      <c r="S4031" s="14">
        <f t="shared" si="250"/>
        <v>42322.025115740747</v>
      </c>
      <c r="T4031" s="14">
        <f t="shared" si="251"/>
        <v>42352.025115740747</v>
      </c>
    </row>
    <row r="4032" spans="1:20" ht="60" hidden="1" x14ac:dyDescent="0.25">
      <c r="A4032" s="10">
        <v>4030</v>
      </c>
      <c r="B4032" s="1" t="s">
        <v>4026</v>
      </c>
      <c r="C4032" s="1" t="s">
        <v>8135</v>
      </c>
      <c r="D4032" s="3">
        <v>2500</v>
      </c>
      <c r="E4032" s="4">
        <v>5000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200</v>
      </c>
      <c r="P4032">
        <f t="shared" si="249"/>
        <v>833.33</v>
      </c>
      <c r="Q4032" s="12" t="s">
        <v>8315</v>
      </c>
      <c r="R4032" t="s">
        <v>8316</v>
      </c>
      <c r="S4032" s="14">
        <f t="shared" si="250"/>
        <v>42374.655081018514</v>
      </c>
      <c r="T4032" s="14">
        <f t="shared" si="251"/>
        <v>42403.784027777772</v>
      </c>
    </row>
    <row r="4033" spans="1:20" ht="60" hidden="1" x14ac:dyDescent="0.25">
      <c r="A4033" s="10">
        <v>4031</v>
      </c>
      <c r="B4033" s="1" t="s">
        <v>4027</v>
      </c>
      <c r="C4033" s="1" t="s">
        <v>8136</v>
      </c>
      <c r="D4033" s="3">
        <v>5000</v>
      </c>
      <c r="E4033" s="4">
        <v>2010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40</v>
      </c>
      <c r="P4033">
        <f t="shared" si="249"/>
        <v>0</v>
      </c>
      <c r="Q4033" s="12" t="s">
        <v>8315</v>
      </c>
      <c r="R4033" t="s">
        <v>8316</v>
      </c>
      <c r="S4033" s="14">
        <f t="shared" si="250"/>
        <v>41941.585231481484</v>
      </c>
      <c r="T4033" s="14">
        <f t="shared" si="251"/>
        <v>41991.626898148148</v>
      </c>
    </row>
    <row r="4034" spans="1:20" ht="60" hidden="1" x14ac:dyDescent="0.25">
      <c r="A4034" s="10">
        <v>4032</v>
      </c>
      <c r="B4034" s="1" t="s">
        <v>4028</v>
      </c>
      <c r="C4034" s="1" t="s">
        <v>8137</v>
      </c>
      <c r="D4034" s="3">
        <v>6048</v>
      </c>
      <c r="E4034" s="4">
        <v>1040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17</v>
      </c>
      <c r="P4034">
        <f t="shared" si="249"/>
        <v>148.57</v>
      </c>
      <c r="Q4034" s="12" t="s">
        <v>8315</v>
      </c>
      <c r="R4034" t="s">
        <v>8316</v>
      </c>
      <c r="S4034" s="14">
        <f t="shared" si="250"/>
        <v>42293.809212962966</v>
      </c>
      <c r="T4034" s="14">
        <f t="shared" si="251"/>
        <v>42353.85087962963</v>
      </c>
    </row>
    <row r="4035" spans="1:20" ht="45" hidden="1" x14ac:dyDescent="0.25">
      <c r="A4035" s="10">
        <v>4033</v>
      </c>
      <c r="B4035" s="1" t="s">
        <v>4029</v>
      </c>
      <c r="C4035" s="1" t="s">
        <v>8138</v>
      </c>
      <c r="D4035" s="3">
        <v>23900</v>
      </c>
      <c r="E4035" s="4">
        <v>45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0</v>
      </c>
      <c r="P4035">
        <f t="shared" ref="P4035:P4098" si="253">IFERROR(ROUND(E4035/L4035,2),0)</f>
        <v>0.48</v>
      </c>
      <c r="Q4035" s="12" t="s">
        <v>8315</v>
      </c>
      <c r="R4035" t="s">
        <v>8316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60" hidden="1" x14ac:dyDescent="0.25">
      <c r="A4036" s="10">
        <v>4034</v>
      </c>
      <c r="B4036" s="1" t="s">
        <v>4030</v>
      </c>
      <c r="C4036" s="1" t="s">
        <v>8139</v>
      </c>
      <c r="D4036" s="3">
        <v>13500</v>
      </c>
      <c r="E4036" s="4">
        <v>214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2</v>
      </c>
      <c r="P4036">
        <f t="shared" si="253"/>
        <v>107</v>
      </c>
      <c r="Q4036" s="12" t="s">
        <v>8315</v>
      </c>
      <c r="R4036" t="s">
        <v>8316</v>
      </c>
      <c r="S4036" s="14">
        <f t="shared" si="254"/>
        <v>42067.947337962964</v>
      </c>
      <c r="T4036" s="14">
        <f t="shared" si="255"/>
        <v>42097.905671296292</v>
      </c>
    </row>
    <row r="4037" spans="1:20" ht="30" hidden="1" x14ac:dyDescent="0.25">
      <c r="A4037" s="10">
        <v>4035</v>
      </c>
      <c r="B4037" s="1" t="s">
        <v>4031</v>
      </c>
      <c r="C4037" s="1" t="s">
        <v>8140</v>
      </c>
      <c r="D4037" s="3">
        <v>10000</v>
      </c>
      <c r="E4037" s="4">
        <v>580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6</v>
      </c>
      <c r="P4037">
        <f t="shared" si="253"/>
        <v>23.2</v>
      </c>
      <c r="Q4037" s="12" t="s">
        <v>8315</v>
      </c>
      <c r="R4037" t="s">
        <v>8316</v>
      </c>
      <c r="S4037" s="14">
        <f t="shared" si="254"/>
        <v>41903.882951388885</v>
      </c>
      <c r="T4037" s="14">
        <f t="shared" si="255"/>
        <v>41933.882951388885</v>
      </c>
    </row>
    <row r="4038" spans="1:20" ht="45" hidden="1" x14ac:dyDescent="0.25">
      <c r="A4038" s="10">
        <v>4036</v>
      </c>
      <c r="B4038" s="1" t="s">
        <v>4032</v>
      </c>
      <c r="C4038" s="1" t="s">
        <v>7438</v>
      </c>
      <c r="D4038" s="3">
        <v>6000</v>
      </c>
      <c r="E4038" s="4">
        <v>1180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20</v>
      </c>
      <c r="P4038">
        <f t="shared" si="253"/>
        <v>69.41</v>
      </c>
      <c r="Q4038" s="12" t="s">
        <v>8315</v>
      </c>
      <c r="R4038" t="s">
        <v>8316</v>
      </c>
      <c r="S4038" s="14">
        <f t="shared" si="254"/>
        <v>41804.937083333331</v>
      </c>
      <c r="T4038" s="14">
        <f t="shared" si="255"/>
        <v>41821.9375</v>
      </c>
    </row>
    <row r="4039" spans="1:20" ht="60" hidden="1" x14ac:dyDescent="0.25">
      <c r="A4039" s="10">
        <v>4037</v>
      </c>
      <c r="B4039" s="1" t="s">
        <v>4033</v>
      </c>
      <c r="C4039" s="1" t="s">
        <v>8141</v>
      </c>
      <c r="D4039" s="3">
        <v>700</v>
      </c>
      <c r="E4039" s="4">
        <v>23530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3361</v>
      </c>
      <c r="P4039">
        <f t="shared" si="253"/>
        <v>11765</v>
      </c>
      <c r="Q4039" s="12" t="s">
        <v>8315</v>
      </c>
      <c r="R4039" t="s">
        <v>8316</v>
      </c>
      <c r="S4039" s="14">
        <f t="shared" si="254"/>
        <v>42497.070775462969</v>
      </c>
      <c r="T4039" s="14">
        <f t="shared" si="255"/>
        <v>42514.600694444445</v>
      </c>
    </row>
    <row r="4040" spans="1:20" ht="45" hidden="1" x14ac:dyDescent="0.25">
      <c r="A4040" s="10">
        <v>4038</v>
      </c>
      <c r="B4040" s="1" t="s">
        <v>4034</v>
      </c>
      <c r="C4040" s="1" t="s">
        <v>8142</v>
      </c>
      <c r="D4040" s="3">
        <v>2500</v>
      </c>
      <c r="E4040" s="4">
        <v>5000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200</v>
      </c>
      <c r="P4040">
        <f t="shared" si="253"/>
        <v>1250</v>
      </c>
      <c r="Q4040" s="12" t="s">
        <v>8315</v>
      </c>
      <c r="R4040" t="s">
        <v>8316</v>
      </c>
      <c r="S4040" s="14">
        <f t="shared" si="254"/>
        <v>41869.798726851855</v>
      </c>
      <c r="T4040" s="14">
        <f t="shared" si="255"/>
        <v>41929.798726851855</v>
      </c>
    </row>
    <row r="4041" spans="1:20" ht="45" hidden="1" x14ac:dyDescent="0.25">
      <c r="A4041" s="10">
        <v>4039</v>
      </c>
      <c r="B4041" s="1" t="s">
        <v>4035</v>
      </c>
      <c r="C4041" s="1" t="s">
        <v>8143</v>
      </c>
      <c r="D4041" s="3">
        <v>500</v>
      </c>
      <c r="E4041" s="4">
        <v>45979.01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9196</v>
      </c>
      <c r="P4041">
        <f t="shared" si="253"/>
        <v>9195.7999999999993</v>
      </c>
      <c r="Q4041" s="12" t="s">
        <v>8315</v>
      </c>
      <c r="R4041" t="s">
        <v>8316</v>
      </c>
      <c r="S4041" s="14">
        <f t="shared" si="254"/>
        <v>42305.670914351853</v>
      </c>
      <c r="T4041" s="14">
        <f t="shared" si="255"/>
        <v>42339.249305555553</v>
      </c>
    </row>
    <row r="4042" spans="1:20" ht="45" hidden="1" x14ac:dyDescent="0.25">
      <c r="A4042" s="10">
        <v>4040</v>
      </c>
      <c r="B4042" s="1" t="s">
        <v>4036</v>
      </c>
      <c r="C4042" s="1" t="s">
        <v>8144</v>
      </c>
      <c r="D4042" s="3">
        <v>8000</v>
      </c>
      <c r="E4042" s="4">
        <v>810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10</v>
      </c>
      <c r="P4042">
        <f t="shared" si="253"/>
        <v>405</v>
      </c>
      <c r="Q4042" s="12" t="s">
        <v>8315</v>
      </c>
      <c r="R4042" t="s">
        <v>8316</v>
      </c>
      <c r="S4042" s="14">
        <f t="shared" si="254"/>
        <v>42144.231527777782</v>
      </c>
      <c r="T4042" s="14">
        <f t="shared" si="255"/>
        <v>42203.125</v>
      </c>
    </row>
    <row r="4043" spans="1:20" ht="45" hidden="1" x14ac:dyDescent="0.25">
      <c r="A4043" s="10">
        <v>4041</v>
      </c>
      <c r="B4043" s="1" t="s">
        <v>4037</v>
      </c>
      <c r="C4043" s="1" t="s">
        <v>8145</v>
      </c>
      <c r="D4043" s="3">
        <v>5000</v>
      </c>
      <c r="E4043" s="4">
        <v>2013.47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40</v>
      </c>
      <c r="P4043">
        <f t="shared" si="253"/>
        <v>1006.74</v>
      </c>
      <c r="Q4043" s="12" t="s">
        <v>8315</v>
      </c>
      <c r="R4043" t="s">
        <v>8316</v>
      </c>
      <c r="S4043" s="14">
        <f t="shared" si="254"/>
        <v>42559.474004629628</v>
      </c>
      <c r="T4043" s="14">
        <f t="shared" si="255"/>
        <v>42619.474004629628</v>
      </c>
    </row>
    <row r="4044" spans="1:20" ht="60" hidden="1" x14ac:dyDescent="0.25">
      <c r="A4044" s="10">
        <v>4042</v>
      </c>
      <c r="B4044" s="1" t="s">
        <v>4038</v>
      </c>
      <c r="C4044" s="1" t="s">
        <v>8146</v>
      </c>
      <c r="D4044" s="3">
        <v>10000</v>
      </c>
      <c r="E4044" s="4">
        <v>585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6</v>
      </c>
      <c r="P4044">
        <f t="shared" si="253"/>
        <v>195</v>
      </c>
      <c r="Q4044" s="12" t="s">
        <v>8315</v>
      </c>
      <c r="R4044" t="s">
        <v>8316</v>
      </c>
      <c r="S4044" s="14">
        <f t="shared" si="254"/>
        <v>41995.084074074075</v>
      </c>
      <c r="T4044" s="14">
        <f t="shared" si="255"/>
        <v>42024.802777777775</v>
      </c>
    </row>
    <row r="4045" spans="1:20" ht="45" hidden="1" x14ac:dyDescent="0.25">
      <c r="A4045" s="10">
        <v>4043</v>
      </c>
      <c r="B4045" s="1" t="s">
        <v>4039</v>
      </c>
      <c r="C4045" s="1" t="s">
        <v>8147</v>
      </c>
      <c r="D4045" s="3">
        <v>300</v>
      </c>
      <c r="E4045" s="4">
        <v>84947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28316</v>
      </c>
      <c r="P4045">
        <f t="shared" si="253"/>
        <v>0</v>
      </c>
      <c r="Q4045" s="12" t="s">
        <v>8315</v>
      </c>
      <c r="R4045" t="s">
        <v>8316</v>
      </c>
      <c r="S4045" s="14">
        <f t="shared" si="254"/>
        <v>41948.957465277781</v>
      </c>
      <c r="T4045" s="14">
        <f t="shared" si="255"/>
        <v>41963.957465277781</v>
      </c>
    </row>
    <row r="4046" spans="1:20" ht="60" hidden="1" x14ac:dyDescent="0.25">
      <c r="A4046" s="10">
        <v>4044</v>
      </c>
      <c r="B4046" s="1" t="s">
        <v>4040</v>
      </c>
      <c r="C4046" s="1" t="s">
        <v>8148</v>
      </c>
      <c r="D4046" s="3">
        <v>600</v>
      </c>
      <c r="E4046" s="4">
        <v>27196.71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4533</v>
      </c>
      <c r="P4046">
        <f t="shared" si="253"/>
        <v>6799.18</v>
      </c>
      <c r="Q4046" s="12" t="s">
        <v>8315</v>
      </c>
      <c r="R4046" t="s">
        <v>8316</v>
      </c>
      <c r="S4046" s="14">
        <f t="shared" si="254"/>
        <v>42074.219699074078</v>
      </c>
      <c r="T4046" s="14">
        <f t="shared" si="255"/>
        <v>42104.208333333328</v>
      </c>
    </row>
    <row r="4047" spans="1:20" ht="60" hidden="1" x14ac:dyDescent="0.25">
      <c r="A4047" s="10">
        <v>4045</v>
      </c>
      <c r="B4047" s="1" t="s">
        <v>4041</v>
      </c>
      <c r="C4047" s="1" t="s">
        <v>8149</v>
      </c>
      <c r="D4047" s="3">
        <v>5000</v>
      </c>
      <c r="E4047" s="4">
        <v>2015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40</v>
      </c>
      <c r="P4047">
        <f t="shared" si="253"/>
        <v>2015</v>
      </c>
      <c r="Q4047" s="12" t="s">
        <v>8315</v>
      </c>
      <c r="R4047" t="s">
        <v>8316</v>
      </c>
      <c r="S4047" s="14">
        <f t="shared" si="254"/>
        <v>41842.201261574075</v>
      </c>
      <c r="T4047" s="14">
        <f t="shared" si="255"/>
        <v>41872.201261574075</v>
      </c>
    </row>
    <row r="4048" spans="1:20" ht="60" hidden="1" x14ac:dyDescent="0.25">
      <c r="A4048" s="10">
        <v>4046</v>
      </c>
      <c r="B4048" s="1" t="s">
        <v>4042</v>
      </c>
      <c r="C4048" s="1" t="s">
        <v>8150</v>
      </c>
      <c r="D4048" s="3">
        <v>5600</v>
      </c>
      <c r="E4048" s="4">
        <v>1200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21</v>
      </c>
      <c r="P4048">
        <f t="shared" si="253"/>
        <v>100</v>
      </c>
      <c r="Q4048" s="12" t="s">
        <v>8315</v>
      </c>
      <c r="R4048" t="s">
        <v>8316</v>
      </c>
      <c r="S4048" s="14">
        <f t="shared" si="254"/>
        <v>41904.650578703702</v>
      </c>
      <c r="T4048" s="14">
        <f t="shared" si="255"/>
        <v>41934.650578703702</v>
      </c>
    </row>
    <row r="4049" spans="1:20" ht="45" hidden="1" x14ac:dyDescent="0.25">
      <c r="A4049" s="10">
        <v>4047</v>
      </c>
      <c r="B4049" s="1" t="s">
        <v>4043</v>
      </c>
      <c r="C4049" s="1" t="s">
        <v>8151</v>
      </c>
      <c r="D4049" s="3">
        <v>5000</v>
      </c>
      <c r="E4049" s="4">
        <v>2015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40</v>
      </c>
      <c r="P4049">
        <f t="shared" si="253"/>
        <v>503.75</v>
      </c>
      <c r="Q4049" s="12" t="s">
        <v>8315</v>
      </c>
      <c r="R4049" t="s">
        <v>8316</v>
      </c>
      <c r="S4049" s="14">
        <f t="shared" si="254"/>
        <v>41991.022488425922</v>
      </c>
      <c r="T4049" s="14">
        <f t="shared" si="255"/>
        <v>42015.041666666672</v>
      </c>
    </row>
    <row r="4050" spans="1:20" ht="60" hidden="1" x14ac:dyDescent="0.25">
      <c r="A4050" s="10">
        <v>4048</v>
      </c>
      <c r="B4050" s="1" t="s">
        <v>4044</v>
      </c>
      <c r="C4050" s="1" t="s">
        <v>8152</v>
      </c>
      <c r="D4050" s="3">
        <v>17000</v>
      </c>
      <c r="E4050" s="4">
        <v>105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</v>
      </c>
      <c r="P4050">
        <f t="shared" si="253"/>
        <v>1.1499999999999999</v>
      </c>
      <c r="Q4050" s="12" t="s">
        <v>8315</v>
      </c>
      <c r="R4050" t="s">
        <v>8316</v>
      </c>
      <c r="S4050" s="14">
        <f t="shared" si="254"/>
        <v>42436.509108796294</v>
      </c>
      <c r="T4050" s="14">
        <f t="shared" si="255"/>
        <v>42471.467442129629</v>
      </c>
    </row>
    <row r="4051" spans="1:20" ht="60" hidden="1" x14ac:dyDescent="0.25">
      <c r="A4051" s="10">
        <v>4049</v>
      </c>
      <c r="B4051" s="1" t="s">
        <v>4045</v>
      </c>
      <c r="C4051" s="1" t="s">
        <v>8153</v>
      </c>
      <c r="D4051" s="3">
        <v>20000</v>
      </c>
      <c r="E4051" s="4">
        <v>83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83</v>
      </c>
      <c r="Q4051" s="12" t="s">
        <v>8315</v>
      </c>
      <c r="R4051" t="s">
        <v>8316</v>
      </c>
      <c r="S4051" s="14">
        <f t="shared" si="254"/>
        <v>42169.958506944444</v>
      </c>
      <c r="T4051" s="14">
        <f t="shared" si="255"/>
        <v>42199.958506944444</v>
      </c>
    </row>
    <row r="4052" spans="1:20" ht="60" hidden="1" x14ac:dyDescent="0.25">
      <c r="A4052" s="10">
        <v>4050</v>
      </c>
      <c r="B4052" s="1" t="s">
        <v>4046</v>
      </c>
      <c r="C4052" s="1" t="s">
        <v>8154</v>
      </c>
      <c r="D4052" s="3">
        <v>1500</v>
      </c>
      <c r="E4052" s="4">
        <v>9500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633</v>
      </c>
      <c r="P4052">
        <f t="shared" si="253"/>
        <v>9500</v>
      </c>
      <c r="Q4052" s="12" t="s">
        <v>8315</v>
      </c>
      <c r="R4052" t="s">
        <v>8316</v>
      </c>
      <c r="S4052" s="14">
        <f t="shared" si="254"/>
        <v>41905.636469907404</v>
      </c>
      <c r="T4052" s="14">
        <f t="shared" si="255"/>
        <v>41935.636469907404</v>
      </c>
    </row>
    <row r="4053" spans="1:20" ht="45" hidden="1" x14ac:dyDescent="0.25">
      <c r="A4053" s="10">
        <v>4051</v>
      </c>
      <c r="B4053" s="1" t="s">
        <v>4047</v>
      </c>
      <c r="C4053" s="1" t="s">
        <v>8155</v>
      </c>
      <c r="D4053" s="3">
        <v>500</v>
      </c>
      <c r="E4053" s="4">
        <v>46032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9206</v>
      </c>
      <c r="P4053">
        <f t="shared" si="253"/>
        <v>0</v>
      </c>
      <c r="Q4053" s="12" t="s">
        <v>8315</v>
      </c>
      <c r="R4053" t="s">
        <v>8316</v>
      </c>
      <c r="S4053" s="14">
        <f t="shared" si="254"/>
        <v>41761.810150462967</v>
      </c>
      <c r="T4053" s="14">
        <f t="shared" si="255"/>
        <v>41768.286805555559</v>
      </c>
    </row>
    <row r="4054" spans="1:20" ht="60" hidden="1" x14ac:dyDescent="0.25">
      <c r="A4054" s="10">
        <v>4052</v>
      </c>
      <c r="B4054" s="1" t="s">
        <v>4048</v>
      </c>
      <c r="C4054" s="1" t="s">
        <v>8156</v>
      </c>
      <c r="D4054" s="3">
        <v>3000</v>
      </c>
      <c r="E4054" s="4">
        <v>3598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120</v>
      </c>
      <c r="P4054">
        <f t="shared" si="253"/>
        <v>276.77</v>
      </c>
      <c r="Q4054" s="12" t="s">
        <v>8315</v>
      </c>
      <c r="R4054" t="s">
        <v>8316</v>
      </c>
      <c r="S4054" s="14">
        <f t="shared" si="254"/>
        <v>41865.878657407404</v>
      </c>
      <c r="T4054" s="14">
        <f t="shared" si="255"/>
        <v>41925.878657407404</v>
      </c>
    </row>
    <row r="4055" spans="1:20" ht="60" hidden="1" x14ac:dyDescent="0.25">
      <c r="A4055" s="10">
        <v>4053</v>
      </c>
      <c r="B4055" s="1" t="s">
        <v>4049</v>
      </c>
      <c r="C4055" s="1" t="s">
        <v>8157</v>
      </c>
      <c r="D4055" s="3">
        <v>500</v>
      </c>
      <c r="E4055" s="4">
        <v>46100.69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9220</v>
      </c>
      <c r="P4055">
        <f t="shared" si="253"/>
        <v>23050.35</v>
      </c>
      <c r="Q4055" s="12" t="s">
        <v>8315</v>
      </c>
      <c r="R4055" t="s">
        <v>8316</v>
      </c>
      <c r="S4055" s="14">
        <f t="shared" si="254"/>
        <v>41928.690138888887</v>
      </c>
      <c r="T4055" s="14">
        <f t="shared" si="255"/>
        <v>41958.833333333328</v>
      </c>
    </row>
    <row r="4056" spans="1:20" ht="45" hidden="1" x14ac:dyDescent="0.25">
      <c r="A4056" s="10">
        <v>4054</v>
      </c>
      <c r="B4056" s="1" t="s">
        <v>4050</v>
      </c>
      <c r="C4056" s="1" t="s">
        <v>8158</v>
      </c>
      <c r="D4056" s="3">
        <v>8880</v>
      </c>
      <c r="E4056" s="4">
        <v>636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7</v>
      </c>
      <c r="P4056">
        <f t="shared" si="253"/>
        <v>0</v>
      </c>
      <c r="Q4056" s="12" t="s">
        <v>8315</v>
      </c>
      <c r="R4056" t="s">
        <v>8316</v>
      </c>
      <c r="S4056" s="14">
        <f t="shared" si="254"/>
        <v>42613.841261574074</v>
      </c>
      <c r="T4056" s="14">
        <f t="shared" si="255"/>
        <v>42644.166666666672</v>
      </c>
    </row>
    <row r="4057" spans="1:20" ht="60" hidden="1" x14ac:dyDescent="0.25">
      <c r="A4057" s="10">
        <v>4055</v>
      </c>
      <c r="B4057" s="1" t="s">
        <v>4051</v>
      </c>
      <c r="C4057" s="1" t="s">
        <v>8159</v>
      </c>
      <c r="D4057" s="3">
        <v>5000</v>
      </c>
      <c r="E4057" s="4">
        <v>2015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40</v>
      </c>
      <c r="P4057">
        <f t="shared" si="253"/>
        <v>95.95</v>
      </c>
      <c r="Q4057" s="12" t="s">
        <v>8315</v>
      </c>
      <c r="R4057" t="s">
        <v>8316</v>
      </c>
      <c r="S4057" s="14">
        <f t="shared" si="254"/>
        <v>41779.648506944446</v>
      </c>
      <c r="T4057" s="14">
        <f t="shared" si="255"/>
        <v>41809.648506944446</v>
      </c>
    </row>
    <row r="4058" spans="1:20" ht="60" hidden="1" x14ac:dyDescent="0.25">
      <c r="A4058" s="10">
        <v>4056</v>
      </c>
      <c r="B4058" s="1" t="s">
        <v>4052</v>
      </c>
      <c r="C4058" s="1" t="s">
        <v>8160</v>
      </c>
      <c r="D4058" s="3">
        <v>1500</v>
      </c>
      <c r="E4058" s="4">
        <v>9525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635</v>
      </c>
      <c r="P4058">
        <f t="shared" si="253"/>
        <v>1058.33</v>
      </c>
      <c r="Q4058" s="12" t="s">
        <v>8315</v>
      </c>
      <c r="R4058" t="s">
        <v>8316</v>
      </c>
      <c r="S4058" s="14">
        <f t="shared" si="254"/>
        <v>42534.933321759265</v>
      </c>
      <c r="T4058" s="14">
        <f t="shared" si="255"/>
        <v>42554.832638888889</v>
      </c>
    </row>
    <row r="4059" spans="1:20" ht="60" hidden="1" x14ac:dyDescent="0.25">
      <c r="A4059" s="10">
        <v>4057</v>
      </c>
      <c r="B4059" s="1" t="s">
        <v>4053</v>
      </c>
      <c r="C4059" s="1" t="s">
        <v>8161</v>
      </c>
      <c r="D4059" s="3">
        <v>3500</v>
      </c>
      <c r="E4059" s="4">
        <v>2710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77</v>
      </c>
      <c r="P4059">
        <f t="shared" si="253"/>
        <v>451.67</v>
      </c>
      <c r="Q4059" s="12" t="s">
        <v>8315</v>
      </c>
      <c r="R4059" t="s">
        <v>8316</v>
      </c>
      <c r="S4059" s="14">
        <f t="shared" si="254"/>
        <v>42310.968518518523</v>
      </c>
      <c r="T4059" s="14">
        <f t="shared" si="255"/>
        <v>42333.958333333328</v>
      </c>
    </row>
    <row r="4060" spans="1:20" ht="45" hidden="1" x14ac:dyDescent="0.25">
      <c r="A4060" s="10">
        <v>4058</v>
      </c>
      <c r="B4060" s="1" t="s">
        <v>4054</v>
      </c>
      <c r="C4060" s="1" t="s">
        <v>8162</v>
      </c>
      <c r="D4060" s="3">
        <v>3750</v>
      </c>
      <c r="E4060" s="4">
        <v>2501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67</v>
      </c>
      <c r="P4060">
        <f t="shared" si="253"/>
        <v>625.25</v>
      </c>
      <c r="Q4060" s="12" t="s">
        <v>8315</v>
      </c>
      <c r="R4060" t="s">
        <v>8316</v>
      </c>
      <c r="S4060" s="14">
        <f t="shared" si="254"/>
        <v>42446.060694444444</v>
      </c>
      <c r="T4060" s="14">
        <f t="shared" si="255"/>
        <v>42461.165972222225</v>
      </c>
    </row>
    <row r="4061" spans="1:20" ht="45" hidden="1" x14ac:dyDescent="0.25">
      <c r="A4061" s="10">
        <v>4059</v>
      </c>
      <c r="B4061" s="1" t="s">
        <v>4055</v>
      </c>
      <c r="C4061" s="1" t="s">
        <v>8163</v>
      </c>
      <c r="D4061" s="3">
        <v>10000</v>
      </c>
      <c r="E4061" s="4">
        <v>585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6</v>
      </c>
      <c r="P4061">
        <f t="shared" si="253"/>
        <v>83.57</v>
      </c>
      <c r="Q4061" s="12" t="s">
        <v>8315</v>
      </c>
      <c r="R4061" t="s">
        <v>8316</v>
      </c>
      <c r="S4061" s="14">
        <f t="shared" si="254"/>
        <v>41866.640648148146</v>
      </c>
      <c r="T4061" s="14">
        <f t="shared" si="255"/>
        <v>41898.125</v>
      </c>
    </row>
    <row r="4062" spans="1:20" ht="60" hidden="1" x14ac:dyDescent="0.25">
      <c r="A4062" s="10">
        <v>4060</v>
      </c>
      <c r="B4062" s="1" t="s">
        <v>4056</v>
      </c>
      <c r="C4062" s="1" t="s">
        <v>8164</v>
      </c>
      <c r="D4062" s="3">
        <v>10000</v>
      </c>
      <c r="E4062" s="4">
        <v>586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6</v>
      </c>
      <c r="P4062">
        <f t="shared" si="253"/>
        <v>117.2</v>
      </c>
      <c r="Q4062" s="12" t="s">
        <v>8315</v>
      </c>
      <c r="R4062" t="s">
        <v>8316</v>
      </c>
      <c r="S4062" s="14">
        <f t="shared" si="254"/>
        <v>41779.695092592592</v>
      </c>
      <c r="T4062" s="14">
        <f t="shared" si="255"/>
        <v>41813.666666666664</v>
      </c>
    </row>
    <row r="4063" spans="1:20" ht="45" hidden="1" x14ac:dyDescent="0.25">
      <c r="A4063" s="10">
        <v>4061</v>
      </c>
      <c r="B4063" s="1" t="s">
        <v>4057</v>
      </c>
      <c r="C4063" s="1" t="s">
        <v>8165</v>
      </c>
      <c r="D4063" s="3">
        <v>525</v>
      </c>
      <c r="E4063" s="4">
        <v>28690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5465</v>
      </c>
      <c r="P4063">
        <f t="shared" si="253"/>
        <v>0</v>
      </c>
      <c r="Q4063" s="12" t="s">
        <v>8315</v>
      </c>
      <c r="R4063" t="s">
        <v>8316</v>
      </c>
      <c r="S4063" s="14">
        <f t="shared" si="254"/>
        <v>42421.141469907408</v>
      </c>
      <c r="T4063" s="14">
        <f t="shared" si="255"/>
        <v>42481.099803240737</v>
      </c>
    </row>
    <row r="4064" spans="1:20" ht="60" hidden="1" x14ac:dyDescent="0.25">
      <c r="A4064" s="10">
        <v>4062</v>
      </c>
      <c r="B4064" s="1" t="s">
        <v>4058</v>
      </c>
      <c r="C4064" s="1" t="s">
        <v>8166</v>
      </c>
      <c r="D4064" s="3">
        <v>20000</v>
      </c>
      <c r="E4064" s="4">
        <v>85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0</v>
      </c>
      <c r="P4064">
        <f t="shared" si="253"/>
        <v>28.33</v>
      </c>
      <c r="Q4064" s="12" t="s">
        <v>8315</v>
      </c>
      <c r="R4064" t="s">
        <v>8316</v>
      </c>
      <c r="S4064" s="14">
        <f t="shared" si="254"/>
        <v>42523.739212962959</v>
      </c>
      <c r="T4064" s="14">
        <f t="shared" si="255"/>
        <v>42553.739212962959</v>
      </c>
    </row>
    <row r="4065" spans="1:20" ht="60" hidden="1" x14ac:dyDescent="0.25">
      <c r="A4065" s="10">
        <v>4063</v>
      </c>
      <c r="B4065" s="1" t="s">
        <v>4059</v>
      </c>
      <c r="C4065" s="1" t="s">
        <v>8167</v>
      </c>
      <c r="D4065" s="3">
        <v>9500</v>
      </c>
      <c r="E4065" s="4">
        <v>606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6</v>
      </c>
      <c r="P4065">
        <f t="shared" si="253"/>
        <v>67.33</v>
      </c>
      <c r="Q4065" s="12" t="s">
        <v>8315</v>
      </c>
      <c r="R4065" t="s">
        <v>8316</v>
      </c>
      <c r="S4065" s="14">
        <f t="shared" si="254"/>
        <v>41787.681527777779</v>
      </c>
      <c r="T4065" s="14">
        <f t="shared" si="255"/>
        <v>41817.681527777779</v>
      </c>
    </row>
    <row r="4066" spans="1:20" ht="60" hidden="1" x14ac:dyDescent="0.25">
      <c r="A4066" s="10">
        <v>4064</v>
      </c>
      <c r="B4066" s="1" t="s">
        <v>4060</v>
      </c>
      <c r="C4066" s="1" t="s">
        <v>8168</v>
      </c>
      <c r="D4066" s="3">
        <v>2000</v>
      </c>
      <c r="E4066" s="4">
        <v>6684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334</v>
      </c>
      <c r="P4066">
        <f t="shared" si="253"/>
        <v>1114</v>
      </c>
      <c r="Q4066" s="12" t="s">
        <v>8315</v>
      </c>
      <c r="R4066" t="s">
        <v>8316</v>
      </c>
      <c r="S4066" s="14">
        <f t="shared" si="254"/>
        <v>42093.588263888887</v>
      </c>
      <c r="T4066" s="14">
        <f t="shared" si="255"/>
        <v>42123.588263888887</v>
      </c>
    </row>
    <row r="4067" spans="1:20" ht="45" hidden="1" x14ac:dyDescent="0.25">
      <c r="A4067" s="10">
        <v>4065</v>
      </c>
      <c r="B4067" s="1" t="s">
        <v>4061</v>
      </c>
      <c r="C4067" s="1" t="s">
        <v>8169</v>
      </c>
      <c r="D4067" s="3">
        <v>4000</v>
      </c>
      <c r="E4067" s="4">
        <v>2451.0100000000002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61</v>
      </c>
      <c r="P4067">
        <f t="shared" si="253"/>
        <v>612.75</v>
      </c>
      <c r="Q4067" s="12" t="s">
        <v>8315</v>
      </c>
      <c r="R4067" t="s">
        <v>8316</v>
      </c>
      <c r="S4067" s="14">
        <f t="shared" si="254"/>
        <v>41833.951516203706</v>
      </c>
      <c r="T4067" s="14">
        <f t="shared" si="255"/>
        <v>41863.951516203706</v>
      </c>
    </row>
    <row r="4068" spans="1:20" ht="60" hidden="1" x14ac:dyDescent="0.25">
      <c r="A4068" s="10">
        <v>4066</v>
      </c>
      <c r="B4068" s="1" t="s">
        <v>4062</v>
      </c>
      <c r="C4068" s="1" t="s">
        <v>8170</v>
      </c>
      <c r="D4068" s="3">
        <v>15000</v>
      </c>
      <c r="E4068" s="4">
        <v>200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1</v>
      </c>
      <c r="P4068">
        <f t="shared" si="253"/>
        <v>200</v>
      </c>
      <c r="Q4068" s="12" t="s">
        <v>8315</v>
      </c>
      <c r="R4068" t="s">
        <v>8316</v>
      </c>
      <c r="S4068" s="14">
        <f t="shared" si="254"/>
        <v>42479.039212962962</v>
      </c>
      <c r="T4068" s="14">
        <f t="shared" si="255"/>
        <v>42509.039212962962</v>
      </c>
    </row>
    <row r="4069" spans="1:20" ht="60" hidden="1" x14ac:dyDescent="0.25">
      <c r="A4069" s="10">
        <v>4067</v>
      </c>
      <c r="B4069" s="1" t="s">
        <v>4063</v>
      </c>
      <c r="C4069" s="1" t="s">
        <v>7998</v>
      </c>
      <c r="D4069" s="3">
        <v>5000</v>
      </c>
      <c r="E4069" s="4">
        <v>2015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40</v>
      </c>
      <c r="P4069">
        <f t="shared" si="253"/>
        <v>118.53</v>
      </c>
      <c r="Q4069" s="12" t="s">
        <v>8315</v>
      </c>
      <c r="R4069" t="s">
        <v>8316</v>
      </c>
      <c r="S4069" s="14">
        <f t="shared" si="254"/>
        <v>42235.117476851854</v>
      </c>
      <c r="T4069" s="14">
        <f t="shared" si="255"/>
        <v>42275.117476851854</v>
      </c>
    </row>
    <row r="4070" spans="1:20" ht="45" hidden="1" x14ac:dyDescent="0.25">
      <c r="A4070" s="10">
        <v>4068</v>
      </c>
      <c r="B4070" s="1" t="s">
        <v>4064</v>
      </c>
      <c r="C4070" s="1" t="s">
        <v>8171</v>
      </c>
      <c r="D4070" s="3">
        <v>3495</v>
      </c>
      <c r="E4070" s="4">
        <v>2726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78</v>
      </c>
      <c r="P4070">
        <f t="shared" si="253"/>
        <v>2726</v>
      </c>
      <c r="Q4070" s="12" t="s">
        <v>8315</v>
      </c>
      <c r="R4070" t="s">
        <v>8316</v>
      </c>
      <c r="S4070" s="14">
        <f t="shared" si="254"/>
        <v>42718.963599537034</v>
      </c>
      <c r="T4070" s="14">
        <f t="shared" si="255"/>
        <v>42748.961805555555</v>
      </c>
    </row>
    <row r="4071" spans="1:20" ht="45" hidden="1" x14ac:dyDescent="0.25">
      <c r="A4071" s="10">
        <v>4069</v>
      </c>
      <c r="B4071" s="1" t="s">
        <v>4065</v>
      </c>
      <c r="C4071" s="1" t="s">
        <v>8172</v>
      </c>
      <c r="D4071" s="3">
        <v>1250</v>
      </c>
      <c r="E4071" s="4">
        <v>10100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808</v>
      </c>
      <c r="P4071">
        <f t="shared" si="253"/>
        <v>776.92</v>
      </c>
      <c r="Q4071" s="12" t="s">
        <v>8315</v>
      </c>
      <c r="R4071" t="s">
        <v>8316</v>
      </c>
      <c r="S4071" s="14">
        <f t="shared" si="254"/>
        <v>42022.661527777775</v>
      </c>
      <c r="T4071" s="14">
        <f t="shared" si="255"/>
        <v>42063.5</v>
      </c>
    </row>
    <row r="4072" spans="1:20" ht="45" hidden="1" x14ac:dyDescent="0.25">
      <c r="A4072" s="10">
        <v>4070</v>
      </c>
      <c r="B4072" s="1" t="s">
        <v>4066</v>
      </c>
      <c r="C4072" s="1" t="s">
        <v>8173</v>
      </c>
      <c r="D4072" s="3">
        <v>1000</v>
      </c>
      <c r="E4072" s="4">
        <v>17028.88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1703</v>
      </c>
      <c r="P4072">
        <f t="shared" si="253"/>
        <v>2838.15</v>
      </c>
      <c r="Q4072" s="12" t="s">
        <v>8315</v>
      </c>
      <c r="R4072" t="s">
        <v>8316</v>
      </c>
      <c r="S4072" s="14">
        <f t="shared" si="254"/>
        <v>42031.666898148149</v>
      </c>
      <c r="T4072" s="14">
        <f t="shared" si="255"/>
        <v>42064.125</v>
      </c>
    </row>
    <row r="4073" spans="1:20" ht="60" hidden="1" x14ac:dyDescent="0.25">
      <c r="A4073" s="10">
        <v>4071</v>
      </c>
      <c r="B4073" s="1" t="s">
        <v>4067</v>
      </c>
      <c r="C4073" s="1" t="s">
        <v>8174</v>
      </c>
      <c r="D4073" s="3">
        <v>20000</v>
      </c>
      <c r="E4073" s="4">
        <v>85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2" t="s">
        <v>8315</v>
      </c>
      <c r="R4073" t="s">
        <v>8316</v>
      </c>
      <c r="S4073" s="14">
        <f t="shared" si="254"/>
        <v>42700.804756944446</v>
      </c>
      <c r="T4073" s="14">
        <f t="shared" si="255"/>
        <v>42730.804756944446</v>
      </c>
    </row>
    <row r="4074" spans="1:20" ht="60" hidden="1" x14ac:dyDescent="0.25">
      <c r="A4074" s="10">
        <v>4072</v>
      </c>
      <c r="B4074" s="1" t="s">
        <v>4068</v>
      </c>
      <c r="C4074" s="1" t="s">
        <v>8175</v>
      </c>
      <c r="D4074" s="3">
        <v>1000</v>
      </c>
      <c r="E4074" s="4">
        <v>17066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1707</v>
      </c>
      <c r="P4074">
        <f t="shared" si="253"/>
        <v>8533</v>
      </c>
      <c r="Q4074" s="12" t="s">
        <v>8315</v>
      </c>
      <c r="R4074" t="s">
        <v>8316</v>
      </c>
      <c r="S4074" s="14">
        <f t="shared" si="254"/>
        <v>41812.77443287037</v>
      </c>
      <c r="T4074" s="14">
        <f t="shared" si="255"/>
        <v>41872.77443287037</v>
      </c>
    </row>
    <row r="4075" spans="1:20" ht="45" hidden="1" x14ac:dyDescent="0.25">
      <c r="A4075" s="10">
        <v>4073</v>
      </c>
      <c r="B4075" s="1" t="s">
        <v>4069</v>
      </c>
      <c r="C4075" s="1" t="s">
        <v>8176</v>
      </c>
      <c r="D4075" s="3">
        <v>3500</v>
      </c>
      <c r="E4075" s="4">
        <v>2713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78</v>
      </c>
      <c r="P4075">
        <f t="shared" si="253"/>
        <v>1356.5</v>
      </c>
      <c r="Q4075" s="12" t="s">
        <v>8315</v>
      </c>
      <c r="R4075" t="s">
        <v>8316</v>
      </c>
      <c r="S4075" s="14">
        <f t="shared" si="254"/>
        <v>42078.34520833334</v>
      </c>
      <c r="T4075" s="14">
        <f t="shared" si="255"/>
        <v>42133.166666666672</v>
      </c>
    </row>
    <row r="4076" spans="1:20" ht="60" hidden="1" x14ac:dyDescent="0.25">
      <c r="A4076" s="10">
        <v>4074</v>
      </c>
      <c r="B4076" s="1" t="s">
        <v>4070</v>
      </c>
      <c r="C4076" s="1" t="s">
        <v>8177</v>
      </c>
      <c r="D4076" s="3">
        <v>2750</v>
      </c>
      <c r="E4076" s="4">
        <v>3865.55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141</v>
      </c>
      <c r="P4076">
        <f t="shared" si="253"/>
        <v>184.07</v>
      </c>
      <c r="Q4076" s="12" t="s">
        <v>8315</v>
      </c>
      <c r="R4076" t="s">
        <v>8316</v>
      </c>
      <c r="S4076" s="14">
        <f t="shared" si="254"/>
        <v>42283.552951388891</v>
      </c>
      <c r="T4076" s="14">
        <f t="shared" si="255"/>
        <v>42313.594618055555</v>
      </c>
    </row>
    <row r="4077" spans="1:20" ht="60" hidden="1" x14ac:dyDescent="0.25">
      <c r="A4077" s="10">
        <v>4075</v>
      </c>
      <c r="B4077" s="1" t="s">
        <v>4071</v>
      </c>
      <c r="C4077" s="1" t="s">
        <v>8178</v>
      </c>
      <c r="D4077" s="3">
        <v>2000</v>
      </c>
      <c r="E4077" s="4">
        <v>6691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335</v>
      </c>
      <c r="P4077">
        <f t="shared" si="253"/>
        <v>514.69000000000005</v>
      </c>
      <c r="Q4077" s="12" t="s">
        <v>8315</v>
      </c>
      <c r="R4077" t="s">
        <v>8316</v>
      </c>
      <c r="S4077" s="14">
        <f t="shared" si="254"/>
        <v>41779.045937499999</v>
      </c>
      <c r="T4077" s="14">
        <f t="shared" si="255"/>
        <v>41820.727777777778</v>
      </c>
    </row>
    <row r="4078" spans="1:20" ht="45" hidden="1" x14ac:dyDescent="0.25">
      <c r="A4078" s="10">
        <v>4076</v>
      </c>
      <c r="B4078" s="1" t="s">
        <v>4072</v>
      </c>
      <c r="C4078" s="1" t="s">
        <v>8179</v>
      </c>
      <c r="D4078" s="3">
        <v>700</v>
      </c>
      <c r="E4078" s="4">
        <v>23727.55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3390</v>
      </c>
      <c r="P4078">
        <f t="shared" si="253"/>
        <v>0</v>
      </c>
      <c r="Q4078" s="12" t="s">
        <v>8315</v>
      </c>
      <c r="R4078" t="s">
        <v>8316</v>
      </c>
      <c r="S4078" s="14">
        <f t="shared" si="254"/>
        <v>41905.795706018522</v>
      </c>
      <c r="T4078" s="14">
        <f t="shared" si="255"/>
        <v>41933.82708333333</v>
      </c>
    </row>
    <row r="4079" spans="1:20" ht="60" hidden="1" x14ac:dyDescent="0.25">
      <c r="A4079" s="10">
        <v>4077</v>
      </c>
      <c r="B4079" s="1" t="s">
        <v>4073</v>
      </c>
      <c r="C4079" s="1" t="s">
        <v>8180</v>
      </c>
      <c r="D4079" s="3">
        <v>15000</v>
      </c>
      <c r="E4079" s="4">
        <v>200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1</v>
      </c>
      <c r="P4079">
        <f t="shared" si="253"/>
        <v>33.33</v>
      </c>
      <c r="Q4079" s="12" t="s">
        <v>8315</v>
      </c>
      <c r="R4079" t="s">
        <v>8316</v>
      </c>
      <c r="S4079" s="14">
        <f t="shared" si="254"/>
        <v>42695.7105787037</v>
      </c>
      <c r="T4079" s="14">
        <f t="shared" si="255"/>
        <v>42725.7105787037</v>
      </c>
    </row>
    <row r="4080" spans="1:20" ht="60" hidden="1" x14ac:dyDescent="0.25">
      <c r="A4080" s="10">
        <v>4078</v>
      </c>
      <c r="B4080" s="1" t="s">
        <v>4074</v>
      </c>
      <c r="C4080" s="1" t="s">
        <v>8181</v>
      </c>
      <c r="D4080" s="3">
        <v>250</v>
      </c>
      <c r="E4080" s="4">
        <v>112536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45014</v>
      </c>
      <c r="P4080">
        <f t="shared" si="253"/>
        <v>0</v>
      </c>
      <c r="Q4080" s="12" t="s">
        <v>8315</v>
      </c>
      <c r="R4080" t="s">
        <v>8316</v>
      </c>
      <c r="S4080" s="14">
        <f t="shared" si="254"/>
        <v>42732.787523148145</v>
      </c>
      <c r="T4080" s="14">
        <f t="shared" si="255"/>
        <v>42762.787523148145</v>
      </c>
    </row>
    <row r="4081" spans="1:20" ht="60" hidden="1" x14ac:dyDescent="0.25">
      <c r="A4081" s="10">
        <v>4079</v>
      </c>
      <c r="B4081" s="1" t="s">
        <v>4075</v>
      </c>
      <c r="C4081" s="1" t="s">
        <v>8182</v>
      </c>
      <c r="D4081" s="3">
        <v>3000</v>
      </c>
      <c r="E4081" s="4">
        <v>3600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120</v>
      </c>
      <c r="P4081">
        <f t="shared" si="253"/>
        <v>3600</v>
      </c>
      <c r="Q4081" s="12" t="s">
        <v>8315</v>
      </c>
      <c r="R4081" t="s">
        <v>8316</v>
      </c>
      <c r="S4081" s="14">
        <f t="shared" si="254"/>
        <v>42510.938900462963</v>
      </c>
      <c r="T4081" s="14">
        <f t="shared" si="255"/>
        <v>42540.938900462963</v>
      </c>
    </row>
    <row r="4082" spans="1:20" ht="60" hidden="1" x14ac:dyDescent="0.25">
      <c r="A4082" s="10">
        <v>4080</v>
      </c>
      <c r="B4082" s="1" t="s">
        <v>4076</v>
      </c>
      <c r="C4082" s="1" t="s">
        <v>8183</v>
      </c>
      <c r="D4082" s="3">
        <v>3000</v>
      </c>
      <c r="E4082" s="4">
        <v>3600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120</v>
      </c>
      <c r="P4082">
        <f t="shared" si="253"/>
        <v>0</v>
      </c>
      <c r="Q4082" s="12" t="s">
        <v>8315</v>
      </c>
      <c r="R4082" t="s">
        <v>8316</v>
      </c>
      <c r="S4082" s="14">
        <f t="shared" si="254"/>
        <v>42511.698101851856</v>
      </c>
      <c r="T4082" s="14">
        <f t="shared" si="255"/>
        <v>42535.787500000006</v>
      </c>
    </row>
    <row r="4083" spans="1:20" ht="45" hidden="1" x14ac:dyDescent="0.25">
      <c r="A4083" s="10">
        <v>4081</v>
      </c>
      <c r="B4083" s="1" t="s">
        <v>4077</v>
      </c>
      <c r="C4083" s="1" t="s">
        <v>8184</v>
      </c>
      <c r="D4083" s="3">
        <v>2224</v>
      </c>
      <c r="E4083" s="4">
        <v>5050.7700000000004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227</v>
      </c>
      <c r="P4083">
        <f t="shared" si="253"/>
        <v>420.9</v>
      </c>
      <c r="Q4083" s="12" t="s">
        <v>8315</v>
      </c>
      <c r="R4083" t="s">
        <v>8316</v>
      </c>
      <c r="S4083" s="14">
        <f t="shared" si="254"/>
        <v>42041.581307870365</v>
      </c>
      <c r="T4083" s="14">
        <f t="shared" si="255"/>
        <v>42071.539641203708</v>
      </c>
    </row>
    <row r="4084" spans="1:20" ht="60" hidden="1" x14ac:dyDescent="0.25">
      <c r="A4084" s="10">
        <v>4082</v>
      </c>
      <c r="B4084" s="1" t="s">
        <v>4078</v>
      </c>
      <c r="C4084" s="1" t="s">
        <v>8185</v>
      </c>
      <c r="D4084" s="3">
        <v>150</v>
      </c>
      <c r="E4084" s="4">
        <v>169985.91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113324</v>
      </c>
      <c r="P4084">
        <f t="shared" si="253"/>
        <v>84992.960000000006</v>
      </c>
      <c r="Q4084" s="12" t="s">
        <v>8315</v>
      </c>
      <c r="R4084" t="s">
        <v>8316</v>
      </c>
      <c r="S4084" s="14">
        <f t="shared" si="254"/>
        <v>42307.189270833333</v>
      </c>
      <c r="T4084" s="14">
        <f t="shared" si="255"/>
        <v>42322.958333333328</v>
      </c>
    </row>
    <row r="4085" spans="1:20" ht="60" hidden="1" x14ac:dyDescent="0.25">
      <c r="A4085" s="10">
        <v>4083</v>
      </c>
      <c r="B4085" s="1" t="s">
        <v>4079</v>
      </c>
      <c r="C4085" s="1" t="s">
        <v>8186</v>
      </c>
      <c r="D4085" s="3">
        <v>3500</v>
      </c>
      <c r="E4085" s="4">
        <v>2716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78</v>
      </c>
      <c r="P4085">
        <f t="shared" si="253"/>
        <v>452.67</v>
      </c>
      <c r="Q4085" s="12" t="s">
        <v>8315</v>
      </c>
      <c r="R4085" t="s">
        <v>8316</v>
      </c>
      <c r="S4085" s="14">
        <f t="shared" si="254"/>
        <v>42353.761759259258</v>
      </c>
      <c r="T4085" s="14">
        <f t="shared" si="255"/>
        <v>42383.761759259258</v>
      </c>
    </row>
    <row r="4086" spans="1:20" ht="60" hidden="1" x14ac:dyDescent="0.25">
      <c r="A4086" s="10">
        <v>4084</v>
      </c>
      <c r="B4086" s="1" t="s">
        <v>4080</v>
      </c>
      <c r="C4086" s="1" t="s">
        <v>8187</v>
      </c>
      <c r="D4086" s="3">
        <v>3000</v>
      </c>
      <c r="E4086" s="4">
        <v>3636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121</v>
      </c>
      <c r="P4086">
        <f t="shared" si="253"/>
        <v>3636</v>
      </c>
      <c r="Q4086" s="12" t="s">
        <v>8315</v>
      </c>
      <c r="R4086" t="s">
        <v>8316</v>
      </c>
      <c r="S4086" s="14">
        <f t="shared" si="254"/>
        <v>42622.436412037037</v>
      </c>
      <c r="T4086" s="14">
        <f t="shared" si="255"/>
        <v>42652.436412037037</v>
      </c>
    </row>
    <row r="4087" spans="1:20" ht="60" hidden="1" x14ac:dyDescent="0.25">
      <c r="A4087" s="10">
        <v>4085</v>
      </c>
      <c r="B4087" s="1" t="s">
        <v>4081</v>
      </c>
      <c r="C4087" s="1" t="s">
        <v>8188</v>
      </c>
      <c r="D4087" s="3">
        <v>3500</v>
      </c>
      <c r="E4087" s="4">
        <v>2725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78</v>
      </c>
      <c r="P4087">
        <f t="shared" si="253"/>
        <v>2725</v>
      </c>
      <c r="Q4087" s="12" t="s">
        <v>8315</v>
      </c>
      <c r="R4087" t="s">
        <v>8316</v>
      </c>
      <c r="S4087" s="14">
        <f t="shared" si="254"/>
        <v>42058.603877314818</v>
      </c>
      <c r="T4087" s="14">
        <f t="shared" si="255"/>
        <v>42087.165972222225</v>
      </c>
    </row>
    <row r="4088" spans="1:20" ht="60" hidden="1" x14ac:dyDescent="0.25">
      <c r="A4088" s="10">
        <v>4086</v>
      </c>
      <c r="B4088" s="1" t="s">
        <v>4082</v>
      </c>
      <c r="C4088" s="1" t="s">
        <v>8189</v>
      </c>
      <c r="D4088" s="3">
        <v>1000</v>
      </c>
      <c r="E4088" s="4">
        <v>17155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1716</v>
      </c>
      <c r="P4088">
        <f t="shared" si="253"/>
        <v>3431</v>
      </c>
      <c r="Q4088" s="12" t="s">
        <v>8315</v>
      </c>
      <c r="R4088" t="s">
        <v>8316</v>
      </c>
      <c r="S4088" s="14">
        <f t="shared" si="254"/>
        <v>42304.940960648149</v>
      </c>
      <c r="T4088" s="14">
        <f t="shared" si="255"/>
        <v>42329.166666666672</v>
      </c>
    </row>
    <row r="4089" spans="1:20" hidden="1" x14ac:dyDescent="0.25">
      <c r="A4089" s="10">
        <v>4087</v>
      </c>
      <c r="B4089" s="1" t="s">
        <v>4083</v>
      </c>
      <c r="C4089" s="1" t="s">
        <v>8190</v>
      </c>
      <c r="D4089" s="3">
        <v>9600</v>
      </c>
      <c r="E4089" s="4">
        <v>600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6</v>
      </c>
      <c r="P4089">
        <f t="shared" si="253"/>
        <v>0</v>
      </c>
      <c r="Q4089" s="12" t="s">
        <v>8315</v>
      </c>
      <c r="R4089" t="s">
        <v>8316</v>
      </c>
      <c r="S4089" s="14">
        <f t="shared" si="254"/>
        <v>42538.742893518516</v>
      </c>
      <c r="T4089" s="14">
        <f t="shared" si="255"/>
        <v>42568.742893518516</v>
      </c>
    </row>
    <row r="4090" spans="1:20" ht="45" hidden="1" x14ac:dyDescent="0.25">
      <c r="A4090" s="10">
        <v>4088</v>
      </c>
      <c r="B4090" s="1" t="s">
        <v>4084</v>
      </c>
      <c r="C4090" s="1" t="s">
        <v>8191</v>
      </c>
      <c r="D4090" s="3">
        <v>2000</v>
      </c>
      <c r="E4090" s="4">
        <v>6700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335</v>
      </c>
      <c r="P4090">
        <f t="shared" si="253"/>
        <v>2233.33</v>
      </c>
      <c r="Q4090" s="12" t="s">
        <v>8315</v>
      </c>
      <c r="R4090" t="s">
        <v>8316</v>
      </c>
      <c r="S4090" s="14">
        <f t="shared" si="254"/>
        <v>41990.612546296295</v>
      </c>
      <c r="T4090" s="14">
        <f t="shared" si="255"/>
        <v>42020.434722222228</v>
      </c>
    </row>
    <row r="4091" spans="1:20" ht="60" hidden="1" x14ac:dyDescent="0.25">
      <c r="A4091" s="10">
        <v>4089</v>
      </c>
      <c r="B4091" s="1" t="s">
        <v>4085</v>
      </c>
      <c r="C4091" s="1" t="s">
        <v>8192</v>
      </c>
      <c r="D4091" s="3">
        <v>5000</v>
      </c>
      <c r="E4091" s="4">
        <v>2015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40</v>
      </c>
      <c r="P4091">
        <f t="shared" si="253"/>
        <v>251.88</v>
      </c>
      <c r="Q4091" s="12" t="s">
        <v>8315</v>
      </c>
      <c r="R4091" t="s">
        <v>8316</v>
      </c>
      <c r="S4091" s="14">
        <f t="shared" si="254"/>
        <v>42122.732499999998</v>
      </c>
      <c r="T4091" s="14">
        <f t="shared" si="255"/>
        <v>42155.732638888891</v>
      </c>
    </row>
    <row r="4092" spans="1:20" ht="45" hidden="1" x14ac:dyDescent="0.25">
      <c r="A4092" s="10">
        <v>4090</v>
      </c>
      <c r="B4092" s="1" t="s">
        <v>4086</v>
      </c>
      <c r="C4092" s="1" t="s">
        <v>8193</v>
      </c>
      <c r="D4092" s="3">
        <v>1000</v>
      </c>
      <c r="E4092" s="4">
        <v>17170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1717</v>
      </c>
      <c r="P4092">
        <f t="shared" si="253"/>
        <v>5723.33</v>
      </c>
      <c r="Q4092" s="12" t="s">
        <v>8315</v>
      </c>
      <c r="R4092" t="s">
        <v>8316</v>
      </c>
      <c r="S4092" s="14">
        <f t="shared" si="254"/>
        <v>42209.67288194444</v>
      </c>
      <c r="T4092" s="14">
        <f t="shared" si="255"/>
        <v>42223.625</v>
      </c>
    </row>
    <row r="4093" spans="1:20" ht="60" hidden="1" x14ac:dyDescent="0.25">
      <c r="A4093" s="10">
        <v>4091</v>
      </c>
      <c r="B4093" s="1" t="s">
        <v>4087</v>
      </c>
      <c r="C4093" s="1" t="s">
        <v>8194</v>
      </c>
      <c r="D4093" s="3">
        <v>1600</v>
      </c>
      <c r="E4093" s="4">
        <v>7530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471</v>
      </c>
      <c r="P4093">
        <f t="shared" si="253"/>
        <v>941.25</v>
      </c>
      <c r="Q4093" s="12" t="s">
        <v>8315</v>
      </c>
      <c r="R4093" t="s">
        <v>8316</v>
      </c>
      <c r="S4093" s="14">
        <f t="shared" si="254"/>
        <v>41990.506377314814</v>
      </c>
      <c r="T4093" s="14">
        <f t="shared" si="255"/>
        <v>42020.506377314814</v>
      </c>
    </row>
    <row r="4094" spans="1:20" ht="45" hidden="1" x14ac:dyDescent="0.25">
      <c r="A4094" s="10">
        <v>4092</v>
      </c>
      <c r="B4094" s="1" t="s">
        <v>4088</v>
      </c>
      <c r="C4094" s="1" t="s">
        <v>8195</v>
      </c>
      <c r="D4094" s="3">
        <v>110000</v>
      </c>
      <c r="E4094" s="4">
        <v>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0</v>
      </c>
      <c r="Q4094" s="12" t="s">
        <v>8315</v>
      </c>
      <c r="R4094" t="s">
        <v>8316</v>
      </c>
      <c r="S4094" s="14">
        <f t="shared" si="254"/>
        <v>42039.194988425923</v>
      </c>
      <c r="T4094" s="14">
        <f t="shared" si="255"/>
        <v>42099.153321759266</v>
      </c>
    </row>
    <row r="4095" spans="1:20" ht="60" hidden="1" x14ac:dyDescent="0.25">
      <c r="A4095" s="10">
        <v>4093</v>
      </c>
      <c r="B4095" s="1" t="s">
        <v>4089</v>
      </c>
      <c r="C4095" s="1" t="s">
        <v>8196</v>
      </c>
      <c r="D4095" s="3">
        <v>2500</v>
      </c>
      <c r="E4095" s="4">
        <v>5000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200</v>
      </c>
      <c r="P4095">
        <f t="shared" si="253"/>
        <v>1250</v>
      </c>
      <c r="Q4095" s="12" t="s">
        <v>8315</v>
      </c>
      <c r="R4095" t="s">
        <v>8316</v>
      </c>
      <c r="S4095" s="14">
        <f t="shared" si="254"/>
        <v>42178.815891203703</v>
      </c>
      <c r="T4095" s="14">
        <f t="shared" si="255"/>
        <v>42238.815891203703</v>
      </c>
    </row>
    <row r="4096" spans="1:20" ht="45" hidden="1" x14ac:dyDescent="0.25">
      <c r="A4096" s="10">
        <v>4094</v>
      </c>
      <c r="B4096" s="1" t="s">
        <v>4090</v>
      </c>
      <c r="C4096" s="1" t="s">
        <v>8197</v>
      </c>
      <c r="D4096" s="3">
        <v>2000</v>
      </c>
      <c r="E4096" s="4">
        <v>6705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335</v>
      </c>
      <c r="P4096">
        <f t="shared" si="253"/>
        <v>838.13</v>
      </c>
      <c r="Q4096" s="12" t="s">
        <v>8315</v>
      </c>
      <c r="R4096" t="s">
        <v>8316</v>
      </c>
      <c r="S4096" s="14">
        <f t="shared" si="254"/>
        <v>41890.086805555555</v>
      </c>
      <c r="T4096" s="14">
        <f t="shared" si="255"/>
        <v>41934.207638888889</v>
      </c>
    </row>
    <row r="4097" spans="1:20" ht="45" hidden="1" x14ac:dyDescent="0.25">
      <c r="A4097" s="10">
        <v>4095</v>
      </c>
      <c r="B4097" s="1" t="s">
        <v>4091</v>
      </c>
      <c r="C4097" s="1" t="s">
        <v>8198</v>
      </c>
      <c r="D4097" s="3">
        <v>30000</v>
      </c>
      <c r="E4097" s="4">
        <v>20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0</v>
      </c>
      <c r="P4097">
        <f t="shared" si="253"/>
        <v>20</v>
      </c>
      <c r="Q4097" s="12" t="s">
        <v>8315</v>
      </c>
      <c r="R4097" t="s">
        <v>8316</v>
      </c>
      <c r="S4097" s="14">
        <f t="shared" si="254"/>
        <v>42693.031828703708</v>
      </c>
      <c r="T4097" s="14">
        <f t="shared" si="255"/>
        <v>42723.031828703708</v>
      </c>
    </row>
    <row r="4098" spans="1:20" ht="45" hidden="1" x14ac:dyDescent="0.25">
      <c r="A4098" s="10">
        <v>4096</v>
      </c>
      <c r="B4098" s="1" t="s">
        <v>4092</v>
      </c>
      <c r="C4098" s="1" t="s">
        <v>8199</v>
      </c>
      <c r="D4098" s="3">
        <v>3500</v>
      </c>
      <c r="E4098" s="4">
        <v>2725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78</v>
      </c>
      <c r="P4098">
        <f t="shared" si="253"/>
        <v>545</v>
      </c>
      <c r="Q4098" s="12" t="s">
        <v>8315</v>
      </c>
      <c r="R4098" t="s">
        <v>8316</v>
      </c>
      <c r="S4098" s="14">
        <f t="shared" si="254"/>
        <v>42750.530312499999</v>
      </c>
      <c r="T4098" s="14">
        <f t="shared" si="255"/>
        <v>42794.368749999994</v>
      </c>
    </row>
    <row r="4099" spans="1:20" ht="60" hidden="1" x14ac:dyDescent="0.25">
      <c r="A4099" s="10">
        <v>4097</v>
      </c>
      <c r="B4099" s="1" t="s">
        <v>4093</v>
      </c>
      <c r="C4099" s="1" t="s">
        <v>8200</v>
      </c>
      <c r="D4099" s="3">
        <v>10000</v>
      </c>
      <c r="E4099" s="4">
        <v>587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6</v>
      </c>
      <c r="P4099">
        <f t="shared" ref="P4099:P4115" si="257">IFERROR(ROUND(E4099/L4099,2),0)</f>
        <v>0</v>
      </c>
      <c r="Q4099" s="12" t="s">
        <v>8315</v>
      </c>
      <c r="R4099" t="s">
        <v>8316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5" hidden="1" x14ac:dyDescent="0.25">
      <c r="A4100" s="1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2" t="s">
        <v>8315</v>
      </c>
      <c r="R4100" t="s">
        <v>8316</v>
      </c>
      <c r="S4100" s="14">
        <f t="shared" si="258"/>
        <v>42495.722187499996</v>
      </c>
      <c r="T4100" s="14">
        <f t="shared" si="259"/>
        <v>42525.722187499996</v>
      </c>
    </row>
    <row r="4101" spans="1:20" ht="60" hidden="1" x14ac:dyDescent="0.25">
      <c r="A4101" s="10">
        <v>4099</v>
      </c>
      <c r="B4101" s="1" t="s">
        <v>4095</v>
      </c>
      <c r="C4101" s="1" t="s">
        <v>8202</v>
      </c>
      <c r="D4101" s="3">
        <v>4500</v>
      </c>
      <c r="E4101" s="4">
        <v>2075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46</v>
      </c>
      <c r="P4101">
        <f t="shared" si="257"/>
        <v>2075</v>
      </c>
      <c r="Q4101" s="12" t="s">
        <v>8315</v>
      </c>
      <c r="R4101" t="s">
        <v>8316</v>
      </c>
      <c r="S4101" s="14">
        <f t="shared" si="258"/>
        <v>42570.850381944445</v>
      </c>
      <c r="T4101" s="14">
        <f t="shared" si="259"/>
        <v>42615.850381944445</v>
      </c>
    </row>
    <row r="4102" spans="1:20" ht="45" hidden="1" x14ac:dyDescent="0.25">
      <c r="A4102" s="10">
        <v>4100</v>
      </c>
      <c r="B4102" s="1" t="s">
        <v>4096</v>
      </c>
      <c r="C4102" s="1" t="s">
        <v>8203</v>
      </c>
      <c r="D4102" s="3">
        <v>270</v>
      </c>
      <c r="E4102" s="4">
        <v>86492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32034</v>
      </c>
      <c r="P4102">
        <f t="shared" si="257"/>
        <v>0</v>
      </c>
      <c r="Q4102" s="12" t="s">
        <v>8315</v>
      </c>
      <c r="R4102" t="s">
        <v>8316</v>
      </c>
      <c r="S4102" s="14">
        <f t="shared" si="258"/>
        <v>41927.124884259261</v>
      </c>
      <c r="T4102" s="14">
        <f t="shared" si="259"/>
        <v>41937.124884259261</v>
      </c>
    </row>
    <row r="4103" spans="1:20" ht="60" hidden="1" x14ac:dyDescent="0.25">
      <c r="A4103" s="10">
        <v>4101</v>
      </c>
      <c r="B4103" s="1" t="s">
        <v>4097</v>
      </c>
      <c r="C4103" s="1" t="s">
        <v>8204</v>
      </c>
      <c r="D4103" s="3">
        <v>600</v>
      </c>
      <c r="E4103" s="4">
        <v>27197.22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4533</v>
      </c>
      <c r="P4103">
        <f t="shared" si="257"/>
        <v>0</v>
      </c>
      <c r="Q4103" s="12" t="s">
        <v>8315</v>
      </c>
      <c r="R4103" t="s">
        <v>8316</v>
      </c>
      <c r="S4103" s="14">
        <f t="shared" si="258"/>
        <v>42730.903726851851</v>
      </c>
      <c r="T4103" s="14">
        <f t="shared" si="259"/>
        <v>42760.903726851851</v>
      </c>
    </row>
    <row r="4104" spans="1:20" ht="45" hidden="1" x14ac:dyDescent="0.25">
      <c r="A4104" s="10">
        <v>4102</v>
      </c>
      <c r="B4104" s="1" t="s">
        <v>4098</v>
      </c>
      <c r="C4104" s="1" t="s">
        <v>8205</v>
      </c>
      <c r="D4104" s="3">
        <v>500</v>
      </c>
      <c r="E4104" s="4">
        <v>46643.07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9329</v>
      </c>
      <c r="P4104">
        <f t="shared" si="257"/>
        <v>7773.85</v>
      </c>
      <c r="Q4104" s="12" t="s">
        <v>8315</v>
      </c>
      <c r="R4104" t="s">
        <v>8316</v>
      </c>
      <c r="S4104" s="14">
        <f t="shared" si="258"/>
        <v>42475.848067129627</v>
      </c>
      <c r="T4104" s="14">
        <f t="shared" si="259"/>
        <v>42505.848067129627</v>
      </c>
    </row>
    <row r="4105" spans="1:20" ht="45" hidden="1" x14ac:dyDescent="0.25">
      <c r="A4105" s="10">
        <v>4103</v>
      </c>
      <c r="B4105" s="1" t="s">
        <v>4099</v>
      </c>
      <c r="C4105" s="1" t="s">
        <v>8206</v>
      </c>
      <c r="D4105" s="3">
        <v>1000</v>
      </c>
      <c r="E4105" s="4">
        <v>17176.13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1718</v>
      </c>
      <c r="P4105">
        <f t="shared" si="257"/>
        <v>2862.69</v>
      </c>
      <c r="Q4105" s="12" t="s">
        <v>8315</v>
      </c>
      <c r="R4105" t="s">
        <v>8316</v>
      </c>
      <c r="S4105" s="14">
        <f t="shared" si="258"/>
        <v>42188.83293981482</v>
      </c>
      <c r="T4105" s="14">
        <f t="shared" si="259"/>
        <v>42242.772222222222</v>
      </c>
    </row>
    <row r="4106" spans="1:20" ht="45" hidden="1" x14ac:dyDescent="0.25">
      <c r="A4106" s="10">
        <v>4104</v>
      </c>
      <c r="B4106" s="1" t="s">
        <v>4100</v>
      </c>
      <c r="C4106" s="1" t="s">
        <v>8207</v>
      </c>
      <c r="D4106" s="3">
        <v>3000</v>
      </c>
      <c r="E4106" s="4">
        <v>3638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121</v>
      </c>
      <c r="P4106">
        <f t="shared" si="257"/>
        <v>259.86</v>
      </c>
      <c r="Q4106" s="12" t="s">
        <v>8315</v>
      </c>
      <c r="R4106" t="s">
        <v>8316</v>
      </c>
      <c r="S4106" s="14">
        <f t="shared" si="258"/>
        <v>42640.278171296297</v>
      </c>
      <c r="T4106" s="14">
        <f t="shared" si="259"/>
        <v>42670.278171296297</v>
      </c>
    </row>
    <row r="4107" spans="1:20" ht="60" hidden="1" x14ac:dyDescent="0.25">
      <c r="A4107" s="10">
        <v>4105</v>
      </c>
      <c r="B4107" s="1" t="s">
        <v>4101</v>
      </c>
      <c r="C4107" s="1" t="s">
        <v>8208</v>
      </c>
      <c r="D4107" s="3">
        <v>33000</v>
      </c>
      <c r="E4107" s="4">
        <v>10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0</v>
      </c>
      <c r="P4107">
        <f t="shared" si="257"/>
        <v>1.67</v>
      </c>
      <c r="Q4107" s="12" t="s">
        <v>8315</v>
      </c>
      <c r="R4107" t="s">
        <v>8316</v>
      </c>
      <c r="S4107" s="14">
        <f t="shared" si="258"/>
        <v>42697.010520833333</v>
      </c>
      <c r="T4107" s="14">
        <f t="shared" si="259"/>
        <v>42730.010520833333</v>
      </c>
    </row>
    <row r="4108" spans="1:20" ht="60" hidden="1" x14ac:dyDescent="0.25">
      <c r="A4108" s="10">
        <v>4106</v>
      </c>
      <c r="B4108" s="1" t="s">
        <v>4102</v>
      </c>
      <c r="C4108" s="1" t="s">
        <v>8209</v>
      </c>
      <c r="D4108" s="3">
        <v>5000</v>
      </c>
      <c r="E4108" s="4">
        <v>2020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40</v>
      </c>
      <c r="P4108">
        <f t="shared" si="257"/>
        <v>61.21</v>
      </c>
      <c r="Q4108" s="12" t="s">
        <v>8315</v>
      </c>
      <c r="R4108" t="s">
        <v>8316</v>
      </c>
      <c r="S4108" s="14">
        <f t="shared" si="258"/>
        <v>42053.049375000002</v>
      </c>
      <c r="T4108" s="14">
        <f t="shared" si="259"/>
        <v>42096.041666666672</v>
      </c>
    </row>
    <row r="4109" spans="1:20" ht="60" hidden="1" x14ac:dyDescent="0.25">
      <c r="A4109" s="10">
        <v>4107</v>
      </c>
      <c r="B4109" s="1" t="s">
        <v>4103</v>
      </c>
      <c r="C4109" s="1" t="s">
        <v>8210</v>
      </c>
      <c r="D4109" s="3">
        <v>2000</v>
      </c>
      <c r="E4109" s="4">
        <v>6740.37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337</v>
      </c>
      <c r="P4109">
        <f t="shared" si="257"/>
        <v>1685.09</v>
      </c>
      <c r="Q4109" s="12" t="s">
        <v>8315</v>
      </c>
      <c r="R4109" t="s">
        <v>8316</v>
      </c>
      <c r="S4109" s="14">
        <f t="shared" si="258"/>
        <v>41883.916678240741</v>
      </c>
      <c r="T4109" s="14">
        <f t="shared" si="259"/>
        <v>41906.916678240741</v>
      </c>
    </row>
    <row r="4110" spans="1:20" ht="45" hidden="1" x14ac:dyDescent="0.25">
      <c r="A4110" s="10">
        <v>4108</v>
      </c>
      <c r="B4110" s="1" t="s">
        <v>4104</v>
      </c>
      <c r="C4110" s="1" t="s">
        <v>8211</v>
      </c>
      <c r="D4110" s="3">
        <v>3000</v>
      </c>
      <c r="E4110" s="4">
        <v>3641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121</v>
      </c>
      <c r="P4110">
        <f t="shared" si="257"/>
        <v>3641</v>
      </c>
      <c r="Q4110" s="12" t="s">
        <v>8315</v>
      </c>
      <c r="R4110" t="s">
        <v>8316</v>
      </c>
      <c r="S4110" s="14">
        <f t="shared" si="258"/>
        <v>42767.031678240746</v>
      </c>
      <c r="T4110" s="14">
        <f t="shared" si="259"/>
        <v>42797.208333333328</v>
      </c>
    </row>
    <row r="4111" spans="1:20" ht="45" hidden="1" x14ac:dyDescent="0.25">
      <c r="A4111" s="10">
        <v>4109</v>
      </c>
      <c r="B4111" s="1" t="s">
        <v>4105</v>
      </c>
      <c r="C4111" s="1" t="s">
        <v>8212</v>
      </c>
      <c r="D4111" s="3">
        <v>500</v>
      </c>
      <c r="E4111" s="4">
        <v>47074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9415</v>
      </c>
      <c r="P4111">
        <f t="shared" si="257"/>
        <v>0</v>
      </c>
      <c r="Q4111" s="12" t="s">
        <v>8315</v>
      </c>
      <c r="R4111" t="s">
        <v>8316</v>
      </c>
      <c r="S4111" s="14">
        <f t="shared" si="258"/>
        <v>42307.539398148147</v>
      </c>
      <c r="T4111" s="14">
        <f t="shared" si="259"/>
        <v>42337.581064814818</v>
      </c>
    </row>
    <row r="4112" spans="1:20" ht="60" hidden="1" x14ac:dyDescent="0.25">
      <c r="A4112" s="10">
        <v>4110</v>
      </c>
      <c r="B4112" s="1" t="s">
        <v>4106</v>
      </c>
      <c r="C4112" s="1" t="s">
        <v>8213</v>
      </c>
      <c r="D4112" s="3">
        <v>300</v>
      </c>
      <c r="E4112" s="4">
        <v>85192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28397</v>
      </c>
      <c r="P4112">
        <f t="shared" si="257"/>
        <v>14198.67</v>
      </c>
      <c r="Q4112" s="12" t="s">
        <v>8315</v>
      </c>
      <c r="R4112" t="s">
        <v>8316</v>
      </c>
      <c r="S4112" s="14">
        <f t="shared" si="258"/>
        <v>42512.626747685179</v>
      </c>
      <c r="T4112" s="14">
        <f t="shared" si="259"/>
        <v>42572.626747685179</v>
      </c>
    </row>
    <row r="4113" spans="1:20" ht="45" hidden="1" x14ac:dyDescent="0.25">
      <c r="A4113" s="10">
        <v>4111</v>
      </c>
      <c r="B4113" s="1" t="s">
        <v>4107</v>
      </c>
      <c r="C4113" s="1" t="s">
        <v>8214</v>
      </c>
      <c r="D4113" s="3">
        <v>3000</v>
      </c>
      <c r="E4113" s="4">
        <v>3655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122</v>
      </c>
      <c r="P4113">
        <f t="shared" si="257"/>
        <v>609.16999999999996</v>
      </c>
      <c r="Q4113" s="12" t="s">
        <v>8315</v>
      </c>
      <c r="R4113" t="s">
        <v>8316</v>
      </c>
      <c r="S4113" s="14">
        <f t="shared" si="258"/>
        <v>42029.135879629626</v>
      </c>
      <c r="T4113" s="14">
        <f t="shared" si="259"/>
        <v>42059.135879629626</v>
      </c>
    </row>
    <row r="4114" spans="1:20" ht="60" hidden="1" x14ac:dyDescent="0.25">
      <c r="A4114" s="10">
        <v>4112</v>
      </c>
      <c r="B4114" s="1" t="s">
        <v>4108</v>
      </c>
      <c r="C4114" s="1" t="s">
        <v>6961</v>
      </c>
      <c r="D4114" s="3">
        <v>2500</v>
      </c>
      <c r="E4114" s="4">
        <v>5000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200</v>
      </c>
      <c r="P4114">
        <f t="shared" si="257"/>
        <v>5000</v>
      </c>
      <c r="Q4114" s="12" t="s">
        <v>8315</v>
      </c>
      <c r="R4114" t="s">
        <v>8316</v>
      </c>
      <c r="S4114" s="14">
        <f t="shared" si="258"/>
        <v>42400.946597222224</v>
      </c>
      <c r="T4114" s="14">
        <f t="shared" si="259"/>
        <v>42428</v>
      </c>
    </row>
    <row r="4115" spans="1:20" ht="60" hidden="1" x14ac:dyDescent="0.25">
      <c r="A4115" s="10">
        <v>4113</v>
      </c>
      <c r="B4115" s="1" t="s">
        <v>4109</v>
      </c>
      <c r="C4115" s="1" t="s">
        <v>8215</v>
      </c>
      <c r="D4115" s="3">
        <v>1500</v>
      </c>
      <c r="E4115" s="4">
        <v>9536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636</v>
      </c>
      <c r="P4115">
        <f t="shared" si="257"/>
        <v>3178.67</v>
      </c>
      <c r="Q4115" s="12" t="s">
        <v>8315</v>
      </c>
      <c r="R4115" t="s">
        <v>8316</v>
      </c>
      <c r="S4115" s="14">
        <f t="shared" si="258"/>
        <v>42358.573182870372</v>
      </c>
      <c r="T4115" s="14">
        <f t="shared" si="259"/>
        <v>42377.273611111115</v>
      </c>
    </row>
  </sheetData>
  <autoFilter ref="A1:T4115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sortState xmlns:xlrd2="http://schemas.microsoft.com/office/spreadsheetml/2017/richdata2" ref="A2:O4118">
    <sortCondition ref="A517:A41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549E-232E-4ACD-BAD6-170FFA6DE593}">
  <dimension ref="A1:H13"/>
  <sheetViews>
    <sheetView tabSelected="1" topLeftCell="A7" workbookViewId="0">
      <selection activeCell="J12" sqref="J12"/>
    </sheetView>
  </sheetViews>
  <sheetFormatPr defaultRowHeight="15" x14ac:dyDescent="0.25"/>
  <cols>
    <col min="1" max="1" width="19.5703125" customWidth="1"/>
    <col min="2" max="2" width="25.5703125" customWidth="1"/>
    <col min="3" max="3" width="23.85546875" customWidth="1"/>
    <col min="4" max="4" width="23.42578125" customWidth="1"/>
    <col min="5" max="5" width="16.5703125" customWidth="1"/>
    <col min="6" max="6" width="25" style="21" customWidth="1"/>
    <col min="7" max="7" width="22" style="21" customWidth="1"/>
    <col min="8" max="8" width="23.85546875" customWidth="1"/>
  </cols>
  <sheetData>
    <row r="1" spans="1:8" s="19" customFormat="1" x14ac:dyDescent="0.25">
      <c r="A1" s="19" t="s">
        <v>8380</v>
      </c>
      <c r="B1" s="19" t="s">
        <v>8381</v>
      </c>
      <c r="C1" s="19" t="s">
        <v>8382</v>
      </c>
      <c r="D1" s="19" t="s">
        <v>8383</v>
      </c>
      <c r="E1" s="19" t="s">
        <v>8384</v>
      </c>
      <c r="F1" s="20" t="s">
        <v>8385</v>
      </c>
      <c r="G1" s="20" t="s">
        <v>8386</v>
      </c>
      <c r="H1" s="19" t="s">
        <v>8387</v>
      </c>
    </row>
    <row r="2" spans="1:8" x14ac:dyDescent="0.25">
      <c r="A2" t="s">
        <v>8388</v>
      </c>
      <c r="B2">
        <f>COUNTIFS(Kickstarter!$F:$F, "successful", Kickstarter!$D:$D, "&lt;1000", Kickstarter!$R:$R, "plays")</f>
        <v>141</v>
      </c>
      <c r="C2">
        <f>COUNTIFS(Kickstarter!$F:$F, "failed", Kickstarter!$D:$D, "&lt;1000", Kickstarter!$R:$R, "plays")</f>
        <v>45</v>
      </c>
      <c r="D2">
        <f>COUNTIFS(Kickstarter!$F:$F, "Canceled", Kickstarter!$D:$D, "&lt;1000", Kickstarter!$R:$R, "plays")</f>
        <v>0</v>
      </c>
      <c r="E2">
        <f>SUM(B2:D2)</f>
        <v>186</v>
      </c>
      <c r="F2" s="21">
        <f>B2/E2</f>
        <v>0.75806451612903225</v>
      </c>
      <c r="G2" s="21">
        <f>C2/E2</f>
        <v>0.24193548387096775</v>
      </c>
      <c r="H2">
        <f>-D2/E2</f>
        <v>0</v>
      </c>
    </row>
    <row r="3" spans="1:8" x14ac:dyDescent="0.25">
      <c r="A3" t="s">
        <v>8389</v>
      </c>
      <c r="B3">
        <f>COUNTIFS(Kickstarter!F:F,"=successful",Kickstarter!D:D,"&gt;=1000",Kickstarter!D:D,"&lt;=4999",Kickstarter!R:R, "plays")</f>
        <v>388</v>
      </c>
      <c r="C3">
        <f>COUNTIFS(Kickstarter!F:F,"=failed",Kickstarter!D:D,"&gt;=1000",Kickstarter!D:D,"&lt;=4999",Kickstarter!R:R, "plays")</f>
        <v>146</v>
      </c>
      <c r="D3">
        <f>COUNTIFS(Kickstarter!F:F,"=canceled",Kickstarter!D:D,"&gt;=1000",Kickstarter!D:D,"&lt;=4999",Kickstarter!R:R, "plays")</f>
        <v>0</v>
      </c>
      <c r="E3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>
        <f t="shared" ref="H3:H13" si="3">-D3/E3</f>
        <v>0</v>
      </c>
    </row>
    <row r="4" spans="1:8" x14ac:dyDescent="0.25">
      <c r="A4" t="s">
        <v>8390</v>
      </c>
      <c r="B4">
        <f>COUNTIFS(Kickstarter!F:F,"=successful",Kickstarter!D:D,"&gt;=5000",Kickstarter!D:D,"&lt;=9999",Kickstarter!R:R, "plays")</f>
        <v>93</v>
      </c>
      <c r="C4">
        <f>COUNTIFS(Kickstarter!F:F,"=failed",Kickstarter!D:D,"&gt;=5000",Kickstarter!D:D,"&lt;=9999",Kickstarter!R:R, "plays")</f>
        <v>76</v>
      </c>
      <c r="D4">
        <f>COUNTIFS(Kickstarter!F:F,"=canceled",Kickstarter!D:D,"&gt;=5000",Kickstarter!D:D,"&lt;=9999",Kickstarter!R:R, "plays")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>
        <f t="shared" si="3"/>
        <v>0</v>
      </c>
    </row>
    <row r="5" spans="1:8" x14ac:dyDescent="0.25">
      <c r="A5" t="s">
        <v>8391</v>
      </c>
      <c r="B5">
        <f>COUNTIFS(Kickstarter!F:F,"=successful",Kickstarter!D:D,"&gt;=10000",Kickstarter!D:D,"&lt;=14999",Kickstarter!R:R, "plays")</f>
        <v>39</v>
      </c>
      <c r="C5">
        <f>COUNTIFS(Kickstarter!F:F,"=failed",Kickstarter!D:D,"&gt;=10000",Kickstarter!D:D,"&lt;=14999",Kickstarter!R:R, "plays")</f>
        <v>33</v>
      </c>
      <c r="D5">
        <f>COUNTIFS(Kickstarter!F:F,"=canceled",Kickstarter!D:D,"&gt;=10000",Kickstarter!D:D,"&lt;=14999",Kickstarter!R:R, "plays")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>
        <f t="shared" si="3"/>
        <v>0</v>
      </c>
    </row>
    <row r="6" spans="1:8" x14ac:dyDescent="0.25">
      <c r="A6" t="s">
        <v>8392</v>
      </c>
      <c r="B6">
        <f>COUNTIFS(Kickstarter!F:F,"=successful",Kickstarter!D:D,"&gt;=15000",Kickstarter!D:D,"&lt;=19999",Kickstarter!R:R, "plays")</f>
        <v>12</v>
      </c>
      <c r="C6">
        <f>COUNTIFS(Kickstarter!F:F,"=failed",Kickstarter!D:D,"&gt;=15000",Kickstarter!D:D,"&lt;=19999",Kickstarter!R:R, "plays")</f>
        <v>12</v>
      </c>
      <c r="D6">
        <f>COUNTIFS(Kickstarter!F:F,"=canceled",Kickstarter!D:D,"&gt;=15000",Kickstarter!D:D,"&lt;=19999",Kickstarter!R:R, "plays")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>
        <f t="shared" si="3"/>
        <v>0</v>
      </c>
    </row>
    <row r="7" spans="1:8" x14ac:dyDescent="0.25">
      <c r="A7" t="s">
        <v>8393</v>
      </c>
      <c r="B7">
        <f>COUNTIFS(Kickstarter!F:F,"=successful",Kickstarter!D:D,"&gt;=20000",Kickstarter!D:D,"&lt;=24999",Kickstarter!R:R, "plays")</f>
        <v>9</v>
      </c>
      <c r="C7">
        <f>COUNTIFS(Kickstarter!F:F,"=failed",Kickstarter!D:D,"&gt;=20000",Kickstarter!D:D,"&lt;=24999",Kickstarter!R:R, "plays")</f>
        <v>11</v>
      </c>
      <c r="D7">
        <f>COUNTIFS(Kickstarter!F:F,"=canceled",Kickstarter!D:D,"&gt;=20000",Kickstarter!D:D,"&lt;=24999",Kickstarter!R:R, "plays")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>
        <f t="shared" si="3"/>
        <v>0</v>
      </c>
    </row>
    <row r="8" spans="1:8" x14ac:dyDescent="0.25">
      <c r="A8" t="s">
        <v>8394</v>
      </c>
      <c r="B8">
        <f>COUNTIFS(Kickstarter!F:F,"=successful",Kickstarter!D:D,"&gt;=25000",Kickstarter!D:D,"&lt;=29999",Kickstarter!R:R, "plays")</f>
        <v>1</v>
      </c>
      <c r="C8">
        <f>COUNTIFS(Kickstarter!F:F,"=failed",Kickstarter!D:D,"&gt;=25000",Kickstarter!D:D,"&lt;=29999",Kickstarter!R:R, "plays")</f>
        <v>4</v>
      </c>
      <c r="D8">
        <f>COUNTIFS(Kickstarter!F:F,"=canceled",Kickstarter!D:D,"&gt;=25000",Kickstarter!D:D,"&lt;=29999",Kickstarter!R:R, "plays")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>
        <f t="shared" si="3"/>
        <v>0</v>
      </c>
    </row>
    <row r="9" spans="1:8" x14ac:dyDescent="0.25">
      <c r="A9" t="s">
        <v>8395</v>
      </c>
      <c r="B9">
        <f>COUNTIFS(Kickstarter!F:F,"=successful",Kickstarter!D:D,"&gt;=30000",Kickstarter!D:D,"&lt;=34999",Kickstarter!R:R, "plays")</f>
        <v>3</v>
      </c>
      <c r="C9">
        <f>COUNTIFS(Kickstarter!F:F,"=failed",Kickstarter!D:D,"&gt;=30000",Kickstarter!D:D,"&lt;=34999",Kickstarter!R:R, "plays")</f>
        <v>8</v>
      </c>
      <c r="D9">
        <f>COUNTIFS(Kickstarter!F:F,"=canceled",Kickstarter!D:D,"&gt;=30000",Kickstarter!D:D,"&lt;=34999",Kickstarter!R:R, "plays")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>
        <f t="shared" si="3"/>
        <v>0</v>
      </c>
    </row>
    <row r="10" spans="1:8" x14ac:dyDescent="0.25">
      <c r="A10" t="s">
        <v>8396</v>
      </c>
      <c r="B10">
        <f>COUNTIFS(Kickstarter!F:F,"=successful",Kickstarter!D:D,"&gt;=35000",Kickstarter!D:D,"&lt;=39999",Kickstarter!R:R, "plays")</f>
        <v>4</v>
      </c>
      <c r="C10">
        <f>COUNTIFS(Kickstarter!F:F,"=failed",Kickstarter!D:D,"&gt;=35000",Kickstarter!D:D,"&lt;=39999",Kickstarter!R:R, "plays")</f>
        <v>2</v>
      </c>
      <c r="D10">
        <f>COUNTIFS(Kickstarter!F:F,"=canceled",Kickstarter!D:D,"&gt;=35000",Kickstarter!D:D,"&lt;=39999",Kickstarter!R:R, "plays")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>
        <f t="shared" si="3"/>
        <v>0</v>
      </c>
    </row>
    <row r="11" spans="1:8" x14ac:dyDescent="0.25">
      <c r="A11" t="s">
        <v>8397</v>
      </c>
      <c r="B11">
        <f>COUNTIFS(Kickstarter!F:F,"=successful",Kickstarter!D:D,"&gt;=40000",Kickstarter!D:D,"&lt;=44999",Kickstarter!R:R, "plays")</f>
        <v>2</v>
      </c>
      <c r="C11">
        <f>COUNTIFS(Kickstarter!F:F,"=failed",Kickstarter!D:D,"&gt;=40000",Kickstarter!D:D,"&lt;=44999",Kickstarter!R:R, "plays")</f>
        <v>1</v>
      </c>
      <c r="D11">
        <f>COUNTIFS(Kickstarter!F:F,"=canceled",Kickstarter!D:D,"&gt;=40000",Kickstarter!D:D,"&lt;=49999",Kickstarter!R:R, "plays")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>
        <f t="shared" si="3"/>
        <v>0</v>
      </c>
    </row>
    <row r="12" spans="1:8" x14ac:dyDescent="0.25">
      <c r="A12" t="s">
        <v>8398</v>
      </c>
      <c r="B12">
        <f>COUNTIFS(Kickstarter!F:F,"=successful",Kickstarter!D:D,"&gt;=45000",Kickstarter!D:D,"&lt;=49999",Kickstarter!R:R, "plays")</f>
        <v>0</v>
      </c>
      <c r="C12">
        <f>COUNTIFS(Kickstarter!F:F,"=failed",Kickstarter!D:D,"&gt;=45000",Kickstarter!D:D,"&lt;=49999",Kickstarter!R:R, "plays")</f>
        <v>1</v>
      </c>
      <c r="D12">
        <f>COUNTIFS(Kickstarter!F:F,"=canceled",Kickstarter!D:D,"&gt;=45000",Kickstarter!D:D,"&lt;=49999",Kickstarter!R:R, "plays")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>
        <f t="shared" si="3"/>
        <v>0</v>
      </c>
    </row>
    <row r="13" spans="1:8" x14ac:dyDescent="0.25">
      <c r="A13" t="s">
        <v>8399</v>
      </c>
      <c r="B13">
        <f>COUNTIFS(Kickstarter!$F:$F, "successful", Kickstarter!$D:$D, "&gt;50000", Kickstarter!$R:$R, "plays")</f>
        <v>2</v>
      </c>
      <c r="C13">
        <f>COUNTIFS(Kickstarter!$F:$F, "failed", Kickstarter!$D:$D, "&gt;50000", Kickstarter!$R:$R, "plays")</f>
        <v>10</v>
      </c>
      <c r="D13">
        <f>COUNTIFS(Kickstarter!$F:$F, "Canceled", Kickstarter!$D:$D, "&lt;1000", Kickstarter!$R:$R, "plays")</f>
        <v>0</v>
      </c>
      <c r="E13">
        <f t="shared" si="0"/>
        <v>12</v>
      </c>
      <c r="F13" s="21">
        <f t="shared" si="1"/>
        <v>0.16666666666666666</v>
      </c>
      <c r="G13" s="21">
        <f t="shared" si="2"/>
        <v>0.83333333333333337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8406-0CDC-4A60-9F97-D1183851154F}">
  <dimension ref="A1:F18"/>
  <sheetViews>
    <sheetView workbookViewId="0">
      <selection activeCell="R12" sqref="R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3" t="s">
        <v>8358</v>
      </c>
      <c r="B1" t="s">
        <v>8315</v>
      </c>
    </row>
    <row r="2" spans="1:6" x14ac:dyDescent="0.25">
      <c r="A2" s="13" t="s">
        <v>8379</v>
      </c>
      <c r="B2" t="s">
        <v>8362</v>
      </c>
    </row>
    <row r="4" spans="1:6" x14ac:dyDescent="0.25">
      <c r="A4" s="13" t="s">
        <v>8364</v>
      </c>
      <c r="B4" s="13" t="s">
        <v>8363</v>
      </c>
    </row>
    <row r="5" spans="1:6" x14ac:dyDescent="0.25">
      <c r="A5" s="13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6" t="s">
        <v>8373</v>
      </c>
      <c r="B6" s="5">
        <v>7</v>
      </c>
      <c r="C6" s="5">
        <v>33</v>
      </c>
      <c r="D6" s="5">
        <v>2</v>
      </c>
      <c r="E6" s="5">
        <v>56</v>
      </c>
      <c r="F6" s="5">
        <v>98</v>
      </c>
    </row>
    <row r="7" spans="1:6" x14ac:dyDescent="0.25">
      <c r="A7" s="16" t="s">
        <v>8374</v>
      </c>
      <c r="B7" s="5">
        <v>3</v>
      </c>
      <c r="C7" s="5">
        <v>39</v>
      </c>
      <c r="D7" s="5">
        <v>8</v>
      </c>
      <c r="E7" s="5">
        <v>71</v>
      </c>
      <c r="F7" s="5">
        <v>121</v>
      </c>
    </row>
    <row r="8" spans="1:6" x14ac:dyDescent="0.25">
      <c r="A8" s="16" t="s">
        <v>8375</v>
      </c>
      <c r="B8" s="5">
        <v>3</v>
      </c>
      <c r="C8" s="5">
        <v>33</v>
      </c>
      <c r="D8" s="5">
        <v>14</v>
      </c>
      <c r="E8" s="5">
        <v>56</v>
      </c>
      <c r="F8" s="5">
        <v>106</v>
      </c>
    </row>
    <row r="9" spans="1:6" x14ac:dyDescent="0.25">
      <c r="A9" s="16" t="s">
        <v>8376</v>
      </c>
      <c r="B9" s="5">
        <v>2</v>
      </c>
      <c r="C9" s="5">
        <v>40</v>
      </c>
      <c r="D9" s="5"/>
      <c r="E9" s="5">
        <v>71</v>
      </c>
      <c r="F9" s="5">
        <v>113</v>
      </c>
    </row>
    <row r="10" spans="1:6" x14ac:dyDescent="0.25">
      <c r="A10" s="16" t="s">
        <v>8367</v>
      </c>
      <c r="B10" s="5">
        <v>3</v>
      </c>
      <c r="C10" s="5">
        <v>52</v>
      </c>
      <c r="D10" s="5"/>
      <c r="E10" s="5">
        <v>111</v>
      </c>
      <c r="F10" s="5">
        <v>166</v>
      </c>
    </row>
    <row r="11" spans="1:6" x14ac:dyDescent="0.25">
      <c r="A11" s="16" t="s">
        <v>8377</v>
      </c>
      <c r="B11" s="5">
        <v>4</v>
      </c>
      <c r="C11" s="5">
        <v>49</v>
      </c>
      <c r="D11" s="5"/>
      <c r="E11" s="5">
        <v>100</v>
      </c>
      <c r="F11" s="5">
        <v>153</v>
      </c>
    </row>
    <row r="12" spans="1:6" x14ac:dyDescent="0.25">
      <c r="A12" s="16" t="s">
        <v>8368</v>
      </c>
      <c r="B12" s="5">
        <v>1</v>
      </c>
      <c r="C12" s="5">
        <v>50</v>
      </c>
      <c r="D12" s="5"/>
      <c r="E12" s="5">
        <v>87</v>
      </c>
      <c r="F12" s="5">
        <v>138</v>
      </c>
    </row>
    <row r="13" spans="1:6" x14ac:dyDescent="0.25">
      <c r="A13" s="16" t="s">
        <v>8369</v>
      </c>
      <c r="B13" s="5">
        <v>4</v>
      </c>
      <c r="C13" s="5">
        <v>47</v>
      </c>
      <c r="D13" s="5"/>
      <c r="E13" s="5">
        <v>72</v>
      </c>
      <c r="F13" s="5">
        <v>123</v>
      </c>
    </row>
    <row r="14" spans="1:6" x14ac:dyDescent="0.25">
      <c r="A14" s="16" t="s">
        <v>8370</v>
      </c>
      <c r="B14" s="5">
        <v>4</v>
      </c>
      <c r="C14" s="5">
        <v>34</v>
      </c>
      <c r="D14" s="5"/>
      <c r="E14" s="5">
        <v>59</v>
      </c>
      <c r="F14" s="5">
        <v>97</v>
      </c>
    </row>
    <row r="15" spans="1:6" x14ac:dyDescent="0.25">
      <c r="A15" s="16" t="s">
        <v>8371</v>
      </c>
      <c r="B15" s="5"/>
      <c r="C15" s="5">
        <v>50</v>
      </c>
      <c r="D15" s="5"/>
      <c r="E15" s="5">
        <v>65</v>
      </c>
      <c r="F15" s="5">
        <v>115</v>
      </c>
    </row>
    <row r="16" spans="1:6" x14ac:dyDescent="0.25">
      <c r="A16" s="16" t="s">
        <v>8372</v>
      </c>
      <c r="B16" s="5">
        <v>3</v>
      </c>
      <c r="C16" s="5">
        <v>31</v>
      </c>
      <c r="D16" s="5"/>
      <c r="E16" s="5">
        <v>54</v>
      </c>
      <c r="F16" s="5">
        <v>88</v>
      </c>
    </row>
    <row r="17" spans="1:6" x14ac:dyDescent="0.25">
      <c r="A17" s="16" t="s">
        <v>8378</v>
      </c>
      <c r="B17" s="5">
        <v>3</v>
      </c>
      <c r="C17" s="5">
        <v>35</v>
      </c>
      <c r="D17" s="5"/>
      <c r="E17" s="5">
        <v>37</v>
      </c>
      <c r="F17" s="5">
        <v>75</v>
      </c>
    </row>
    <row r="18" spans="1:6" x14ac:dyDescent="0.25">
      <c r="A18" s="16" t="s">
        <v>8361</v>
      </c>
      <c r="B18" s="5">
        <v>37</v>
      </c>
      <c r="C18" s="5">
        <v>493</v>
      </c>
      <c r="D18" s="5">
        <v>24</v>
      </c>
      <c r="E18" s="5">
        <v>839</v>
      </c>
      <c r="F18" s="5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Jaaziel Dominguez</cp:lastModifiedBy>
  <dcterms:created xsi:type="dcterms:W3CDTF">2017-04-20T15:17:24Z</dcterms:created>
  <dcterms:modified xsi:type="dcterms:W3CDTF">2021-06-27T20:42:56Z</dcterms:modified>
</cp:coreProperties>
</file>