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acob Turcotte\Downloads\"/>
    </mc:Choice>
  </mc:AlternateContent>
  <xr:revisionPtr revIDLastSave="0" documentId="8_{5B6B1E22-6A4A-44AA-AA55-96DD35E82ED2}" xr6:coauthVersionLast="47" xr6:coauthVersionMax="47" xr10:uidLastSave="{00000000-0000-0000-0000-000000000000}"/>
  <bookViews>
    <workbookView xWindow="-120" yWindow="-120" windowWidth="29040" windowHeight="15720" xr2:uid="{C07F5AFE-8D21-4FB4-8FEF-3C34EA3B4AA9}"/>
  </bookViews>
  <sheets>
    <sheet name="Catégories et points" sheetId="1" r:id="rId1"/>
    <sheet name="Prix et catégories" sheetId="2" r:id="rId2"/>
    <sheet name="Grille d'évaluation" sheetId="4" r:id="rId3"/>
    <sheet name="Exemple d'utilisation grille"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5" l="1" a="1"/>
  <c r="J5" i="5" s="1"/>
  <c r="K7" i="4" a="1"/>
  <c r="K7" i="4" s="1"/>
  <c r="J7" i="5" a="1"/>
  <c r="J7" i="5" s="1"/>
  <c r="K6" i="4" a="1"/>
  <c r="K6" i="4" s="1"/>
  <c r="J6" i="5" a="1"/>
  <c r="J6" i="5" s="1"/>
  <c r="K4" i="4"/>
  <c r="J3" i="5"/>
  <c r="J4" i="5"/>
  <c r="J8" i="5"/>
  <c r="J9" i="5"/>
  <c r="J10" i="5"/>
  <c r="J11" i="5"/>
  <c r="J12" i="5"/>
  <c r="J13" i="5"/>
  <c r="J14" i="5"/>
  <c r="J15" i="5"/>
  <c r="J16" i="5"/>
  <c r="J17" i="5"/>
  <c r="J18" i="5"/>
  <c r="D19" i="5"/>
  <c r="K20" i="4"/>
  <c r="M3" i="4" s="1"/>
  <c r="K9" i="4"/>
  <c r="K10" i="4"/>
  <c r="K11" i="4"/>
  <c r="K12" i="4"/>
  <c r="K13" i="4"/>
  <c r="K14" i="4"/>
  <c r="K15" i="4"/>
  <c r="K16" i="4"/>
  <c r="K17" i="4"/>
  <c r="K18" i="4"/>
  <c r="K19" i="4"/>
  <c r="K5" i="4"/>
  <c r="K8" i="4" a="1"/>
  <c r="K8" i="4" s="1"/>
  <c r="E20" i="4"/>
  <c r="D19" i="1"/>
  <c r="M11" i="4" l="1"/>
  <c r="J19" i="5"/>
  <c r="L4" i="5" s="1"/>
  <c r="M7" i="4"/>
  <c r="L8" i="5"/>
  <c r="L1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<sst xmlns="http://schemas.openxmlformats.org/spreadsheetml/2006/main" count="221" uniqueCount="138">
  <si>
    <t>Catégorie</t>
  </si>
  <si>
    <t>Points</t>
  </si>
  <si>
    <t xml:space="preserve">Surpasse les attentes </t>
  </si>
  <si>
    <t>Répond aux attentes</t>
  </si>
  <si>
    <t>Répond majoritairement aux attentes</t>
  </si>
  <si>
    <t>Répond partiellement aux attentes</t>
  </si>
  <si>
    <t>Ne répond pas aux attentes</t>
  </si>
  <si>
    <t>Précisions</t>
  </si>
  <si>
    <t>Idée</t>
  </si>
  <si>
    <t>Originalité</t>
  </si>
  <si>
    <t>Idée originale, suscite l'humour ou l'inspiration auprès des juges et du public.</t>
  </si>
  <si>
    <t>Idée drôle ou originale.</t>
  </si>
  <si>
    <t>Projet existe déjà, mais a une tournure humoristique ou unique.</t>
  </si>
  <si>
    <t>Répond aux restrictions du projet, mais n'est pas si originale ou intéressante.</t>
  </si>
  <si>
    <t>Idée répétitive, existe déjà ou ne répond pas au thème du projet.</t>
  </si>
  <si>
    <t>Fonctionnalité de l'idée</t>
  </si>
  <si>
    <t>Toute l'idée présentée est fonctionnelle.</t>
  </si>
  <si>
    <t xml:space="preserve">La plupart des fonctionnalités de l'idée fonctionne, mis à part quelques détails mineurs. </t>
  </si>
  <si>
    <t>Certaines parties du projet sont fonctionnels individuellement, mais le produit final ne fonctionne pas comme prévu.</t>
  </si>
  <si>
    <t>Le projet n'est pas fonctionnel.</t>
  </si>
  <si>
    <t>Ici, une partie des points est associée à la compréhension de ce qui n'est pas fonctionnel. Deux équipes ayant le même niveau de développement peuvent avoir des notes différentes si l'une démontre ce qui cause problème.</t>
  </si>
  <si>
    <t>Préparation</t>
  </si>
  <si>
    <t>Nombre de pièces</t>
  </si>
  <si>
    <t>Il y a 5 pièces ou moins dans le BOM</t>
  </si>
  <si>
    <t>Coût de développement</t>
  </si>
  <si>
    <t>Moins de 5$ a été dépensé pour des composants par l'équipe.</t>
  </si>
  <si>
    <t>Aucun point ne sera donné dans cette catégorie si le projet a coûté plus de 20$.</t>
  </si>
  <si>
    <t>Nombre de commandes</t>
  </si>
  <si>
    <t>A commandé un seul PCB (10 points)</t>
  </si>
  <si>
    <t>A commandé des PCBs deux fois (9 points)</t>
  </si>
  <si>
    <t>A commandé des PCBs trois fois (6 points)</t>
  </si>
  <si>
    <t>Aucun point ne sera donné dans cette catégorie si 4+ PCBs ont été commandés</t>
  </si>
  <si>
    <t>Conception</t>
  </si>
  <si>
    <t>Complexité (Hardware)</t>
  </si>
  <si>
    <t>Intégration de plusieurs fonctionnalités techniques avancées : protocoles de communications, circuits analogues, circuits intégrés exotiques, etc.</t>
  </si>
  <si>
    <t>Un aspect majeur du projet dépend de l'implémentation d'un circuit particulièrement complexe.</t>
  </si>
  <si>
    <t>Certains éléments implémentés ont une complexité moyennement accrue.</t>
  </si>
  <si>
    <t>Un élément mineur implémenté est plus complexe.</t>
  </si>
  <si>
    <t>Circuit de base seulement.</t>
  </si>
  <si>
    <t>Complexité (Software)</t>
  </si>
  <si>
    <t>Aucune librairie (excepté protocole de communication) utilisée. Le code est complexe et fonctionnel.</t>
  </si>
  <si>
    <t>Un nombre minimal de librairie sont utilisées, et le code est complexe et fonctionnel.</t>
  </si>
  <si>
    <t>Un nombre minimal de librairies sont utilisées, et le code correspond à un aspect important du projet.</t>
  </si>
  <si>
    <t>Le code utilise beaucoup de librairies, mais les implémente de sa propre façon.</t>
  </si>
  <si>
    <t>Le code dépend entièrement de librairies ou de code préfait.</t>
  </si>
  <si>
    <t>Personnalisation</t>
  </si>
  <si>
    <t>Aucun module pré-fait est utilisé.</t>
  </si>
  <si>
    <t xml:space="preserve">Un seul module pré-fait est utilisé pour des raisons de complexité majeures (pièce individuelle non-disponible ou à soudure complexe). </t>
  </si>
  <si>
    <t>Un seul module pré-fait est utilisé.</t>
  </si>
  <si>
    <t>Plusieurs capteurs sont sur des modules pré-faits.</t>
  </si>
  <si>
    <t>Aucun point ne sera donné dans cette catégorie si un DevBoard est utilisé dans le projet final.</t>
  </si>
  <si>
    <t xml:space="preserve">  </t>
  </si>
  <si>
    <t>Présentation</t>
  </si>
  <si>
    <t>Démonstration finale</t>
  </si>
  <si>
    <t xml:space="preserve">Présentation charismatique, intéressante ou humoristique de qualité répondant à tous les critères. Tout est fonctionnel et fiable. </t>
  </si>
  <si>
    <t>Présentation qui répond à tous les critères. Tout est fonctionnel et fiable.</t>
  </si>
  <si>
    <t>Projet plus ou moins fonctionnel, mais bonne présentation pour supporter.</t>
  </si>
  <si>
    <t>Le projet n'est pas fonctionnel, mais accompagné d'une présentation OU pas de présentation, mais démonstration vidéo fonctionnelle.</t>
  </si>
  <si>
    <t xml:space="preserve">1. Présentation du projet et des caractéristiques (attentes).                                                                                                        2. Démonstration des caractéristiques (preuve).                             3. Fiabilité </t>
  </si>
  <si>
    <t>Documentation</t>
  </si>
  <si>
    <t>Documentation claire, bien formatée et répondant aux attentes.</t>
  </si>
  <si>
    <t>Quelques imperfection dans le contenu, mais répond aux attentes et bien formatée.</t>
  </si>
  <si>
    <t>Certaines parties du contenu manquent de clarté OU contenu complet, mais format inadéquat.</t>
  </si>
  <si>
    <t>Certaines parties de la documentation sont manquantes OU certaines parties de la documentation sont incomplètes et le format inadéquat.</t>
  </si>
  <si>
    <r>
      <rPr>
        <sz val="11"/>
        <color theme="1"/>
        <rFont val="Calibri"/>
        <family val="2"/>
        <scheme val="minor"/>
      </rPr>
      <t xml:space="preserve">Documentation minimale. </t>
    </r>
    <r>
      <rPr>
        <i/>
        <sz val="11"/>
        <color theme="1"/>
        <rFont val="Calibri"/>
        <family val="2"/>
        <scheme val="minor"/>
      </rPr>
      <t>Aucun point ne sera donné dans cette catégorie si aucune documentation n'est remise.</t>
    </r>
  </si>
  <si>
    <t>Finition</t>
  </si>
  <si>
    <t>Qualité du schéma électrique</t>
  </si>
  <si>
    <t>Claire, précise et conforme aux normes de l'industrie.</t>
  </si>
  <si>
    <t>Certaines normes ne sont pas respectées, mais le schéma est clair et précis.</t>
  </si>
  <si>
    <t>Certaines normes ne sont pas respectées, et/ou le shéma manque de précision (ex. composantes sans valeur)</t>
  </si>
  <si>
    <t>Plusieurs sections du schéma ne respectent pas les normes et manquent de clarté.</t>
  </si>
  <si>
    <t xml:space="preserve">Le schéma ne respecte pas les normes et est difficile à suivre. </t>
  </si>
  <si>
    <t>Qualité du PCB</t>
  </si>
  <si>
    <t>Esthétique du PCB</t>
  </si>
  <si>
    <t>Belles traces, aucune réparation, répartition satisfaisantes des composants.</t>
  </si>
  <si>
    <t>Aucune réparation ET [répartition satisfaisante des composantes] OU [belles traces].</t>
  </si>
  <si>
    <t>Une réparation peu visible ET répartition satisfaisante des composants ET belles traces.</t>
  </si>
  <si>
    <t>[Une réparation peu visible ET répartition satisfaisante des composants OU belles traces] OU [Plusieurs réparations bien camouflées ET répartition satisfaisante des composants ET belles traces ]</t>
  </si>
  <si>
    <t>Une ou plusieurs réparations mal faites.</t>
  </si>
  <si>
    <t>Qualité des soudures</t>
  </si>
  <si>
    <t>Toutes les soudures dont de classe A.</t>
  </si>
  <si>
    <t>Presque toutes les soudures sont de classe A, sauf quelques unes de classe B.</t>
  </si>
  <si>
    <t>Toutes les soudures sont au moins de classe B.</t>
  </si>
  <si>
    <t>Presque toutes les soudures sont au moins de classe B, sauf quelques unes de classe C.</t>
  </si>
  <si>
    <t>Soudures de classe C.</t>
  </si>
  <si>
    <t>Bonnes pratiques</t>
  </si>
  <si>
    <t>Tous les critères sont respectés.</t>
  </si>
  <si>
    <t>Quelques détails seraient à ajuster.</t>
  </si>
  <si>
    <t>Plusieurs aspects devraient être ajustés.</t>
  </si>
  <si>
    <t>Manque de travail.</t>
  </si>
  <si>
    <t>Erreurs majeures de conception.</t>
  </si>
  <si>
    <t xml:space="preserve">1. Placement intelligent des composants (découplage, alimentation à part, etc.).                                                                      2. Traces respectent les normes.                                                      </t>
  </si>
  <si>
    <t>Silkscreen</t>
  </si>
  <si>
    <t>Silkscreen clair, respecte toutes les restrictions.</t>
  </si>
  <si>
    <t>Silkscreen manque de clarté, mais respecte toutes les restrictions. OU est clair, mais a quelques détails manquants.</t>
  </si>
  <si>
    <t>Il manque un élément demandé du silkscreen, mais il est clair OU manque de clarté et manque quelques détails.</t>
  </si>
  <si>
    <t>Plusieurs éléments manquent de travail un imprécis.</t>
  </si>
  <si>
    <t>Silkscreen ne répond pas aux demandes.</t>
  </si>
  <si>
    <t>1. Orientation des no. De pièces                                                          2. Présence des no. De pièces                                                              3. Séparation des sections / descriptions du PCB / version, nom…</t>
  </si>
  <si>
    <t>Esthétique</t>
  </si>
  <si>
    <t>Produit vendable (au moins visuellement) ou spécialement ingénieux pour répondre au concept de l'idée.</t>
  </si>
  <si>
    <t>Bonne attention aux détails, design attrayant et confortable.</t>
  </si>
  <si>
    <t>Beau boitier avec quelques détails de finition (ex. peinture, coins arrondis pour confort, etc.)</t>
  </si>
  <si>
    <t>Boitier basique. Ex: un cube. Pas confortable à utiliser ni attrayant.</t>
  </si>
  <si>
    <t>Il n'y a pas de boitier et le PCB est exposé (exception si partie intégrante du design).</t>
  </si>
  <si>
    <t>Aspect esthétique externe seulement : le boitier, la couleur, le design, est-ce que ça s'utilise confortablement. Ici, on regarde l'attention aux détails</t>
  </si>
  <si>
    <t>TOTAL</t>
  </si>
  <si>
    <t>Prix</t>
  </si>
  <si>
    <t>Catégories prises en compte</t>
  </si>
  <si>
    <t>Nombre de points</t>
  </si>
  <si>
    <t>Description</t>
  </si>
  <si>
    <t>Prix de conception</t>
  </si>
  <si>
    <t>Toutes</t>
  </si>
  <si>
    <t>C'est le prix principal de la compétition! Tous les critères sont pris en compte pour ce prix, démontrant que l'équipe gagnante tiens à cœur toutes les valeurs de la compétition : L'innovation, l'ingéniosité, l'exploration et la collaboration. L'équipe gagnante doit par ailleurs faire preuve de minutie et d'originalité dans sa conception.</t>
  </si>
  <si>
    <t>Idée + Présentation</t>
  </si>
  <si>
    <t>Prix du vendeur</t>
  </si>
  <si>
    <t>Préparation + Présentation + Finition</t>
  </si>
  <si>
    <t>Avec la bonne attention aux détails et du charisme, même l'idée la plus ennuyante ou patentée peut devenir un best-seller. Le but de ce prix est d'encourager l'attention au détail et la planification plus que tout. Savoir organiser ses ressources, minimiser les pertes et paufiner les détails est primordial.</t>
  </si>
  <si>
    <t>POINTAGE</t>
  </si>
  <si>
    <t>/135</t>
  </si>
  <si>
    <t>[Écrire le nombre de pièces]</t>
  </si>
  <si>
    <t>Ingnegnieur</t>
  </si>
  <si>
    <t>[Écrire le coût de développement]</t>
  </si>
  <si>
    <t>[Écrire le nombre de commandes de PCB]</t>
  </si>
  <si>
    <t>/45</t>
  </si>
  <si>
    <t>Vendeur</t>
  </si>
  <si>
    <t>/90</t>
  </si>
  <si>
    <t xml:space="preserve">Utilisation : Mettre un "X" dans la catégorie voulue. Dans la section préparation, mettre un chiffre indiquant le nombre de pièce, le coût et le nombre de commande respectivement. Attention de ne pas mettre plusieurs "X" : seulement celui le plus à gauche sera pris en compte. </t>
  </si>
  <si>
    <t>*Pour les parties manquantes / utilisation de devboard, il est possible de forcer une note à 0 en mettant directement dans le pointage.*</t>
  </si>
  <si>
    <t>x</t>
  </si>
  <si>
    <t>Très bonne présentation et projet fonctionnel, mais manque de fiabilité OU Présentation minimale, mais projet fonctionnel et fiable.</t>
  </si>
  <si>
    <t>Certaines fonctionnalités de l'idée fonctionnent, mais manque des aspects majeurs OU certains aspects ont été révisés, modifiant le concept, mais reste fonctionnel.</t>
  </si>
  <si>
    <t>Aucun point ne sera donné dans cette catégorie si le BOM contient plus de 25 composants.</t>
  </si>
  <si>
    <t>Si le projet coûte plus de 5$, chaque tranche de 2$ supplémentaire dépensée par l'équipe enlève 1 point. Par exemple, un BOM de 15.75$ aura un score de 3: ((25-[coût])/2-2), arrondit vers le bas.</t>
  </si>
  <si>
    <t>Le participant perd un point supplémentaire pour chaque composant supplémentaire. Dès qu'il y a plus de 5 composants, la formule utilisée est la suivante :  (25-[nombre de composant])</t>
  </si>
  <si>
    <t>Le BOM final exclue les éléments de prototypage (ex. header 6 pins pour programmer) ou qui ne sont pas soudés sur le PCB présenté. Sinon, chaque composant est pris en compte.</t>
  </si>
  <si>
    <t>Prix du Gningnégnieur</t>
  </si>
  <si>
    <t>Le titre du Gningnégnieur est donné à l'équipe qui capture le coeur des juges. Même si le projet n'est pas parfaitement fonctionnel, il est possible de gagner ce prix en démontrant une compréhension des parties non-fonctionnelles et en faisant preuve de créativité : on promouvois l'originalité et l'apprentissage!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</si>
</sst>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i/>
      <sz val="11"/>
      <color theme="1"/>
      <name val="Calibri"/>
      <family val="2"/>
      <scheme val="minor"/>
    </font>
    <font>
      <b/>
      <sz val="8"/>
      <color theme="1"/>
      <name val="Calibri"/>
      <family val="2"/>
      <scheme val="minor"/>
    </font>
    <font>
      <i/>
      <u/>
      <sz val="11"/>
      <color theme="1"/>
      <name val="Calibri"/>
      <family val="2"/>
      <scheme val="minor"/>
    </font>
    <font>
      <b/>
      <sz val="36"/>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9" tint="0.59999389629810485"/>
        <bgColor indexed="64"/>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theme="9" tint="-0.249977111117893"/>
      </left>
      <right style="thin">
        <color theme="9" tint="-0.249977111117893"/>
      </right>
      <top/>
      <bottom/>
      <diagonal/>
    </border>
    <border>
      <left/>
      <right style="thin">
        <color indexed="64"/>
      </right>
      <top style="thin">
        <color indexed="64"/>
      </top>
      <bottom style="thin">
        <color indexed="64"/>
      </bottom>
      <diagonal/>
    </border>
    <border>
      <left style="thin">
        <color theme="9" tint="-0.249977111117893"/>
      </left>
      <right/>
      <top style="thin">
        <color theme="9" tint="-0.249977111117893"/>
      </top>
      <bottom style="thin">
        <color theme="9" tint="-0.249977111117893"/>
      </bottom>
      <diagonal/>
    </border>
    <border>
      <left style="thin">
        <color theme="9" tint="-0.249977111117893"/>
      </left>
      <right/>
      <top/>
      <bottom style="thin">
        <color theme="9" tint="-0.249977111117893"/>
      </bottom>
      <diagonal/>
    </border>
    <border>
      <left style="thin">
        <color theme="9" tint="-0.499984740745262"/>
      </left>
      <right style="thin">
        <color theme="9" tint="-0.499984740745262"/>
      </right>
      <top/>
      <bottom/>
      <diagonal/>
    </border>
    <border>
      <left style="medium">
        <color indexed="64"/>
      </left>
      <right style="thin">
        <color indexed="64"/>
      </right>
      <top/>
      <bottom style="medium">
        <color indexed="64"/>
      </bottom>
      <diagonal/>
    </border>
    <border>
      <left style="thin">
        <color theme="9" tint="-0.499984740745262"/>
      </left>
      <right style="thin">
        <color theme="9" tint="-0.499984740745262"/>
      </right>
      <top style="medium">
        <color indexed="64"/>
      </top>
      <bottom/>
      <diagonal/>
    </border>
    <border>
      <left style="thin">
        <color theme="9" tint="-0.499984740745262"/>
      </left>
      <right style="medium">
        <color indexed="64"/>
      </right>
      <top style="medium">
        <color indexed="64"/>
      </top>
      <bottom/>
      <diagonal/>
    </border>
    <border>
      <left style="thin">
        <color theme="9" tint="-0.499984740745262"/>
      </left>
      <right style="medium">
        <color indexed="64"/>
      </right>
      <top/>
      <bottom/>
      <diagonal/>
    </border>
    <border>
      <left style="thin">
        <color theme="9" tint="-0.249977111117893"/>
      </left>
      <right/>
      <top/>
      <bottom/>
      <diagonal/>
    </border>
    <border>
      <left style="thin">
        <color theme="9" tint="-0.249977111117893"/>
      </left>
      <right/>
      <top style="thin">
        <color theme="9" tint="-0.249977111117893"/>
      </top>
      <bottom style="thin">
        <color indexed="64"/>
      </bottom>
      <diagonal/>
    </border>
    <border>
      <left style="thin">
        <color theme="9" tint="-0.249977111117893"/>
      </left>
      <right/>
      <top style="thin">
        <color indexed="64"/>
      </top>
      <bottom style="thin">
        <color theme="9" tint="-0.249977111117893"/>
      </bottom>
      <diagonal/>
    </border>
    <border>
      <left/>
      <right style="thin">
        <color theme="9" tint="-0.499984740745262"/>
      </right>
      <top style="medium">
        <color indexed="64"/>
      </top>
      <bottom/>
      <diagonal/>
    </border>
    <border>
      <left/>
      <right style="thin">
        <color theme="9" tint="-0.499984740745262"/>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theme="9" tint="-0.249977111117893"/>
      </bottom>
      <diagonal/>
    </border>
    <border>
      <left style="medium">
        <color indexed="64"/>
      </left>
      <right style="medium">
        <color indexed="64"/>
      </right>
      <top style="medium">
        <color indexed="64"/>
      </top>
      <bottom style="thin">
        <color theme="9" tint="-0.249977111117893"/>
      </bottom>
      <diagonal/>
    </border>
    <border>
      <left style="medium">
        <color indexed="64"/>
      </left>
      <right style="medium">
        <color indexed="64"/>
      </right>
      <top style="thin">
        <color theme="9" tint="-0.249977111117893"/>
      </top>
      <bottom style="thin">
        <color theme="9" tint="-0.249977111117893"/>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right style="thin">
        <color theme="9" tint="-0.249977111117893"/>
      </right>
      <top style="thin">
        <color indexed="64"/>
      </top>
      <bottom style="thin">
        <color theme="9" tint="-0.249977111117893"/>
      </bottom>
      <diagonal/>
    </border>
    <border>
      <left/>
      <right style="thin">
        <color theme="9" tint="-0.249977111117893"/>
      </right>
      <top style="thin">
        <color theme="9" tint="-0.249977111117893"/>
      </top>
      <bottom style="thin">
        <color theme="9" tint="-0.249977111117893"/>
      </bottom>
      <diagonal/>
    </border>
    <border>
      <left/>
      <right style="thin">
        <color theme="9" tint="-0.249977111117893"/>
      </right>
      <top/>
      <bottom style="thin">
        <color theme="9" tint="-0.249977111117893"/>
      </bottom>
      <diagonal/>
    </border>
    <border>
      <left/>
      <right style="thin">
        <color theme="9" tint="-0.249977111117893"/>
      </right>
      <top style="thin">
        <color theme="9" tint="-0.249977111117893"/>
      </top>
      <bottom style="thin">
        <color indexed="64"/>
      </bottom>
      <diagonal/>
    </border>
    <border>
      <left style="thin">
        <color theme="9" tint="-0.249977111117893"/>
      </left>
      <right style="medium">
        <color indexed="64"/>
      </right>
      <top style="thin">
        <color theme="9" tint="-0.249977111117893"/>
      </top>
      <bottom style="thin">
        <color theme="9" tint="-0.249977111117893"/>
      </bottom>
      <diagonal/>
    </border>
    <border>
      <left style="thin">
        <color theme="9" tint="-0.249977111117893"/>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98">
    <xf numFmtId="0" fontId="0" fillId="0" borderId="0" xfId="0"/>
    <xf numFmtId="0" fontId="0" fillId="2" borderId="0" xfId="0" applyFill="1"/>
    <xf numFmtId="0" fontId="0" fillId="3" borderId="0" xfId="0" applyFill="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30" xfId="0" applyFill="1" applyBorder="1" applyAlignment="1">
      <alignment horizontal="center" vertical="center"/>
    </xf>
    <xf numFmtId="0" fontId="0" fillId="3" borderId="32" xfId="0" applyFill="1" applyBorder="1" applyAlignment="1">
      <alignment horizontal="center" vertical="center"/>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vertical="top" wrapText="1"/>
    </xf>
    <xf numFmtId="0" fontId="2" fillId="2" borderId="27" xfId="0" applyFont="1" applyFill="1" applyBorder="1" applyAlignment="1">
      <alignment horizontal="center"/>
    </xf>
    <xf numFmtId="0" fontId="2" fillId="2" borderId="28" xfId="0" applyFont="1" applyFill="1" applyBorder="1" applyAlignment="1">
      <alignment horizontal="center"/>
    </xf>
    <xf numFmtId="9" fontId="4" fillId="2" borderId="25" xfId="0" applyNumberFormat="1" applyFont="1" applyFill="1" applyBorder="1" applyAlignment="1">
      <alignment horizontal="center"/>
    </xf>
    <xf numFmtId="9" fontId="4" fillId="2" borderId="29" xfId="0" applyNumberFormat="1" applyFont="1" applyFill="1" applyBorder="1" applyAlignment="1">
      <alignment horizontal="center"/>
    </xf>
    <xf numFmtId="0" fontId="0" fillId="0" borderId="0" xfId="0" applyAlignment="1">
      <alignment wrapText="1"/>
    </xf>
    <xf numFmtId="0" fontId="1" fillId="3" borderId="24" xfId="0" applyFont="1" applyFill="1" applyBorder="1" applyAlignment="1">
      <alignment horizontal="center" vertical="center"/>
    </xf>
    <xf numFmtId="0" fontId="5" fillId="0" borderId="10" xfId="0" applyFont="1" applyBorder="1" applyAlignment="1">
      <alignment horizontal="left" vertical="top" wrapText="1"/>
    </xf>
    <xf numFmtId="0" fontId="0" fillId="3" borderId="40" xfId="0" applyFill="1" applyBorder="1" applyAlignment="1">
      <alignment vertical="top" wrapText="1"/>
    </xf>
    <xf numFmtId="0" fontId="0" fillId="3" borderId="41" xfId="0" applyFill="1" applyBorder="1" applyAlignment="1">
      <alignment vertical="top" wrapText="1"/>
    </xf>
    <xf numFmtId="0" fontId="0" fillId="3" borderId="42" xfId="0" applyFill="1" applyBorder="1" applyAlignment="1">
      <alignmen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3" borderId="50" xfId="0" applyFill="1" applyBorder="1" applyAlignment="1">
      <alignment horizontal="center" vertical="center"/>
    </xf>
    <xf numFmtId="0" fontId="0" fillId="3" borderId="51" xfId="0" applyFill="1" applyBorder="1" applyAlignment="1">
      <alignment horizontal="center" vertical="center"/>
    </xf>
    <xf numFmtId="0" fontId="0" fillId="3" borderId="52" xfId="0" applyFill="1" applyBorder="1" applyAlignment="1">
      <alignment vertical="top" wrapText="1"/>
    </xf>
    <xf numFmtId="0" fontId="0" fillId="2" borderId="5" xfId="0" applyFill="1" applyBorder="1" applyAlignment="1">
      <alignment wrapText="1"/>
    </xf>
    <xf numFmtId="0" fontId="0" fillId="2" borderId="7" xfId="0" applyFill="1" applyBorder="1"/>
    <xf numFmtId="0" fontId="0" fillId="2" borderId="8" xfId="0" applyFill="1" applyBorder="1"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3" borderId="4" xfId="0" applyFill="1" applyBorder="1" applyAlignment="1">
      <alignment vertical="top"/>
    </xf>
    <xf numFmtId="0" fontId="0" fillId="0" borderId="5" xfId="0" applyBorder="1" applyAlignment="1">
      <alignment vertical="top" wrapText="1"/>
    </xf>
    <xf numFmtId="0" fontId="0" fillId="3" borderId="6" xfId="0" applyFill="1" applyBorder="1" applyAlignment="1">
      <alignment vertical="top"/>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0" fillId="0" borderId="26"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3" borderId="5" xfId="0" applyFill="1" applyBorder="1"/>
    <xf numFmtId="0" fontId="2" fillId="2" borderId="38" xfId="0" applyFont="1" applyFill="1" applyBorder="1" applyAlignment="1">
      <alignment horizontal="center"/>
    </xf>
    <xf numFmtId="0" fontId="0" fillId="0" borderId="54" xfId="0" applyBorder="1"/>
    <xf numFmtId="0" fontId="0" fillId="0" borderId="54" xfId="0" applyBorder="1" applyAlignment="1">
      <alignment horizontal="right"/>
    </xf>
    <xf numFmtId="0" fontId="2" fillId="2" borderId="54" xfId="0" applyFont="1" applyFill="1" applyBorder="1" applyAlignment="1">
      <alignment horizontal="center"/>
    </xf>
    <xf numFmtId="0" fontId="0" fillId="0" borderId="39" xfId="0" applyBorder="1" applyAlignment="1">
      <alignment horizontal="right"/>
    </xf>
    <xf numFmtId="0" fontId="0" fillId="0" borderId="0" xfId="0" applyAlignment="1">
      <alignment textRotation="135"/>
    </xf>
    <xf numFmtId="0" fontId="8" fillId="0" borderId="0" xfId="0" applyFont="1" applyAlignment="1">
      <alignment vertical="center" textRotation="45" wrapText="1"/>
    </xf>
    <xf numFmtId="0" fontId="0" fillId="0" borderId="0" xfId="0" applyAlignment="1">
      <alignment horizontal="left" vertical="top"/>
    </xf>
    <xf numFmtId="0" fontId="0" fillId="0" borderId="7" xfId="0" applyBorder="1" applyAlignment="1">
      <alignment horizontal="left" vertical="top"/>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3" xfId="0" applyFont="1" applyFill="1" applyBorder="1" applyAlignment="1">
      <alignment horizontal="center" vertical="center"/>
    </xf>
    <xf numFmtId="0" fontId="1" fillId="3" borderId="23" xfId="0" applyFont="1" applyFill="1" applyBorder="1" applyAlignment="1">
      <alignment horizontal="center" vertical="center"/>
    </xf>
    <xf numFmtId="0" fontId="1" fillId="3" borderId="47"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4" xfId="0" applyFont="1" applyFill="1" applyBorder="1" applyAlignment="1">
      <alignment horizontal="center" vertical="center"/>
    </xf>
    <xf numFmtId="0" fontId="1" fillId="3" borderId="21" xfId="0" applyFont="1" applyFill="1" applyBorder="1" applyAlignment="1">
      <alignment horizontal="center" vertical="center" textRotation="90"/>
    </xf>
    <xf numFmtId="0" fontId="1" fillId="3" borderId="31" xfId="0" applyFont="1" applyFill="1" applyBorder="1" applyAlignment="1">
      <alignment horizontal="center" vertical="center"/>
    </xf>
    <xf numFmtId="0" fontId="1" fillId="3" borderId="49"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48"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46" xfId="0" applyFont="1" applyFill="1" applyBorder="1" applyAlignment="1">
      <alignment horizontal="center" vertical="center"/>
    </xf>
    <xf numFmtId="0" fontId="3" fillId="3" borderId="15"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4" xfId="0" applyFont="1" applyFill="1" applyBorder="1" applyAlignment="1">
      <alignment horizontal="center" vertical="center" textRotation="90"/>
    </xf>
    <xf numFmtId="0" fontId="4" fillId="2" borderId="33" xfId="0" applyFont="1" applyFill="1" applyBorder="1" applyAlignment="1">
      <alignment horizontal="center" vertical="center"/>
    </xf>
    <xf numFmtId="0" fontId="4" fillId="2" borderId="34" xfId="0" applyFont="1" applyFill="1" applyBorder="1" applyAlignment="1">
      <alignment horizontal="center" vertical="center"/>
    </xf>
    <xf numFmtId="0" fontId="0" fillId="0" borderId="35" xfId="0" applyBorder="1" applyAlignment="1">
      <alignment horizontal="center" vertical="top" wrapText="1"/>
    </xf>
    <xf numFmtId="0" fontId="0" fillId="0" borderId="22" xfId="0" applyBorder="1" applyAlignment="1">
      <alignment horizontal="center" vertical="top" wrapText="1"/>
    </xf>
    <xf numFmtId="0" fontId="0" fillId="0" borderId="36" xfId="0" applyBorder="1" applyAlignment="1">
      <alignment horizontal="center" vertical="top" wrapText="1"/>
    </xf>
    <xf numFmtId="0" fontId="0" fillId="2" borderId="38" xfId="0" applyFill="1" applyBorder="1" applyAlignment="1">
      <alignment horizontal="center" vertical="center" wrapText="1"/>
    </xf>
    <xf numFmtId="0" fontId="0" fillId="2" borderId="39" xfId="0" applyFill="1" applyBorder="1" applyAlignment="1">
      <alignment horizontal="center" vertical="center" wrapText="1"/>
    </xf>
    <xf numFmtId="0" fontId="0" fillId="0" borderId="53" xfId="0" applyBorder="1" applyAlignment="1">
      <alignment horizontal="center" vertical="top" wrapText="1"/>
    </xf>
    <xf numFmtId="0" fontId="0" fillId="0" borderId="37" xfId="0" applyBorder="1" applyAlignment="1">
      <alignment horizontal="center" vertical="top" wrapText="1"/>
    </xf>
    <xf numFmtId="0" fontId="6" fillId="3" borderId="15" xfId="0" applyFont="1" applyFill="1" applyBorder="1" applyAlignment="1">
      <alignment horizontal="center" vertical="center" textRotation="90"/>
    </xf>
    <xf numFmtId="0" fontId="6" fillId="3" borderId="4" xfId="0" applyFont="1" applyFill="1" applyBorder="1" applyAlignment="1">
      <alignment horizontal="center" vertical="center" textRotation="90"/>
    </xf>
    <xf numFmtId="0" fontId="6" fillId="3" borderId="16" xfId="0" applyFont="1" applyFill="1" applyBorder="1" applyAlignment="1">
      <alignment horizontal="center" vertical="center" textRotation="90"/>
    </xf>
    <xf numFmtId="0" fontId="1" fillId="3" borderId="21" xfId="0" applyFont="1" applyFill="1" applyBorder="1" applyAlignment="1">
      <alignment horizontal="center" vertical="center" textRotation="45"/>
    </xf>
    <xf numFmtId="0" fontId="0" fillId="3" borderId="5" xfId="0" applyFill="1" applyBorder="1" applyAlignment="1">
      <alignment horizontal="center"/>
    </xf>
    <xf numFmtId="0" fontId="0" fillId="3" borderId="8" xfId="0" applyFill="1" applyBorder="1" applyAlignment="1">
      <alignment horizontal="center"/>
    </xf>
    <xf numFmtId="0" fontId="0" fillId="0" borderId="2" xfId="0" applyBorder="1" applyAlignment="1">
      <alignment horizontal="center" wrapText="1"/>
    </xf>
    <xf numFmtId="0" fontId="7" fillId="0" borderId="0" xfId="0" applyFont="1" applyAlignment="1">
      <alignment horizontal="center"/>
    </xf>
    <xf numFmtId="0" fontId="1" fillId="2" borderId="38" xfId="0" applyFont="1" applyFill="1" applyBorder="1" applyAlignment="1">
      <alignment horizontal="center" vertical="center"/>
    </xf>
    <xf numFmtId="0" fontId="1" fillId="2" borderId="39" xfId="0" applyFont="1" applyFill="1" applyBorder="1" applyAlignment="1">
      <alignment horizontal="center" vertical="center"/>
    </xf>
  </cellXfs>
  <cellStyles count="1">
    <cellStyle name="Normal" xfId="0" builtinId="0"/>
  </cellStyles>
  <dxfs count="8">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BDB7D-9D52-4F95-BFE9-3B913F948D0A}">
  <sheetPr>
    <tabColor theme="9" tint="-0.499984740745262"/>
  </sheetPr>
  <dimension ref="A1:Q20"/>
  <sheetViews>
    <sheetView tabSelected="1" zoomScale="55" zoomScaleNormal="55" workbookViewId="0">
      <selection activeCell="V12" sqref="V12"/>
    </sheetView>
  </sheetViews>
  <sheetFormatPr baseColWidth="10" defaultColWidth="9.140625" defaultRowHeight="15"/>
  <cols>
    <col min="2" max="2" width="5.28515625" customWidth="1"/>
    <col min="3" max="3" width="27.7109375" customWidth="1"/>
    <col min="4" max="4" width="6.5703125" bestFit="1" customWidth="1"/>
    <col min="5" max="6" width="35.28515625" customWidth="1"/>
    <col min="7" max="7" width="44.28515625" bestFit="1" customWidth="1"/>
    <col min="8" max="8" width="41.42578125" bestFit="1" customWidth="1"/>
    <col min="9" max="9" width="35.28515625" customWidth="1"/>
    <col min="10" max="10" width="54" style="20" bestFit="1" customWidth="1"/>
  </cols>
  <sheetData>
    <row r="1" spans="1:17" ht="15.75">
      <c r="A1" s="65" t="s">
        <v>0</v>
      </c>
      <c r="B1" s="66"/>
      <c r="C1" s="66"/>
      <c r="D1" s="79" t="s">
        <v>1</v>
      </c>
      <c r="E1" s="16" t="s">
        <v>2</v>
      </c>
      <c r="F1" s="16" t="s">
        <v>3</v>
      </c>
      <c r="G1" s="16" t="s">
        <v>4</v>
      </c>
      <c r="H1" s="16" t="s">
        <v>5</v>
      </c>
      <c r="I1" s="17" t="s">
        <v>6</v>
      </c>
      <c r="J1" s="84" t="s">
        <v>7</v>
      </c>
    </row>
    <row r="2" spans="1:17" ht="16.5" thickBot="1">
      <c r="A2" s="67"/>
      <c r="B2" s="68"/>
      <c r="C2" s="68"/>
      <c r="D2" s="80"/>
      <c r="E2" s="18">
        <v>1</v>
      </c>
      <c r="F2" s="18">
        <v>0.8</v>
      </c>
      <c r="G2" s="18">
        <v>0.6</v>
      </c>
      <c r="H2" s="18">
        <v>0.4</v>
      </c>
      <c r="I2" s="19">
        <v>0.2</v>
      </c>
      <c r="J2" s="85"/>
    </row>
    <row r="3" spans="1:17" ht="60" customHeight="1">
      <c r="A3" s="76" t="s">
        <v>8</v>
      </c>
      <c r="B3" s="74" t="s">
        <v>9</v>
      </c>
      <c r="C3" s="75"/>
      <c r="D3" s="6">
        <v>10</v>
      </c>
      <c r="E3" s="7" t="s">
        <v>10</v>
      </c>
      <c r="F3" s="8" t="s">
        <v>11</v>
      </c>
      <c r="G3" s="8" t="s">
        <v>12</v>
      </c>
      <c r="H3" s="15" t="s">
        <v>13</v>
      </c>
      <c r="I3" s="9" t="s">
        <v>14</v>
      </c>
      <c r="J3" s="24"/>
    </row>
    <row r="4" spans="1:17" ht="77.25" customHeight="1">
      <c r="A4" s="77"/>
      <c r="B4" s="63" t="s">
        <v>15</v>
      </c>
      <c r="C4" s="64"/>
      <c r="D4" s="29">
        <v>10</v>
      </c>
      <c r="E4" s="10" t="s">
        <v>16</v>
      </c>
      <c r="F4" s="11" t="s">
        <v>17</v>
      </c>
      <c r="G4" s="11" t="s">
        <v>131</v>
      </c>
      <c r="H4" s="11" t="s">
        <v>18</v>
      </c>
      <c r="I4" s="12" t="s">
        <v>19</v>
      </c>
      <c r="J4" s="25" t="s">
        <v>20</v>
      </c>
    </row>
    <row r="5" spans="1:17" ht="60" customHeight="1">
      <c r="A5" s="78" t="s">
        <v>21</v>
      </c>
      <c r="B5" s="72" t="s">
        <v>22</v>
      </c>
      <c r="C5" s="73"/>
      <c r="D5" s="4">
        <v>20</v>
      </c>
      <c r="E5" s="10" t="s">
        <v>23</v>
      </c>
      <c r="F5" s="81" t="s">
        <v>134</v>
      </c>
      <c r="G5" s="83"/>
      <c r="H5" s="83"/>
      <c r="I5" s="22" t="s">
        <v>132</v>
      </c>
      <c r="J5" s="25" t="s">
        <v>135</v>
      </c>
    </row>
    <row r="6" spans="1:17" ht="60" customHeight="1">
      <c r="A6" s="78"/>
      <c r="B6" s="63" t="s">
        <v>24</v>
      </c>
      <c r="C6" s="64"/>
      <c r="D6" s="3">
        <v>10</v>
      </c>
      <c r="E6" s="10" t="s">
        <v>25</v>
      </c>
      <c r="F6" s="81" t="s">
        <v>133</v>
      </c>
      <c r="G6" s="83"/>
      <c r="H6" s="83"/>
      <c r="I6" s="22" t="s">
        <v>26</v>
      </c>
      <c r="J6" s="25"/>
    </row>
    <row r="7" spans="1:17" ht="60" customHeight="1">
      <c r="A7" s="77"/>
      <c r="B7" s="63" t="s">
        <v>27</v>
      </c>
      <c r="C7" s="64"/>
      <c r="D7" s="2">
        <v>10</v>
      </c>
      <c r="E7" s="10" t="s">
        <v>28</v>
      </c>
      <c r="F7" s="11" t="s">
        <v>29</v>
      </c>
      <c r="G7" s="81" t="s">
        <v>30</v>
      </c>
      <c r="H7" s="82"/>
      <c r="I7" s="22" t="s">
        <v>31</v>
      </c>
      <c r="J7" s="25"/>
    </row>
    <row r="8" spans="1:17" ht="75">
      <c r="A8" s="76" t="s">
        <v>32</v>
      </c>
      <c r="B8" s="72" t="s">
        <v>33</v>
      </c>
      <c r="C8" s="73"/>
      <c r="D8" s="3">
        <v>10</v>
      </c>
      <c r="E8" s="10" t="s">
        <v>34</v>
      </c>
      <c r="F8" s="14" t="s">
        <v>35</v>
      </c>
      <c r="G8" s="11" t="s">
        <v>36</v>
      </c>
      <c r="H8" s="11" t="s">
        <v>37</v>
      </c>
      <c r="I8" s="12" t="s">
        <v>38</v>
      </c>
      <c r="J8" s="25"/>
    </row>
    <row r="9" spans="1:17" ht="60" customHeight="1">
      <c r="A9" s="78"/>
      <c r="B9" s="63" t="s">
        <v>39</v>
      </c>
      <c r="C9" s="64"/>
      <c r="D9" s="4">
        <v>10</v>
      </c>
      <c r="E9" s="10" t="s">
        <v>40</v>
      </c>
      <c r="F9" s="11" t="s">
        <v>41</v>
      </c>
      <c r="G9" s="11" t="s">
        <v>42</v>
      </c>
      <c r="H9" s="11" t="s">
        <v>43</v>
      </c>
      <c r="I9" s="12" t="s">
        <v>44</v>
      </c>
      <c r="J9" s="25"/>
    </row>
    <row r="10" spans="1:17" ht="60" customHeight="1">
      <c r="A10" s="77"/>
      <c r="B10" s="63" t="s">
        <v>45</v>
      </c>
      <c r="C10" s="64"/>
      <c r="D10" s="4">
        <v>5</v>
      </c>
      <c r="E10" s="10" t="s">
        <v>46</v>
      </c>
      <c r="F10" s="11" t="s">
        <v>47</v>
      </c>
      <c r="G10" s="13" t="s">
        <v>48</v>
      </c>
      <c r="H10" s="11" t="s">
        <v>49</v>
      </c>
      <c r="I10" s="22" t="s">
        <v>50</v>
      </c>
      <c r="J10" s="25"/>
      <c r="Q10" t="s">
        <v>51</v>
      </c>
    </row>
    <row r="11" spans="1:17" ht="60" customHeight="1">
      <c r="A11" s="78" t="s">
        <v>52</v>
      </c>
      <c r="B11" s="63" t="s">
        <v>53</v>
      </c>
      <c r="C11" s="64"/>
      <c r="D11" s="5">
        <v>10</v>
      </c>
      <c r="E11" s="10" t="s">
        <v>54</v>
      </c>
      <c r="F11" s="11" t="s">
        <v>55</v>
      </c>
      <c r="G11" s="11" t="s">
        <v>130</v>
      </c>
      <c r="H11" s="11" t="s">
        <v>56</v>
      </c>
      <c r="I11" s="12" t="s">
        <v>57</v>
      </c>
      <c r="J11" s="25" t="s">
        <v>58</v>
      </c>
      <c r="Q11" t="s">
        <v>51</v>
      </c>
    </row>
    <row r="12" spans="1:17" ht="60" customHeight="1">
      <c r="A12" s="77"/>
      <c r="B12" s="63" t="s">
        <v>59</v>
      </c>
      <c r="C12" s="64"/>
      <c r="D12" s="3">
        <v>5</v>
      </c>
      <c r="E12" s="10" t="s">
        <v>60</v>
      </c>
      <c r="F12" s="11" t="s">
        <v>61</v>
      </c>
      <c r="G12" s="11" t="s">
        <v>62</v>
      </c>
      <c r="H12" s="11" t="s">
        <v>63</v>
      </c>
      <c r="I12" s="22" t="s">
        <v>64</v>
      </c>
      <c r="J12" s="25"/>
    </row>
    <row r="13" spans="1:17" ht="60" customHeight="1">
      <c r="A13" s="76" t="s">
        <v>65</v>
      </c>
      <c r="B13" s="63" t="s">
        <v>66</v>
      </c>
      <c r="C13" s="64"/>
      <c r="D13" s="3">
        <v>5</v>
      </c>
      <c r="E13" s="10" t="s">
        <v>67</v>
      </c>
      <c r="F13" s="11" t="s">
        <v>68</v>
      </c>
      <c r="G13" s="11" t="s">
        <v>69</v>
      </c>
      <c r="H13" s="11" t="s">
        <v>70</v>
      </c>
      <c r="I13" s="12" t="s">
        <v>71</v>
      </c>
      <c r="J13" s="23"/>
    </row>
    <row r="14" spans="1:17" ht="75">
      <c r="A14" s="78"/>
      <c r="B14" s="69" t="s">
        <v>72</v>
      </c>
      <c r="C14" s="21" t="s">
        <v>73</v>
      </c>
      <c r="D14" s="3">
        <v>5</v>
      </c>
      <c r="E14" s="28" t="s">
        <v>74</v>
      </c>
      <c r="F14" s="26" t="s">
        <v>75</v>
      </c>
      <c r="G14" s="26" t="s">
        <v>76</v>
      </c>
      <c r="H14" s="26" t="s">
        <v>77</v>
      </c>
      <c r="I14" s="27" t="s">
        <v>78</v>
      </c>
      <c r="J14" s="23"/>
    </row>
    <row r="15" spans="1:17" ht="46.5" customHeight="1">
      <c r="A15" s="78"/>
      <c r="B15" s="69"/>
      <c r="C15" s="21" t="s">
        <v>79</v>
      </c>
      <c r="D15" s="3">
        <v>5</v>
      </c>
      <c r="E15" s="28" t="s">
        <v>80</v>
      </c>
      <c r="F15" s="26" t="s">
        <v>81</v>
      </c>
      <c r="G15" s="26" t="s">
        <v>82</v>
      </c>
      <c r="H15" s="26" t="s">
        <v>83</v>
      </c>
      <c r="I15" s="27" t="s">
        <v>84</v>
      </c>
      <c r="J15" s="23"/>
    </row>
    <row r="16" spans="1:17" ht="46.5" customHeight="1">
      <c r="A16" s="78"/>
      <c r="B16" s="69"/>
      <c r="C16" s="21" t="s">
        <v>85</v>
      </c>
      <c r="D16" s="3">
        <v>10</v>
      </c>
      <c r="E16" s="28" t="s">
        <v>86</v>
      </c>
      <c r="F16" s="26" t="s">
        <v>87</v>
      </c>
      <c r="G16" s="26" t="s">
        <v>88</v>
      </c>
      <c r="H16" s="26" t="s">
        <v>89</v>
      </c>
      <c r="I16" s="27" t="s">
        <v>90</v>
      </c>
      <c r="J16" s="23" t="s">
        <v>91</v>
      </c>
    </row>
    <row r="17" spans="1:10" ht="60">
      <c r="A17" s="78"/>
      <c r="B17" s="69"/>
      <c r="C17" s="21" t="s">
        <v>92</v>
      </c>
      <c r="D17" s="3">
        <v>5</v>
      </c>
      <c r="E17" s="28" t="s">
        <v>93</v>
      </c>
      <c r="F17" s="26" t="s">
        <v>94</v>
      </c>
      <c r="G17" s="26" t="s">
        <v>95</v>
      </c>
      <c r="H17" s="26" t="s">
        <v>96</v>
      </c>
      <c r="I17" s="27" t="s">
        <v>97</v>
      </c>
      <c r="J17" s="23" t="s">
        <v>98</v>
      </c>
    </row>
    <row r="18" spans="1:10" ht="60" customHeight="1">
      <c r="A18" s="77"/>
      <c r="B18" s="70" t="s">
        <v>99</v>
      </c>
      <c r="C18" s="71"/>
      <c r="D18" s="30">
        <v>5</v>
      </c>
      <c r="E18" s="28" t="s">
        <v>100</v>
      </c>
      <c r="F18" s="11" t="s">
        <v>101</v>
      </c>
      <c r="G18" s="11" t="s">
        <v>102</v>
      </c>
      <c r="H18" s="11" t="s">
        <v>103</v>
      </c>
      <c r="I18" s="12" t="s">
        <v>104</v>
      </c>
      <c r="J18" s="31" t="s">
        <v>105</v>
      </c>
    </row>
    <row r="19" spans="1:10">
      <c r="A19" s="58" t="s">
        <v>106</v>
      </c>
      <c r="B19" s="59"/>
      <c r="C19" s="59"/>
      <c r="D19" s="62">
        <f>SUM(D3:D18)</f>
        <v>135</v>
      </c>
      <c r="E19" s="1"/>
      <c r="F19" s="1"/>
      <c r="G19" s="1"/>
      <c r="H19" s="1"/>
      <c r="I19" s="1"/>
      <c r="J19" s="32"/>
    </row>
    <row r="20" spans="1:10" ht="15.75" thickBot="1">
      <c r="A20" s="60"/>
      <c r="B20" s="61"/>
      <c r="C20" s="61"/>
      <c r="D20" s="61"/>
      <c r="E20" s="33"/>
      <c r="F20" s="33"/>
      <c r="G20" s="33"/>
      <c r="H20" s="33"/>
      <c r="I20" s="33"/>
      <c r="J20" s="34"/>
    </row>
  </sheetData>
  <mergeCells count="26">
    <mergeCell ref="D1:D2"/>
    <mergeCell ref="G7:H7"/>
    <mergeCell ref="F6:H6"/>
    <mergeCell ref="J1:J2"/>
    <mergeCell ref="F5:H5"/>
    <mergeCell ref="A1:C2"/>
    <mergeCell ref="B14:B17"/>
    <mergeCell ref="B18:C18"/>
    <mergeCell ref="B5:C5"/>
    <mergeCell ref="B6:C6"/>
    <mergeCell ref="B7:C7"/>
    <mergeCell ref="B8:C8"/>
    <mergeCell ref="B9:C9"/>
    <mergeCell ref="B10:C10"/>
    <mergeCell ref="B3:C3"/>
    <mergeCell ref="B4:C4"/>
    <mergeCell ref="A3:A4"/>
    <mergeCell ref="A5:A7"/>
    <mergeCell ref="A8:A10"/>
    <mergeCell ref="A11:A12"/>
    <mergeCell ref="A13:A18"/>
    <mergeCell ref="A19:C20"/>
    <mergeCell ref="D19:D20"/>
    <mergeCell ref="B11:C11"/>
    <mergeCell ref="B12:C12"/>
    <mergeCell ref="B13:C13"/>
  </mergeCells>
  <pageMargins left="0" right="0" top="0" bottom="0" header="0" footer="0"/>
  <pageSetup paperSize="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5DE58-3C39-4146-8AAA-6E93D08718A2}">
  <sheetPr>
    <tabColor theme="7" tint="0.39997558519241921"/>
  </sheetPr>
  <dimension ref="B2:E25"/>
  <sheetViews>
    <sheetView workbookViewId="0">
      <selection activeCell="E5" sqref="E5"/>
    </sheetView>
  </sheetViews>
  <sheetFormatPr baseColWidth="10" defaultColWidth="9.140625" defaultRowHeight="15"/>
  <cols>
    <col min="1" max="1" width="3.42578125" customWidth="1"/>
    <col min="2" max="2" width="21.42578125" customWidth="1"/>
    <col min="3" max="3" width="26.5703125" bestFit="1" customWidth="1"/>
    <col min="4" max="4" width="17.28515625" bestFit="1" customWidth="1"/>
    <col min="5" max="5" width="55.7109375" customWidth="1"/>
  </cols>
  <sheetData>
    <row r="2" spans="2:5">
      <c r="B2" s="35" t="s">
        <v>107</v>
      </c>
      <c r="C2" s="36" t="s">
        <v>108</v>
      </c>
      <c r="D2" s="36" t="s">
        <v>109</v>
      </c>
      <c r="E2" s="37" t="s">
        <v>110</v>
      </c>
    </row>
    <row r="3" spans="2:5" ht="90">
      <c r="B3" s="38" t="s">
        <v>111</v>
      </c>
      <c r="C3" s="13" t="s">
        <v>112</v>
      </c>
      <c r="D3" s="56">
        <v>135</v>
      </c>
      <c r="E3" s="39" t="s">
        <v>113</v>
      </c>
    </row>
    <row r="4" spans="2:5" ht="90">
      <c r="B4" s="38" t="s">
        <v>136</v>
      </c>
      <c r="C4" s="13" t="s">
        <v>114</v>
      </c>
      <c r="D4" s="56">
        <v>45</v>
      </c>
      <c r="E4" s="39" t="s">
        <v>137</v>
      </c>
    </row>
    <row r="5" spans="2:5" ht="90">
      <c r="B5" s="40" t="s">
        <v>115</v>
      </c>
      <c r="C5" s="41" t="s">
        <v>116</v>
      </c>
      <c r="D5" s="57">
        <v>90</v>
      </c>
      <c r="E5" s="42" t="s">
        <v>117</v>
      </c>
    </row>
    <row r="6" spans="2:5">
      <c r="B6" s="13"/>
      <c r="C6" s="13"/>
      <c r="D6" s="13"/>
      <c r="E6" s="14"/>
    </row>
    <row r="7" spans="2:5">
      <c r="B7" s="13"/>
      <c r="C7" s="13"/>
      <c r="D7" s="13"/>
      <c r="E7" s="14"/>
    </row>
    <row r="8" spans="2:5">
      <c r="B8" s="13"/>
      <c r="C8" s="13"/>
      <c r="D8" s="13"/>
      <c r="E8" s="14"/>
    </row>
    <row r="9" spans="2:5">
      <c r="B9" s="13"/>
      <c r="C9" s="13"/>
      <c r="D9" s="13"/>
      <c r="E9" s="14"/>
    </row>
    <row r="10" spans="2:5">
      <c r="B10" s="13"/>
      <c r="C10" s="13"/>
      <c r="D10" s="13"/>
      <c r="E10" s="14"/>
    </row>
    <row r="11" spans="2:5">
      <c r="B11" s="13"/>
      <c r="C11" s="13"/>
      <c r="D11" s="13"/>
      <c r="E11" s="14"/>
    </row>
    <row r="12" spans="2:5">
      <c r="B12" s="13"/>
      <c r="C12" s="13"/>
      <c r="D12" s="13"/>
      <c r="E12" s="14"/>
    </row>
    <row r="13" spans="2:5">
      <c r="B13" s="13"/>
      <c r="C13" s="13"/>
      <c r="D13" s="13"/>
      <c r="E13" s="14"/>
    </row>
    <row r="14" spans="2:5">
      <c r="B14" s="13"/>
      <c r="C14" s="13"/>
      <c r="D14" s="13"/>
      <c r="E14" s="14"/>
    </row>
    <row r="15" spans="2:5">
      <c r="B15" s="13"/>
      <c r="C15" s="13"/>
      <c r="D15" s="13"/>
      <c r="E15" s="14"/>
    </row>
    <row r="16" spans="2:5">
      <c r="B16" s="13"/>
      <c r="C16" s="13"/>
      <c r="D16" s="13"/>
      <c r="E16" s="14"/>
    </row>
    <row r="17" spans="2:5">
      <c r="B17" s="13"/>
      <c r="C17" s="13"/>
      <c r="D17" s="13"/>
      <c r="E17" s="14"/>
    </row>
    <row r="18" spans="2:5">
      <c r="B18" s="13"/>
      <c r="C18" s="13"/>
      <c r="D18" s="13"/>
      <c r="E18" s="14"/>
    </row>
    <row r="19" spans="2:5">
      <c r="B19" s="13"/>
      <c r="C19" s="13"/>
      <c r="D19" s="13"/>
      <c r="E19" s="13"/>
    </row>
    <row r="20" spans="2:5">
      <c r="B20" s="13"/>
      <c r="C20" s="13"/>
      <c r="D20" s="13"/>
      <c r="E20" s="13"/>
    </row>
    <row r="21" spans="2:5">
      <c r="B21" s="13"/>
      <c r="C21" s="13"/>
      <c r="D21" s="13"/>
      <c r="E21" s="13"/>
    </row>
    <row r="22" spans="2:5">
      <c r="B22" s="13"/>
      <c r="C22" s="13"/>
      <c r="D22" s="13"/>
      <c r="E22" s="13"/>
    </row>
    <row r="23" spans="2:5">
      <c r="B23" s="13"/>
      <c r="C23" s="13"/>
      <c r="D23" s="13"/>
      <c r="E23" s="13"/>
    </row>
    <row r="24" spans="2:5">
      <c r="B24" s="13"/>
      <c r="C24" s="13"/>
      <c r="D24" s="13"/>
      <c r="E24" s="13"/>
    </row>
    <row r="25" spans="2:5">
      <c r="B25" s="13"/>
      <c r="C25" s="13"/>
      <c r="D25" s="13"/>
      <c r="E25" s="13"/>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99675-5701-410F-9928-A16224511F83}">
  <sheetPr>
    <tabColor theme="5" tint="-0.249977111117893"/>
  </sheetPr>
  <dimension ref="B2:M23"/>
  <sheetViews>
    <sheetView workbookViewId="0">
      <selection activeCell="G29" sqref="G29"/>
    </sheetView>
  </sheetViews>
  <sheetFormatPr baseColWidth="10" defaultColWidth="9.140625" defaultRowHeight="15"/>
  <cols>
    <col min="1" max="1" width="4.7109375" bestFit="1" customWidth="1"/>
    <col min="2" max="2" width="5" customWidth="1"/>
    <col min="3" max="3" width="13.42578125" customWidth="1"/>
    <col min="4" max="4" width="24.42578125" customWidth="1"/>
    <col min="5" max="5" width="22.42578125" bestFit="1" customWidth="1"/>
    <col min="6" max="6" width="21.7109375" bestFit="1" customWidth="1"/>
    <col min="7" max="7" width="38.85546875" bestFit="1" customWidth="1"/>
    <col min="8" max="8" width="36" bestFit="1" customWidth="1"/>
    <col min="9" max="9" width="28.5703125" bestFit="1" customWidth="1"/>
    <col min="10" max="10" width="18.5703125" customWidth="1"/>
    <col min="12" max="12" width="3.5703125" customWidth="1"/>
    <col min="13" max="13" width="21.28515625" customWidth="1"/>
  </cols>
  <sheetData>
    <row r="2" spans="2:13" ht="15.75">
      <c r="B2" s="65" t="s">
        <v>0</v>
      </c>
      <c r="C2" s="66"/>
      <c r="D2" s="66"/>
      <c r="E2" s="79" t="s">
        <v>1</v>
      </c>
      <c r="F2" s="16" t="s">
        <v>2</v>
      </c>
      <c r="G2" s="16" t="s">
        <v>3</v>
      </c>
      <c r="H2" s="16" t="s">
        <v>4</v>
      </c>
      <c r="I2" s="16" t="s">
        <v>5</v>
      </c>
      <c r="J2" s="17" t="s">
        <v>6</v>
      </c>
      <c r="K2" s="96" t="s">
        <v>118</v>
      </c>
      <c r="M2" s="49" t="s">
        <v>32</v>
      </c>
    </row>
    <row r="3" spans="2:13" ht="15.75">
      <c r="B3" s="67"/>
      <c r="C3" s="68"/>
      <c r="D3" s="68"/>
      <c r="E3" s="80"/>
      <c r="F3" s="18">
        <v>1</v>
      </c>
      <c r="G3" s="18">
        <v>0.8</v>
      </c>
      <c r="H3" s="18">
        <v>0.6</v>
      </c>
      <c r="I3" s="18">
        <v>0.4</v>
      </c>
      <c r="J3" s="19">
        <v>0.2</v>
      </c>
      <c r="K3" s="97"/>
      <c r="M3" s="50" t="e">
        <f>K20</f>
        <v>#N/A</v>
      </c>
    </row>
    <row r="4" spans="2:13">
      <c r="B4" s="88" t="s">
        <v>8</v>
      </c>
      <c r="C4" s="74" t="s">
        <v>9</v>
      </c>
      <c r="D4" s="75"/>
      <c r="E4" s="6">
        <v>10</v>
      </c>
      <c r="F4" s="7"/>
      <c r="G4" s="8"/>
      <c r="H4" s="8"/>
      <c r="I4" s="15"/>
      <c r="J4" s="9"/>
      <c r="K4" s="48" t="e">
        <f>(100-((MATCH("X", F4:J4, 0)-1)*20))*E4/100</f>
        <v>#N/A</v>
      </c>
      <c r="M4" s="51" t="s">
        <v>119</v>
      </c>
    </row>
    <row r="5" spans="2:13">
      <c r="B5" s="90"/>
      <c r="C5" s="63" t="s">
        <v>15</v>
      </c>
      <c r="D5" s="64"/>
      <c r="E5" s="29">
        <v>10</v>
      </c>
      <c r="F5" s="10"/>
      <c r="G5" s="11"/>
      <c r="H5" s="11"/>
      <c r="I5" s="11"/>
      <c r="J5" s="12"/>
      <c r="K5" s="48" t="e">
        <f>(100-((MATCH("X", F5:J5, 0)-1)*20))*E5/100</f>
        <v>#N/A</v>
      </c>
      <c r="M5" s="50"/>
    </row>
    <row r="6" spans="2:13" ht="15.75">
      <c r="B6" s="89" t="s">
        <v>21</v>
      </c>
      <c r="C6" s="72" t="s">
        <v>22</v>
      </c>
      <c r="D6" s="73"/>
      <c r="E6" s="4">
        <v>20</v>
      </c>
      <c r="F6" s="86" t="s">
        <v>120</v>
      </c>
      <c r="G6" s="83"/>
      <c r="H6" s="83"/>
      <c r="I6" s="83"/>
      <c r="J6" s="87"/>
      <c r="K6" s="48" cm="1">
        <f t="array" ref="K6">_xlfn.IFS(F6&lt;=5, 20, F6&gt;20, 0, F6&lt;=25, (25-F6))</f>
        <v>0</v>
      </c>
      <c r="M6" s="52" t="s">
        <v>121</v>
      </c>
    </row>
    <row r="7" spans="2:13">
      <c r="B7" s="89"/>
      <c r="C7" s="63" t="s">
        <v>24</v>
      </c>
      <c r="D7" s="64"/>
      <c r="E7" s="3">
        <v>10</v>
      </c>
      <c r="F7" s="86" t="s">
        <v>122</v>
      </c>
      <c r="G7" s="83"/>
      <c r="H7" s="83"/>
      <c r="I7" s="83"/>
      <c r="J7" s="87"/>
      <c r="K7" s="48" cm="1">
        <f t="array" ref="K7">_xlfn.IFS(F7&lt;=5, 10, F7&gt;20, 0, F7&lt;=25, ROUNDDOWN((25-F7)/2,0)-2)</f>
        <v>0</v>
      </c>
      <c r="M7" s="50" t="e">
        <f>K4+K5+K13+K12</f>
        <v>#N/A</v>
      </c>
    </row>
    <row r="8" spans="2:13">
      <c r="B8" s="90"/>
      <c r="C8" s="63" t="s">
        <v>27</v>
      </c>
      <c r="D8" s="64"/>
      <c r="E8" s="2">
        <v>10</v>
      </c>
      <c r="F8" s="86" t="s">
        <v>123</v>
      </c>
      <c r="G8" s="83"/>
      <c r="H8" s="83"/>
      <c r="I8" s="83"/>
      <c r="J8" s="87"/>
      <c r="K8" s="48" cm="1">
        <f t="array" ref="K8">_xlfn.IFS(F8=1, 10, F8=2, 9, F8=3, 6, F8&gt;3, 0)</f>
        <v>0</v>
      </c>
      <c r="M8" s="51" t="s">
        <v>124</v>
      </c>
    </row>
    <row r="9" spans="2:13">
      <c r="B9" s="88" t="s">
        <v>32</v>
      </c>
      <c r="C9" s="72" t="s">
        <v>33</v>
      </c>
      <c r="D9" s="73"/>
      <c r="E9" s="3">
        <v>10</v>
      </c>
      <c r="F9" s="10"/>
      <c r="G9" s="43"/>
      <c r="H9" s="11"/>
      <c r="I9" s="11"/>
      <c r="J9" s="12"/>
      <c r="K9" s="48" t="e">
        <f t="shared" ref="K9:K19" si="0">(100-((MATCH("X", F9:J9, 0)-1)*20))*E9/100</f>
        <v>#N/A</v>
      </c>
      <c r="M9" s="50"/>
    </row>
    <row r="10" spans="2:13" ht="15.75">
      <c r="B10" s="89"/>
      <c r="C10" s="63" t="s">
        <v>39</v>
      </c>
      <c r="D10" s="64"/>
      <c r="E10" s="4">
        <v>10</v>
      </c>
      <c r="F10" s="10"/>
      <c r="G10" s="11"/>
      <c r="H10" s="11"/>
      <c r="I10" s="11"/>
      <c r="J10" s="12"/>
      <c r="K10" s="48" t="e">
        <f t="shared" si="0"/>
        <v>#N/A</v>
      </c>
      <c r="M10" s="52" t="s">
        <v>125</v>
      </c>
    </row>
    <row r="11" spans="2:13">
      <c r="B11" s="90"/>
      <c r="C11" s="63" t="s">
        <v>45</v>
      </c>
      <c r="D11" s="64"/>
      <c r="E11" s="4">
        <v>5</v>
      </c>
      <c r="F11" s="10"/>
      <c r="G11" s="11"/>
      <c r="H11" s="44"/>
      <c r="I11" s="11"/>
      <c r="J11" s="12"/>
      <c r="K11" s="48" t="e">
        <f t="shared" si="0"/>
        <v>#N/A</v>
      </c>
      <c r="M11" s="50" t="e">
        <f>K6+K7+K8+K12+K13+K14+K15+K16+K17+K18+K19</f>
        <v>#N/A</v>
      </c>
    </row>
    <row r="12" spans="2:13">
      <c r="B12" s="89" t="s">
        <v>52</v>
      </c>
      <c r="C12" s="63" t="s">
        <v>53</v>
      </c>
      <c r="D12" s="64"/>
      <c r="E12" s="5">
        <v>10</v>
      </c>
      <c r="F12" s="10"/>
      <c r="G12" s="11"/>
      <c r="H12" s="11"/>
      <c r="I12" s="11"/>
      <c r="J12" s="12"/>
      <c r="K12" s="48" t="e">
        <f t="shared" si="0"/>
        <v>#N/A</v>
      </c>
      <c r="M12" s="53" t="s">
        <v>126</v>
      </c>
    </row>
    <row r="13" spans="2:13">
      <c r="B13" s="90"/>
      <c r="C13" s="63" t="s">
        <v>59</v>
      </c>
      <c r="D13" s="64"/>
      <c r="E13" s="3">
        <v>5</v>
      </c>
      <c r="F13" s="10"/>
      <c r="G13" s="11"/>
      <c r="H13" s="11"/>
      <c r="I13" s="11"/>
      <c r="J13" s="12"/>
      <c r="K13" s="48" t="e">
        <f t="shared" si="0"/>
        <v>#N/A</v>
      </c>
    </row>
    <row r="14" spans="2:13">
      <c r="B14" s="88" t="s">
        <v>65</v>
      </c>
      <c r="C14" s="63" t="s">
        <v>66</v>
      </c>
      <c r="D14" s="64"/>
      <c r="E14" s="3">
        <v>5</v>
      </c>
      <c r="F14" s="10"/>
      <c r="G14" s="11"/>
      <c r="H14" s="11"/>
      <c r="I14" s="11"/>
      <c r="J14" s="12"/>
      <c r="K14" s="48" t="e">
        <f t="shared" si="0"/>
        <v>#N/A</v>
      </c>
    </row>
    <row r="15" spans="2:13">
      <c r="B15" s="89"/>
      <c r="C15" s="91" t="s">
        <v>72</v>
      </c>
      <c r="D15" s="21" t="s">
        <v>73</v>
      </c>
      <c r="E15" s="3">
        <v>5</v>
      </c>
      <c r="F15" s="28"/>
      <c r="G15" s="26"/>
      <c r="H15" s="26"/>
      <c r="I15" s="26"/>
      <c r="J15" s="27"/>
      <c r="K15" s="48" t="e">
        <f t="shared" si="0"/>
        <v>#N/A</v>
      </c>
    </row>
    <row r="16" spans="2:13">
      <c r="B16" s="89"/>
      <c r="C16" s="91"/>
      <c r="D16" s="21" t="s">
        <v>79</v>
      </c>
      <c r="E16" s="3">
        <v>5</v>
      </c>
      <c r="F16" s="28"/>
      <c r="G16" s="26"/>
      <c r="H16" s="26"/>
      <c r="I16" s="26"/>
      <c r="J16" s="27"/>
      <c r="K16" s="48" t="e">
        <f t="shared" si="0"/>
        <v>#N/A</v>
      </c>
    </row>
    <row r="17" spans="2:11">
      <c r="B17" s="89"/>
      <c r="C17" s="91"/>
      <c r="D17" s="21" t="s">
        <v>85</v>
      </c>
      <c r="E17" s="3">
        <v>10</v>
      </c>
      <c r="F17" s="28"/>
      <c r="G17" s="26"/>
      <c r="H17" s="26"/>
      <c r="I17" s="26"/>
      <c r="J17" s="27"/>
      <c r="K17" s="48" t="e">
        <f t="shared" si="0"/>
        <v>#N/A</v>
      </c>
    </row>
    <row r="18" spans="2:11">
      <c r="B18" s="89"/>
      <c r="C18" s="91"/>
      <c r="D18" s="21" t="s">
        <v>92</v>
      </c>
      <c r="E18" s="3">
        <v>5</v>
      </c>
      <c r="F18" s="28"/>
      <c r="G18" s="26"/>
      <c r="H18" s="26"/>
      <c r="I18" s="26"/>
      <c r="J18" s="27"/>
      <c r="K18" s="48" t="e">
        <f t="shared" si="0"/>
        <v>#N/A</v>
      </c>
    </row>
    <row r="19" spans="2:11">
      <c r="B19" s="90"/>
      <c r="C19" s="70" t="s">
        <v>99</v>
      </c>
      <c r="D19" s="71"/>
      <c r="E19" s="30">
        <v>5</v>
      </c>
      <c r="F19" s="45"/>
      <c r="G19" s="46"/>
      <c r="H19" s="46"/>
      <c r="I19" s="46"/>
      <c r="J19" s="47"/>
      <c r="K19" s="48" t="e">
        <f t="shared" si="0"/>
        <v>#N/A</v>
      </c>
    </row>
    <row r="20" spans="2:11">
      <c r="B20" s="58" t="s">
        <v>106</v>
      </c>
      <c r="C20" s="59"/>
      <c r="D20" s="59"/>
      <c r="E20" s="62">
        <f>SUM(E4:E19)</f>
        <v>135</v>
      </c>
      <c r="F20" s="1"/>
      <c r="G20" s="1"/>
      <c r="H20" s="1"/>
      <c r="I20" s="1"/>
      <c r="J20" s="1"/>
      <c r="K20" s="92" t="e">
        <f>SUM(K4:K19)</f>
        <v>#N/A</v>
      </c>
    </row>
    <row r="21" spans="2:11">
      <c r="B21" s="60"/>
      <c r="C21" s="61"/>
      <c r="D21" s="61"/>
      <c r="E21" s="61"/>
      <c r="F21" s="33"/>
      <c r="G21" s="33"/>
      <c r="H21" s="33"/>
      <c r="I21" s="33"/>
      <c r="J21" s="33"/>
      <c r="K21" s="93"/>
    </row>
    <row r="22" spans="2:11" ht="30" customHeight="1">
      <c r="B22" s="94" t="s">
        <v>127</v>
      </c>
      <c r="C22" s="94"/>
      <c r="D22" s="94"/>
      <c r="E22" s="94"/>
      <c r="F22" s="94"/>
      <c r="G22" s="94"/>
      <c r="H22" s="94"/>
      <c r="I22" s="94"/>
      <c r="J22" s="94"/>
      <c r="K22" s="94"/>
    </row>
    <row r="23" spans="2:11">
      <c r="B23" s="95" t="s">
        <v>128</v>
      </c>
      <c r="C23" s="95"/>
      <c r="D23" s="95"/>
      <c r="E23" s="95"/>
      <c r="F23" s="95"/>
      <c r="G23" s="95"/>
      <c r="H23" s="95"/>
      <c r="I23" s="95"/>
      <c r="J23" s="95"/>
      <c r="K23" s="95"/>
    </row>
  </sheetData>
  <sheetProtection sheet="1" objects="1" scenarios="1"/>
  <mergeCells count="29">
    <mergeCell ref="K20:K21"/>
    <mergeCell ref="B22:K22"/>
    <mergeCell ref="B23:K23"/>
    <mergeCell ref="B2:D3"/>
    <mergeCell ref="E2:E3"/>
    <mergeCell ref="K2:K3"/>
    <mergeCell ref="B4:B5"/>
    <mergeCell ref="C4:D4"/>
    <mergeCell ref="C5:D5"/>
    <mergeCell ref="B20:D21"/>
    <mergeCell ref="E20:E21"/>
    <mergeCell ref="B9:B11"/>
    <mergeCell ref="C9:D9"/>
    <mergeCell ref="C10:D10"/>
    <mergeCell ref="C11:D11"/>
    <mergeCell ref="B12:B13"/>
    <mergeCell ref="C12:D12"/>
    <mergeCell ref="C13:D13"/>
    <mergeCell ref="F8:J8"/>
    <mergeCell ref="B14:B19"/>
    <mergeCell ref="C14:D14"/>
    <mergeCell ref="C15:C18"/>
    <mergeCell ref="C19:D19"/>
    <mergeCell ref="B6:B8"/>
    <mergeCell ref="C6:D6"/>
    <mergeCell ref="C7:D7"/>
    <mergeCell ref="C8:D8"/>
    <mergeCell ref="F6:J6"/>
    <mergeCell ref="F7:J7"/>
  </mergeCells>
  <conditionalFormatting sqref="F6:F8">
    <cfRule type="containsText" dxfId="7" priority="1" operator="containsText" text="X">
      <formula>NOT(ISERROR(SEARCH("X",F6)))</formula>
    </cfRule>
  </conditionalFormatting>
  <conditionalFormatting sqref="F4:G5 M8 F9:G19">
    <cfRule type="containsText" dxfId="6" priority="5" operator="containsText" text="X">
      <formula>NOT(ISERROR(SEARCH("X",F4)))</formula>
    </cfRule>
  </conditionalFormatting>
  <conditionalFormatting sqref="H4:I5 H9:I19">
    <cfRule type="containsText" dxfId="5" priority="4" operator="containsText" text="X">
      <formula>NOT(ISERROR(SEARCH("X",H4)))</formula>
    </cfRule>
  </conditionalFormatting>
  <conditionalFormatting sqref="J4:J5 J9:J19">
    <cfRule type="containsText" dxfId="4" priority="3" operator="containsText" text="x">
      <formula>NOT(ISERROR(SEARCH("x",J4)))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AA4D0-1765-4B30-8932-37DEBEF8881D}">
  <sheetPr>
    <tabColor theme="5" tint="0.59999389629810485"/>
  </sheetPr>
  <dimension ref="A1:L31"/>
  <sheetViews>
    <sheetView workbookViewId="0">
      <selection activeCell="G23" sqref="G23"/>
    </sheetView>
  </sheetViews>
  <sheetFormatPr baseColWidth="10" defaultColWidth="9.140625" defaultRowHeight="15"/>
  <cols>
    <col min="1" max="1" width="2.28515625" bestFit="1" customWidth="1"/>
    <col min="2" max="2" width="11" customWidth="1"/>
    <col min="3" max="3" width="22.7109375" customWidth="1"/>
    <col min="4" max="4" width="6.85546875" bestFit="1" customWidth="1"/>
    <col min="5" max="5" width="22" bestFit="1" customWidth="1"/>
    <col min="6" max="6" width="21" bestFit="1" customWidth="1"/>
    <col min="7" max="7" width="37.42578125" bestFit="1" customWidth="1"/>
    <col min="8" max="8" width="34.85546875" bestFit="1" customWidth="1"/>
    <col min="9" max="9" width="27.5703125" bestFit="1" customWidth="1"/>
    <col min="10" max="10" width="10.42578125" bestFit="1" customWidth="1"/>
    <col min="12" max="12" width="22" customWidth="1"/>
  </cols>
  <sheetData>
    <row r="1" spans="1:12" ht="15.75">
      <c r="A1" s="65" t="s">
        <v>0</v>
      </c>
      <c r="B1" s="66"/>
      <c r="C1" s="66"/>
      <c r="D1" s="79" t="s">
        <v>1</v>
      </c>
      <c r="E1" s="16" t="s">
        <v>2</v>
      </c>
      <c r="F1" s="16" t="s">
        <v>3</v>
      </c>
      <c r="G1" s="16" t="s">
        <v>4</v>
      </c>
      <c r="H1" s="16" t="s">
        <v>5</v>
      </c>
      <c r="I1" s="17" t="s">
        <v>6</v>
      </c>
      <c r="J1" s="96" t="s">
        <v>118</v>
      </c>
    </row>
    <row r="2" spans="1:12" ht="15.75">
      <c r="A2" s="67"/>
      <c r="B2" s="68"/>
      <c r="C2" s="68"/>
      <c r="D2" s="80"/>
      <c r="E2" s="18">
        <v>1</v>
      </c>
      <c r="F2" s="18">
        <v>0.8</v>
      </c>
      <c r="G2" s="18">
        <v>0.6</v>
      </c>
      <c r="H2" s="18">
        <v>0.4</v>
      </c>
      <c r="I2" s="19">
        <v>0.2</v>
      </c>
      <c r="J2" s="97"/>
    </row>
    <row r="3" spans="1:12" ht="15.75">
      <c r="A3" s="88" t="s">
        <v>8</v>
      </c>
      <c r="B3" s="74" t="s">
        <v>9</v>
      </c>
      <c r="C3" s="75"/>
      <c r="D3" s="6">
        <v>10</v>
      </c>
      <c r="E3" s="7"/>
      <c r="F3" s="8"/>
      <c r="G3" s="8"/>
      <c r="H3" s="15"/>
      <c r="I3" s="9" t="s">
        <v>129</v>
      </c>
      <c r="J3" s="48">
        <f>(100-((MATCH("X", E3:I3, 0)-1)*20))*D3/100</f>
        <v>2</v>
      </c>
      <c r="L3" s="49" t="s">
        <v>32</v>
      </c>
    </row>
    <row r="4" spans="1:12">
      <c r="A4" s="90"/>
      <c r="B4" s="63" t="s">
        <v>15</v>
      </c>
      <c r="C4" s="64"/>
      <c r="D4" s="29">
        <v>10</v>
      </c>
      <c r="E4" s="10"/>
      <c r="F4" s="11"/>
      <c r="G4" s="11"/>
      <c r="H4" s="11"/>
      <c r="I4" s="12" t="s">
        <v>129</v>
      </c>
      <c r="J4" s="48">
        <f>(100-((MATCH("X", E4:I4, 0)-1)*20))*D4/100</f>
        <v>2</v>
      </c>
      <c r="L4" s="50">
        <f>J19</f>
        <v>20</v>
      </c>
    </row>
    <row r="5" spans="1:12" ht="15.75" customHeight="1">
      <c r="A5" s="89" t="s">
        <v>21</v>
      </c>
      <c r="B5" s="72" t="s">
        <v>22</v>
      </c>
      <c r="C5" s="73"/>
      <c r="D5" s="4">
        <v>20</v>
      </c>
      <c r="E5" s="86">
        <v>25</v>
      </c>
      <c r="F5" s="83"/>
      <c r="G5" s="83"/>
      <c r="H5" s="83"/>
      <c r="I5" s="87"/>
      <c r="J5" s="48" cm="1">
        <f t="array" ref="J5">_xlfn.IFS(E5&lt;=5, 20, E5&gt;25, 0, E5&lt;=25, (25-E5))</f>
        <v>0</v>
      </c>
      <c r="L5" s="51" t="s">
        <v>119</v>
      </c>
    </row>
    <row r="6" spans="1:12" ht="15" customHeight="1">
      <c r="A6" s="89"/>
      <c r="B6" s="63" t="s">
        <v>24</v>
      </c>
      <c r="C6" s="64"/>
      <c r="D6" s="3">
        <v>10</v>
      </c>
      <c r="E6" s="86">
        <v>18</v>
      </c>
      <c r="F6" s="83"/>
      <c r="G6" s="83"/>
      <c r="H6" s="83"/>
      <c r="I6" s="87"/>
      <c r="J6" s="48" cm="1">
        <f t="array" ref="J6">_xlfn.IFS(E6&lt;=5, 10, E6&gt;20, 0, E6&lt;=20, ROUNDDOWN((25-E6)/2,0)-2)</f>
        <v>1</v>
      </c>
      <c r="L6" s="50"/>
    </row>
    <row r="7" spans="1:12" ht="15" customHeight="1">
      <c r="A7" s="90"/>
      <c r="B7" s="63" t="s">
        <v>27</v>
      </c>
      <c r="C7" s="64"/>
      <c r="D7" s="2">
        <v>10</v>
      </c>
      <c r="E7" s="86">
        <v>4</v>
      </c>
      <c r="F7" s="83"/>
      <c r="G7" s="83"/>
      <c r="H7" s="83"/>
      <c r="I7" s="87"/>
      <c r="J7" s="48" cm="1">
        <f t="array" ref="J7">_xlfn.IFS(E7=1, 10, E7=2, 9, E7=3, 6, E7&gt;3, 0)</f>
        <v>0</v>
      </c>
      <c r="L7" s="52" t="s">
        <v>121</v>
      </c>
    </row>
    <row r="8" spans="1:12">
      <c r="A8" s="88" t="s">
        <v>32</v>
      </c>
      <c r="B8" s="72" t="s">
        <v>33</v>
      </c>
      <c r="C8" s="73"/>
      <c r="D8" s="3">
        <v>10</v>
      </c>
      <c r="E8" s="10"/>
      <c r="F8" s="43"/>
      <c r="G8" s="11"/>
      <c r="H8" s="11"/>
      <c r="I8" s="12" t="s">
        <v>129</v>
      </c>
      <c r="J8" s="48">
        <f t="shared" ref="J8:J18" si="0">(100-((MATCH("X", E8:I8, 0)-1)*20))*D8/100</f>
        <v>2</v>
      </c>
      <c r="L8" s="50">
        <f>J3+J4+J11+J12</f>
        <v>7</v>
      </c>
    </row>
    <row r="9" spans="1:12" ht="15.75" customHeight="1">
      <c r="A9" s="89"/>
      <c r="B9" s="63" t="s">
        <v>39</v>
      </c>
      <c r="C9" s="64"/>
      <c r="D9" s="4">
        <v>10</v>
      </c>
      <c r="E9" s="10"/>
      <c r="F9" s="11"/>
      <c r="G9" s="11"/>
      <c r="H9" s="11"/>
      <c r="I9" s="12" t="s">
        <v>129</v>
      </c>
      <c r="J9" s="48">
        <f t="shared" si="0"/>
        <v>2</v>
      </c>
      <c r="L9" s="51" t="s">
        <v>124</v>
      </c>
    </row>
    <row r="10" spans="1:12">
      <c r="A10" s="90"/>
      <c r="B10" s="63" t="s">
        <v>45</v>
      </c>
      <c r="C10" s="64"/>
      <c r="D10" s="4">
        <v>5</v>
      </c>
      <c r="E10" s="10"/>
      <c r="F10" s="11"/>
      <c r="G10" s="44"/>
      <c r="H10" s="11"/>
      <c r="I10" s="12" t="s">
        <v>129</v>
      </c>
      <c r="J10" s="48">
        <f t="shared" si="0"/>
        <v>1</v>
      </c>
      <c r="L10" s="50"/>
    </row>
    <row r="11" spans="1:12" ht="15.75">
      <c r="A11" s="89" t="s">
        <v>52</v>
      </c>
      <c r="B11" s="63" t="s">
        <v>53</v>
      </c>
      <c r="C11" s="64"/>
      <c r="D11" s="5">
        <v>10</v>
      </c>
      <c r="E11" s="10"/>
      <c r="F11" s="11"/>
      <c r="G11" s="11"/>
      <c r="H11" s="11"/>
      <c r="I11" s="12" t="s">
        <v>129</v>
      </c>
      <c r="J11" s="48">
        <f t="shared" si="0"/>
        <v>2</v>
      </c>
      <c r="L11" s="52" t="s">
        <v>125</v>
      </c>
    </row>
    <row r="12" spans="1:12">
      <c r="A12" s="90"/>
      <c r="B12" s="63" t="s">
        <v>59</v>
      </c>
      <c r="C12" s="64"/>
      <c r="D12" s="3">
        <v>5</v>
      </c>
      <c r="E12" s="10"/>
      <c r="F12" s="11"/>
      <c r="G12" s="11"/>
      <c r="H12" s="11"/>
      <c r="I12" s="12" t="s">
        <v>129</v>
      </c>
      <c r="J12" s="48">
        <f t="shared" si="0"/>
        <v>1</v>
      </c>
      <c r="L12" s="50">
        <f>J5+J6+J7+J11+J12+J13+J14+J15+J16+J17+J18</f>
        <v>11</v>
      </c>
    </row>
    <row r="13" spans="1:12">
      <c r="A13" s="88" t="s">
        <v>65</v>
      </c>
      <c r="B13" s="63" t="s">
        <v>66</v>
      </c>
      <c r="C13" s="64"/>
      <c r="D13" s="3">
        <v>5</v>
      </c>
      <c r="E13" s="10"/>
      <c r="F13" s="11"/>
      <c r="G13" s="11"/>
      <c r="H13" s="11"/>
      <c r="I13" s="12" t="s">
        <v>129</v>
      </c>
      <c r="J13" s="48">
        <f t="shared" si="0"/>
        <v>1</v>
      </c>
      <c r="L13" s="53" t="s">
        <v>126</v>
      </c>
    </row>
    <row r="14" spans="1:12" ht="15" customHeight="1">
      <c r="A14" s="89"/>
      <c r="B14" s="91" t="s">
        <v>72</v>
      </c>
      <c r="C14" s="21" t="s">
        <v>73</v>
      </c>
      <c r="D14" s="3">
        <v>5</v>
      </c>
      <c r="E14" s="28"/>
      <c r="F14" s="26"/>
      <c r="G14" s="26"/>
      <c r="H14" s="26"/>
      <c r="I14" s="27" t="s">
        <v>129</v>
      </c>
      <c r="J14" s="48">
        <f t="shared" si="0"/>
        <v>1</v>
      </c>
    </row>
    <row r="15" spans="1:12">
      <c r="A15" s="89"/>
      <c r="B15" s="91"/>
      <c r="C15" s="21" t="s">
        <v>79</v>
      </c>
      <c r="D15" s="3">
        <v>5</v>
      </c>
      <c r="E15" s="28"/>
      <c r="F15" s="26"/>
      <c r="G15" s="26"/>
      <c r="H15" s="26"/>
      <c r="I15" s="27" t="s">
        <v>129</v>
      </c>
      <c r="J15" s="48">
        <f t="shared" si="0"/>
        <v>1</v>
      </c>
    </row>
    <row r="16" spans="1:12">
      <c r="A16" s="89"/>
      <c r="B16" s="91"/>
      <c r="C16" s="21" t="s">
        <v>85</v>
      </c>
      <c r="D16" s="3">
        <v>10</v>
      </c>
      <c r="E16" s="28"/>
      <c r="F16" s="26"/>
      <c r="G16" s="26"/>
      <c r="H16" s="26"/>
      <c r="I16" s="27" t="s">
        <v>129</v>
      </c>
      <c r="J16" s="48">
        <f t="shared" si="0"/>
        <v>2</v>
      </c>
    </row>
    <row r="17" spans="1:10">
      <c r="A17" s="89"/>
      <c r="B17" s="91"/>
      <c r="C17" s="21" t="s">
        <v>92</v>
      </c>
      <c r="D17" s="3">
        <v>5</v>
      </c>
      <c r="E17" s="28"/>
      <c r="F17" s="26"/>
      <c r="G17" s="26"/>
      <c r="H17" s="26"/>
      <c r="I17" s="27" t="s">
        <v>129</v>
      </c>
      <c r="J17" s="48">
        <f t="shared" si="0"/>
        <v>1</v>
      </c>
    </row>
    <row r="18" spans="1:10">
      <c r="A18" s="90"/>
      <c r="B18" s="70" t="s">
        <v>99</v>
      </c>
      <c r="C18" s="71"/>
      <c r="D18" s="30">
        <v>5</v>
      </c>
      <c r="E18" s="45"/>
      <c r="F18" s="46"/>
      <c r="G18" s="46"/>
      <c r="H18" s="46"/>
      <c r="I18" s="47" t="s">
        <v>129</v>
      </c>
      <c r="J18" s="48">
        <f t="shared" si="0"/>
        <v>1</v>
      </c>
    </row>
    <row r="19" spans="1:10" ht="15" customHeight="1">
      <c r="A19" s="58" t="s">
        <v>106</v>
      </c>
      <c r="B19" s="59"/>
      <c r="C19" s="59"/>
      <c r="D19" s="62">
        <f>SUM(D3:D18)</f>
        <v>135</v>
      </c>
      <c r="E19" s="1"/>
      <c r="F19" s="1"/>
      <c r="G19" s="1"/>
      <c r="H19" s="1"/>
      <c r="I19" s="1"/>
      <c r="J19" s="92">
        <f>SUM(J3:J18)</f>
        <v>20</v>
      </c>
    </row>
    <row r="20" spans="1:10" ht="15" customHeight="1">
      <c r="A20" s="60"/>
      <c r="B20" s="61"/>
      <c r="C20" s="61"/>
      <c r="D20" s="61"/>
      <c r="E20" s="33"/>
      <c r="F20" s="33"/>
      <c r="G20" s="33"/>
      <c r="H20" s="33"/>
      <c r="I20" s="33"/>
      <c r="J20" s="93"/>
    </row>
    <row r="21" spans="1:10">
      <c r="A21" s="94" t="s">
        <v>127</v>
      </c>
      <c r="B21" s="94"/>
      <c r="C21" s="94"/>
      <c r="D21" s="94"/>
      <c r="E21" s="94"/>
      <c r="F21" s="94"/>
      <c r="G21" s="94"/>
      <c r="H21" s="94"/>
      <c r="I21" s="94"/>
      <c r="J21" s="94"/>
    </row>
    <row r="22" spans="1:10">
      <c r="A22" s="95" t="s">
        <v>128</v>
      </c>
      <c r="B22" s="95"/>
      <c r="C22" s="95"/>
      <c r="D22" s="95"/>
      <c r="E22" s="95"/>
      <c r="F22" s="95"/>
      <c r="G22" s="95"/>
      <c r="H22" s="95"/>
      <c r="I22" s="95"/>
      <c r="J22" s="95"/>
    </row>
    <row r="26" spans="1:10" ht="15" customHeight="1">
      <c r="G26" s="55"/>
    </row>
    <row r="27" spans="1:10" ht="15" customHeight="1">
      <c r="G27" s="55"/>
    </row>
    <row r="28" spans="1:10" ht="15" customHeight="1">
      <c r="G28" s="55"/>
    </row>
    <row r="29" spans="1:10" ht="15" customHeight="1">
      <c r="G29" s="55"/>
    </row>
    <row r="30" spans="1:10" ht="15" customHeight="1">
      <c r="G30" s="55"/>
    </row>
    <row r="31" spans="1:10" ht="15" customHeight="1">
      <c r="G31" s="55"/>
      <c r="H31" s="54"/>
    </row>
  </sheetData>
  <mergeCells count="29">
    <mergeCell ref="J19:J20"/>
    <mergeCell ref="A21:J21"/>
    <mergeCell ref="A22:J22"/>
    <mergeCell ref="A13:A18"/>
    <mergeCell ref="B13:C13"/>
    <mergeCell ref="B14:B17"/>
    <mergeCell ref="B18:C18"/>
    <mergeCell ref="A19:C20"/>
    <mergeCell ref="D19:D20"/>
    <mergeCell ref="A8:A10"/>
    <mergeCell ref="B8:C8"/>
    <mergeCell ref="B9:C9"/>
    <mergeCell ref="B10:C10"/>
    <mergeCell ref="A11:A12"/>
    <mergeCell ref="B11:C11"/>
    <mergeCell ref="B12:C12"/>
    <mergeCell ref="A5:A7"/>
    <mergeCell ref="B5:C5"/>
    <mergeCell ref="E5:I5"/>
    <mergeCell ref="B6:C6"/>
    <mergeCell ref="E6:I6"/>
    <mergeCell ref="B7:C7"/>
    <mergeCell ref="E7:I7"/>
    <mergeCell ref="A1:C2"/>
    <mergeCell ref="D1:D2"/>
    <mergeCell ref="J1:J2"/>
    <mergeCell ref="A3:A4"/>
    <mergeCell ref="B3:C3"/>
    <mergeCell ref="B4:C4"/>
  </mergeCells>
  <conditionalFormatting sqref="E5:E7">
    <cfRule type="containsText" dxfId="3" priority="1" operator="containsText" text="X">
      <formula>NOT(ISERROR(SEARCH("X",E5)))</formula>
    </cfRule>
  </conditionalFormatting>
  <conditionalFormatting sqref="E3:F4 E8:F18 L9">
    <cfRule type="containsText" dxfId="2" priority="4" operator="containsText" text="X">
      <formula>NOT(ISERROR(SEARCH("X",E3)))</formula>
    </cfRule>
  </conditionalFormatting>
  <conditionalFormatting sqref="G3:H4 G8:H18">
    <cfRule type="containsText" dxfId="1" priority="3" operator="containsText" text="X">
      <formula>NOT(ISERROR(SEARCH("X",G3)))</formula>
    </cfRule>
  </conditionalFormatting>
  <conditionalFormatting sqref="I3:I4 I8:I18">
    <cfRule type="containsText" dxfId="0" priority="2" operator="containsText" text="x">
      <formula>NOT(ISERROR(SEARCH("x",I3)))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Catégories et points</vt:lpstr>
      <vt:lpstr>Prix et catégories</vt:lpstr>
      <vt:lpstr>Grille d'évaluation</vt:lpstr>
      <vt:lpstr>Exemple d'utilisation grille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Miriam Caisse</dc:creator>
  <cp:keywords/>
  <dc:description/>
  <cp:lastModifiedBy>Jacob Turcotte</cp:lastModifiedBy>
  <cp:revision/>
  <cp:lastPrinted>2024-04-27T00:27:20Z</cp:lastPrinted>
  <dcterms:created xsi:type="dcterms:W3CDTF">2024-04-20T21:28:02Z</dcterms:created>
  <dcterms:modified xsi:type="dcterms:W3CDTF">2024-04-27T00:28:40Z</dcterms:modified>
  <cp:category/>
  <cp:contentStatus/>
</cp:coreProperties>
</file>