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le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<sst xmlns="http://schemas.openxmlformats.org/spreadsheetml/2006/main" count="23" uniqueCount="23">
  <si>
    <t xml:space="preserve">Vitesse (m/s)</t>
  </si>
  <si>
    <t xml:space="preserve">Angle degré</t>
  </si>
  <si>
    <t xml:space="preserve">Angle (rad)</t>
  </si>
  <si>
    <t xml:space="preserve">Vitesse en X</t>
  </si>
  <si>
    <t xml:space="preserve">Vitesse en Y</t>
  </si>
  <si>
    <t xml:space="preserve">Commentaire</t>
  </si>
  <si>
    <t xml:space="preserve">Vitesse roue droite</t>
  </si>
  <si>
    <t xml:space="preserve">Vitesse roue gauche</t>
  </si>
  <si>
    <t xml:space="preserve">Rate of rotation (w)</t>
  </si>
  <si>
    <t xml:space="preserve">Radius de rotation (R)</t>
  </si>
  <si>
    <t xml:space="preserve">Valeur PiD droite</t>
  </si>
  <si>
    <t xml:space="preserve">Valeur PID gauche</t>
  </si>
  <si>
    <t xml:space="preserve">Test PID gauche</t>
  </si>
  <si>
    <t xml:space="preserve">Test PID Droite</t>
  </si>
  <si>
    <t xml:space="preserve">Distance entre les roues (m)</t>
  </si>
  <si>
    <t xml:space="preserve">Équations:</t>
  </si>
  <si>
    <t xml:space="preserve">Vx = V*Cos(Θ)</t>
  </si>
  <si>
    <t xml:space="preserve">Vy = V*Sin(Θ)</t>
  </si>
  <si>
    <t xml:space="preserve">Vr = -(V*Cos(Θ+45°))/Cos(45°)</t>
  </si>
  <si>
    <t xml:space="preserve">Vl = (V*Sin(Θ+45°))/Cos(45°)</t>
  </si>
  <si>
    <t xml:space="preserve">ω = (Vr – Vl)/d</t>
  </si>
  <si>
    <t xml:space="preserve">R = (d/2) * (Vl +Vr)/ (Vr-Vl)</t>
  </si>
  <si>
    <t xml:space="preserve">INFINIE AKA PAS DE ROTATION</t>
  </si>
</sst>
</file>

<file path=xl/styles.xml><?xml version="1.0" encoding="utf-8"?>
<styleSheet xmlns="http://schemas.openxmlformats.org/spreadsheetml/2006/main">
  <numFmts count="2">
    <numFmt numFmtId="164" formatCode="General"/>
    <numFmt numFmtId="165" formatCode="#,##0.00"/>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Arial"/>
      <family val="0"/>
      <charset val="1"/>
    </font>
    <font>
      <sz val="10"/>
      <name val="Times New Roman"/>
      <family val="0"/>
    </font>
    <font>
      <u val="single"/>
      <sz val="10"/>
      <color rgb="FF0000FF"/>
      <name val="Arial"/>
      <family val="0"/>
    </font>
  </fonts>
  <fills count="5">
    <fill>
      <patternFill patternType="none"/>
    </fill>
    <fill>
      <patternFill patternType="gray125"/>
    </fill>
    <fill>
      <patternFill patternType="solid">
        <fgColor rgb="FF81D41A"/>
        <bgColor rgb="FF969696"/>
      </patternFill>
    </fill>
    <fill>
      <patternFill patternType="solid">
        <fgColor rgb="FFFFA6A6"/>
        <bgColor rgb="FFFFCC99"/>
      </patternFill>
    </fill>
    <fill>
      <patternFill patternType="solid">
        <fgColor rgb="FFFFFFD7"/>
        <bgColor rgb="FFFF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5" fontId="0" fillId="3"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5" fontId="0" fillId="4"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A6A6"/>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www.cs.columbia.edu/~allen/F15/NOTES/icckinematics.pdf" TargetMode="Externa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5</xdr:col>
      <xdr:colOff>12240</xdr:colOff>
      <xdr:row>1</xdr:row>
      <xdr:rowOff>360</xdr:rowOff>
    </xdr:from>
    <xdr:to>
      <xdr:col>5</xdr:col>
      <xdr:colOff>2430720</xdr:colOff>
      <xdr:row>37</xdr:row>
      <xdr:rowOff>162360</xdr:rowOff>
    </xdr:to>
    <xdr:sp>
      <xdr:nvSpPr>
        <xdr:cNvPr id="0" name="Cadre de texte 1"/>
        <xdr:cNvSpPr/>
      </xdr:nvSpPr>
      <xdr:spPr>
        <a:xfrm>
          <a:off x="5914080" y="163080"/>
          <a:ext cx="2418480" cy="601416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fr-CA" sz="1000" spc="-1" strike="noStrike">
              <a:latin typeface="Arial"/>
              <a:ea typeface="Noto Sans CJK SC"/>
            </a:rPr>
            <a:t>On peut pas simplement dire que la vitesse en X est égal à la vitesse de la roue droite. Même chose pour la vitesse Y et la vitesse de la roue gauche. En rouge, on a l’exemple parfait de pourquoi ça ne marche pas. Nous voulons allé tout droit lorsque notre angle est à 90 degré, présentement on irait à gauche complètement.</a:t>
          </a:r>
          <a:endParaRPr b="0" lang="fr-CA" sz="1000" spc="-1" strike="noStrike">
            <a:latin typeface="Times New Roman"/>
          </a:endParaRPr>
        </a:p>
        <a:p>
          <a:pPr>
            <a:lnSpc>
              <a:spcPct val="100000"/>
            </a:lnSpc>
          </a:pPr>
          <a:endParaRPr b="0" lang="fr-CA" sz="1000" spc="-1" strike="noStrike">
            <a:latin typeface="Times New Roman"/>
          </a:endParaRPr>
        </a:p>
        <a:p>
          <a:pPr>
            <a:lnSpc>
              <a:spcPct val="100000"/>
            </a:lnSpc>
          </a:pPr>
          <a:r>
            <a:rPr b="0" lang="fr-CA" sz="1000" spc="-1" strike="noStrike">
              <a:latin typeface="Arial"/>
              <a:ea typeface="Noto Sans CJK SC"/>
            </a:rPr>
            <a:t>Si on rajoute 45 degré à l’angle et on met les X en négatif, nous avons ce que nous voulons. Cependant, 90 degré n’est pas égal à la vitesse voulu. Nous devons diviser le tout par le cos(45).</a:t>
          </a:r>
          <a:endParaRPr b="0" lang="fr-CA" sz="1000" spc="-1" strike="noStrike">
            <a:latin typeface="Times New Roman"/>
          </a:endParaRPr>
        </a:p>
        <a:p>
          <a:pPr>
            <a:lnSpc>
              <a:spcPct val="100000"/>
            </a:lnSpc>
          </a:pPr>
          <a:endParaRPr b="0" lang="fr-CA" sz="1000" spc="-1" strike="noStrike">
            <a:latin typeface="Times New Roman"/>
          </a:endParaRPr>
        </a:p>
        <a:p>
          <a:pPr>
            <a:lnSpc>
              <a:spcPct val="100000"/>
            </a:lnSpc>
          </a:pPr>
          <a:r>
            <a:rPr b="0" lang="fr-CA" sz="1000" spc="-1" strike="noStrike">
              <a:latin typeface="Arial"/>
              <a:ea typeface="Noto Sans CJK SC"/>
            </a:rPr>
            <a:t>Voir : </a:t>
          </a:r>
          <a:r>
            <a:rPr b="0" lang="fr-CA" sz="1000" spc="-1" strike="noStrike" u="sng">
              <a:uFillTx/>
              <a:latin typeface="Arial"/>
              <a:ea typeface="Noto Sans CJK SC"/>
              <a:hlinkClick r:id="rId1"/>
            </a:rPr>
            <a:t>http://www.cs.columbia.edu/~allen/F15/NOTES/icckinematics.pdf</a:t>
          </a:r>
          <a:endParaRPr b="0" lang="fr-CA" sz="1000" spc="-1" strike="noStrike">
            <a:latin typeface="Times New Roman"/>
          </a:endParaRPr>
        </a:p>
        <a:p>
          <a:pPr>
            <a:lnSpc>
              <a:spcPct val="100000"/>
            </a:lnSpc>
          </a:pPr>
          <a:endParaRPr b="0" lang="fr-CA" sz="1000" spc="-1" strike="noStrike">
            <a:latin typeface="Times New Roman"/>
          </a:endParaRPr>
        </a:p>
        <a:p>
          <a:pPr>
            <a:lnSpc>
              <a:spcPct val="100000"/>
            </a:lnSpc>
          </a:pPr>
          <a:r>
            <a:rPr b="0" lang="fr-CA" sz="1000" spc="-1" strike="noStrike">
              <a:latin typeface="Arial"/>
              <a:ea typeface="Noto Sans CJK SC"/>
            </a:rPr>
            <a:t>Maintenant que on a notre Vr et Vl nous pouvons calculer notre vitesse de rotation (pas très utile).</a:t>
          </a:r>
          <a:endParaRPr b="0" lang="fr-CA" sz="1000" spc="-1" strike="noStrike">
            <a:latin typeface="Times New Roman"/>
          </a:endParaRPr>
        </a:p>
        <a:p>
          <a:pPr>
            <a:lnSpc>
              <a:spcPct val="100000"/>
            </a:lnSpc>
          </a:pPr>
          <a:endParaRPr b="0" lang="fr-CA" sz="1000" spc="-1" strike="noStrike">
            <a:latin typeface="Times New Roman"/>
          </a:endParaRPr>
        </a:p>
        <a:p>
          <a:pPr>
            <a:lnSpc>
              <a:spcPct val="100000"/>
            </a:lnSpc>
          </a:pPr>
          <a:r>
            <a:rPr b="0" lang="fr-CA" sz="1000" spc="-1" strike="noStrike">
              <a:latin typeface="Arial"/>
              <a:ea typeface="Noto Sans CJK SC"/>
            </a:rPr>
            <a:t>ET notre radius de rotation (distance entre le centre du robot et le point ICC (point de courvature instantané), très utile.</a:t>
          </a:r>
          <a:endParaRPr b="0" lang="fr-CA" sz="1000" spc="-1" strike="noStrike">
            <a:latin typeface="Times New Roman"/>
          </a:endParaRPr>
        </a:p>
        <a:p>
          <a:pPr>
            <a:lnSpc>
              <a:spcPct val="100000"/>
            </a:lnSpc>
          </a:pPr>
          <a:endParaRPr b="0" lang="fr-CA" sz="1000" spc="-1" strike="noStrike">
            <a:latin typeface="Times New Roman"/>
          </a:endParaRPr>
        </a:p>
        <a:p>
          <a:pPr>
            <a:lnSpc>
              <a:spcPct val="100000"/>
            </a:lnSpc>
          </a:pPr>
          <a:r>
            <a:rPr b="0" lang="fr-CA" sz="1000" spc="-1" strike="noStrike">
              <a:latin typeface="Arial"/>
              <a:ea typeface="Noto Sans CJK SC"/>
            </a:rPr>
            <a:t>EN GROS on pourra utiliser cette valeur pour savoir si nous devons augmenter ou diminuer la vitesse d’une roue selon où on se trouve sur le parcours afin de rester dans le bon chemin.</a:t>
          </a:r>
          <a:br/>
          <a:endParaRPr b="0" lang="fr-CA" sz="1000" spc="-1" strike="noStrike">
            <a:latin typeface="Times New Roman"/>
          </a:endParaRPr>
        </a:p>
        <a:p>
          <a:pPr>
            <a:lnSpc>
              <a:spcPct val="100000"/>
            </a:lnSpc>
          </a:pPr>
          <a:endParaRPr b="0" lang="fr-CA" sz="10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38"/>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selection pane="topLeft" activeCell="N27" activeCellId="0" sqref="N27"/>
    </sheetView>
  </sheetViews>
  <sheetFormatPr defaultColWidth="11.53515625" defaultRowHeight="12.8" zeroHeight="false" outlineLevelRow="0" outlineLevelCol="0"/>
  <cols>
    <col collapsed="false" customWidth="true" hidden="false" outlineLevel="0" max="1" min="1" style="1" width="36.07"/>
    <col collapsed="false" customWidth="true" hidden="false" outlineLevel="0" max="2" min="2" style="1" width="12.25"/>
    <col collapsed="false" customWidth="true" hidden="false" outlineLevel="0" max="5" min="5" style="1" width="12.34"/>
    <col collapsed="false" customWidth="true" hidden="false" outlineLevel="0" max="6" min="6" style="1" width="34.51"/>
    <col collapsed="false" customWidth="true" hidden="false" outlineLevel="0" max="7" min="7" style="1" width="20.42"/>
    <col collapsed="false" customWidth="true" hidden="false" outlineLevel="0" max="8" min="8" style="1" width="19.9"/>
    <col collapsed="false" customWidth="true" hidden="false" outlineLevel="0" max="9" min="9" style="1" width="34.67"/>
    <col collapsed="false" customWidth="true" hidden="false" outlineLevel="0" max="10" min="10" style="1" width="35.81"/>
    <col collapsed="false" customWidth="true" hidden="false" outlineLevel="0" max="11" min="11" style="1" width="18.68"/>
    <col collapsed="false" customWidth="true" hidden="false" outlineLevel="0" max="12" min="12" style="0" width="18.68"/>
    <col collapsed="false" customWidth="true" hidden="false" outlineLevel="0" max="13" min="13" style="0" width="15.73"/>
    <col collapsed="false" customWidth="true" hidden="false" outlineLevel="0" max="14" min="14" style="0" width="16.43"/>
  </cols>
  <sheetData>
    <row r="1" customFormat="false" ht="12.8" hidden="false" customHeight="false" outlineLevel="0" collapsed="false">
      <c r="A1" s="2" t="s">
        <v>0</v>
      </c>
      <c r="B1" s="2" t="s">
        <v>1</v>
      </c>
      <c r="C1" s="2" t="s">
        <v>2</v>
      </c>
      <c r="D1" s="2" t="s">
        <v>3</v>
      </c>
      <c r="E1" s="2" t="s">
        <v>4</v>
      </c>
      <c r="F1" s="2" t="s">
        <v>5</v>
      </c>
      <c r="G1" s="2" t="s">
        <v>6</v>
      </c>
      <c r="H1" s="2" t="s">
        <v>7</v>
      </c>
      <c r="I1" s="3" t="s">
        <v>8</v>
      </c>
      <c r="J1" s="3" t="s">
        <v>9</v>
      </c>
      <c r="K1" s="3" t="s">
        <v>10</v>
      </c>
      <c r="L1" s="0" t="s">
        <v>11</v>
      </c>
      <c r="M1" s="0" t="s">
        <v>12</v>
      </c>
      <c r="N1" s="0" t="s">
        <v>13</v>
      </c>
    </row>
    <row r="2" customFormat="false" ht="12.8" hidden="false" customHeight="false" outlineLevel="0" collapsed="false">
      <c r="A2" s="1" t="n">
        <v>1</v>
      </c>
      <c r="B2" s="4" t="n">
        <v>0</v>
      </c>
      <c r="C2" s="5" t="n">
        <f aca="false">RADIANS(B2)</f>
        <v>0</v>
      </c>
      <c r="D2" s="5" t="n">
        <f aca="false">$A$2*COS(C2)</f>
        <v>1</v>
      </c>
      <c r="E2" s="5" t="n">
        <f aca="false">$A$2*SIN(C2)</f>
        <v>0</v>
      </c>
      <c r="F2" s="6"/>
      <c r="G2" s="7" t="n">
        <f aca="false">-($A$2*COS(C2 + RADIANS(45))) / COS(RADIANS(45))</f>
        <v>-1</v>
      </c>
      <c r="H2" s="7" t="n">
        <f aca="false">($A$2*SIN(C2 + RADIANS(45)))/COS(RADIANS(45))</f>
        <v>1</v>
      </c>
      <c r="I2" s="7" t="n">
        <f aca="false">(G2-H2)/$A$4</f>
        <v>-10.5263157894737</v>
      </c>
      <c r="J2" s="7" t="n">
        <f aca="false">($A$4/2)* ((G2+H2)/(G2-H2))</f>
        <v>-0</v>
      </c>
      <c r="K2" s="7" t="n">
        <f aca="false">G2*3200</f>
        <v>-3200</v>
      </c>
      <c r="L2" s="8" t="n">
        <f aca="false">H2*3200</f>
        <v>3200</v>
      </c>
      <c r="M2" s="8" t="n">
        <f aca="false">L2/H2</f>
        <v>3200</v>
      </c>
      <c r="N2" s="8" t="n">
        <f aca="false">K2/G2</f>
        <v>3200</v>
      </c>
    </row>
    <row r="3" customFormat="false" ht="12.8" hidden="false" customHeight="false" outlineLevel="0" collapsed="false">
      <c r="A3" s="2" t="s">
        <v>14</v>
      </c>
      <c r="B3" s="1" t="n">
        <v>5</v>
      </c>
      <c r="C3" s="7" t="n">
        <f aca="false">RADIANS(B3)</f>
        <v>0.0872664625997165</v>
      </c>
      <c r="D3" s="7" t="n">
        <f aca="false">$A$2*COS(C3)</f>
        <v>0.996194698091746</v>
      </c>
      <c r="E3" s="7" t="n">
        <f aca="false">$A$2*SIN(C3)</f>
        <v>0.0871557427476582</v>
      </c>
      <c r="F3" s="6"/>
      <c r="G3" s="7" t="n">
        <f aca="false">-($A$2*COS(C3 + RADIANS(45))) / COS(RADIANS(45))</f>
        <v>-0.909038955344087</v>
      </c>
      <c r="H3" s="7" t="n">
        <f aca="false">($A$2*SIN(C3 + RADIANS(45)))/COS(RADIANS(45))</f>
        <v>1.0833504408394</v>
      </c>
      <c r="I3" s="7" t="n">
        <f aca="false">(G3-H3)/$A$4</f>
        <v>-10.4862599799131</v>
      </c>
      <c r="J3" s="7" t="n">
        <f aca="false">($A$4/2)* ((G3+H3)/(G3-H3))</f>
        <v>-0.00831142303496278</v>
      </c>
      <c r="K3" s="7" t="n">
        <f aca="false">G3*3200</f>
        <v>-2908.92465710108</v>
      </c>
      <c r="L3" s="8" t="n">
        <f aca="false">H3*3200</f>
        <v>3466.72141068608</v>
      </c>
      <c r="M3" s="8" t="n">
        <f aca="false">L3/H3</f>
        <v>3200</v>
      </c>
      <c r="N3" s="8" t="n">
        <f aca="false">K3/G3</f>
        <v>3200</v>
      </c>
    </row>
    <row r="4" customFormat="false" ht="12.8" hidden="false" customHeight="false" outlineLevel="0" collapsed="false">
      <c r="A4" s="1" t="n">
        <v>0.19</v>
      </c>
      <c r="B4" s="1" t="n">
        <v>10</v>
      </c>
      <c r="C4" s="7" t="n">
        <f aca="false">RADIANS(B4)</f>
        <v>0.174532925199433</v>
      </c>
      <c r="D4" s="7" t="n">
        <f aca="false">$A$2*COS(C4)</f>
        <v>0.984807753012208</v>
      </c>
      <c r="E4" s="7" t="n">
        <f aca="false">$A$2*SIN(C4)</f>
        <v>0.17364817766693</v>
      </c>
      <c r="F4" s="6"/>
      <c r="G4" s="7" t="n">
        <f aca="false">-($A$2*COS(C4 + RADIANS(45))) / COS(RADIANS(45))</f>
        <v>-0.811159575345278</v>
      </c>
      <c r="H4" s="7" t="n">
        <f aca="false">($A$2*SIN(C4 + RADIANS(45)))/COS(RADIANS(45))</f>
        <v>1.15845593067914</v>
      </c>
      <c r="I4" s="7" t="n">
        <f aca="false">(G4-H4)/$A$4</f>
        <v>-10.3663974001285</v>
      </c>
      <c r="J4" s="7" t="n">
        <f aca="false">($A$4/2)* ((G4+H4)/(G4-H4))</f>
        <v>-0.0167510631673042</v>
      </c>
      <c r="K4" s="7" t="n">
        <f aca="false">G4*3200</f>
        <v>-2595.71064110489</v>
      </c>
      <c r="L4" s="8" t="n">
        <f aca="false">H4*3200</f>
        <v>3707.05897817325</v>
      </c>
      <c r="M4" s="8" t="n">
        <f aca="false">L4/H4</f>
        <v>3200</v>
      </c>
      <c r="N4" s="8" t="n">
        <f aca="false">K4/G4</f>
        <v>3200</v>
      </c>
    </row>
    <row r="5" customFormat="false" ht="12.8" hidden="false" customHeight="false" outlineLevel="0" collapsed="false">
      <c r="A5" s="2" t="s">
        <v>15</v>
      </c>
      <c r="B5" s="1" t="n">
        <v>15</v>
      </c>
      <c r="C5" s="7" t="n">
        <f aca="false">RADIANS(B5)</f>
        <v>0.261799387799149</v>
      </c>
      <c r="D5" s="7" t="n">
        <f aca="false">$A$2*COS(C5)</f>
        <v>0.965925826289068</v>
      </c>
      <c r="E5" s="7" t="n">
        <f aca="false">$A$2*SIN(C5)</f>
        <v>0.258819045102521</v>
      </c>
      <c r="F5" s="6"/>
      <c r="G5" s="7" t="n">
        <f aca="false">-($A$2*COS(C5 + RADIANS(45))) / COS(RADIANS(45))</f>
        <v>-0.707106781186548</v>
      </c>
      <c r="H5" s="7" t="n">
        <f aca="false">($A$2*SIN(C5 + RADIANS(45)))/COS(RADIANS(45))</f>
        <v>1.22474487139159</v>
      </c>
      <c r="I5" s="7" t="n">
        <f aca="false">(G5-H5)/$A$4</f>
        <v>-10.167640276727</v>
      </c>
      <c r="J5" s="7" t="n">
        <f aca="false">($A$4/2)* ((G5+H5)/(G5-H5))</f>
        <v>-0.0254551732809566</v>
      </c>
      <c r="K5" s="7" t="n">
        <f aca="false">G5*3200</f>
        <v>-2262.74169979695</v>
      </c>
      <c r="L5" s="8" t="n">
        <f aca="false">H5*3200</f>
        <v>3919.18358845309</v>
      </c>
      <c r="M5" s="8" t="n">
        <f aca="false">L5/H5</f>
        <v>3200</v>
      </c>
      <c r="N5" s="8" t="n">
        <f aca="false">K5/G5</f>
        <v>3200</v>
      </c>
    </row>
    <row r="6" customFormat="false" ht="12.8" hidden="false" customHeight="false" outlineLevel="0" collapsed="false">
      <c r="A6" s="1" t="s">
        <v>16</v>
      </c>
      <c r="B6" s="1" t="n">
        <v>20</v>
      </c>
      <c r="C6" s="7" t="n">
        <f aca="false">RADIANS(B6)</f>
        <v>0.349065850398866</v>
      </c>
      <c r="D6" s="7" t="n">
        <f aca="false">$A$2*COS(C6)</f>
        <v>0.939692620785908</v>
      </c>
      <c r="E6" s="7" t="n">
        <f aca="false">$A$2*SIN(C6)</f>
        <v>0.342020143325669</v>
      </c>
      <c r="F6" s="6"/>
      <c r="G6" s="7" t="n">
        <f aca="false">-($A$2*COS(C6 + RADIANS(45))) / COS(RADIANS(45))</f>
        <v>-0.59767247746024</v>
      </c>
      <c r="H6" s="7" t="n">
        <f aca="false">($A$2*SIN(C6 + RADIANS(45)))/COS(RADIANS(45))</f>
        <v>1.28171276411158</v>
      </c>
      <c r="I6" s="7" t="n">
        <f aca="false">(G6-H6)/$A$4</f>
        <v>-9.89150127143062</v>
      </c>
      <c r="J6" s="7" t="n">
        <f aca="false">($A$4/2)* ((G6+H6)/(G6-H6))</f>
        <v>-0.0345771722552892</v>
      </c>
      <c r="K6" s="7" t="n">
        <f aca="false">G6*3200</f>
        <v>-1912.55192787277</v>
      </c>
      <c r="L6" s="8" t="n">
        <f aca="false">H6*3200</f>
        <v>4101.48084515706</v>
      </c>
      <c r="M6" s="8" t="n">
        <f aca="false">L6/H6</f>
        <v>3200</v>
      </c>
      <c r="N6" s="8" t="n">
        <f aca="false">K6/G6</f>
        <v>3200</v>
      </c>
    </row>
    <row r="7" customFormat="false" ht="12.8" hidden="false" customHeight="false" outlineLevel="0" collapsed="false">
      <c r="A7" s="1" t="s">
        <v>17</v>
      </c>
      <c r="B7" s="1" t="n">
        <v>25</v>
      </c>
      <c r="C7" s="7" t="n">
        <f aca="false">RADIANS(B7)</f>
        <v>0.436332312998582</v>
      </c>
      <c r="D7" s="7" t="n">
        <f aca="false">$A$2*COS(C7)</f>
        <v>0.90630778703665</v>
      </c>
      <c r="E7" s="7" t="n">
        <f aca="false">$A$2*SIN(C7)</f>
        <v>0.422618261740699</v>
      </c>
      <c r="F7" s="6"/>
      <c r="G7" s="7" t="n">
        <f aca="false">-($A$2*COS(C7 + RADIANS(45))) / COS(RADIANS(45))</f>
        <v>-0.483689525295951</v>
      </c>
      <c r="H7" s="7" t="n">
        <f aca="false">($A$2*SIN(C7 + RADIANS(45)))/COS(RADIANS(45))</f>
        <v>1.32892604877735</v>
      </c>
      <c r="I7" s="7" t="n">
        <f aca="false">(G7-H7)/$A$4</f>
        <v>-9.54008196880684</v>
      </c>
      <c r="J7" s="7" t="n">
        <f aca="false">($A$4/2)* ((G7+H7)/(G7-H7))</f>
        <v>-0.0442992275247249</v>
      </c>
      <c r="K7" s="7" t="n">
        <f aca="false">G7*3200</f>
        <v>-1547.80648094704</v>
      </c>
      <c r="L7" s="8" t="n">
        <f aca="false">H7*3200</f>
        <v>4252.56335608752</v>
      </c>
      <c r="M7" s="8" t="n">
        <f aca="false">L7/H7</f>
        <v>3200</v>
      </c>
      <c r="N7" s="8" t="n">
        <f aca="false">K7/G7</f>
        <v>3200</v>
      </c>
    </row>
    <row r="8" customFormat="false" ht="12.8" hidden="false" customHeight="false" outlineLevel="0" collapsed="false">
      <c r="A8" s="1" t="s">
        <v>18</v>
      </c>
      <c r="B8" s="1" t="n">
        <v>30</v>
      </c>
      <c r="C8" s="7" t="n">
        <f aca="false">RADIANS(B8)</f>
        <v>0.523598775598299</v>
      </c>
      <c r="D8" s="7" t="n">
        <f aca="false">$A$2*COS(C8)</f>
        <v>0.866025403784439</v>
      </c>
      <c r="E8" s="7" t="n">
        <f aca="false">$A$2*SIN(C8)</f>
        <v>0.5</v>
      </c>
      <c r="F8" s="6"/>
      <c r="G8" s="7" t="n">
        <f aca="false">-($A$2*COS(C8 + RADIANS(45))) / COS(RADIANS(45))</f>
        <v>-0.366025403784439</v>
      </c>
      <c r="H8" s="7" t="n">
        <f aca="false">($A$2*SIN(C8 + RADIANS(45)))/COS(RADIANS(45))</f>
        <v>1.36602540378444</v>
      </c>
      <c r="I8" s="7" t="n">
        <f aca="false">(G8-H8)/$A$4</f>
        <v>-9.11605688194146</v>
      </c>
      <c r="J8" s="7" t="n">
        <f aca="false">($A$4/2)* ((G8+H8)/(G8-H8))</f>
        <v>-0.0548482755730144</v>
      </c>
      <c r="K8" s="7" t="n">
        <f aca="false">G8*3200</f>
        <v>-1171.2812921102</v>
      </c>
      <c r="L8" s="8" t="n">
        <f aca="false">H8*3200</f>
        <v>4371.28129211021</v>
      </c>
      <c r="M8" s="8" t="n">
        <f aca="false">L8/H8</f>
        <v>3200</v>
      </c>
      <c r="N8" s="8" t="n">
        <f aca="false">K8/G8</f>
        <v>3200</v>
      </c>
    </row>
    <row r="9" customFormat="false" ht="12.8" hidden="false" customHeight="false" outlineLevel="0" collapsed="false">
      <c r="A9" s="1" t="s">
        <v>19</v>
      </c>
      <c r="B9" s="1" t="n">
        <v>35</v>
      </c>
      <c r="C9" s="7" t="n">
        <f aca="false">RADIANS(B9)</f>
        <v>0.610865238198015</v>
      </c>
      <c r="D9" s="7" t="n">
        <f aca="false">$A$2*COS(C9)</f>
        <v>0.819152044288992</v>
      </c>
      <c r="E9" s="7" t="n">
        <f aca="false">$A$2*SIN(C9)</f>
        <v>0.573576436351046</v>
      </c>
      <c r="F9" s="6"/>
      <c r="G9" s="7" t="n">
        <f aca="false">-($A$2*COS(C9 + RADIANS(45))) / COS(RADIANS(45))</f>
        <v>-0.245575607937946</v>
      </c>
      <c r="H9" s="7" t="n">
        <f aca="false">($A$2*SIN(C9 + RADIANS(45)))/COS(RADIANS(45))</f>
        <v>1.39272848064004</v>
      </c>
      <c r="I9" s="7" t="n">
        <f aca="false">(G9-H9)/$A$4</f>
        <v>-8.62265309777886</v>
      </c>
      <c r="J9" s="7" t="n">
        <f aca="false">($A$4/2)* ((G9+H9)/(G9-H9))</f>
        <v>-0.0665197161299224</v>
      </c>
      <c r="K9" s="7" t="n">
        <f aca="false">G9*3200</f>
        <v>-785.841945401427</v>
      </c>
      <c r="L9" s="8" t="n">
        <f aca="false">H9*3200</f>
        <v>4456.73113804813</v>
      </c>
      <c r="M9" s="8" t="n">
        <f aca="false">L9/H9</f>
        <v>3200</v>
      </c>
      <c r="N9" s="8" t="n">
        <f aca="false">K9/G9</f>
        <v>3200</v>
      </c>
    </row>
    <row r="10" customFormat="false" ht="12.8" hidden="false" customHeight="false" outlineLevel="0" collapsed="false">
      <c r="A10" s="9" t="s">
        <v>20</v>
      </c>
      <c r="B10" s="1" t="n">
        <v>40</v>
      </c>
      <c r="C10" s="7" t="n">
        <f aca="false">RADIANS(B10)</f>
        <v>0.698131700797732</v>
      </c>
      <c r="D10" s="7" t="n">
        <f aca="false">$A$2*COS(C10)</f>
        <v>0.766044443118978</v>
      </c>
      <c r="E10" s="7" t="n">
        <f aca="false">$A$2*SIN(C10)</f>
        <v>0.642787609686539</v>
      </c>
      <c r="F10" s="6"/>
      <c r="G10" s="7" t="n">
        <f aca="false">-($A$2*COS(C10 + RADIANS(45))) / COS(RADIANS(45))</f>
        <v>-0.123256833432439</v>
      </c>
      <c r="H10" s="7" t="n">
        <f aca="false">($A$2*SIN(C10 + RADIANS(45)))/COS(RADIANS(45))</f>
        <v>1.40883205280552</v>
      </c>
      <c r="I10" s="7" t="n">
        <f aca="false">(G10-H10)/$A$4</f>
        <v>-8.06362571704187</v>
      </c>
      <c r="J10" s="7" t="n">
        <f aca="false">($A$4/2)* ((G10+H10)/(G10-H10))</f>
        <v>-0.0797144649618416</v>
      </c>
      <c r="K10" s="7" t="n">
        <f aca="false">G10*3200</f>
        <v>-394.421866983805</v>
      </c>
      <c r="L10" s="8" t="n">
        <f aca="false">H10*3200</f>
        <v>4508.26256897766</v>
      </c>
      <c r="M10" s="8" t="n">
        <f aca="false">L10/H10</f>
        <v>3200</v>
      </c>
      <c r="N10" s="8" t="n">
        <f aca="false">K10/G10</f>
        <v>3200</v>
      </c>
    </row>
    <row r="11" customFormat="false" ht="12.8" hidden="false" customHeight="false" outlineLevel="0" collapsed="false">
      <c r="A11" s="1" t="s">
        <v>21</v>
      </c>
      <c r="B11" s="10" t="n">
        <v>45</v>
      </c>
      <c r="C11" s="11" t="n">
        <f aca="false">RADIANS(B11)</f>
        <v>0.785398163397448</v>
      </c>
      <c r="D11" s="11" t="n">
        <f aca="false">$A$2*COS(C11)</f>
        <v>0.707106781186548</v>
      </c>
      <c r="E11" s="11" t="n">
        <f aca="false">$A$2*SIN(C11)</f>
        <v>0.707106781186548</v>
      </c>
      <c r="F11" s="6"/>
      <c r="G11" s="7" t="n">
        <f aca="false">-($A$2*COS(C11 + RADIANS(45))) / COS(RADIANS(45))</f>
        <v>-8.65956056235493E-017</v>
      </c>
      <c r="H11" s="7" t="n">
        <f aca="false">($A$2*SIN(C11 + RADIANS(45)))/COS(RADIANS(45))</f>
        <v>1.4142135623731</v>
      </c>
      <c r="I11" s="7" t="n">
        <f aca="false">(G11-H11)/$A$4</f>
        <v>-7.44322927564787</v>
      </c>
      <c r="J11" s="7" t="n">
        <f aca="false">($A$4/2)* ((G11+H11)/(G11-H11))</f>
        <v>-0.095</v>
      </c>
      <c r="K11" s="7" t="n">
        <f aca="false">G11*3200</f>
        <v>-2.77105937995358E-013</v>
      </c>
      <c r="L11" s="8" t="n">
        <f aca="false">H11*3200</f>
        <v>4525.48339959392</v>
      </c>
      <c r="M11" s="8" t="n">
        <f aca="false">L11/H11</f>
        <v>3200</v>
      </c>
      <c r="N11" s="8" t="n">
        <f aca="false">K11/G11</f>
        <v>3200</v>
      </c>
    </row>
    <row r="12" customFormat="false" ht="12.8" hidden="false" customHeight="false" outlineLevel="0" collapsed="false">
      <c r="B12" s="1" t="n">
        <v>50</v>
      </c>
      <c r="C12" s="7" t="n">
        <f aca="false">RADIANS(B12)</f>
        <v>0.872664625997165</v>
      </c>
      <c r="D12" s="7" t="n">
        <f aca="false">$A$2*COS(C12)</f>
        <v>0.642787609686539</v>
      </c>
      <c r="E12" s="7" t="n">
        <f aca="false">$A$2*SIN(C12)</f>
        <v>0.766044443118978</v>
      </c>
      <c r="F12" s="6"/>
      <c r="G12" s="7" t="n">
        <f aca="false">-($A$2*COS(C12 + RADIANS(45))) / COS(RADIANS(45))</f>
        <v>0.123256833432438</v>
      </c>
      <c r="H12" s="7" t="n">
        <f aca="false">($A$2*SIN(C12 + RADIANS(45)))/COS(RADIANS(45))</f>
        <v>1.40883205280552</v>
      </c>
      <c r="I12" s="7" t="n">
        <f aca="false">(G12-H12)/$A$4</f>
        <v>-6.76618536512147</v>
      </c>
      <c r="J12" s="7" t="n">
        <f aca="false">($A$4/2)* ((G12+H12)/(G12-H12))</f>
        <v>-0.11321659129645</v>
      </c>
      <c r="K12" s="7" t="n">
        <f aca="false">G12*3200</f>
        <v>394.421866983802</v>
      </c>
      <c r="L12" s="8" t="n">
        <f aca="false">H12*3200</f>
        <v>4508.26256897766</v>
      </c>
      <c r="M12" s="8" t="n">
        <f aca="false">L12/H12</f>
        <v>3200</v>
      </c>
      <c r="N12" s="8" t="n">
        <f aca="false">K12/G12</f>
        <v>3200</v>
      </c>
    </row>
    <row r="13" customFormat="false" ht="12.8" hidden="false" customHeight="false" outlineLevel="0" collapsed="false">
      <c r="B13" s="1" t="n">
        <v>55</v>
      </c>
      <c r="C13" s="7" t="n">
        <f aca="false">RADIANS(B13)</f>
        <v>0.959931088596881</v>
      </c>
      <c r="D13" s="7" t="n">
        <f aca="false">$A$2*COS(C13)</f>
        <v>0.573576436351046</v>
      </c>
      <c r="E13" s="7" t="n">
        <f aca="false">$A$2*SIN(C13)</f>
        <v>0.819152044288992</v>
      </c>
      <c r="F13" s="6"/>
      <c r="G13" s="7" t="n">
        <f aca="false">-($A$2*COS(C13 + RADIANS(45))) / COS(RADIANS(45))</f>
        <v>0.245575607937946</v>
      </c>
      <c r="H13" s="7" t="n">
        <f aca="false">($A$2*SIN(C13 + RADIANS(45)))/COS(RADIANS(45))</f>
        <v>1.39272848064004</v>
      </c>
      <c r="I13" s="7" t="n">
        <f aca="false">(G13-H13)/$A$4</f>
        <v>-6.03764669843206</v>
      </c>
      <c r="J13" s="7" t="n">
        <f aca="false">($A$4/2)* ((G13+H13)/(G13-H13))</f>
        <v>-0.135674060640501</v>
      </c>
      <c r="K13" s="7" t="n">
        <f aca="false">G13*3200</f>
        <v>785.841945401427</v>
      </c>
      <c r="L13" s="8" t="n">
        <f aca="false">H13*3200</f>
        <v>4456.73113804813</v>
      </c>
      <c r="M13" s="8" t="n">
        <f aca="false">L13/H13</f>
        <v>3200</v>
      </c>
      <c r="N13" s="8" t="n">
        <f aca="false">K13/G13</f>
        <v>3200</v>
      </c>
    </row>
    <row r="14" customFormat="false" ht="12.8" hidden="false" customHeight="false" outlineLevel="0" collapsed="false">
      <c r="B14" s="1" t="n">
        <v>60</v>
      </c>
      <c r="C14" s="7" t="n">
        <f aca="false">RADIANS(B14)</f>
        <v>1.0471975511966</v>
      </c>
      <c r="D14" s="7" t="n">
        <f aca="false">$A$2*COS(C14)</f>
        <v>0.5</v>
      </c>
      <c r="E14" s="7" t="n">
        <f aca="false">$A$2*SIN(C14)</f>
        <v>0.866025403784439</v>
      </c>
      <c r="F14" s="6"/>
      <c r="G14" s="7" t="n">
        <f aca="false">-($A$2*COS(C14 + RADIANS(45))) / COS(RADIANS(45))</f>
        <v>0.366025403784438</v>
      </c>
      <c r="H14" s="7" t="n">
        <f aca="false">($A$2*SIN(C14 + RADIANS(45)))/COS(RADIANS(45))</f>
        <v>1.36602540378444</v>
      </c>
      <c r="I14" s="7" t="n">
        <f aca="false">(G14-H14)/$A$4</f>
        <v>-5.26315789473684</v>
      </c>
      <c r="J14" s="7" t="n">
        <f aca="false">($A$4/2)* ((G14+H14)/(G14-H14))</f>
        <v>-0.164544826719043</v>
      </c>
      <c r="K14" s="7" t="n">
        <f aca="false">G14*3200</f>
        <v>1171.2812921102</v>
      </c>
      <c r="L14" s="8" t="n">
        <f aca="false">H14*3200</f>
        <v>4371.28129211021</v>
      </c>
      <c r="M14" s="8" t="n">
        <f aca="false">L14/H14</f>
        <v>3200</v>
      </c>
      <c r="N14" s="8" t="n">
        <f aca="false">K14/G14</f>
        <v>3200</v>
      </c>
    </row>
    <row r="15" customFormat="false" ht="12.8" hidden="false" customHeight="false" outlineLevel="0" collapsed="false">
      <c r="B15" s="1" t="n">
        <v>65</v>
      </c>
      <c r="C15" s="7" t="n">
        <f aca="false">RADIANS(B15)</f>
        <v>1.13446401379631</v>
      </c>
      <c r="D15" s="7" t="n">
        <f aca="false">$A$2*COS(C15)</f>
        <v>0.422618261740699</v>
      </c>
      <c r="E15" s="7" t="n">
        <f aca="false">$A$2*SIN(C15)</f>
        <v>0.90630778703665</v>
      </c>
      <c r="F15" s="6"/>
      <c r="G15" s="7" t="n">
        <f aca="false">-($A$2*COS(C15 + RADIANS(45))) / COS(RADIANS(45))</f>
        <v>0.48368952529595</v>
      </c>
      <c r="H15" s="7" t="n">
        <f aca="false">($A$2*SIN(C15 + RADIANS(45)))/COS(RADIANS(45))</f>
        <v>1.32892604877735</v>
      </c>
      <c r="I15" s="7" t="n">
        <f aca="false">(G15-H15)/$A$4</f>
        <v>-4.44861328148105</v>
      </c>
      <c r="J15" s="7" t="n">
        <f aca="false">($A$4/2)* ((G15+H15)/(G15-H15))</f>
        <v>-0.203728157448408</v>
      </c>
      <c r="K15" s="7" t="n">
        <f aca="false">G15*3200</f>
        <v>1547.80648094704</v>
      </c>
      <c r="L15" s="8" t="n">
        <f aca="false">H15*3200</f>
        <v>4252.56335608752</v>
      </c>
      <c r="M15" s="8" t="n">
        <f aca="false">L15/H15</f>
        <v>3200</v>
      </c>
      <c r="N15" s="8" t="n">
        <f aca="false">K15/G15</f>
        <v>3200</v>
      </c>
    </row>
    <row r="16" customFormat="false" ht="12.8" hidden="false" customHeight="false" outlineLevel="0" collapsed="false">
      <c r="B16" s="1" t="n">
        <v>70</v>
      </c>
      <c r="C16" s="7" t="n">
        <f aca="false">RADIANS(B16)</f>
        <v>1.22173047639603</v>
      </c>
      <c r="D16" s="7" t="n">
        <f aca="false">$A$2*COS(C16)</f>
        <v>0.342020143325669</v>
      </c>
      <c r="E16" s="7" t="n">
        <f aca="false">$A$2*SIN(C16)</f>
        <v>0.939692620785908</v>
      </c>
      <c r="F16" s="6"/>
      <c r="G16" s="7" t="n">
        <f aca="false">-($A$2*COS(C16 + RADIANS(45))) / COS(RADIANS(45))</f>
        <v>0.597672477460239</v>
      </c>
      <c r="H16" s="7" t="n">
        <f aca="false">($A$2*SIN(C16 + RADIANS(45)))/COS(RADIANS(45))</f>
        <v>1.28171276411158</v>
      </c>
      <c r="I16" s="7" t="n">
        <f aca="false">(G16-H16)/$A$4</f>
        <v>-3.60021203500704</v>
      </c>
      <c r="J16" s="7" t="n">
        <f aca="false">($A$4/2)* ((G16+H16)/(G16-H16))</f>
        <v>-0.261010354848189</v>
      </c>
      <c r="K16" s="7" t="n">
        <f aca="false">G16*3200</f>
        <v>1912.55192787276</v>
      </c>
      <c r="L16" s="8" t="n">
        <f aca="false">H16*3200</f>
        <v>4101.48084515706</v>
      </c>
      <c r="M16" s="8" t="n">
        <f aca="false">L16/H16</f>
        <v>3200</v>
      </c>
      <c r="N16" s="8" t="n">
        <f aca="false">K16/G16</f>
        <v>3200</v>
      </c>
    </row>
    <row r="17" customFormat="false" ht="12.8" hidden="false" customHeight="false" outlineLevel="0" collapsed="false">
      <c r="B17" s="1" t="n">
        <v>75</v>
      </c>
      <c r="C17" s="7" t="n">
        <f aca="false">RADIANS(B17)</f>
        <v>1.30899693899575</v>
      </c>
      <c r="D17" s="7" t="n">
        <f aca="false">$A$2*COS(C17)</f>
        <v>0.258819045102521</v>
      </c>
      <c r="E17" s="7" t="n">
        <f aca="false">$A$2*SIN(C17)</f>
        <v>0.965925826289068</v>
      </c>
      <c r="F17" s="6"/>
      <c r="G17" s="7" t="n">
        <f aca="false">-($A$2*COS(C17 + RADIANS(45))) / COS(RADIANS(45))</f>
        <v>0.707106781186548</v>
      </c>
      <c r="H17" s="7" t="n">
        <f aca="false">($A$2*SIN(C17 + RADIANS(45)))/COS(RADIANS(45))</f>
        <v>1.22474487139159</v>
      </c>
      <c r="I17" s="7" t="n">
        <f aca="false">(G17-H17)/$A$4</f>
        <v>-2.72441100107916</v>
      </c>
      <c r="J17" s="7" t="n">
        <f aca="false">($A$4/2)* ((G17+H17)/(G17-H17))</f>
        <v>-0.354544826719044</v>
      </c>
      <c r="K17" s="7" t="n">
        <f aca="false">G17*3200</f>
        <v>2262.74169979695</v>
      </c>
      <c r="L17" s="8" t="n">
        <f aca="false">H17*3200</f>
        <v>3919.18358845309</v>
      </c>
      <c r="M17" s="8" t="n">
        <f aca="false">L17/H17</f>
        <v>3200</v>
      </c>
      <c r="N17" s="8" t="n">
        <f aca="false">K17/G17</f>
        <v>3200</v>
      </c>
    </row>
    <row r="18" customFormat="false" ht="12.8" hidden="false" customHeight="false" outlineLevel="0" collapsed="false">
      <c r="B18" s="1" t="n">
        <v>80</v>
      </c>
      <c r="C18" s="7" t="n">
        <f aca="false">RADIANS(B18)</f>
        <v>1.39626340159546</v>
      </c>
      <c r="D18" s="7" t="n">
        <f aca="false">$A$2*COS(C18)</f>
        <v>0.17364817766693</v>
      </c>
      <c r="E18" s="7" t="n">
        <f aca="false">$A$2*SIN(C18)</f>
        <v>0.984807753012208</v>
      </c>
      <c r="F18" s="6"/>
      <c r="G18" s="7" t="n">
        <f aca="false">-($A$2*COS(C18 + RADIANS(45))) / COS(RADIANS(45))</f>
        <v>0.811159575345278</v>
      </c>
      <c r="H18" s="7" t="n">
        <f aca="false">($A$2*SIN(C18 + RADIANS(45)))/COS(RADIANS(45))</f>
        <v>1.15845593067914</v>
      </c>
      <c r="I18" s="7" t="n">
        <f aca="false">(G18-H18)/$A$4</f>
        <v>-1.82787555438874</v>
      </c>
      <c r="J18" s="7" t="n">
        <f aca="false">($A$4/2)* ((G18+H18)/(G18-H18))</f>
        <v>-0.538771772863683</v>
      </c>
      <c r="K18" s="7" t="n">
        <f aca="false">G18*3200</f>
        <v>2595.71064110489</v>
      </c>
      <c r="L18" s="8" t="n">
        <f aca="false">H18*3200</f>
        <v>3707.05897817325</v>
      </c>
      <c r="M18" s="8" t="n">
        <f aca="false">L18/H18</f>
        <v>3200</v>
      </c>
      <c r="N18" s="8" t="n">
        <f aca="false">K18/G18</f>
        <v>3200</v>
      </c>
    </row>
    <row r="19" customFormat="false" ht="12.8" hidden="false" customHeight="false" outlineLevel="0" collapsed="false">
      <c r="B19" s="1" t="n">
        <v>85</v>
      </c>
      <c r="C19" s="7" t="n">
        <f aca="false">RADIANS(B19)</f>
        <v>1.48352986419518</v>
      </c>
      <c r="D19" s="7" t="n">
        <f aca="false">$A$2*COS(C19)</f>
        <v>0.0871557427476584</v>
      </c>
      <c r="E19" s="7" t="n">
        <f aca="false">$A$2*SIN(C19)</f>
        <v>0.996194698091746</v>
      </c>
      <c r="F19" s="6"/>
      <c r="G19" s="7" t="n">
        <f aca="false">-($A$2*COS(C19 + RADIANS(45))) / COS(RADIANS(45))</f>
        <v>0.909038955344087</v>
      </c>
      <c r="H19" s="7" t="n">
        <f aca="false">($A$2*SIN(C19 + RADIANS(45)))/COS(RADIANS(45))</f>
        <v>1.0833504408394</v>
      </c>
      <c r="I19" s="7" t="n">
        <f aca="false">(G19-H19)/$A$4</f>
        <v>-0.917428871027981</v>
      </c>
      <c r="J19" s="7" t="n">
        <f aca="false">($A$4/2)* ((G19+H19)/(G19-H19))</f>
        <v>-1.08585496876233</v>
      </c>
      <c r="K19" s="7" t="n">
        <f aca="false">G19*3200</f>
        <v>2908.92465710108</v>
      </c>
      <c r="L19" s="8" t="n">
        <f aca="false">H19*3200</f>
        <v>3466.72141068608</v>
      </c>
      <c r="M19" s="8" t="n">
        <f aca="false">L19/H19</f>
        <v>3200</v>
      </c>
      <c r="N19" s="8" t="n">
        <f aca="false">K19/G19</f>
        <v>3200</v>
      </c>
    </row>
    <row r="20" customFormat="false" ht="12.8" hidden="false" customHeight="false" outlineLevel="0" collapsed="false">
      <c r="B20" s="4" t="n">
        <v>90</v>
      </c>
      <c r="C20" s="5" t="n">
        <f aca="false">RADIANS(B20)</f>
        <v>1.5707963267949</v>
      </c>
      <c r="D20" s="5" t="n">
        <f aca="false">$A$2*COS(C20)</f>
        <v>6.12323399573677E-017</v>
      </c>
      <c r="E20" s="5" t="n">
        <f aca="false">$A$2*SIN(C20)</f>
        <v>1</v>
      </c>
      <c r="F20" s="6"/>
      <c r="G20" s="7" t="n">
        <f aca="false">-($A$2*COS(C20 + RADIANS(45))) / COS(RADIANS(45))</f>
        <v>1</v>
      </c>
      <c r="H20" s="7" t="n">
        <f aca="false">($A$2*SIN(C20 + RADIANS(45)))/COS(RADIANS(45))</f>
        <v>1</v>
      </c>
      <c r="I20" s="7" t="n">
        <f aca="false">(G20-H20)/$A$4</f>
        <v>0</v>
      </c>
      <c r="J20" s="7" t="s">
        <v>22</v>
      </c>
      <c r="K20" s="7" t="n">
        <f aca="false">G20*3200</f>
        <v>3200</v>
      </c>
      <c r="L20" s="8" t="n">
        <f aca="false">H20*3200</f>
        <v>3200</v>
      </c>
      <c r="M20" s="8" t="n">
        <f aca="false">L20/H20</f>
        <v>3200</v>
      </c>
      <c r="N20" s="8" t="n">
        <f aca="false">K20/G20</f>
        <v>3200</v>
      </c>
    </row>
    <row r="21" customFormat="false" ht="12.8" hidden="false" customHeight="false" outlineLevel="0" collapsed="false">
      <c r="B21" s="1" t="n">
        <v>95</v>
      </c>
      <c r="C21" s="7" t="n">
        <f aca="false">RADIANS(B21)</f>
        <v>1.65806278939461</v>
      </c>
      <c r="D21" s="7" t="n">
        <f aca="false">$A$2*COS(C21)</f>
        <v>-0.0871557427476582</v>
      </c>
      <c r="E21" s="7" t="n">
        <f aca="false">$A$2*SIN(C21)</f>
        <v>0.996194698091746</v>
      </c>
      <c r="F21" s="6"/>
      <c r="G21" s="7" t="n">
        <f aca="false">-($A$2*COS(C21 + RADIANS(45))) / COS(RADIANS(45))</f>
        <v>1.0833504408394</v>
      </c>
      <c r="H21" s="7" t="n">
        <f aca="false">($A$2*SIN(C21 + RADIANS(45)))/COS(RADIANS(45))</f>
        <v>0.909038955344088</v>
      </c>
      <c r="I21" s="7" t="n">
        <f aca="false">(G21-H21)/$A$4</f>
        <v>0.917428871027979</v>
      </c>
      <c r="J21" s="7" t="n">
        <f aca="false">($A$4/2)* ((G21+H21)/(G21-H21))</f>
        <v>1.08585496876233</v>
      </c>
      <c r="K21" s="7" t="n">
        <f aca="false">G21*3200</f>
        <v>3466.72141068608</v>
      </c>
      <c r="L21" s="8" t="n">
        <f aca="false">H21*3200</f>
        <v>2908.92465710108</v>
      </c>
      <c r="M21" s="8" t="n">
        <f aca="false">L21/H21</f>
        <v>3200</v>
      </c>
      <c r="N21" s="8" t="n">
        <f aca="false">K21/G21</f>
        <v>3200</v>
      </c>
    </row>
    <row r="22" customFormat="false" ht="12.8" hidden="false" customHeight="false" outlineLevel="0" collapsed="false">
      <c r="B22" s="1" t="n">
        <v>100</v>
      </c>
      <c r="C22" s="7" t="n">
        <f aca="false">RADIANS(B22)</f>
        <v>1.74532925199433</v>
      </c>
      <c r="D22" s="7" t="n">
        <f aca="false">$A$2*COS(C22)</f>
        <v>-0.17364817766693</v>
      </c>
      <c r="E22" s="7" t="n">
        <f aca="false">$A$2*SIN(C22)</f>
        <v>0.984807753012208</v>
      </c>
      <c r="F22" s="6"/>
      <c r="G22" s="7" t="n">
        <f aca="false">-($A$2*COS(C22 + RADIANS(45))) / COS(RADIANS(45))</f>
        <v>1.15845593067914</v>
      </c>
      <c r="H22" s="7" t="n">
        <f aca="false">($A$2*SIN(C22 + RADIANS(45)))/COS(RADIANS(45))</f>
        <v>0.811159575345278</v>
      </c>
      <c r="I22" s="7" t="n">
        <f aca="false">(G22-H22)/$A$4</f>
        <v>1.82787555438874</v>
      </c>
      <c r="J22" s="7" t="n">
        <f aca="false">($A$4/2)* ((G22+H22)/(G22-H22))</f>
        <v>0.538771772863684</v>
      </c>
      <c r="K22" s="7" t="n">
        <f aca="false">G22*3200</f>
        <v>3707.05897817325</v>
      </c>
      <c r="L22" s="8" t="n">
        <f aca="false">H22*3200</f>
        <v>2595.71064110489</v>
      </c>
      <c r="M22" s="8" t="n">
        <f aca="false">L22/H22</f>
        <v>3200</v>
      </c>
      <c r="N22" s="8" t="n">
        <f aca="false">K22/G22</f>
        <v>3200</v>
      </c>
    </row>
    <row r="23" customFormat="false" ht="12.8" hidden="false" customHeight="false" outlineLevel="0" collapsed="false">
      <c r="B23" s="1" t="n">
        <v>105</v>
      </c>
      <c r="C23" s="7" t="n">
        <f aca="false">RADIANS(B23)</f>
        <v>1.83259571459405</v>
      </c>
      <c r="D23" s="7" t="n">
        <f aca="false">$A$2*COS(C23)</f>
        <v>-0.258819045102521</v>
      </c>
      <c r="E23" s="7" t="n">
        <f aca="false">$A$2*SIN(C23)</f>
        <v>0.965925826289068</v>
      </c>
      <c r="F23" s="6"/>
      <c r="G23" s="7" t="n">
        <f aca="false">-($A$2*COS(C23 + RADIANS(45))) / COS(RADIANS(45))</f>
        <v>1.22474487139159</v>
      </c>
      <c r="H23" s="7" t="n">
        <f aca="false">($A$2*SIN(C23 + RADIANS(45)))/COS(RADIANS(45))</f>
        <v>0.707106781186547</v>
      </c>
      <c r="I23" s="7" t="n">
        <f aca="false">(G23-H23)/$A$4</f>
        <v>2.72441100107917</v>
      </c>
      <c r="J23" s="7" t="n">
        <f aca="false">($A$4/2)* ((G23+H23)/(G23-H23))</f>
        <v>0.354544826719043</v>
      </c>
      <c r="K23" s="7" t="n">
        <f aca="false">G23*3200</f>
        <v>3919.18358845309</v>
      </c>
      <c r="L23" s="8" t="n">
        <f aca="false">H23*3200</f>
        <v>2262.74169979695</v>
      </c>
      <c r="M23" s="8" t="n">
        <f aca="false">L23/H23</f>
        <v>3200</v>
      </c>
      <c r="N23" s="8" t="n">
        <f aca="false">K23/G23</f>
        <v>3200</v>
      </c>
    </row>
    <row r="24" customFormat="false" ht="12.8" hidden="false" customHeight="false" outlineLevel="0" collapsed="false">
      <c r="B24" s="1" t="n">
        <v>110</v>
      </c>
      <c r="C24" s="7" t="n">
        <f aca="false">RADIANS(B24)</f>
        <v>1.91986217719376</v>
      </c>
      <c r="D24" s="7" t="n">
        <f aca="false">$A$2*COS(C24)</f>
        <v>-0.342020143325669</v>
      </c>
      <c r="E24" s="7" t="n">
        <f aca="false">$A$2*SIN(C24)</f>
        <v>0.939692620785908</v>
      </c>
      <c r="F24" s="6"/>
      <c r="G24" s="7" t="n">
        <f aca="false">-($A$2*COS(C24 + RADIANS(45))) / COS(RADIANS(45))</f>
        <v>1.28171276411158</v>
      </c>
      <c r="H24" s="7" t="n">
        <f aca="false">($A$2*SIN(C24 + RADIANS(45)))/COS(RADIANS(45))</f>
        <v>0.59767247746024</v>
      </c>
      <c r="I24" s="7" t="n">
        <f aca="false">(G24-H24)/$A$4</f>
        <v>3.60021203500704</v>
      </c>
      <c r="J24" s="7" t="n">
        <f aca="false">($A$4/2)* ((G24+H24)/(G24-H24))</f>
        <v>0.261010354848189</v>
      </c>
      <c r="K24" s="7" t="n">
        <f aca="false">G24*3200</f>
        <v>4101.48084515706</v>
      </c>
      <c r="L24" s="8" t="n">
        <f aca="false">H24*3200</f>
        <v>1912.55192787277</v>
      </c>
      <c r="M24" s="8" t="n">
        <f aca="false">L24/H24</f>
        <v>3200</v>
      </c>
      <c r="N24" s="8" t="n">
        <f aca="false">K24/G24</f>
        <v>3200</v>
      </c>
    </row>
    <row r="25" customFormat="false" ht="12.8" hidden="false" customHeight="false" outlineLevel="0" collapsed="false">
      <c r="B25" s="1" t="n">
        <v>115</v>
      </c>
      <c r="C25" s="7" t="n">
        <f aca="false">RADIANS(B25)</f>
        <v>2.00712863979348</v>
      </c>
      <c r="D25" s="7" t="n">
        <f aca="false">$A$2*COS(C25)</f>
        <v>-0.422618261740699</v>
      </c>
      <c r="E25" s="7" t="n">
        <f aca="false">$A$2*SIN(C25)</f>
        <v>0.90630778703665</v>
      </c>
      <c r="F25" s="6"/>
      <c r="G25" s="7" t="n">
        <f aca="false">-($A$2*COS(C25 + RADIANS(45))) / COS(RADIANS(45))</f>
        <v>1.32892604877735</v>
      </c>
      <c r="H25" s="7" t="n">
        <f aca="false">($A$2*SIN(C25 + RADIANS(45)))/COS(RADIANS(45))</f>
        <v>0.483689525295951</v>
      </c>
      <c r="I25" s="7" t="n">
        <f aca="false">(G25-H25)/$A$4</f>
        <v>4.44861328148105</v>
      </c>
      <c r="J25" s="7" t="n">
        <f aca="false">($A$4/2)* ((G25+H25)/(G25-H25))</f>
        <v>0.203728157448408</v>
      </c>
      <c r="K25" s="7" t="n">
        <f aca="false">G25*3200</f>
        <v>4252.56335608752</v>
      </c>
      <c r="L25" s="8" t="n">
        <f aca="false">H25*3200</f>
        <v>1547.80648094704</v>
      </c>
      <c r="M25" s="8" t="n">
        <f aca="false">L25/H25</f>
        <v>3200</v>
      </c>
      <c r="N25" s="8" t="n">
        <f aca="false">K25/G25</f>
        <v>3200</v>
      </c>
    </row>
    <row r="26" customFormat="false" ht="12.8" hidden="false" customHeight="false" outlineLevel="0" collapsed="false">
      <c r="B26" s="1" t="n">
        <v>120</v>
      </c>
      <c r="C26" s="7" t="n">
        <f aca="false">RADIANS(B26)</f>
        <v>2.0943951023932</v>
      </c>
      <c r="D26" s="7" t="n">
        <f aca="false">$A$2*COS(C26)</f>
        <v>-0.5</v>
      </c>
      <c r="E26" s="7" t="n">
        <f aca="false">$A$2*SIN(C26)</f>
        <v>0.866025403784439</v>
      </c>
      <c r="F26" s="6"/>
      <c r="G26" s="7" t="n">
        <f aca="false">-($A$2*COS(C26 + RADIANS(45))) / COS(RADIANS(45))</f>
        <v>1.36602540378444</v>
      </c>
      <c r="H26" s="7" t="n">
        <f aca="false">($A$2*SIN(C26 + RADIANS(45)))/COS(RADIANS(45))</f>
        <v>0.366025403784439</v>
      </c>
      <c r="I26" s="7" t="n">
        <f aca="false">(G26-H26)/$A$4</f>
        <v>5.26315789473684</v>
      </c>
      <c r="J26" s="7" t="n">
        <f aca="false">($A$4/2)* ((G26+H26)/(G26-H26))</f>
        <v>0.164544826719043</v>
      </c>
      <c r="K26" s="7" t="n">
        <f aca="false">G26*3200</f>
        <v>4371.28129211021</v>
      </c>
      <c r="L26" s="8" t="n">
        <f aca="false">H26*3200</f>
        <v>1171.2812921102</v>
      </c>
      <c r="M26" s="8" t="n">
        <f aca="false">L26/H26</f>
        <v>3200</v>
      </c>
      <c r="N26" s="8" t="n">
        <f aca="false">K26/G26</f>
        <v>3200</v>
      </c>
    </row>
    <row r="27" customFormat="false" ht="12.8" hidden="false" customHeight="false" outlineLevel="0" collapsed="false">
      <c r="B27" s="1" t="n">
        <v>125</v>
      </c>
      <c r="C27" s="7" t="n">
        <f aca="false">RADIANS(B27)</f>
        <v>2.18166156499291</v>
      </c>
      <c r="D27" s="7" t="n">
        <f aca="false">$A$2*COS(C27)</f>
        <v>-0.573576436351046</v>
      </c>
      <c r="E27" s="7" t="n">
        <f aca="false">$A$2*SIN(C27)</f>
        <v>0.819152044288992</v>
      </c>
      <c r="F27" s="6"/>
      <c r="G27" s="7" t="n">
        <f aca="false">-($A$2*COS(C27 + RADIANS(45))) / COS(RADIANS(45))</f>
        <v>1.39272848064004</v>
      </c>
      <c r="H27" s="7" t="n">
        <f aca="false">($A$2*SIN(C27 + RADIANS(45)))/COS(RADIANS(45))</f>
        <v>0.245575607937946</v>
      </c>
      <c r="I27" s="7" t="n">
        <f aca="false">(G27-H27)/$A$4</f>
        <v>6.03764669843206</v>
      </c>
      <c r="J27" s="7" t="n">
        <f aca="false">($A$4/2)* ((G27+H27)/(G27-H27))</f>
        <v>0.135674060640501</v>
      </c>
      <c r="K27" s="7" t="n">
        <f aca="false">G27*3200</f>
        <v>4456.73113804813</v>
      </c>
      <c r="L27" s="8" t="n">
        <f aca="false">H27*3200</f>
        <v>785.841945401427</v>
      </c>
      <c r="M27" s="8" t="n">
        <f aca="false">L27/H27</f>
        <v>3200</v>
      </c>
      <c r="N27" s="8" t="n">
        <f aca="false">K27/G27</f>
        <v>3200</v>
      </c>
    </row>
    <row r="28" customFormat="false" ht="12.8" hidden="false" customHeight="false" outlineLevel="0" collapsed="false">
      <c r="B28" s="1" t="n">
        <v>130</v>
      </c>
      <c r="C28" s="7" t="n">
        <f aca="false">RADIANS(B28)</f>
        <v>2.26892802759263</v>
      </c>
      <c r="D28" s="7" t="n">
        <f aca="false">$A$2*COS(C28)</f>
        <v>-0.642787609686539</v>
      </c>
      <c r="E28" s="7" t="n">
        <f aca="false">$A$2*SIN(C28)</f>
        <v>0.766044443118978</v>
      </c>
      <c r="F28" s="6"/>
      <c r="G28" s="7" t="n">
        <f aca="false">-($A$2*COS(C28 + RADIANS(45))) / COS(RADIANS(45))</f>
        <v>1.40883205280552</v>
      </c>
      <c r="H28" s="7" t="n">
        <f aca="false">($A$2*SIN(C28 + RADIANS(45)))/COS(RADIANS(45))</f>
        <v>0.123256833432439</v>
      </c>
      <c r="I28" s="7" t="n">
        <f aca="false">(G28-H28)/$A$4</f>
        <v>6.76618536512147</v>
      </c>
      <c r="J28" s="7" t="n">
        <f aca="false">($A$4/2)* ((G28+H28)/(G28-H28))</f>
        <v>0.11321659129645</v>
      </c>
      <c r="K28" s="7" t="n">
        <f aca="false">G28*3200</f>
        <v>4508.26256897766</v>
      </c>
      <c r="L28" s="8" t="n">
        <f aca="false">H28*3200</f>
        <v>394.421866983805</v>
      </c>
      <c r="M28" s="8" t="n">
        <f aca="false">L28/H28</f>
        <v>3200</v>
      </c>
      <c r="N28" s="8" t="n">
        <f aca="false">K28/G28</f>
        <v>3200</v>
      </c>
    </row>
    <row r="29" customFormat="false" ht="12.8" hidden="false" customHeight="false" outlineLevel="0" collapsed="false">
      <c r="B29" s="10" t="n">
        <v>135</v>
      </c>
      <c r="C29" s="11" t="n">
        <f aca="false">RADIANS(B29)</f>
        <v>2.35619449019235</v>
      </c>
      <c r="D29" s="11" t="n">
        <f aca="false">$A$2*COS(C29)</f>
        <v>-0.707106781186548</v>
      </c>
      <c r="E29" s="11" t="n">
        <f aca="false">$A$2*SIN(C29)</f>
        <v>0.707106781186548</v>
      </c>
      <c r="F29" s="6"/>
      <c r="G29" s="7" t="n">
        <f aca="false">-($A$2*COS(C29 + RADIANS(45))) / COS(RADIANS(45))</f>
        <v>1.4142135623731</v>
      </c>
      <c r="H29" s="7" t="n">
        <f aca="false">($A$2*SIN(C29 + RADIANS(45)))/COS(RADIANS(45))</f>
        <v>1.73191211247099E-016</v>
      </c>
      <c r="I29" s="7" t="n">
        <f aca="false">(G29-H29)/$A$4</f>
        <v>7.44322927564787</v>
      </c>
      <c r="J29" s="7" t="n">
        <f aca="false">($A$4/2)* ((G29+H29)/(G29-H29))</f>
        <v>0.095</v>
      </c>
      <c r="K29" s="7" t="n">
        <f aca="false">G29*3200</f>
        <v>4525.48339959392</v>
      </c>
      <c r="L29" s="8" t="n">
        <f aca="false">H29*3200</f>
        <v>5.54211875990717E-013</v>
      </c>
      <c r="M29" s="8" t="n">
        <f aca="false">L29/H29</f>
        <v>3200</v>
      </c>
      <c r="N29" s="8" t="n">
        <f aca="false">K29/G29</f>
        <v>3200</v>
      </c>
    </row>
    <row r="30" customFormat="false" ht="12.8" hidden="false" customHeight="false" outlineLevel="0" collapsed="false">
      <c r="B30" s="1" t="n">
        <v>140</v>
      </c>
      <c r="C30" s="7" t="n">
        <f aca="false">RADIANS(B30)</f>
        <v>2.44346095279206</v>
      </c>
      <c r="D30" s="7" t="n">
        <f aca="false">$A$2*COS(C30)</f>
        <v>-0.766044443118978</v>
      </c>
      <c r="E30" s="7" t="n">
        <f aca="false">$A$2*SIN(C30)</f>
        <v>0.64278760968654</v>
      </c>
      <c r="F30" s="6"/>
      <c r="G30" s="7" t="n">
        <f aca="false">-($A$2*COS(C30 + RADIANS(45))) / COS(RADIANS(45))</f>
        <v>1.40883205280552</v>
      </c>
      <c r="H30" s="7" t="n">
        <f aca="false">($A$2*SIN(C30 + RADIANS(45)))/COS(RADIANS(45))</f>
        <v>-0.123256833432438</v>
      </c>
      <c r="I30" s="7" t="n">
        <f aca="false">(G30-H30)/$A$4</f>
        <v>8.06362571704187</v>
      </c>
      <c r="J30" s="7" t="n">
        <f aca="false">($A$4/2)* ((G30+H30)/(G30-H30))</f>
        <v>0.0797144649618416</v>
      </c>
      <c r="K30" s="7" t="n">
        <f aca="false">G30*3200</f>
        <v>4508.26256897766</v>
      </c>
      <c r="L30" s="8" t="n">
        <f aca="false">H30*3200</f>
        <v>-394.421866983802</v>
      </c>
      <c r="M30" s="8" t="n">
        <f aca="false">L30/H30</f>
        <v>3200</v>
      </c>
      <c r="N30" s="8" t="n">
        <f aca="false">K30/G30</f>
        <v>3200</v>
      </c>
    </row>
    <row r="31" customFormat="false" ht="12.8" hidden="false" customHeight="false" outlineLevel="0" collapsed="false">
      <c r="B31" s="1" t="n">
        <v>145</v>
      </c>
      <c r="C31" s="7" t="n">
        <f aca="false">RADIANS(B31)</f>
        <v>2.53072741539178</v>
      </c>
      <c r="D31" s="7" t="n">
        <f aca="false">$A$2*COS(C31)</f>
        <v>-0.819152044288992</v>
      </c>
      <c r="E31" s="7" t="n">
        <f aca="false">$A$2*SIN(C31)</f>
        <v>0.573576436351046</v>
      </c>
      <c r="F31" s="6"/>
      <c r="G31" s="7" t="n">
        <f aca="false">-($A$2*COS(C31 + RADIANS(45))) / COS(RADIANS(45))</f>
        <v>1.39272848064004</v>
      </c>
      <c r="H31" s="7" t="n">
        <f aca="false">($A$2*SIN(C31 + RADIANS(45)))/COS(RADIANS(45))</f>
        <v>-0.245575607937946</v>
      </c>
      <c r="I31" s="7" t="n">
        <f aca="false">(G31-H31)/$A$4</f>
        <v>8.62265309777886</v>
      </c>
      <c r="J31" s="7" t="n">
        <f aca="false">($A$4/2)* ((G31+H31)/(G31-H31))</f>
        <v>0.0665197161299224</v>
      </c>
      <c r="K31" s="7" t="n">
        <f aca="false">G31*3200</f>
        <v>4456.73113804813</v>
      </c>
      <c r="L31" s="8" t="n">
        <f aca="false">H31*3200</f>
        <v>-785.841945401427</v>
      </c>
      <c r="M31" s="8" t="n">
        <f aca="false">L31/H31</f>
        <v>3200</v>
      </c>
      <c r="N31" s="8" t="n">
        <f aca="false">K31/G31</f>
        <v>3200</v>
      </c>
    </row>
    <row r="32" customFormat="false" ht="12.8" hidden="false" customHeight="false" outlineLevel="0" collapsed="false">
      <c r="B32" s="1" t="n">
        <v>150</v>
      </c>
      <c r="C32" s="7" t="n">
        <f aca="false">RADIANS(B32)</f>
        <v>2.61799387799149</v>
      </c>
      <c r="D32" s="7" t="n">
        <f aca="false">$A$2*COS(C32)</f>
        <v>-0.866025403784439</v>
      </c>
      <c r="E32" s="7" t="n">
        <f aca="false">$A$2*SIN(C32)</f>
        <v>0.5</v>
      </c>
      <c r="F32" s="6"/>
      <c r="G32" s="7" t="n">
        <f aca="false">-($A$2*COS(C32 + RADIANS(45))) / COS(RADIANS(45))</f>
        <v>1.36602540378444</v>
      </c>
      <c r="H32" s="7" t="n">
        <f aca="false">($A$2*SIN(C32 + RADIANS(45)))/COS(RADIANS(45))</f>
        <v>-0.366025403784439</v>
      </c>
      <c r="I32" s="7" t="n">
        <f aca="false">(G32-H32)/$A$4</f>
        <v>9.11605688194146</v>
      </c>
      <c r="J32" s="7" t="n">
        <f aca="false">($A$4/2)* ((G32+H32)/(G32-H32))</f>
        <v>0.0548482755730145</v>
      </c>
      <c r="K32" s="7" t="n">
        <f aca="false">G32*3200</f>
        <v>4371.28129211021</v>
      </c>
      <c r="L32" s="8" t="n">
        <f aca="false">H32*3200</f>
        <v>-1171.2812921102</v>
      </c>
      <c r="M32" s="8" t="n">
        <f aca="false">L32/H32</f>
        <v>3200</v>
      </c>
      <c r="N32" s="8" t="n">
        <f aca="false">K32/G32</f>
        <v>3200</v>
      </c>
    </row>
    <row r="33" customFormat="false" ht="12.8" hidden="false" customHeight="false" outlineLevel="0" collapsed="false">
      <c r="B33" s="1" t="n">
        <v>155</v>
      </c>
      <c r="C33" s="7" t="n">
        <f aca="false">RADIANS(B33)</f>
        <v>2.70526034059121</v>
      </c>
      <c r="D33" s="7" t="n">
        <f aca="false">$A$2*COS(C33)</f>
        <v>-0.90630778703665</v>
      </c>
      <c r="E33" s="7" t="n">
        <f aca="false">$A$2*SIN(C33)</f>
        <v>0.4226182617407</v>
      </c>
      <c r="F33" s="6"/>
      <c r="G33" s="7" t="n">
        <f aca="false">-($A$2*COS(C33 + RADIANS(45))) / COS(RADIANS(45))</f>
        <v>1.32892604877735</v>
      </c>
      <c r="H33" s="7" t="n">
        <f aca="false">($A$2*SIN(C33 + RADIANS(45)))/COS(RADIANS(45))</f>
        <v>-0.48368952529595</v>
      </c>
      <c r="I33" s="7" t="n">
        <f aca="false">(G33-H33)/$A$4</f>
        <v>9.54008196880684</v>
      </c>
      <c r="J33" s="7" t="n">
        <f aca="false">($A$4/2)* ((G33+H33)/(G33-H33))</f>
        <v>0.0442992275247249</v>
      </c>
      <c r="K33" s="7" t="n">
        <f aca="false">G33*3200</f>
        <v>4252.56335608752</v>
      </c>
      <c r="L33" s="8" t="n">
        <f aca="false">H33*3200</f>
        <v>-1547.80648094704</v>
      </c>
      <c r="M33" s="8" t="n">
        <f aca="false">L33/H33</f>
        <v>3200</v>
      </c>
      <c r="N33" s="8" t="n">
        <f aca="false">K33/G33</f>
        <v>3200</v>
      </c>
    </row>
    <row r="34" customFormat="false" ht="12.8" hidden="false" customHeight="false" outlineLevel="0" collapsed="false">
      <c r="B34" s="1" t="n">
        <v>160</v>
      </c>
      <c r="C34" s="7" t="n">
        <f aca="false">RADIANS(B34)</f>
        <v>2.79252680319093</v>
      </c>
      <c r="D34" s="7" t="n">
        <f aca="false">$A$2*COS(C34)</f>
        <v>-0.939692620785908</v>
      </c>
      <c r="E34" s="7" t="n">
        <f aca="false">$A$2*SIN(C34)</f>
        <v>0.342020143325669</v>
      </c>
      <c r="F34" s="6"/>
      <c r="G34" s="7" t="n">
        <f aca="false">-($A$2*COS(C34 + RADIANS(45))) / COS(RADIANS(45))</f>
        <v>1.28171276411158</v>
      </c>
      <c r="H34" s="7" t="n">
        <f aca="false">($A$2*SIN(C34 + RADIANS(45)))/COS(RADIANS(45))</f>
        <v>-0.597672477460239</v>
      </c>
      <c r="I34" s="7" t="n">
        <f aca="false">(G34-H34)/$A$4</f>
        <v>9.89150127143061</v>
      </c>
      <c r="J34" s="7" t="n">
        <f aca="false">($A$4/2)* ((G34+H34)/(G34-H34))</f>
        <v>0.0345771722552892</v>
      </c>
      <c r="K34" s="7" t="n">
        <f aca="false">G34*3200</f>
        <v>4101.48084515706</v>
      </c>
      <c r="L34" s="8" t="n">
        <f aca="false">H34*3200</f>
        <v>-1912.55192787276</v>
      </c>
      <c r="M34" s="8" t="n">
        <f aca="false">L34/H34</f>
        <v>3200</v>
      </c>
      <c r="N34" s="8" t="n">
        <f aca="false">K34/G34</f>
        <v>3200</v>
      </c>
    </row>
    <row r="35" customFormat="false" ht="12.8" hidden="false" customHeight="false" outlineLevel="0" collapsed="false">
      <c r="B35" s="1" t="n">
        <v>165</v>
      </c>
      <c r="C35" s="7" t="n">
        <f aca="false">RADIANS(B35)</f>
        <v>2.87979326579064</v>
      </c>
      <c r="D35" s="7" t="n">
        <f aca="false">$A$2*COS(C35)</f>
        <v>-0.965925826289068</v>
      </c>
      <c r="E35" s="7" t="n">
        <f aca="false">$A$2*SIN(C35)</f>
        <v>0.258819045102521</v>
      </c>
      <c r="F35" s="6"/>
      <c r="G35" s="7" t="n">
        <f aca="false">-($A$2*COS(C35 + RADIANS(45))) / COS(RADIANS(45))</f>
        <v>1.22474487139159</v>
      </c>
      <c r="H35" s="7" t="n">
        <f aca="false">($A$2*SIN(C35 + RADIANS(45)))/COS(RADIANS(45))</f>
        <v>-0.707106781186547</v>
      </c>
      <c r="I35" s="7" t="n">
        <f aca="false">(G35-H35)/$A$4</f>
        <v>10.167640276727</v>
      </c>
      <c r="J35" s="7" t="n">
        <f aca="false">($A$4/2)* ((G35+H35)/(G35-H35))</f>
        <v>0.0254551732809567</v>
      </c>
      <c r="K35" s="7" t="n">
        <f aca="false">G35*3200</f>
        <v>3919.18358845309</v>
      </c>
      <c r="L35" s="8" t="n">
        <f aca="false">H35*3200</f>
        <v>-2262.74169979695</v>
      </c>
      <c r="M35" s="8" t="n">
        <f aca="false">L35/H35</f>
        <v>3200</v>
      </c>
      <c r="N35" s="8" t="n">
        <f aca="false">K35/G35</f>
        <v>3200</v>
      </c>
    </row>
    <row r="36" customFormat="false" ht="12.8" hidden="false" customHeight="false" outlineLevel="0" collapsed="false">
      <c r="B36" s="1" t="n">
        <v>170</v>
      </c>
      <c r="C36" s="7" t="n">
        <f aca="false">RADIANS(B36)</f>
        <v>2.96705972839036</v>
      </c>
      <c r="D36" s="7" t="n">
        <f aca="false">$A$2*COS(C36)</f>
        <v>-0.984807753012208</v>
      </c>
      <c r="E36" s="7" t="n">
        <f aca="false">$A$2*SIN(C36)</f>
        <v>0.173648177666931</v>
      </c>
      <c r="F36" s="6"/>
      <c r="G36" s="7" t="n">
        <f aca="false">-($A$2*COS(C36 + RADIANS(45))) / COS(RADIANS(45))</f>
        <v>1.15845593067914</v>
      </c>
      <c r="H36" s="7" t="n">
        <f aca="false">($A$2*SIN(C36 + RADIANS(45)))/COS(RADIANS(45))</f>
        <v>-0.811159575345277</v>
      </c>
      <c r="I36" s="7" t="n">
        <f aca="false">(G36-H36)/$A$4</f>
        <v>10.3663974001285</v>
      </c>
      <c r="J36" s="7" t="n">
        <f aca="false">($A$4/2)* ((G36+H36)/(G36-H36))</f>
        <v>0.0167510631673042</v>
      </c>
      <c r="K36" s="7" t="n">
        <f aca="false">G36*3200</f>
        <v>3707.05897817325</v>
      </c>
      <c r="L36" s="8" t="n">
        <f aca="false">H36*3200</f>
        <v>-2595.71064110489</v>
      </c>
      <c r="M36" s="8" t="n">
        <f aca="false">L36/H36</f>
        <v>3200</v>
      </c>
      <c r="N36" s="8" t="n">
        <f aca="false">K36/G36</f>
        <v>3200</v>
      </c>
    </row>
    <row r="37" customFormat="false" ht="12.8" hidden="false" customHeight="false" outlineLevel="0" collapsed="false">
      <c r="B37" s="1" t="n">
        <v>175</v>
      </c>
      <c r="C37" s="7" t="n">
        <f aca="false">RADIANS(B37)</f>
        <v>3.05432619099008</v>
      </c>
      <c r="D37" s="7" t="n">
        <f aca="false">$A$2*COS(C37)</f>
        <v>-0.996194698091746</v>
      </c>
      <c r="E37" s="7" t="n">
        <f aca="false">$A$2*SIN(C37)</f>
        <v>0.0871557427476582</v>
      </c>
      <c r="F37" s="6"/>
      <c r="G37" s="7" t="n">
        <f aca="false">-($A$2*COS(C37 + RADIANS(45))) / COS(RADIANS(45))</f>
        <v>1.0833504408394</v>
      </c>
      <c r="H37" s="7" t="n">
        <f aca="false">($A$2*SIN(C37 + RADIANS(45)))/COS(RADIANS(45))</f>
        <v>-0.909038955344087</v>
      </c>
      <c r="I37" s="7" t="n">
        <f aca="false">(G37-H37)/$A$4</f>
        <v>10.4862599799131</v>
      </c>
      <c r="J37" s="7" t="n">
        <f aca="false">($A$4/2)* ((G37+H37)/(G37-H37))</f>
        <v>0.00831142303496279</v>
      </c>
      <c r="K37" s="7" t="n">
        <f aca="false">G37*3200</f>
        <v>3466.72141068608</v>
      </c>
      <c r="L37" s="8" t="n">
        <f aca="false">H37*3200</f>
        <v>-2908.92465710108</v>
      </c>
      <c r="M37" s="8" t="n">
        <f aca="false">L37/H37</f>
        <v>3200</v>
      </c>
      <c r="N37" s="8" t="n">
        <f aca="false">K37/G37</f>
        <v>3200</v>
      </c>
    </row>
    <row r="38" customFormat="false" ht="12.8" hidden="false" customHeight="false" outlineLevel="0" collapsed="false">
      <c r="B38" s="4" t="n">
        <v>180</v>
      </c>
      <c r="C38" s="5" t="n">
        <f aca="false">RADIANS(B38)</f>
        <v>3.14159265358979</v>
      </c>
      <c r="D38" s="5" t="n">
        <f aca="false">$A$2*COS(C38)</f>
        <v>-1</v>
      </c>
      <c r="E38" s="5" t="n">
        <f aca="false">$A$2*SIN(C38)</f>
        <v>1.22464679914735E-016</v>
      </c>
      <c r="F38" s="6"/>
      <c r="G38" s="7" t="n">
        <f aca="false">-($A$2*COS(C38 + RADIANS(45))) / COS(RADIANS(45))</f>
        <v>1</v>
      </c>
      <c r="H38" s="7" t="n">
        <f aca="false">($A$2*SIN(C38 + RADIANS(45)))/COS(RADIANS(45))</f>
        <v>-1</v>
      </c>
      <c r="I38" s="7" t="n">
        <f aca="false">(G38-H38)/$A$4</f>
        <v>10.5263157894737</v>
      </c>
      <c r="J38" s="7" t="n">
        <f aca="false">($A$4/2)* ((G38+H38)/(G38-H38))</f>
        <v>0</v>
      </c>
      <c r="K38" s="7" t="n">
        <f aca="false">G38*3200</f>
        <v>3200</v>
      </c>
      <c r="L38" s="8" t="n">
        <f aca="false">H38*3200</f>
        <v>-3200</v>
      </c>
      <c r="M38" s="8" t="n">
        <f aca="false">L38/H38</f>
        <v>3200</v>
      </c>
      <c r="N38" s="8" t="n">
        <f aca="false">K38/G38</f>
        <v>3200</v>
      </c>
    </row>
  </sheetData>
  <mergeCells count="1">
    <mergeCell ref="F2:F38"/>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582</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2023-10-14T21:01:29Z</dcterms:created>
  <dc:creator/>
  <dc:description/>
  <dc:language>fr-CA</dc:language>
  <cp:lastModifiedBy/>
  <dcterms:modified xsi:type="dcterms:W3CDTF">2023-10-19T21:47:39Z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