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43712/Desktop/MA.NorwegianBasin/StrathE2E/Norwegian_Basin/2010-2019-ssp370/Target/"/>
    </mc:Choice>
  </mc:AlternateContent>
  <xr:revisionPtr revIDLastSave="0" documentId="13_ncr:1_{CC06AF90-44CD-CE47-85B6-776BAF53C95E}" xr6:coauthVersionLast="47" xr6:coauthVersionMax="47" xr10:uidLastSave="{00000000-0000-0000-0000-000000000000}"/>
  <bookViews>
    <workbookView xWindow="-37800" yWindow="-13020" windowWidth="33600" windowHeight="18940" xr2:uid="{00000000-000D-0000-FFFF-FFFF00000000}"/>
  </bookViews>
  <sheets>
    <sheet name="annual_observed_NORWEGIAN_SEA_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A38" i="1"/>
  <c r="B38" i="1" s="1"/>
  <c r="A37" i="1"/>
  <c r="B37" i="1" s="1"/>
  <c r="B36" i="1"/>
  <c r="B8" i="1"/>
  <c r="B7" i="1"/>
  <c r="A13" i="1"/>
  <c r="B13" i="1" s="1"/>
  <c r="B35" i="1"/>
  <c r="B34" i="1"/>
  <c r="B33" i="1"/>
  <c r="B32" i="1"/>
  <c r="B31" i="1"/>
  <c r="B21" i="1"/>
  <c r="B26" i="1"/>
  <c r="B30" i="1"/>
  <c r="B24" i="1"/>
  <c r="B23" i="1"/>
  <c r="B22" i="1"/>
  <c r="B29" i="1"/>
  <c r="B28" i="1"/>
  <c r="B27" i="1"/>
  <c r="B20" i="1"/>
  <c r="B17" i="1"/>
  <c r="B16" i="1"/>
  <c r="B12" i="1"/>
  <c r="B11" i="1"/>
  <c r="B55" i="1"/>
</calcChain>
</file>

<file path=xl/sharedStrings.xml><?xml version="1.0" encoding="utf-8"?>
<sst xmlns="http://schemas.openxmlformats.org/spreadsheetml/2006/main" count="436" uniqueCount="216">
  <si>
    <t>Annual_measure</t>
  </si>
  <si>
    <t>SD_of_measure</t>
  </si>
  <si>
    <t>Use1_0</t>
  </si>
  <si>
    <t>Name</t>
  </si>
  <si>
    <t>Units</t>
  </si>
  <si>
    <t>Description</t>
  </si>
  <si>
    <t>Region</t>
  </si>
  <si>
    <t>Time_period</t>
  </si>
  <si>
    <t>Source</t>
  </si>
  <si>
    <t>NA</t>
  </si>
  <si>
    <t>Obs_TAPP</t>
  </si>
  <si>
    <t>mMN/m2/y</t>
  </si>
  <si>
    <t>Annual_total_primary_production</t>
  </si>
  <si>
    <t>Obs_NP</t>
  </si>
  <si>
    <t>Annual_new_production_from_depth_integrated_nitrate_plus_summer_river_and_atmos_inputs</t>
  </si>
  <si>
    <t>Obs_KelpP</t>
  </si>
  <si>
    <t>gC/m2/y</t>
  </si>
  <si>
    <t>Annual_WITHIN_FOREST_NET_production_of_macrophytes</t>
  </si>
  <si>
    <t>Norwegian_coast</t>
  </si>
  <si>
    <t>1995-2019</t>
  </si>
  <si>
    <t>(Frigstad et al., 2021)</t>
  </si>
  <si>
    <t>Obs_OmnizooP</t>
  </si>
  <si>
    <t>Annual_ominiv_zooplankton_gross_production</t>
  </si>
  <si>
    <t>Obs_CarnzooP</t>
  </si>
  <si>
    <t>Annual_carnivorous_zooplankton_gross_production</t>
  </si>
  <si>
    <t>Obs_PFishP</t>
  </si>
  <si>
    <t>Annual_planktivorous_fish_gross_production</t>
  </si>
  <si>
    <t>Norwegian and Barents sea</t>
  </si>
  <si>
    <t>(Skaret and Pitcher, 2016)</t>
  </si>
  <si>
    <t>Obs_DFishP</t>
  </si>
  <si>
    <t>Annual_demersal_fish_gross_production</t>
  </si>
  <si>
    <t>1988-2003</t>
  </si>
  <si>
    <t>Obs_BensuspP</t>
  </si>
  <si>
    <t>Annual_susp/dep_benthos_gross_production</t>
  </si>
  <si>
    <t>Obs_BencarnP</t>
  </si>
  <si>
    <t>Annual_carn/scan_benthos_gross_production</t>
  </si>
  <si>
    <t>Obs_birdP</t>
  </si>
  <si>
    <t>Annual_net_production_of_birds</t>
  </si>
  <si>
    <t>Obs_sealP</t>
  </si>
  <si>
    <t>Annual_net_production_of_pinnipeds</t>
  </si>
  <si>
    <t>Obs_cetaP</t>
  </si>
  <si>
    <t>Annual_net_production_of_cetaceans</t>
  </si>
  <si>
    <t>Obs_maxbenthslar</t>
  </si>
  <si>
    <t>mMN/m3</t>
  </si>
  <si>
    <t>Annual_monthly_max_conc_of_benthos_susp/dep_larvae</t>
  </si>
  <si>
    <t>Obs_maxbenthclar</t>
  </si>
  <si>
    <t>Annual_monthly_max_conc_of_benthos_carn/scav_larvae</t>
  </si>
  <si>
    <t>Obs_Conpfishfish</t>
  </si>
  <si>
    <t>Annual_consumption_of_planktivorous_fish_by_fish</t>
  </si>
  <si>
    <t>(Christensen et al., 2001)</t>
  </si>
  <si>
    <t>Obs_Condfishfish</t>
  </si>
  <si>
    <t>Annual_consumption_of_demersal_fish_by_fish</t>
  </si>
  <si>
    <t>Obs_Conzoofish</t>
  </si>
  <si>
    <t>Annual_consumption_of_omniv_zooplankton_by_fish_and_fish_larvae</t>
  </si>
  <si>
    <t>Obs_Conzoocarnz</t>
  </si>
  <si>
    <t>Annual_consumption_of_omniv_zooplankton_by_carn_zooplankton</t>
  </si>
  <si>
    <t>Obs_Conbenfish</t>
  </si>
  <si>
    <t>Annual_consumption_of_benthos_by_fish</t>
  </si>
  <si>
    <t>(Pedersen et al., 2021)</t>
  </si>
  <si>
    <t>Obs_Contotal_bird</t>
  </si>
  <si>
    <t>Annual_food_consumption_by_birds</t>
  </si>
  <si>
    <t>Obs_Proppfishbird</t>
  </si>
  <si>
    <t>dimensionless</t>
  </si>
  <si>
    <t>Proportion_planktivorous_fish_in_diet_of_birds</t>
  </si>
  <si>
    <t>1997-2001</t>
  </si>
  <si>
    <t>Obs_Propdfishbird</t>
  </si>
  <si>
    <t>Proportion_demersal_fish_in_diet_of_birds</t>
  </si>
  <si>
    <t>Obs_Propmfishbird</t>
  </si>
  <si>
    <t>Proportion_migratory_fish_in_diet_of_birds</t>
  </si>
  <si>
    <t>Obs_Propdiscbird</t>
  </si>
  <si>
    <t>Proportion_discards_in_diet_of_birds</t>
  </si>
  <si>
    <t>Obs_Contotal_seal</t>
  </si>
  <si>
    <t>Annual_food_consumption_by_pinnipeds</t>
  </si>
  <si>
    <t>frigst</t>
  </si>
  <si>
    <t>Obs_Proppfishseal</t>
  </si>
  <si>
    <t>Proportion_planktivorous_fish_in_diet_of_pinnipeds</t>
  </si>
  <si>
    <t>Obs_Propdfishseal</t>
  </si>
  <si>
    <t>Proportion_demersal_fish_in_diet_of_pinnipeds</t>
  </si>
  <si>
    <t>Obs_Propmfishseal</t>
  </si>
  <si>
    <t>Proportion_migratory_fish_in_diet_of_pinnipeds</t>
  </si>
  <si>
    <t>Obs_Contotal_ceta</t>
  </si>
  <si>
    <t>Annual_food_consumption_by_cetaceans</t>
  </si>
  <si>
    <t>Obs_Proppfishceta</t>
  </si>
  <si>
    <t>Proportion_planktivorous_fish_in_diet_of_cetaceans</t>
  </si>
  <si>
    <t>Obs_Propdfishceta</t>
  </si>
  <si>
    <t>Proportion_demersal_fish_in_diet_of_cetaceans</t>
  </si>
  <si>
    <t>Obs_Propmfishceta</t>
  </si>
  <si>
    <t>Proportion_migratory_fish_in_diet_of_cetaceans</t>
  </si>
  <si>
    <t>Obs_Pland_livewt</t>
  </si>
  <si>
    <t>Annual_planktivorous_fish_landings_(live_weight)</t>
  </si>
  <si>
    <t>Norwegian Fishing zone</t>
  </si>
  <si>
    <t>2010-2019</t>
  </si>
  <si>
    <t>Obs_Dland_livewt</t>
  </si>
  <si>
    <t>Annual_demersal_fish_landings_(live_weight)</t>
  </si>
  <si>
    <t>Obs_Mland_livewt</t>
  </si>
  <si>
    <t>Annual_migratory_fish_landings_(live_weight)</t>
  </si>
  <si>
    <t>Obs_Bsland_livewt</t>
  </si>
  <si>
    <t>Annual_susp/dep_benthos_landings_(live_weight)</t>
  </si>
  <si>
    <t>Obs_Bcland_livewt</t>
  </si>
  <si>
    <t>Annual_carn/scav_benthos_landings_(live_weight)</t>
  </si>
  <si>
    <t>Obs_Zcland_livewt</t>
  </si>
  <si>
    <t>Annual_carn_zooplankton_landings_(live_weight)</t>
  </si>
  <si>
    <t>Obs_Kland_livewt</t>
  </si>
  <si>
    <t>Annual_macrophyte_landings_(live_weight)</t>
  </si>
  <si>
    <t>Norwegian Coast</t>
  </si>
  <si>
    <t>Obs_kelp_pb</t>
  </si>
  <si>
    <t>/y</t>
  </si>
  <si>
    <t>Annual_CARBON_gross_PB_ratio_of_macrophytes</t>
  </si>
  <si>
    <t>Obs_benslar_pb</t>
  </si>
  <si>
    <t>Annual_gross_PB_ratio_larvae_of_susp/dep_benthos</t>
  </si>
  <si>
    <t>Obs_benclar_pb</t>
  </si>
  <si>
    <t>Annual_gross_PB_ratio_larvae_of_carn/scav_benthos</t>
  </si>
  <si>
    <t>Obs_bens_pb</t>
  </si>
  <si>
    <t>Annual_gross_PB_ratio_susp/dep_feeding_benthos</t>
  </si>
  <si>
    <t>Obs_benc_pb</t>
  </si>
  <si>
    <t>Annual_gross_PB_ratio_carn/scav_feeding_benthos</t>
  </si>
  <si>
    <t>Obs_omni_pb</t>
  </si>
  <si>
    <t>Annual_gross_PB_ratio_omniv_zooplankton</t>
  </si>
  <si>
    <t>Barents_and_Norwegian Sea</t>
  </si>
  <si>
    <t>Dommasnes_et_al_2001</t>
  </si>
  <si>
    <t>Obs_carn_pb</t>
  </si>
  <si>
    <t>Annual_gross_PB_ratio_carniv_zooplankton</t>
  </si>
  <si>
    <t>Obs_fishplar_pb</t>
  </si>
  <si>
    <t>Annual_gross_PB_ratio_larvae_of_planktivorous_fish</t>
  </si>
  <si>
    <t>General_value</t>
  </si>
  <si>
    <t>General</t>
  </si>
  <si>
    <t>Mackinson_and_Daskalov_2007</t>
  </si>
  <si>
    <t>Obs_fishdlar_pb</t>
  </si>
  <si>
    <t>Annual_gross_PB_ratio_larvae_of_demersal_fish</t>
  </si>
  <si>
    <t>Obs_fishp_pb</t>
  </si>
  <si>
    <t>Annual_gross_PB_ratio_planktivorous_fish</t>
  </si>
  <si>
    <t>Obs_fishd_pb</t>
  </si>
  <si>
    <t>Annual_gross_PB_ratio_demersal_fish</t>
  </si>
  <si>
    <t>Obs_fishm_pb</t>
  </si>
  <si>
    <t>Annual_gross_PB_ratio_migratory_fish</t>
  </si>
  <si>
    <t>Obs_bird_pb</t>
  </si>
  <si>
    <t>Annual_net_PB_ratio_birds</t>
  </si>
  <si>
    <t>Obs_seal_pb</t>
  </si>
  <si>
    <t>Annual_net_PB_ratio_pinnipeds</t>
  </si>
  <si>
    <t>Obs_ceta_pb</t>
  </si>
  <si>
    <t>Annual_net_PB_ratio_cetaceans</t>
  </si>
  <si>
    <t>Obs_exud_C_kelp</t>
  </si>
  <si>
    <t>Annual_average_proportion_of_macrophyte_C_uptake_which_is_exuded</t>
  </si>
  <si>
    <t>Broch and Slagstad, 2012</t>
  </si>
  <si>
    <t>Obs_kelp_NC</t>
  </si>
  <si>
    <t>Annual_average_molar_NC_ratio_of_macrophytes</t>
  </si>
  <si>
    <t>Obs_Denitrif</t>
  </si>
  <si>
    <t>Annual_denitrification</t>
  </si>
  <si>
    <t>Obs_Dfdiscardp</t>
  </si>
  <si>
    <t>Proportion_of_demersal_fish_catch_discarded</t>
  </si>
  <si>
    <t>Obs_s_x_ammonia</t>
  </si>
  <si>
    <t>Annual_average_ammonia_conc_in_porewater_of_sand_gs_0.25mm</t>
  </si>
  <si>
    <t>Obs_d_x_ammonia</t>
  </si>
  <si>
    <t>Annual_average_ammonia_conc_in_porewater_of_mud_gs_0.12mm</t>
  </si>
  <si>
    <t>Obs_s_x_nitrate</t>
  </si>
  <si>
    <t>Annual_average_nitrate_conc_in_porewater_of_sand_gs_0.25mm</t>
  </si>
  <si>
    <t>Obs_d_x_nitrate</t>
  </si>
  <si>
    <t>Annual_average_nitrate_conc_in_porewater_of_mud_gs_0.12mm</t>
  </si>
  <si>
    <t>Obs_s_x_TON</t>
  </si>
  <si>
    <t>%N(gN/g_dry_sed)</t>
  </si>
  <si>
    <t>Annual_average_organic_N_content_of_sand_gs_0.25mm_(0.19-0.43mm)</t>
  </si>
  <si>
    <t>Obs_d_x_TON</t>
  </si>
  <si>
    <t>Annual_average_organic_N_content_of_mud_gs_0.12mm_(0.03-0.07mm)</t>
  </si>
  <si>
    <t>Obs_NDJF_s_nitrate</t>
  </si>
  <si>
    <t>Average_winter_(Nov-Feb)_nitrate_conc_shallow_layer</t>
  </si>
  <si>
    <t>Obs_MJJA_s_nitrate</t>
  </si>
  <si>
    <t>Average_summer_(May-Aug)_nitrate_conc_shallow_layer</t>
  </si>
  <si>
    <t>Obs_NDJF_d_nitrate</t>
  </si>
  <si>
    <t>Average_winter_(Nov-Feb)_nitrate_conc_deep_layer</t>
  </si>
  <si>
    <t>Obs_MJJA_d_nitrate</t>
  </si>
  <si>
    <t>Average_summer_(May-Aug)_nitrate_conc_deep_layer</t>
  </si>
  <si>
    <t>Obs_NDJF_s_ammonia</t>
  </si>
  <si>
    <t>Average_winter_(Nov-Feb)_ammonia_conc_shallow_layer</t>
  </si>
  <si>
    <t>Obs_MJJA_s_ammonia</t>
  </si>
  <si>
    <t>Average_summer_(May-Aug)_ammonia_conc_shallow_layer</t>
  </si>
  <si>
    <t>Obs_NDJF_d_ammonia</t>
  </si>
  <si>
    <t>Average_winter_(Nov-Feb)_ammonia_conc_deep_layer</t>
  </si>
  <si>
    <t>Obs_MJJA_d_ammonia</t>
  </si>
  <si>
    <t>Average_summer_(May-Aug)_ammonia_conc_deep_layer</t>
  </si>
  <si>
    <t>Obs_carn_io_ratio</t>
  </si>
  <si>
    <t>Inshore_offshore_ratio_of_annual_mean_carnzoo_depth_av_conc</t>
  </si>
  <si>
    <t>Obs_omni_io_ratio</t>
  </si>
  <si>
    <t>Inshore_offshore_ratio_of_annual_mean_omnivzoo_depth_av_conc</t>
  </si>
  <si>
    <t>Obs_phyt_io_ratio</t>
  </si>
  <si>
    <t>Inshore_offshore_ratio_of_annual_mean_phyt_surface_layer_conc</t>
  </si>
  <si>
    <t>Obs_nit_io_ratio</t>
  </si>
  <si>
    <t>Inshore_offshore_ratio_of_annual_mean_nitrate_surface_layer_conc</t>
  </si>
  <si>
    <t>Obs_amm_io_ratio</t>
  </si>
  <si>
    <t>Inshore_offshore_ratio_of_annual_mean_ammonia_surface_layer_conc</t>
  </si>
  <si>
    <t>Obs_pfish_io_ratio</t>
  </si>
  <si>
    <t>Inshore_offshore_ratio_of_annual_mean_planktivorous_fish_density_per_m2</t>
  </si>
  <si>
    <t>Obs_dfish_io_ratio</t>
  </si>
  <si>
    <t>Inshore_offshore_ratio_of_annual_mean_demersal_fish_density_per_m2</t>
  </si>
  <si>
    <t>Obs_birddisc</t>
  </si>
  <si>
    <t>Annual_bycatch_of_birds</t>
  </si>
  <si>
    <t>2006-2015</t>
  </si>
  <si>
    <t>Norwegian coast</t>
  </si>
  <si>
    <t>Bærum et al. 2019</t>
  </si>
  <si>
    <t>Obs_sealdisc</t>
  </si>
  <si>
    <t>Annual_bycatch_of_pinnipeds</t>
  </si>
  <si>
    <t>2006 – 2015</t>
  </si>
  <si>
    <t>Moan_2016</t>
  </si>
  <si>
    <t>Obs_cetadisc</t>
  </si>
  <si>
    <t>Annual_bycatch_of_cetaceans</t>
  </si>
  <si>
    <t>Obs_kelp_beachcast</t>
  </si>
  <si>
    <t>Proportion_of_macrophyte_annual_nitrogen_uptake_exported_as_beachcast</t>
  </si>
  <si>
    <t>New_Zealand</t>
  </si>
  <si>
    <t>Zemke_White_et_al_2005</t>
  </si>
  <si>
    <t>Obs_Ctland_livewt</t>
  </si>
  <si>
    <t>Obs_cetacean_landings_by_whale_hunters</t>
  </si>
  <si>
    <t>(Mork et al., 2024)</t>
  </si>
  <si>
    <t>Norwegian Sea</t>
  </si>
  <si>
    <t>Fiskeridirektoratet</t>
  </si>
  <si>
    <t>2010-2020</t>
  </si>
  <si>
    <t>Morten Norwecom</t>
  </si>
  <si>
    <t>Study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</si>
</sst>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/>
    <xf numFmtId="11" fontId="0" fillId="0" borderId="0" xfId="0" applyNumberFormat="1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workbookViewId="0">
      <selection activeCell="L7" sqref="L7"/>
    </sheetView>
  </sheetViews>
  <sheetFormatPr baseColWidth="10" defaultColWidth="11.5" defaultRowHeight="15" x14ac:dyDescent="0.2"/>
  <cols>
    <col min="1" max="2" width="12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2">
      <c r="A2" s="3">
        <v>11</v>
      </c>
      <c r="B2">
        <v>4</v>
      </c>
      <c r="C2">
        <v>0</v>
      </c>
      <c r="D2" t="s">
        <v>10</v>
      </c>
      <c r="E2" t="s">
        <v>11</v>
      </c>
      <c r="F2" t="s">
        <v>12</v>
      </c>
      <c r="H2">
        <v>2020</v>
      </c>
      <c r="I2" t="s">
        <v>210</v>
      </c>
    </row>
    <row r="3" spans="1:16" ht="16" x14ac:dyDescent="0.2">
      <c r="A3" s="3" t="s">
        <v>9</v>
      </c>
      <c r="B3" t="s">
        <v>9</v>
      </c>
      <c r="C3">
        <v>0</v>
      </c>
      <c r="D3" t="s">
        <v>13</v>
      </c>
      <c r="E3" t="s">
        <v>11</v>
      </c>
      <c r="F3" t="s">
        <v>14</v>
      </c>
    </row>
    <row r="4" spans="1:16" x14ac:dyDescent="0.2">
      <c r="A4">
        <v>309</v>
      </c>
      <c r="B4">
        <v>167</v>
      </c>
      <c r="C4">
        <v>1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</row>
    <row r="5" spans="1:16" x14ac:dyDescent="0.2">
      <c r="A5" s="3">
        <v>890</v>
      </c>
      <c r="B5">
        <f>27.7*2</f>
        <v>55.4</v>
      </c>
      <c r="C5">
        <v>0</v>
      </c>
      <c r="D5" t="s">
        <v>21</v>
      </c>
      <c r="E5" t="s">
        <v>11</v>
      </c>
      <c r="F5" t="s">
        <v>22</v>
      </c>
      <c r="G5" t="s">
        <v>215</v>
      </c>
      <c r="H5" t="s">
        <v>91</v>
      </c>
      <c r="I5" t="s">
        <v>214</v>
      </c>
    </row>
    <row r="6" spans="1:16" x14ac:dyDescent="0.2">
      <c r="A6" s="3">
        <v>215</v>
      </c>
      <c r="B6">
        <f>8.32*2</f>
        <v>16.64</v>
      </c>
      <c r="C6">
        <v>0</v>
      </c>
      <c r="D6" t="s">
        <v>23</v>
      </c>
      <c r="E6" t="s">
        <v>11</v>
      </c>
      <c r="F6" t="s">
        <v>24</v>
      </c>
      <c r="G6" t="s">
        <v>215</v>
      </c>
      <c r="H6" t="s">
        <v>213</v>
      </c>
      <c r="I6" t="s">
        <v>214</v>
      </c>
    </row>
    <row r="7" spans="1:16" x14ac:dyDescent="0.2">
      <c r="A7" s="2">
        <v>14.12939626</v>
      </c>
      <c r="B7">
        <f>0.05*A7</f>
        <v>0.706469813</v>
      </c>
      <c r="C7">
        <v>1</v>
      </c>
      <c r="D7" t="s">
        <v>25</v>
      </c>
      <c r="E7" t="s">
        <v>11</v>
      </c>
      <c r="F7" t="s">
        <v>26</v>
      </c>
      <c r="G7" t="s">
        <v>27</v>
      </c>
      <c r="H7" s="2">
        <v>2000</v>
      </c>
      <c r="I7" t="s">
        <v>28</v>
      </c>
    </row>
    <row r="8" spans="1:16" x14ac:dyDescent="0.2">
      <c r="A8" s="2">
        <v>0.46813263999999999</v>
      </c>
      <c r="B8">
        <f>0.05*A8</f>
        <v>2.3406632E-2</v>
      </c>
      <c r="C8">
        <v>1</v>
      </c>
      <c r="D8" t="s">
        <v>29</v>
      </c>
      <c r="E8" t="s">
        <v>11</v>
      </c>
      <c r="F8" t="s">
        <v>30</v>
      </c>
      <c r="G8" t="s">
        <v>27</v>
      </c>
      <c r="H8" s="2" t="s">
        <v>31</v>
      </c>
      <c r="I8" t="s">
        <v>28</v>
      </c>
      <c r="P8" s="2"/>
    </row>
    <row r="9" spans="1:16" ht="16" x14ac:dyDescent="0.2">
      <c r="A9" s="3" t="s">
        <v>9</v>
      </c>
      <c r="B9" t="s">
        <v>9</v>
      </c>
      <c r="C9">
        <v>0</v>
      </c>
      <c r="D9" t="s">
        <v>32</v>
      </c>
      <c r="E9" t="s">
        <v>11</v>
      </c>
      <c r="F9" t="s">
        <v>33</v>
      </c>
      <c r="P9" s="2"/>
    </row>
    <row r="10" spans="1:16" ht="16" x14ac:dyDescent="0.2">
      <c r="A10" s="3" t="s">
        <v>9</v>
      </c>
      <c r="B10" t="s">
        <v>9</v>
      </c>
      <c r="C10">
        <v>0</v>
      </c>
      <c r="D10" t="s">
        <v>34</v>
      </c>
      <c r="E10" t="s">
        <v>11</v>
      </c>
      <c r="F10" t="s">
        <v>35</v>
      </c>
    </row>
    <row r="11" spans="1:16" x14ac:dyDescent="0.2">
      <c r="A11" s="2">
        <v>7.1965600000000003E-3</v>
      </c>
      <c r="B11">
        <f>0.05*A11</f>
        <v>3.5982800000000002E-4</v>
      </c>
      <c r="C11">
        <v>1</v>
      </c>
      <c r="D11" t="s">
        <v>36</v>
      </c>
      <c r="E11" t="s">
        <v>11</v>
      </c>
      <c r="F11" t="s">
        <v>37</v>
      </c>
      <c r="G11" t="s">
        <v>27</v>
      </c>
      <c r="H11" s="2">
        <v>2000</v>
      </c>
      <c r="I11" t="s">
        <v>28</v>
      </c>
    </row>
    <row r="12" spans="1:16" x14ac:dyDescent="0.2">
      <c r="A12" s="2">
        <v>4.2745779999999997E-2</v>
      </c>
      <c r="B12">
        <f t="shared" ref="B12:B13" si="0">0.05*A12</f>
        <v>2.1372890000000001E-3</v>
      </c>
      <c r="C12">
        <v>1</v>
      </c>
      <c r="D12" t="s">
        <v>38</v>
      </c>
      <c r="E12" t="s">
        <v>11</v>
      </c>
      <c r="F12" t="s">
        <v>39</v>
      </c>
      <c r="G12" t="s">
        <v>27</v>
      </c>
      <c r="H12" s="2">
        <v>2000</v>
      </c>
      <c r="I12" t="s">
        <v>28</v>
      </c>
    </row>
    <row r="13" spans="1:16" x14ac:dyDescent="0.2">
      <c r="A13" s="4">
        <f>0.009342282</f>
        <v>9.3422820000000004E-3</v>
      </c>
      <c r="B13">
        <f t="shared" si="0"/>
        <v>4.6711410000000006E-4</v>
      </c>
      <c r="C13">
        <v>1</v>
      </c>
      <c r="D13" t="s">
        <v>40</v>
      </c>
      <c r="E13" t="s">
        <v>11</v>
      </c>
      <c r="F13" t="s">
        <v>41</v>
      </c>
      <c r="G13" t="s">
        <v>27</v>
      </c>
      <c r="H13" s="2">
        <v>2000</v>
      </c>
      <c r="I13" t="s">
        <v>28</v>
      </c>
    </row>
    <row r="14" spans="1:16" ht="16" x14ac:dyDescent="0.2">
      <c r="A14" s="3" t="s">
        <v>9</v>
      </c>
      <c r="B14" t="s">
        <v>9</v>
      </c>
      <c r="C14">
        <v>0</v>
      </c>
      <c r="D14" t="s">
        <v>42</v>
      </c>
      <c r="E14" t="s">
        <v>43</v>
      </c>
      <c r="F14" t="s">
        <v>44</v>
      </c>
    </row>
    <row r="15" spans="1:16" ht="16" x14ac:dyDescent="0.2">
      <c r="A15" s="3" t="s">
        <v>9</v>
      </c>
      <c r="B15" t="s">
        <v>9</v>
      </c>
      <c r="C15">
        <v>0</v>
      </c>
      <c r="D15" t="s">
        <v>45</v>
      </c>
      <c r="E15" t="s">
        <v>43</v>
      </c>
      <c r="F15" t="s">
        <v>46</v>
      </c>
    </row>
    <row r="16" spans="1:16" x14ac:dyDescent="0.2">
      <c r="A16" s="1">
        <v>12.5487647</v>
      </c>
      <c r="B16">
        <f>A16*0.5</f>
        <v>6.2743823499999998</v>
      </c>
      <c r="C16">
        <v>1</v>
      </c>
      <c r="D16" t="s">
        <v>47</v>
      </c>
      <c r="E16" t="s">
        <v>11</v>
      </c>
      <c r="F16" t="s">
        <v>48</v>
      </c>
      <c r="H16" s="2">
        <v>2000</v>
      </c>
      <c r="I16" t="s">
        <v>49</v>
      </c>
    </row>
    <row r="17" spans="1:9" x14ac:dyDescent="0.2">
      <c r="A17" s="1">
        <v>11.7035681</v>
      </c>
      <c r="B17">
        <f>A17*0.3</f>
        <v>3.5110704299999997</v>
      </c>
      <c r="C17">
        <v>1</v>
      </c>
      <c r="D17" t="s">
        <v>50</v>
      </c>
      <c r="E17" t="s">
        <v>11</v>
      </c>
      <c r="F17" t="s">
        <v>51</v>
      </c>
      <c r="H17" s="2">
        <v>2000</v>
      </c>
      <c r="I17" t="s">
        <v>49</v>
      </c>
    </row>
    <row r="18" spans="1:9" ht="16" x14ac:dyDescent="0.2">
      <c r="A18" s="3" t="s">
        <v>9</v>
      </c>
      <c r="B18" t="s">
        <v>9</v>
      </c>
      <c r="C18">
        <v>0</v>
      </c>
      <c r="D18" t="s">
        <v>52</v>
      </c>
      <c r="E18" t="s">
        <v>11</v>
      </c>
      <c r="F18" t="s">
        <v>53</v>
      </c>
    </row>
    <row r="19" spans="1:9" ht="16" x14ac:dyDescent="0.2">
      <c r="A19" s="3" t="s">
        <v>9</v>
      </c>
      <c r="B19" t="s">
        <v>9</v>
      </c>
      <c r="C19">
        <v>0</v>
      </c>
      <c r="D19" t="s">
        <v>54</v>
      </c>
      <c r="E19" t="s">
        <v>11</v>
      </c>
      <c r="F19" t="s">
        <v>55</v>
      </c>
    </row>
    <row r="20" spans="1:9" x14ac:dyDescent="0.2">
      <c r="A20" s="1">
        <v>44.033060300000002</v>
      </c>
      <c r="B20">
        <f>0.6*A20</f>
        <v>26.419836180000001</v>
      </c>
      <c r="C20">
        <v>1</v>
      </c>
      <c r="D20" t="s">
        <v>56</v>
      </c>
      <c r="E20" t="s">
        <v>11</v>
      </c>
      <c r="F20" t="s">
        <v>57</v>
      </c>
      <c r="I20" t="s">
        <v>58</v>
      </c>
    </row>
    <row r="21" spans="1:9" x14ac:dyDescent="0.2">
      <c r="A21" s="2">
        <v>0.49897856000000002</v>
      </c>
      <c r="B21">
        <f>0.2*A21</f>
        <v>9.9795712000000009E-2</v>
      </c>
      <c r="C21">
        <v>1</v>
      </c>
      <c r="D21" t="s">
        <v>59</v>
      </c>
      <c r="E21" t="s">
        <v>11</v>
      </c>
      <c r="F21" t="s">
        <v>60</v>
      </c>
      <c r="I21" t="s">
        <v>58</v>
      </c>
    </row>
    <row r="22" spans="1:9" x14ac:dyDescent="0.2">
      <c r="A22">
        <v>0.25004999999999999</v>
      </c>
      <c r="B22">
        <f>0.5*A22</f>
        <v>0.125025</v>
      </c>
      <c r="C22">
        <v>1</v>
      </c>
      <c r="D22" t="s">
        <v>61</v>
      </c>
      <c r="E22" t="s">
        <v>62</v>
      </c>
      <c r="F22" t="s">
        <v>63</v>
      </c>
      <c r="G22" t="s">
        <v>27</v>
      </c>
      <c r="H22" t="s">
        <v>64</v>
      </c>
      <c r="I22" t="s">
        <v>28</v>
      </c>
    </row>
    <row r="23" spans="1:9" x14ac:dyDescent="0.2">
      <c r="A23">
        <v>0.21199999999999999</v>
      </c>
      <c r="B23">
        <f>0.4*A23</f>
        <v>8.48E-2</v>
      </c>
      <c r="C23">
        <v>1</v>
      </c>
      <c r="D23" t="s">
        <v>65</v>
      </c>
      <c r="E23" t="s">
        <v>62</v>
      </c>
      <c r="F23" t="s">
        <v>66</v>
      </c>
      <c r="G23" t="s">
        <v>27</v>
      </c>
      <c r="H23" t="s">
        <v>64</v>
      </c>
      <c r="I23" t="s">
        <v>28</v>
      </c>
    </row>
    <row r="24" spans="1:9" x14ac:dyDescent="0.2">
      <c r="A24">
        <v>0.19505</v>
      </c>
      <c r="B24">
        <f>0.4*A24</f>
        <v>7.8020000000000006E-2</v>
      </c>
      <c r="C24">
        <v>1</v>
      </c>
      <c r="D24" t="s">
        <v>67</v>
      </c>
      <c r="E24" t="s">
        <v>62</v>
      </c>
      <c r="F24" t="s">
        <v>68</v>
      </c>
      <c r="G24" t="s">
        <v>27</v>
      </c>
      <c r="H24" t="s">
        <v>64</v>
      </c>
      <c r="I24" t="s">
        <v>28</v>
      </c>
    </row>
    <row r="25" spans="1:9" ht="16" x14ac:dyDescent="0.2">
      <c r="A25" s="3" t="s">
        <v>9</v>
      </c>
      <c r="B25" t="s">
        <v>9</v>
      </c>
      <c r="C25">
        <v>0</v>
      </c>
      <c r="D25" t="s">
        <v>69</v>
      </c>
      <c r="E25" t="s">
        <v>62</v>
      </c>
      <c r="F25" t="s">
        <v>70</v>
      </c>
    </row>
    <row r="26" spans="1:9" x14ac:dyDescent="0.2">
      <c r="A26" s="2">
        <v>2.2446495629999998</v>
      </c>
      <c r="B26">
        <f>0.2*A26</f>
        <v>0.44892991259999998</v>
      </c>
      <c r="C26">
        <v>1</v>
      </c>
      <c r="D26" t="s">
        <v>71</v>
      </c>
      <c r="E26" t="s">
        <v>11</v>
      </c>
      <c r="F26" t="s">
        <v>72</v>
      </c>
      <c r="I26" t="s">
        <v>73</v>
      </c>
    </row>
    <row r="27" spans="1:9" x14ac:dyDescent="0.2">
      <c r="A27">
        <v>0.105</v>
      </c>
      <c r="B27">
        <f t="shared" ref="B27:B31" si="1">0.6*A27</f>
        <v>6.3E-2</v>
      </c>
      <c r="C27">
        <v>1</v>
      </c>
      <c r="D27" t="s">
        <v>74</v>
      </c>
      <c r="E27" t="s">
        <v>62</v>
      </c>
      <c r="F27" t="s">
        <v>75</v>
      </c>
      <c r="G27" t="s">
        <v>27</v>
      </c>
      <c r="H27" t="s">
        <v>64</v>
      </c>
      <c r="I27" t="s">
        <v>28</v>
      </c>
    </row>
    <row r="28" spans="1:9" x14ac:dyDescent="0.2">
      <c r="A28">
        <v>0.23047500000000001</v>
      </c>
      <c r="B28">
        <f>0.4*A28</f>
        <v>9.2190000000000008E-2</v>
      </c>
      <c r="C28">
        <v>1</v>
      </c>
      <c r="D28" t="s">
        <v>76</v>
      </c>
      <c r="E28" t="s">
        <v>62</v>
      </c>
      <c r="F28" t="s">
        <v>77</v>
      </c>
      <c r="G28" t="s">
        <v>27</v>
      </c>
      <c r="H28" t="s">
        <v>64</v>
      </c>
      <c r="I28" t="s">
        <v>28</v>
      </c>
    </row>
    <row r="29" spans="1:9" x14ac:dyDescent="0.2">
      <c r="A29">
        <v>0.33511000000000002</v>
      </c>
      <c r="B29">
        <f>0.4*A29</f>
        <v>0.13404400000000002</v>
      </c>
      <c r="C29">
        <v>1</v>
      </c>
      <c r="D29" t="s">
        <v>78</v>
      </c>
      <c r="E29" t="s">
        <v>62</v>
      </c>
      <c r="F29" t="s">
        <v>79</v>
      </c>
      <c r="G29" t="s">
        <v>27</v>
      </c>
      <c r="H29" t="s">
        <v>64</v>
      </c>
      <c r="I29" t="s">
        <v>28</v>
      </c>
    </row>
    <row r="30" spans="1:9" x14ac:dyDescent="0.2">
      <c r="A30" s="2">
        <v>2.15162188</v>
      </c>
      <c r="B30">
        <f>0.2*A30</f>
        <v>0.43032437600000001</v>
      </c>
      <c r="C30">
        <v>1</v>
      </c>
      <c r="D30" t="s">
        <v>80</v>
      </c>
      <c r="E30" t="s">
        <v>11</v>
      </c>
      <c r="F30" t="s">
        <v>81</v>
      </c>
      <c r="I30" t="s">
        <v>28</v>
      </c>
    </row>
    <row r="31" spans="1:9" x14ac:dyDescent="0.2">
      <c r="A31">
        <v>4.9000000000000002E-2</v>
      </c>
      <c r="B31">
        <f t="shared" si="1"/>
        <v>2.9399999999999999E-2</v>
      </c>
      <c r="C31">
        <v>1</v>
      </c>
      <c r="D31" t="s">
        <v>82</v>
      </c>
      <c r="E31" t="s">
        <v>62</v>
      </c>
      <c r="F31" t="s">
        <v>83</v>
      </c>
      <c r="H31" t="s">
        <v>64</v>
      </c>
      <c r="I31" t="s">
        <v>28</v>
      </c>
    </row>
    <row r="32" spans="1:9" x14ac:dyDescent="0.2">
      <c r="A32">
        <v>5.4699999999999999E-2</v>
      </c>
      <c r="B32">
        <f>0.4*A33</f>
        <v>0.13768</v>
      </c>
      <c r="C32">
        <v>1</v>
      </c>
      <c r="D32" t="s">
        <v>84</v>
      </c>
      <c r="E32" t="s">
        <v>62</v>
      </c>
      <c r="F32" t="s">
        <v>85</v>
      </c>
      <c r="H32" t="s">
        <v>64</v>
      </c>
      <c r="I32" t="s">
        <v>28</v>
      </c>
    </row>
    <row r="33" spans="1:9" x14ac:dyDescent="0.2">
      <c r="A33">
        <v>0.34420000000000001</v>
      </c>
      <c r="B33">
        <f t="shared" ref="B33" si="2">0.05*A34</f>
        <v>2.7844400000000005E-2</v>
      </c>
      <c r="C33">
        <v>1</v>
      </c>
      <c r="D33" t="s">
        <v>86</v>
      </c>
      <c r="E33" t="s">
        <v>62</v>
      </c>
      <c r="F33" t="s">
        <v>87</v>
      </c>
      <c r="H33" t="s">
        <v>64</v>
      </c>
      <c r="I33" t="s">
        <v>28</v>
      </c>
    </row>
    <row r="34" spans="1:9" x14ac:dyDescent="0.2">
      <c r="A34">
        <v>0.55688800000000005</v>
      </c>
      <c r="B34">
        <f>0.03*A35</f>
        <v>1.4010479999999999E-2</v>
      </c>
      <c r="C34">
        <v>1</v>
      </c>
      <c r="D34" t="s">
        <v>88</v>
      </c>
      <c r="E34" t="s">
        <v>11</v>
      </c>
      <c r="F34" t="s">
        <v>89</v>
      </c>
      <c r="G34" t="s">
        <v>90</v>
      </c>
      <c r="H34" t="s">
        <v>91</v>
      </c>
      <c r="I34" t="s">
        <v>212</v>
      </c>
    </row>
    <row r="35" spans="1:9" x14ac:dyDescent="0.2">
      <c r="A35" s="5">
        <v>0.46701599999999999</v>
      </c>
      <c r="B35">
        <f>0.05*A36</f>
        <v>6.7092000000000002E-3</v>
      </c>
      <c r="C35">
        <v>1</v>
      </c>
      <c r="D35" t="s">
        <v>92</v>
      </c>
      <c r="E35" t="s">
        <v>11</v>
      </c>
      <c r="F35" t="s">
        <v>93</v>
      </c>
      <c r="G35" t="s">
        <v>90</v>
      </c>
      <c r="H35" t="s">
        <v>91</v>
      </c>
      <c r="I35" t="s">
        <v>212</v>
      </c>
    </row>
    <row r="36" spans="1:9" x14ac:dyDescent="0.2">
      <c r="A36">
        <v>0.134184</v>
      </c>
      <c r="B36">
        <f>0.2*A36</f>
        <v>2.6836800000000001E-2</v>
      </c>
      <c r="C36">
        <v>1</v>
      </c>
      <c r="D36" t="s">
        <v>94</v>
      </c>
      <c r="E36" t="s">
        <v>11</v>
      </c>
      <c r="F36" t="s">
        <v>95</v>
      </c>
      <c r="G36" t="s">
        <v>90</v>
      </c>
      <c r="H36" t="s">
        <v>91</v>
      </c>
      <c r="I36" t="s">
        <v>212</v>
      </c>
    </row>
    <row r="37" spans="1:9" x14ac:dyDescent="0.2">
      <c r="A37" s="6">
        <f>0.0006212673*0.503</f>
        <v>3.1249745190000002E-4</v>
      </c>
      <c r="B37" s="7">
        <f>0.2*A37</f>
        <v>6.2499490380000006E-5</v>
      </c>
      <c r="C37">
        <v>0</v>
      </c>
      <c r="D37" t="s">
        <v>96</v>
      </c>
      <c r="E37" t="s">
        <v>11</v>
      </c>
      <c r="F37" t="s">
        <v>97</v>
      </c>
      <c r="I37" t="s">
        <v>212</v>
      </c>
    </row>
    <row r="38" spans="1:9" x14ac:dyDescent="0.2">
      <c r="A38" s="6">
        <f>0.00003338656*1.006</f>
        <v>3.3586879359999998E-5</v>
      </c>
      <c r="B38" s="7">
        <f>0.2*A38</f>
        <v>6.717375872E-6</v>
      </c>
      <c r="C38">
        <v>0</v>
      </c>
      <c r="D38" t="s">
        <v>98</v>
      </c>
      <c r="E38" t="s">
        <v>11</v>
      </c>
      <c r="F38" t="s">
        <v>99</v>
      </c>
      <c r="I38" t="s">
        <v>212</v>
      </c>
    </row>
    <row r="39" spans="1:9" ht="16" x14ac:dyDescent="0.2">
      <c r="A39" s="3" t="s">
        <v>9</v>
      </c>
      <c r="B39" t="s">
        <v>9</v>
      </c>
      <c r="C39">
        <v>0</v>
      </c>
      <c r="D39" t="s">
        <v>100</v>
      </c>
      <c r="E39" t="s">
        <v>11</v>
      </c>
      <c r="F39" t="s">
        <v>101</v>
      </c>
    </row>
    <row r="40" spans="1:9" x14ac:dyDescent="0.2">
      <c r="A40">
        <v>8.5529999999999998E-3</v>
      </c>
      <c r="B40" t="s">
        <v>9</v>
      </c>
      <c r="C40">
        <v>1</v>
      </c>
      <c r="D40" t="s">
        <v>102</v>
      </c>
      <c r="E40" t="s">
        <v>11</v>
      </c>
      <c r="F40" t="s">
        <v>103</v>
      </c>
      <c r="G40" t="s">
        <v>104</v>
      </c>
      <c r="H40" t="s">
        <v>91</v>
      </c>
      <c r="I40" t="s">
        <v>212</v>
      </c>
    </row>
    <row r="41" spans="1:9" ht="16" x14ac:dyDescent="0.2">
      <c r="A41" s="3" t="s">
        <v>9</v>
      </c>
      <c r="B41" t="s">
        <v>9</v>
      </c>
      <c r="C41">
        <v>0</v>
      </c>
      <c r="D41" t="s">
        <v>105</v>
      </c>
      <c r="E41" t="s">
        <v>106</v>
      </c>
      <c r="F41" t="s">
        <v>107</v>
      </c>
    </row>
    <row r="42" spans="1:9" ht="16" x14ac:dyDescent="0.2">
      <c r="A42" s="3" t="s">
        <v>9</v>
      </c>
      <c r="B42" t="s">
        <v>9</v>
      </c>
      <c r="C42">
        <v>0</v>
      </c>
      <c r="D42" t="s">
        <v>108</v>
      </c>
      <c r="E42" t="s">
        <v>106</v>
      </c>
      <c r="F42" t="s">
        <v>109</v>
      </c>
    </row>
    <row r="43" spans="1:9" ht="16" x14ac:dyDescent="0.2">
      <c r="A43" s="3" t="s">
        <v>9</v>
      </c>
      <c r="B43" t="s">
        <v>9</v>
      </c>
      <c r="C43">
        <v>0</v>
      </c>
      <c r="D43" t="s">
        <v>110</v>
      </c>
      <c r="E43" t="s">
        <v>106</v>
      </c>
      <c r="F43" t="s">
        <v>111</v>
      </c>
    </row>
    <row r="44" spans="1:9" ht="16" x14ac:dyDescent="0.2">
      <c r="A44" s="3" t="s">
        <v>9</v>
      </c>
      <c r="B44" t="s">
        <v>9</v>
      </c>
      <c r="C44">
        <v>0</v>
      </c>
      <c r="D44" t="s">
        <v>112</v>
      </c>
      <c r="E44" t="s">
        <v>106</v>
      </c>
      <c r="F44" t="s">
        <v>113</v>
      </c>
    </row>
    <row r="45" spans="1:9" ht="16" x14ac:dyDescent="0.2">
      <c r="A45" s="3" t="s">
        <v>9</v>
      </c>
      <c r="B45">
        <v>4</v>
      </c>
      <c r="C45">
        <v>0</v>
      </c>
      <c r="D45" t="s">
        <v>114</v>
      </c>
      <c r="E45" t="s">
        <v>106</v>
      </c>
      <c r="F45" t="s">
        <v>115</v>
      </c>
    </row>
    <row r="46" spans="1:9" x14ac:dyDescent="0.2">
      <c r="A46">
        <v>10</v>
      </c>
      <c r="B46">
        <v>1.1255999999999999</v>
      </c>
      <c r="C46">
        <v>1</v>
      </c>
      <c r="D46" t="s">
        <v>116</v>
      </c>
      <c r="E46" t="s">
        <v>106</v>
      </c>
      <c r="F46" t="s">
        <v>117</v>
      </c>
      <c r="G46" t="s">
        <v>118</v>
      </c>
      <c r="H46">
        <v>1997</v>
      </c>
      <c r="I46" t="s">
        <v>119</v>
      </c>
    </row>
    <row r="47" spans="1:9" x14ac:dyDescent="0.2">
      <c r="A47">
        <v>2.8140000000000001</v>
      </c>
      <c r="B47">
        <v>1.6</v>
      </c>
      <c r="C47">
        <v>1</v>
      </c>
      <c r="D47" t="s">
        <v>120</v>
      </c>
      <c r="E47" t="s">
        <v>106</v>
      </c>
      <c r="F47" t="s">
        <v>121</v>
      </c>
      <c r="G47" t="s">
        <v>118</v>
      </c>
      <c r="H47">
        <v>1997</v>
      </c>
      <c r="I47" t="s">
        <v>119</v>
      </c>
    </row>
    <row r="48" spans="1:9" x14ac:dyDescent="0.2">
      <c r="A48">
        <v>4</v>
      </c>
      <c r="B48">
        <v>1.6</v>
      </c>
      <c r="C48">
        <v>1</v>
      </c>
      <c r="D48" t="s">
        <v>122</v>
      </c>
      <c r="E48" t="s">
        <v>106</v>
      </c>
      <c r="F48" t="s">
        <v>123</v>
      </c>
      <c r="G48" t="s">
        <v>124</v>
      </c>
      <c r="H48" t="s">
        <v>125</v>
      </c>
      <c r="I48" t="s">
        <v>126</v>
      </c>
    </row>
    <row r="49" spans="1:9" x14ac:dyDescent="0.2">
      <c r="A49">
        <v>4</v>
      </c>
      <c r="B49">
        <v>0.25612000000000001</v>
      </c>
      <c r="C49">
        <v>1</v>
      </c>
      <c r="D49" t="s">
        <v>127</v>
      </c>
      <c r="E49" t="s">
        <v>106</v>
      </c>
      <c r="F49" t="s">
        <v>128</v>
      </c>
      <c r="G49" t="s">
        <v>124</v>
      </c>
      <c r="H49" t="s">
        <v>125</v>
      </c>
      <c r="I49" t="s">
        <v>126</v>
      </c>
    </row>
    <row r="50" spans="1:9" x14ac:dyDescent="0.2">
      <c r="A50">
        <v>0.64029999999999998</v>
      </c>
      <c r="B50">
        <v>0.41976000000000002</v>
      </c>
      <c r="C50">
        <v>1</v>
      </c>
      <c r="D50" t="s">
        <v>129</v>
      </c>
      <c r="E50" t="s">
        <v>106</v>
      </c>
      <c r="F50" t="s">
        <v>130</v>
      </c>
      <c r="G50" t="s">
        <v>118</v>
      </c>
      <c r="H50">
        <v>1997</v>
      </c>
      <c r="I50" t="s">
        <v>119</v>
      </c>
    </row>
    <row r="51" spans="1:9" x14ac:dyDescent="0.2">
      <c r="A51">
        <v>1.0494000000000001</v>
      </c>
      <c r="B51">
        <v>0.24</v>
      </c>
      <c r="C51">
        <v>1</v>
      </c>
      <c r="D51" t="s">
        <v>131</v>
      </c>
      <c r="E51" t="s">
        <v>106</v>
      </c>
      <c r="F51" t="s">
        <v>132</v>
      </c>
      <c r="G51" t="s">
        <v>118</v>
      </c>
      <c r="H51">
        <v>1997</v>
      </c>
      <c r="I51" t="s">
        <v>119</v>
      </c>
    </row>
    <row r="52" spans="1:9" x14ac:dyDescent="0.2">
      <c r="A52">
        <v>0.6</v>
      </c>
      <c r="B52">
        <v>0.4</v>
      </c>
      <c r="C52">
        <v>1</v>
      </c>
      <c r="D52" t="s">
        <v>133</v>
      </c>
      <c r="E52" t="s">
        <v>106</v>
      </c>
      <c r="F52" t="s">
        <v>134</v>
      </c>
      <c r="G52" t="s">
        <v>118</v>
      </c>
      <c r="H52">
        <v>1997</v>
      </c>
      <c r="I52" t="s">
        <v>119</v>
      </c>
    </row>
    <row r="53" spans="1:9" x14ac:dyDescent="0.2">
      <c r="A53">
        <v>1</v>
      </c>
      <c r="B53">
        <v>2.8000000000000001E-2</v>
      </c>
      <c r="C53">
        <v>1</v>
      </c>
      <c r="D53" t="s">
        <v>135</v>
      </c>
      <c r="E53" t="s">
        <v>106</v>
      </c>
      <c r="F53" t="s">
        <v>136</v>
      </c>
      <c r="G53" t="s">
        <v>118</v>
      </c>
      <c r="H53">
        <v>1997</v>
      </c>
      <c r="I53" t="s">
        <v>119</v>
      </c>
    </row>
    <row r="54" spans="1:9" x14ac:dyDescent="0.2">
      <c r="A54">
        <v>7.0000000000000007E-2</v>
      </c>
      <c r="B54">
        <v>1.6E-2</v>
      </c>
      <c r="C54">
        <v>1</v>
      </c>
      <c r="D54" t="s">
        <v>137</v>
      </c>
      <c r="E54" t="s">
        <v>106</v>
      </c>
      <c r="F54" t="s">
        <v>138</v>
      </c>
      <c r="G54" t="s">
        <v>118</v>
      </c>
      <c r="H54">
        <v>1997</v>
      </c>
      <c r="I54" t="s">
        <v>119</v>
      </c>
    </row>
    <row r="55" spans="1:9" x14ac:dyDescent="0.2">
      <c r="A55">
        <v>0.04</v>
      </c>
      <c r="B55" s="1">
        <f>A56*0.1</f>
        <v>3.9000000000000007E-2</v>
      </c>
      <c r="C55">
        <v>1</v>
      </c>
      <c r="D55" t="s">
        <v>139</v>
      </c>
      <c r="E55" t="s">
        <v>106</v>
      </c>
      <c r="F55" t="s">
        <v>140</v>
      </c>
      <c r="G55" t="s">
        <v>118</v>
      </c>
      <c r="H55">
        <v>1997</v>
      </c>
      <c r="I55" t="s">
        <v>119</v>
      </c>
    </row>
    <row r="56" spans="1:9" x14ac:dyDescent="0.2">
      <c r="A56" s="1">
        <v>0.39</v>
      </c>
      <c r="B56" s="1">
        <v>0.1</v>
      </c>
      <c r="C56" s="1">
        <v>1</v>
      </c>
      <c r="D56" t="s">
        <v>141</v>
      </c>
      <c r="E56" t="s">
        <v>62</v>
      </c>
      <c r="F56" t="s">
        <v>142</v>
      </c>
      <c r="G56" t="s">
        <v>124</v>
      </c>
      <c r="H56">
        <v>2010</v>
      </c>
      <c r="I56" t="s">
        <v>143</v>
      </c>
    </row>
    <row r="57" spans="1:9" x14ac:dyDescent="0.2">
      <c r="A57" s="1">
        <v>24.5</v>
      </c>
      <c r="B57" t="s">
        <v>9</v>
      </c>
      <c r="C57" s="1">
        <v>1</v>
      </c>
      <c r="D57" t="s">
        <v>144</v>
      </c>
      <c r="E57" t="s">
        <v>62</v>
      </c>
      <c r="F57" t="s">
        <v>145</v>
      </c>
    </row>
    <row r="58" spans="1:9" ht="16" x14ac:dyDescent="0.2">
      <c r="A58" s="3" t="s">
        <v>9</v>
      </c>
      <c r="B58" t="s">
        <v>9</v>
      </c>
      <c r="C58">
        <v>0</v>
      </c>
      <c r="D58" t="s">
        <v>146</v>
      </c>
      <c r="E58" t="s">
        <v>11</v>
      </c>
      <c r="F58" t="s">
        <v>147</v>
      </c>
    </row>
    <row r="59" spans="1:9" ht="16" x14ac:dyDescent="0.2">
      <c r="A59" s="3" t="s">
        <v>9</v>
      </c>
      <c r="B59" t="s">
        <v>9</v>
      </c>
      <c r="C59">
        <v>0</v>
      </c>
      <c r="D59" t="s">
        <v>148</v>
      </c>
      <c r="E59" t="s">
        <v>62</v>
      </c>
      <c r="F59" t="s">
        <v>149</v>
      </c>
    </row>
    <row r="60" spans="1:9" ht="16" x14ac:dyDescent="0.2">
      <c r="A60" s="3" t="s">
        <v>9</v>
      </c>
      <c r="B60" t="s">
        <v>9</v>
      </c>
      <c r="C60">
        <v>0</v>
      </c>
      <c r="D60" t="s">
        <v>150</v>
      </c>
      <c r="E60" t="s">
        <v>43</v>
      </c>
      <c r="F60" t="s">
        <v>151</v>
      </c>
    </row>
    <row r="61" spans="1:9" ht="16" x14ac:dyDescent="0.2">
      <c r="A61" s="3" t="s">
        <v>9</v>
      </c>
      <c r="B61" t="s">
        <v>9</v>
      </c>
      <c r="C61">
        <v>0</v>
      </c>
      <c r="D61" t="s">
        <v>152</v>
      </c>
      <c r="E61" t="s">
        <v>43</v>
      </c>
      <c r="F61" t="s">
        <v>153</v>
      </c>
    </row>
    <row r="62" spans="1:9" ht="16" x14ac:dyDescent="0.2">
      <c r="A62" s="3" t="s">
        <v>9</v>
      </c>
      <c r="B62" t="s">
        <v>9</v>
      </c>
      <c r="C62">
        <v>0</v>
      </c>
      <c r="D62" t="s">
        <v>154</v>
      </c>
      <c r="E62" t="s">
        <v>43</v>
      </c>
      <c r="F62" t="s">
        <v>155</v>
      </c>
    </row>
    <row r="63" spans="1:9" ht="16" x14ac:dyDescent="0.2">
      <c r="A63" s="3" t="s">
        <v>9</v>
      </c>
      <c r="B63" t="s">
        <v>9</v>
      </c>
      <c r="C63">
        <v>0</v>
      </c>
      <c r="D63" t="s">
        <v>156</v>
      </c>
      <c r="E63" t="s">
        <v>43</v>
      </c>
      <c r="F63" t="s">
        <v>157</v>
      </c>
    </row>
    <row r="64" spans="1:9" ht="16" x14ac:dyDescent="0.2">
      <c r="A64" s="3" t="s">
        <v>9</v>
      </c>
      <c r="B64" t="s">
        <v>9</v>
      </c>
      <c r="C64">
        <v>0</v>
      </c>
      <c r="D64" t="s">
        <v>158</v>
      </c>
      <c r="E64" t="s">
        <v>159</v>
      </c>
      <c r="F64" t="s">
        <v>160</v>
      </c>
    </row>
    <row r="65" spans="1:9" ht="16" x14ac:dyDescent="0.2">
      <c r="A65" s="3" t="s">
        <v>9</v>
      </c>
      <c r="B65">
        <v>1</v>
      </c>
      <c r="C65">
        <v>0</v>
      </c>
      <c r="D65" t="s">
        <v>161</v>
      </c>
      <c r="E65" t="s">
        <v>159</v>
      </c>
      <c r="F65" t="s">
        <v>162</v>
      </c>
    </row>
    <row r="66" spans="1:9" x14ac:dyDescent="0.2">
      <c r="A66" s="3">
        <v>10</v>
      </c>
      <c r="B66">
        <v>3</v>
      </c>
      <c r="C66">
        <v>0</v>
      </c>
      <c r="D66" t="s">
        <v>163</v>
      </c>
      <c r="E66" t="s">
        <v>43</v>
      </c>
      <c r="F66" t="s">
        <v>164</v>
      </c>
      <c r="G66" t="s">
        <v>211</v>
      </c>
      <c r="H66">
        <v>2020</v>
      </c>
      <c r="I66" t="s">
        <v>210</v>
      </c>
    </row>
    <row r="67" spans="1:9" x14ac:dyDescent="0.2">
      <c r="A67" s="3">
        <v>3</v>
      </c>
      <c r="B67">
        <v>1</v>
      </c>
      <c r="C67">
        <v>0</v>
      </c>
      <c r="D67" t="s">
        <v>165</v>
      </c>
      <c r="E67" t="s">
        <v>43</v>
      </c>
      <c r="F67" t="s">
        <v>166</v>
      </c>
      <c r="G67" t="s">
        <v>211</v>
      </c>
      <c r="H67">
        <v>2020</v>
      </c>
      <c r="I67" t="s">
        <v>210</v>
      </c>
    </row>
    <row r="68" spans="1:9" x14ac:dyDescent="0.2">
      <c r="A68" s="3">
        <v>11</v>
      </c>
      <c r="B68">
        <v>2</v>
      </c>
      <c r="C68">
        <v>0</v>
      </c>
      <c r="D68" t="s">
        <v>167</v>
      </c>
      <c r="E68" t="s">
        <v>43</v>
      </c>
      <c r="F68" t="s">
        <v>168</v>
      </c>
      <c r="G68" t="s">
        <v>211</v>
      </c>
      <c r="H68">
        <v>2020</v>
      </c>
      <c r="I68" t="s">
        <v>210</v>
      </c>
    </row>
    <row r="69" spans="1:9" x14ac:dyDescent="0.2">
      <c r="A69" s="3">
        <v>11</v>
      </c>
      <c r="B69" t="s">
        <v>9</v>
      </c>
      <c r="C69">
        <v>0</v>
      </c>
      <c r="D69" t="s">
        <v>169</v>
      </c>
      <c r="E69" t="s">
        <v>43</v>
      </c>
      <c r="F69" t="s">
        <v>170</v>
      </c>
      <c r="G69" t="s">
        <v>211</v>
      </c>
      <c r="H69">
        <v>2020</v>
      </c>
      <c r="I69" t="s">
        <v>210</v>
      </c>
    </row>
    <row r="70" spans="1:9" ht="16" x14ac:dyDescent="0.2">
      <c r="A70" s="3" t="s">
        <v>9</v>
      </c>
      <c r="B70" t="s">
        <v>9</v>
      </c>
      <c r="C70">
        <v>0</v>
      </c>
      <c r="D70" t="s">
        <v>171</v>
      </c>
      <c r="E70" t="s">
        <v>43</v>
      </c>
      <c r="F70" t="s">
        <v>172</v>
      </c>
    </row>
    <row r="71" spans="1:9" ht="16" x14ac:dyDescent="0.2">
      <c r="A71" s="3" t="s">
        <v>9</v>
      </c>
      <c r="B71" t="s">
        <v>9</v>
      </c>
      <c r="C71">
        <v>0</v>
      </c>
      <c r="D71" t="s">
        <v>173</v>
      </c>
      <c r="E71" t="s">
        <v>43</v>
      </c>
      <c r="F71" t="s">
        <v>174</v>
      </c>
    </row>
    <row r="72" spans="1:9" ht="16" x14ac:dyDescent="0.2">
      <c r="A72" s="3" t="s">
        <v>9</v>
      </c>
      <c r="B72" t="s">
        <v>9</v>
      </c>
      <c r="C72">
        <v>0</v>
      </c>
      <c r="D72" t="s">
        <v>175</v>
      </c>
      <c r="E72" t="s">
        <v>43</v>
      </c>
      <c r="F72" t="s">
        <v>176</v>
      </c>
    </row>
    <row r="73" spans="1:9" ht="16" x14ac:dyDescent="0.2">
      <c r="A73" s="3" t="s">
        <v>9</v>
      </c>
      <c r="B73" t="s">
        <v>9</v>
      </c>
      <c r="C73">
        <v>0</v>
      </c>
      <c r="D73" t="s">
        <v>177</v>
      </c>
      <c r="E73" t="s">
        <v>43</v>
      </c>
      <c r="F73" t="s">
        <v>178</v>
      </c>
    </row>
    <row r="74" spans="1:9" ht="16" x14ac:dyDescent="0.2">
      <c r="A74" s="3" t="s">
        <v>9</v>
      </c>
      <c r="B74" t="s">
        <v>9</v>
      </c>
      <c r="C74">
        <v>0</v>
      </c>
      <c r="D74" t="s">
        <v>179</v>
      </c>
      <c r="E74" t="s">
        <v>62</v>
      </c>
      <c r="F74" t="s">
        <v>180</v>
      </c>
    </row>
    <row r="75" spans="1:9" ht="16" x14ac:dyDescent="0.2">
      <c r="A75" s="3" t="s">
        <v>9</v>
      </c>
      <c r="B75" t="s">
        <v>9</v>
      </c>
      <c r="C75">
        <v>0</v>
      </c>
      <c r="D75" t="s">
        <v>181</v>
      </c>
      <c r="E75" t="s">
        <v>62</v>
      </c>
      <c r="F75" t="s">
        <v>182</v>
      </c>
    </row>
    <row r="76" spans="1:9" ht="16" x14ac:dyDescent="0.2">
      <c r="A76" s="3" t="s">
        <v>9</v>
      </c>
      <c r="B76" t="s">
        <v>9</v>
      </c>
      <c r="C76">
        <v>0</v>
      </c>
      <c r="D76" t="s">
        <v>183</v>
      </c>
      <c r="E76" t="s">
        <v>62</v>
      </c>
      <c r="F76" t="s">
        <v>184</v>
      </c>
    </row>
    <row r="77" spans="1:9" ht="16" x14ac:dyDescent="0.2">
      <c r="A77" s="3" t="s">
        <v>9</v>
      </c>
      <c r="B77" t="s">
        <v>9</v>
      </c>
      <c r="C77">
        <v>0</v>
      </c>
      <c r="D77" t="s">
        <v>185</v>
      </c>
      <c r="E77" t="s">
        <v>62</v>
      </c>
      <c r="F77" t="s">
        <v>186</v>
      </c>
    </row>
    <row r="78" spans="1:9" ht="16" x14ac:dyDescent="0.2">
      <c r="A78" s="3" t="s">
        <v>9</v>
      </c>
      <c r="B78" t="s">
        <v>9</v>
      </c>
      <c r="C78">
        <v>0</v>
      </c>
      <c r="D78" t="s">
        <v>187</v>
      </c>
      <c r="E78" t="s">
        <v>62</v>
      </c>
      <c r="F78" t="s">
        <v>188</v>
      </c>
    </row>
    <row r="79" spans="1:9" ht="16" x14ac:dyDescent="0.2">
      <c r="A79" s="3" t="s">
        <v>9</v>
      </c>
      <c r="B79" t="s">
        <v>9</v>
      </c>
      <c r="C79">
        <v>0</v>
      </c>
      <c r="D79" t="s">
        <v>189</v>
      </c>
      <c r="E79" t="s">
        <v>62</v>
      </c>
      <c r="F79" t="s">
        <v>190</v>
      </c>
    </row>
    <row r="80" spans="1:9" ht="16" x14ac:dyDescent="0.2">
      <c r="A80" s="3" t="s">
        <v>9</v>
      </c>
      <c r="B80">
        <v>2.7371579999999999E-5</v>
      </c>
      <c r="C80">
        <v>0</v>
      </c>
      <c r="D80" t="s">
        <v>191</v>
      </c>
      <c r="E80" t="s">
        <v>62</v>
      </c>
      <c r="F80" t="s">
        <v>192</v>
      </c>
    </row>
    <row r="81" spans="1:9" x14ac:dyDescent="0.2">
      <c r="A81">
        <v>7.1958629999999994E-5</v>
      </c>
      <c r="B81">
        <v>4.6325120000000003E-5</v>
      </c>
      <c r="C81">
        <v>1</v>
      </c>
      <c r="D81" t="s">
        <v>193</v>
      </c>
      <c r="E81" t="s">
        <v>11</v>
      </c>
      <c r="F81" t="s">
        <v>194</v>
      </c>
      <c r="G81" t="s">
        <v>195</v>
      </c>
      <c r="H81" t="s">
        <v>196</v>
      </c>
      <c r="I81" t="s">
        <v>197</v>
      </c>
    </row>
    <row r="82" spans="1:9" x14ac:dyDescent="0.2">
      <c r="A82">
        <v>3.9250249999999998E-4</v>
      </c>
      <c r="B82">
        <v>3.9272120000000001E-5</v>
      </c>
      <c r="C82">
        <v>1</v>
      </c>
      <c r="D82" t="s">
        <v>198</v>
      </c>
      <c r="E82" t="s">
        <v>11</v>
      </c>
      <c r="F82" t="s">
        <v>199</v>
      </c>
      <c r="G82" t="s">
        <v>200</v>
      </c>
      <c r="H82" t="s">
        <v>196</v>
      </c>
      <c r="I82" t="s">
        <v>201</v>
      </c>
    </row>
    <row r="83" spans="1:9" x14ac:dyDescent="0.2">
      <c r="A83">
        <v>3.9272100000000001E-4</v>
      </c>
      <c r="B83">
        <v>0.05</v>
      </c>
      <c r="C83">
        <v>1</v>
      </c>
      <c r="D83" t="s">
        <v>202</v>
      </c>
      <c r="E83" t="s">
        <v>11</v>
      </c>
      <c r="F83" t="s">
        <v>203</v>
      </c>
      <c r="G83" t="s">
        <v>200</v>
      </c>
      <c r="H83" t="s">
        <v>196</v>
      </c>
      <c r="I83" t="s">
        <v>201</v>
      </c>
    </row>
    <row r="84" spans="1:9" x14ac:dyDescent="0.2">
      <c r="A84">
        <v>0.15</v>
      </c>
      <c r="B84">
        <v>1.915144E-4</v>
      </c>
      <c r="C84">
        <v>1</v>
      </c>
      <c r="D84" t="s">
        <v>204</v>
      </c>
      <c r="E84" t="s">
        <v>62</v>
      </c>
      <c r="F84" t="s">
        <v>205</v>
      </c>
      <c r="G84" t="s">
        <v>206</v>
      </c>
      <c r="H84" t="s">
        <v>125</v>
      </c>
      <c r="I84" t="s">
        <v>207</v>
      </c>
    </row>
    <row r="85" spans="1:9" x14ac:dyDescent="0.2">
      <c r="A85">
        <v>9.5757199999999996E-4</v>
      </c>
      <c r="C85">
        <v>1</v>
      </c>
      <c r="D85" t="s">
        <v>208</v>
      </c>
      <c r="E85" t="s">
        <v>11</v>
      </c>
      <c r="F85" t="s">
        <v>209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annual_observed_NORWEGIAN_SEA_2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Tanguy Genthon</dc:creator>
  <cp:keywords/>
  <dc:description/>
  <cp:lastModifiedBy>Genthon, Tanguy</cp:lastModifiedBy>
  <cp:revision/>
  <dcterms:created xsi:type="dcterms:W3CDTF">2024-02-19T08:26:53Z</dcterms:created>
  <dcterms:modified xsi:type="dcterms:W3CDTF">2025-01-14T15:25:42Z</dcterms:modified>
  <cp:category/>
  <cp:contentStatus/>
</cp:coreProperties>
</file>