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codeName="ThisWorkbook" hidePivotFieldList="1" defaultThemeVersion="124226"/>
  <xr:revisionPtr revIDLastSave="0" documentId="13_ncr:1_{24F5A9A3-C5E7-4B14-B63F-A541A4D44263}" xr6:coauthVersionLast="43" xr6:coauthVersionMax="43" xr10:uidLastSave="{00000000-0000-0000-0000-000000000000}"/>
  <bookViews>
    <workbookView xWindow="-120" yWindow="-120" windowWidth="20730" windowHeight="11160" tabRatio="565" firstSheet="1" activeTab="1" xr2:uid="{00000000-000D-0000-FFFF-FFFF00000000}"/>
  </bookViews>
  <sheets>
    <sheet name="SUMMARY" sheetId="28" state="hidden" r:id="rId1"/>
    <sheet name="开发项目" sheetId="32" r:id="rId2"/>
    <sheet name="OA主数据同步" sheetId="33" r:id="rId3"/>
    <sheet name="开发项验收" sheetId="31" r:id="rId4"/>
    <sheet name="4.07会议纪要" sheetId="13" state="hidden" r:id="rId5"/>
    <sheet name="开发项进度图例" sheetId="23" r:id="rId6"/>
    <sheet name="总体进度" sheetId="8" state="hidden" r:id="rId7"/>
    <sheet name="Sheet1" sheetId="30" state="hidden" r:id="rId8"/>
    <sheet name="ELE" sheetId="29" state="hidden" r:id="rId9"/>
  </sheets>
  <definedNames>
    <definedName name="_xlnm._FilterDatabase" localSheetId="1" hidden="1">开发项目!$A$1:$AE$38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32" l="1"/>
  <c r="B36" i="32" l="1"/>
  <c r="B39" i="32" l="1"/>
  <c r="B32" i="32" l="1"/>
  <c r="B33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4" i="32"/>
  <c r="B35" i="32"/>
  <c r="B37" i="32"/>
  <c r="B38" i="32"/>
  <c r="B2" i="32" l="1"/>
  <c r="I7" i="28" l="1"/>
  <c r="B28" i="29"/>
  <c r="B27" i="29"/>
  <c r="D2" i="28" s="1"/>
  <c r="D24" i="8"/>
  <c r="D23" i="8"/>
  <c r="D22" i="8" s="1"/>
  <c r="D21" i="8"/>
  <c r="F20" i="8"/>
  <c r="D20" i="8"/>
  <c r="F19" i="8"/>
  <c r="D19" i="8"/>
  <c r="F18" i="8"/>
  <c r="D18" i="8"/>
  <c r="D17" i="8"/>
  <c r="D16" i="8"/>
  <c r="D15" i="8"/>
  <c r="D14" i="8" s="1"/>
  <c r="D12" i="8"/>
  <c r="D11" i="8"/>
  <c r="D10" i="8" s="1"/>
  <c r="D9" i="8"/>
  <c r="F8" i="8"/>
  <c r="D8" i="8"/>
  <c r="F7" i="8"/>
  <c r="D7" i="8"/>
  <c r="D6" i="8"/>
  <c r="D5" i="8"/>
  <c r="D4" i="8"/>
  <c r="D3" i="8" s="1"/>
  <c r="H2" i="8"/>
  <c r="E8" i="8" s="1"/>
  <c r="D11" i="28"/>
  <c r="D9" i="28"/>
  <c r="E8" i="28"/>
  <c r="D8" i="28"/>
  <c r="E7" i="28"/>
  <c r="I8" i="28" s="1"/>
  <c r="I6" i="28"/>
  <c r="E6" i="28"/>
  <c r="D6" i="28" s="1"/>
  <c r="I5" i="28"/>
  <c r="I4" i="28"/>
  <c r="D7" i="28" l="1"/>
  <c r="E20" i="8"/>
  <c r="E7" i="8"/>
  <c r="E19" i="8"/>
  <c r="E18" i="8"/>
</calcChain>
</file>

<file path=xl/sharedStrings.xml><?xml version="1.0" encoding="utf-8"?>
<sst xmlns="http://schemas.openxmlformats.org/spreadsheetml/2006/main" count="1142" uniqueCount="534">
  <si>
    <t>003</t>
  </si>
  <si>
    <t>004</t>
  </si>
  <si>
    <t>010</t>
  </si>
  <si>
    <t>PP</t>
  </si>
  <si>
    <t>MM</t>
    <phoneticPr fontId="3" type="noConversion"/>
  </si>
  <si>
    <t>027</t>
  </si>
  <si>
    <t>QM</t>
  </si>
  <si>
    <r>
      <rPr>
        <sz val="10"/>
        <color theme="1"/>
        <rFont val="微软雅黑"/>
        <family val="2"/>
        <charset val="134"/>
      </rPr>
      <t>表单</t>
    </r>
    <phoneticPr fontId="3" type="noConversion"/>
  </si>
  <si>
    <r>
      <rPr>
        <sz val="10"/>
        <color theme="1"/>
        <rFont val="微软雅黑"/>
        <family val="2"/>
        <charset val="134"/>
      </rPr>
      <t>功能</t>
    </r>
  </si>
  <si>
    <r>
      <rPr>
        <sz val="10"/>
        <color theme="1"/>
        <rFont val="微软雅黑"/>
        <family val="2"/>
        <charset val="134"/>
      </rPr>
      <t>报表</t>
    </r>
  </si>
  <si>
    <r>
      <rPr>
        <sz val="10"/>
        <color theme="1"/>
        <rFont val="微软雅黑"/>
        <family val="2"/>
        <charset val="134"/>
      </rPr>
      <t>增强</t>
    </r>
    <phoneticPr fontId="3" type="noConversion"/>
  </si>
  <si>
    <r>
      <rPr>
        <sz val="10"/>
        <color theme="1"/>
        <rFont val="微软雅黑"/>
        <family val="2"/>
        <charset val="134"/>
      </rPr>
      <t>报表开发：按</t>
    </r>
    <r>
      <rPr>
        <sz val="10"/>
        <color theme="1"/>
        <rFont val="Arial"/>
        <family val="2"/>
      </rPr>
      <t>BOM</t>
    </r>
    <r>
      <rPr>
        <sz val="10"/>
        <color theme="1"/>
        <rFont val="微软雅黑"/>
        <family val="2"/>
        <charset val="134"/>
      </rPr>
      <t>层次</t>
    </r>
    <r>
      <rPr>
        <sz val="10"/>
        <color theme="1"/>
        <rFont val="Arial"/>
        <family val="2"/>
      </rPr>
      <t>list</t>
    </r>
    <r>
      <rPr>
        <sz val="10"/>
        <color theme="1"/>
        <rFont val="微软雅黑"/>
        <family val="2"/>
        <charset val="134"/>
      </rPr>
      <t>所有物料的检验计划，得出</t>
    </r>
    <r>
      <rPr>
        <sz val="10"/>
        <color theme="1"/>
        <rFont val="Arial"/>
        <family val="2"/>
      </rPr>
      <t>Control Plan</t>
    </r>
  </si>
  <si>
    <t>FICO</t>
  </si>
  <si>
    <r>
      <rPr>
        <b/>
        <sz val="10"/>
        <color indexed="9"/>
        <rFont val="微软雅黑"/>
        <family val="2"/>
        <charset val="134"/>
      </rPr>
      <t>模块小组</t>
    </r>
    <phoneticPr fontId="3" type="noConversion"/>
  </si>
  <si>
    <r>
      <rPr>
        <b/>
        <sz val="10"/>
        <color indexed="9"/>
        <rFont val="微软雅黑"/>
        <family val="2"/>
        <charset val="134"/>
      </rPr>
      <t>条目
编号</t>
    </r>
    <phoneticPr fontId="3" type="noConversion"/>
  </si>
  <si>
    <r>
      <rPr>
        <b/>
        <sz val="10"/>
        <color indexed="9"/>
        <rFont val="微软雅黑"/>
        <family val="2"/>
        <charset val="134"/>
      </rPr>
      <t>类</t>
    </r>
    <r>
      <rPr>
        <b/>
        <sz val="10"/>
        <color indexed="9"/>
        <rFont val="Arial"/>
        <family val="2"/>
      </rPr>
      <t xml:space="preserve"> </t>
    </r>
    <r>
      <rPr>
        <b/>
        <sz val="10"/>
        <color indexed="9"/>
        <rFont val="微软雅黑"/>
        <family val="2"/>
        <charset val="134"/>
      </rPr>
      <t>型</t>
    </r>
    <phoneticPr fontId="3" type="noConversion"/>
  </si>
  <si>
    <r>
      <rPr>
        <b/>
        <sz val="10"/>
        <color indexed="9"/>
        <rFont val="微软雅黑"/>
        <family val="2"/>
        <charset val="134"/>
      </rPr>
      <t>开发说明（人天）</t>
    </r>
    <phoneticPr fontId="3" type="noConversion"/>
  </si>
  <si>
    <r>
      <rPr>
        <b/>
        <sz val="10"/>
        <color indexed="9"/>
        <rFont val="微软雅黑"/>
        <family val="2"/>
        <charset val="134"/>
      </rPr>
      <t>程序开发（人天）</t>
    </r>
    <phoneticPr fontId="3" type="noConversion"/>
  </si>
  <si>
    <r>
      <rPr>
        <b/>
        <sz val="10"/>
        <color indexed="9"/>
        <rFont val="微软雅黑"/>
        <family val="2"/>
        <charset val="134"/>
      </rPr>
      <t>功能测试（人天）</t>
    </r>
    <phoneticPr fontId="3" type="noConversion"/>
  </si>
  <si>
    <r>
      <rPr>
        <sz val="10"/>
        <color theme="1"/>
        <rFont val="微软雅黑"/>
        <family val="2"/>
        <charset val="134"/>
      </rPr>
      <t>功能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报表</t>
    </r>
    <phoneticPr fontId="3" type="noConversion"/>
  </si>
  <si>
    <t>HCM</t>
  </si>
  <si>
    <t>052</t>
  </si>
  <si>
    <t>053</t>
  </si>
  <si>
    <t>066</t>
  </si>
  <si>
    <t>068</t>
  </si>
  <si>
    <t>精计划排产</t>
    <phoneticPr fontId="3" type="noConversion"/>
  </si>
  <si>
    <t>物料处理通知单</t>
    <phoneticPr fontId="3" type="noConversion"/>
  </si>
  <si>
    <t>品质问题日报表</t>
    <phoneticPr fontId="3" type="noConversion"/>
  </si>
  <si>
    <t>利润表</t>
    <phoneticPr fontId="3" type="noConversion"/>
  </si>
  <si>
    <t>资产负债表</t>
    <phoneticPr fontId="3" type="noConversion"/>
  </si>
  <si>
    <t>合并资产负债表</t>
    <phoneticPr fontId="3" type="noConversion"/>
  </si>
  <si>
    <t>请假审批流程</t>
    <phoneticPr fontId="3" type="noConversion"/>
  </si>
  <si>
    <t>加班审批</t>
    <phoneticPr fontId="3" type="noConversion"/>
  </si>
  <si>
    <t>签卡审批</t>
    <phoneticPr fontId="3" type="noConversion"/>
  </si>
  <si>
    <t>员工排班与审核批准</t>
    <phoneticPr fontId="3" type="noConversion"/>
  </si>
  <si>
    <t>与刷卡机接口</t>
    <phoneticPr fontId="3" type="noConversion"/>
  </si>
  <si>
    <t>员工工时统计报表</t>
    <phoneticPr fontId="3" type="noConversion"/>
  </si>
  <si>
    <r>
      <t>VMI</t>
    </r>
    <r>
      <rPr>
        <sz val="10"/>
        <color theme="1"/>
        <rFont val="微软雅黑"/>
        <family val="2"/>
        <charset val="134"/>
      </rPr>
      <t>报表</t>
    </r>
    <phoneticPr fontId="3" type="noConversion"/>
  </si>
  <si>
    <t>现金流量表（间接法）</t>
    <phoneticPr fontId="3" type="noConversion"/>
  </si>
  <si>
    <t>合并利润表</t>
    <phoneticPr fontId="3" type="noConversion"/>
  </si>
  <si>
    <t>合并现金流量表（间接法）</t>
    <phoneticPr fontId="3" type="noConversion"/>
  </si>
  <si>
    <t>进项发票领、用、存登记簿</t>
    <phoneticPr fontId="3" type="noConversion"/>
  </si>
  <si>
    <t>功能</t>
    <phoneticPr fontId="2" type="noConversion"/>
  </si>
  <si>
    <t>MM</t>
    <phoneticPr fontId="2" type="noConversion"/>
  </si>
  <si>
    <t>022</t>
  </si>
  <si>
    <t>025</t>
  </si>
  <si>
    <t>067</t>
  </si>
  <si>
    <t>MM</t>
    <phoneticPr fontId="2" type="noConversion"/>
  </si>
  <si>
    <t>UK对Global下STO自动产生惠州STO &amp; PR转PO界面增强</t>
    <phoneticPr fontId="2" type="noConversion"/>
  </si>
  <si>
    <t>FICO</t>
    <phoneticPr fontId="2" type="noConversion"/>
  </si>
  <si>
    <t>固定资产盘点差异报表</t>
    <phoneticPr fontId="2" type="noConversion"/>
  </si>
  <si>
    <t>PP</t>
    <phoneticPr fontId="2" type="noConversion"/>
  </si>
  <si>
    <t>SD</t>
    <phoneticPr fontId="2" type="noConversion"/>
  </si>
  <si>
    <r>
      <rPr>
        <sz val="10"/>
        <color theme="1"/>
        <rFont val="微软雅黑"/>
        <family val="2"/>
        <charset val="134"/>
      </rPr>
      <t>装箱单</t>
    </r>
    <r>
      <rPr>
        <sz val="10"/>
        <color theme="1"/>
        <rFont val="Arial"/>
        <family val="2"/>
      </rPr>
      <t>-</t>
    </r>
    <r>
      <rPr>
        <strike/>
        <sz val="10"/>
        <color rgb="FFFF0000"/>
        <rFont val="微软雅黑"/>
        <family val="2"/>
        <charset val="134"/>
      </rPr>
      <t>开给美国</t>
    </r>
    <r>
      <rPr>
        <sz val="10"/>
        <color rgb="FFFF0000"/>
        <rFont val="微软雅黑"/>
        <family val="2"/>
        <charset val="134"/>
      </rPr>
      <t xml:space="preserve"> 公司間出口</t>
    </r>
  </si>
  <si>
    <r>
      <rPr>
        <sz val="10"/>
        <color theme="1"/>
        <rFont val="微软雅黑"/>
        <family val="2"/>
        <charset val="134"/>
      </rPr>
      <t>发票</t>
    </r>
    <r>
      <rPr>
        <sz val="10"/>
        <color theme="1"/>
        <rFont val="Arial"/>
        <family val="2"/>
      </rPr>
      <t>-</t>
    </r>
    <r>
      <rPr>
        <strike/>
        <sz val="10"/>
        <color rgb="FFFF0000"/>
        <rFont val="宋体"/>
        <family val="2"/>
        <scheme val="minor"/>
      </rPr>
      <t>开给美国</t>
    </r>
    <r>
      <rPr>
        <sz val="10"/>
        <color rgb="FFFF0000"/>
        <rFont val="微软雅黑"/>
        <family val="2"/>
        <charset val="134"/>
      </rPr>
      <t xml:space="preserve"> 公司間出口</t>
    </r>
  </si>
  <si>
    <r>
      <rPr>
        <sz val="10"/>
        <color theme="1"/>
        <rFont val="微软雅黑"/>
        <family val="2"/>
        <charset val="134"/>
      </rPr>
      <t>报价单</t>
    </r>
    <r>
      <rPr>
        <sz val="10"/>
        <color theme="1"/>
        <rFont val="Arial"/>
        <family val="2"/>
      </rPr>
      <t xml:space="preserve"> - for 1 Part</t>
    </r>
    <phoneticPr fontId="4" type="noConversion"/>
  </si>
  <si>
    <r>
      <rPr>
        <sz val="10"/>
        <color theme="1"/>
        <rFont val="微软雅黑"/>
        <family val="2"/>
        <charset val="134"/>
      </rPr>
      <t>功能</t>
    </r>
    <phoneticPr fontId="3" type="noConversion"/>
  </si>
  <si>
    <t>报价成本计算</t>
    <phoneticPr fontId="4" type="noConversion"/>
  </si>
  <si>
    <t>出口货物报关单</t>
    <phoneticPr fontId="4" type="noConversion"/>
  </si>
  <si>
    <t>SD</t>
  </si>
  <si>
    <t>Invoice - USA</t>
  </si>
  <si>
    <r>
      <rPr>
        <sz val="10"/>
        <color theme="1"/>
        <rFont val="宋体"/>
        <family val="3"/>
        <charset val="134"/>
      </rPr>
      <t>批量</t>
    </r>
    <r>
      <rPr>
        <sz val="10"/>
        <color theme="1"/>
        <rFont val="Arial"/>
        <family val="2"/>
      </rPr>
      <t>Upload release order</t>
    </r>
    <phoneticPr fontId="2" type="noConversion"/>
  </si>
  <si>
    <t>顾问测试</t>
  </si>
  <si>
    <t>SD</t>
    <phoneticPr fontId="4" type="noConversion"/>
  </si>
  <si>
    <t>程序开发</t>
    <phoneticPr fontId="3" type="noConversion"/>
  </si>
  <si>
    <t>开发进度</t>
    <phoneticPr fontId="3" type="noConversion"/>
  </si>
  <si>
    <t>开发项目</t>
    <phoneticPr fontId="3" type="noConversion"/>
  </si>
  <si>
    <t>用户测试</t>
    <phoneticPr fontId="3" type="noConversion"/>
  </si>
  <si>
    <t>负责人</t>
    <phoneticPr fontId="3" type="noConversion"/>
  </si>
  <si>
    <t>报表</t>
    <phoneticPr fontId="3" type="noConversion"/>
  </si>
  <si>
    <t>功能</t>
    <phoneticPr fontId="3" type="noConversion"/>
  </si>
  <si>
    <r>
      <rPr>
        <sz val="10"/>
        <color theme="1"/>
        <rFont val="微软雅黑"/>
        <family val="2"/>
        <charset val="134"/>
      </rPr>
      <t>固定资产明细报表</t>
    </r>
  </si>
  <si>
    <r>
      <rPr>
        <sz val="10"/>
        <color theme="1"/>
        <rFont val="微软雅黑"/>
        <family val="2"/>
        <charset val="134"/>
      </rPr>
      <t>模具维修费用报表</t>
    </r>
  </si>
  <si>
    <r>
      <rPr>
        <sz val="10"/>
        <color theme="1"/>
        <rFont val="微软雅黑"/>
        <family val="2"/>
        <charset val="134"/>
      </rPr>
      <t>模具成本分析表</t>
    </r>
  </si>
  <si>
    <r>
      <rPr>
        <sz val="10"/>
        <color theme="1"/>
        <rFont val="微软雅黑"/>
        <family val="2"/>
        <charset val="134"/>
      </rPr>
      <t>在制明细分析表</t>
    </r>
  </si>
  <si>
    <r>
      <rPr>
        <sz val="10"/>
        <color theme="1"/>
        <rFont val="微软雅黑"/>
        <family val="2"/>
        <charset val="134"/>
      </rPr>
      <t>部门预算费用与实际费用对比表</t>
    </r>
  </si>
  <si>
    <r>
      <rPr>
        <sz val="10"/>
        <color theme="1"/>
        <rFont val="微软雅黑"/>
        <family val="2"/>
        <charset val="134"/>
      </rPr>
      <t>部门费用汇总表</t>
    </r>
  </si>
  <si>
    <r>
      <rPr>
        <sz val="10"/>
        <color theme="1"/>
        <rFont val="微软雅黑"/>
        <family val="2"/>
        <charset val="134"/>
      </rPr>
      <t>每日加班员工明细表</t>
    </r>
  </si>
  <si>
    <r>
      <rPr>
        <sz val="10"/>
        <color theme="1"/>
        <rFont val="微软雅黑"/>
        <family val="2"/>
        <charset val="134"/>
      </rPr>
      <t>处罚记录报表</t>
    </r>
  </si>
  <si>
    <r>
      <t>Warning Letter</t>
    </r>
    <r>
      <rPr>
        <sz val="10"/>
        <color theme="1"/>
        <rFont val="微软雅黑"/>
        <family val="2"/>
        <charset val="134"/>
      </rPr>
      <t xml:space="preserve">处罚信
</t>
    </r>
    <r>
      <rPr>
        <sz val="10"/>
        <color theme="1"/>
        <rFont val="Arial"/>
        <family val="2"/>
      </rPr>
      <t>Warning Letter</t>
    </r>
    <r>
      <rPr>
        <sz val="10"/>
        <color theme="1"/>
        <rFont val="微软雅黑"/>
        <family val="2"/>
        <charset val="134"/>
      </rPr>
      <t>警告信</t>
    </r>
    <phoneticPr fontId="3" type="noConversion"/>
  </si>
  <si>
    <t>020</t>
  </si>
  <si>
    <t>080</t>
  </si>
  <si>
    <t>081</t>
  </si>
  <si>
    <t>082</t>
  </si>
  <si>
    <t>083</t>
  </si>
  <si>
    <t>084</t>
  </si>
  <si>
    <t>092</t>
  </si>
  <si>
    <t>093</t>
  </si>
  <si>
    <t>094</t>
  </si>
  <si>
    <t>095</t>
  </si>
  <si>
    <t>097</t>
  </si>
  <si>
    <t>098</t>
  </si>
  <si>
    <t>099</t>
  </si>
  <si>
    <t>101</t>
  </si>
  <si>
    <t>102</t>
  </si>
  <si>
    <t>103</t>
  </si>
  <si>
    <t>104</t>
  </si>
  <si>
    <t>107</t>
  </si>
  <si>
    <t>115</t>
  </si>
  <si>
    <t>116</t>
  </si>
  <si>
    <t>117</t>
  </si>
  <si>
    <t>118</t>
  </si>
  <si>
    <t>备注</t>
    <phoneticPr fontId="3" type="noConversion"/>
  </si>
  <si>
    <t>系统提醒报表(试用，合同，社保等到期)</t>
    <phoneticPr fontId="3" type="noConversion"/>
  </si>
  <si>
    <t>销售订单报表-包括OPENING/各地存货和工厂4周内的生产单</t>
    <phoneticPr fontId="3" type="noConversion"/>
  </si>
  <si>
    <t>007</t>
  </si>
  <si>
    <t>009</t>
  </si>
  <si>
    <t>028</t>
  </si>
  <si>
    <t>057</t>
  </si>
  <si>
    <t>076</t>
  </si>
  <si>
    <t>085</t>
  </si>
  <si>
    <t>089</t>
  </si>
  <si>
    <t>108</t>
  </si>
  <si>
    <t>代码开发状态</t>
    <phoneticPr fontId="3" type="noConversion"/>
  </si>
  <si>
    <t>开发文档状态</t>
    <phoneticPr fontId="3" type="noConversion"/>
  </si>
  <si>
    <t>交付开发</t>
  </si>
  <si>
    <t>程序开发计划开始日期</t>
    <phoneticPr fontId="3" type="noConversion"/>
  </si>
  <si>
    <t>文档交付日期</t>
    <phoneticPr fontId="3" type="noConversion"/>
  </si>
  <si>
    <t>程序开发实际开始日期</t>
    <phoneticPr fontId="3" type="noConversion"/>
  </si>
  <si>
    <t>程序开发计划完成日期</t>
    <phoneticPr fontId="3" type="noConversion"/>
  </si>
  <si>
    <t>程序开发实际完成日期</t>
    <phoneticPr fontId="3" type="noConversion"/>
  </si>
  <si>
    <t>顾问测试计划完成日期</t>
    <phoneticPr fontId="3" type="noConversion"/>
  </si>
  <si>
    <t>顾问测试实际完成日期</t>
    <phoneticPr fontId="3" type="noConversion"/>
  </si>
  <si>
    <t>用户测试开始日期</t>
    <phoneticPr fontId="3" type="noConversion"/>
  </si>
  <si>
    <t>用户测试计划完成日期</t>
    <phoneticPr fontId="3" type="noConversion"/>
  </si>
  <si>
    <t>用户测试实际完成日期</t>
    <phoneticPr fontId="3" type="noConversion"/>
  </si>
  <si>
    <t>用户测试</t>
  </si>
  <si>
    <r>
      <rPr>
        <sz val="10"/>
        <color theme="1"/>
        <rFont val="宋体"/>
        <family val="3"/>
        <charset val="134"/>
      </rPr>
      <t>赵秀梅</t>
    </r>
    <r>
      <rPr>
        <sz val="10"/>
        <color theme="1"/>
        <rFont val="Arial"/>
        <family val="2"/>
      </rPr>
      <t xml:space="preserve"> / KL Tang</t>
    </r>
    <phoneticPr fontId="3" type="noConversion"/>
  </si>
  <si>
    <t>King Lee / KL Tang</t>
    <phoneticPr fontId="3" type="noConversion"/>
  </si>
  <si>
    <r>
      <rPr>
        <sz val="10"/>
        <color theme="1"/>
        <rFont val="宋体"/>
        <family val="3"/>
        <charset val="134"/>
      </rPr>
      <t>黄志强</t>
    </r>
    <r>
      <rPr>
        <sz val="10"/>
        <color theme="1"/>
        <rFont val="Arial"/>
        <family val="2"/>
      </rPr>
      <t xml:space="preserve"> / KL Tang</t>
    </r>
    <phoneticPr fontId="3" type="noConversion"/>
  </si>
  <si>
    <t>新增项</t>
    <phoneticPr fontId="3" type="noConversion"/>
  </si>
  <si>
    <t>N</t>
    <phoneticPr fontId="3" type="noConversion"/>
  </si>
  <si>
    <t>Y</t>
    <phoneticPr fontId="3" type="noConversion"/>
  </si>
  <si>
    <t>Mike</t>
    <phoneticPr fontId="3" type="noConversion"/>
  </si>
  <si>
    <t>Vicky</t>
    <phoneticPr fontId="3" type="noConversion"/>
  </si>
  <si>
    <t>003，006，016合并</t>
    <phoneticPr fontId="4" type="noConversion"/>
  </si>
  <si>
    <t>开发中</t>
  </si>
  <si>
    <t>Tcode</t>
    <phoneticPr fontId="3" type="noConversion"/>
  </si>
  <si>
    <t>程序名</t>
    <phoneticPr fontId="3" type="noConversion"/>
  </si>
  <si>
    <t>ZPP003
ZPPVMI01</t>
    <phoneticPr fontId="4" type="noConversion"/>
  </si>
  <si>
    <t>ZPP002</t>
    <phoneticPr fontId="2" type="noConversion"/>
  </si>
  <si>
    <r>
      <rPr>
        <sz val="10"/>
        <color theme="1"/>
        <rFont val="宋体"/>
        <family val="3"/>
        <charset val="134"/>
      </rPr>
      <t>罗清喜</t>
    </r>
    <r>
      <rPr>
        <sz val="10"/>
        <color theme="1"/>
        <rFont val="Arial"/>
        <family val="2"/>
      </rPr>
      <t xml:space="preserve"> / KL Tang</t>
    </r>
    <phoneticPr fontId="2" type="noConversion"/>
  </si>
  <si>
    <t>Vicky Yang</t>
    <phoneticPr fontId="3" type="noConversion"/>
  </si>
  <si>
    <r>
      <rPr>
        <sz val="10"/>
        <color theme="1"/>
        <rFont val="宋体"/>
        <family val="3"/>
        <charset val="134"/>
      </rPr>
      <t>周玉莲</t>
    </r>
    <r>
      <rPr>
        <sz val="10"/>
        <color theme="1"/>
        <rFont val="Arial"/>
        <family val="2"/>
      </rPr>
      <t xml:space="preserve"> / KL TANG</t>
    </r>
    <phoneticPr fontId="2" type="noConversion"/>
  </si>
  <si>
    <t>Anna</t>
    <phoneticPr fontId="3" type="noConversion"/>
  </si>
  <si>
    <t>SPEC签核日期</t>
    <phoneticPr fontId="3" type="noConversion"/>
  </si>
  <si>
    <t>UAT签核日期</t>
    <phoneticPr fontId="3" type="noConversion"/>
  </si>
  <si>
    <t>邓华件</t>
    <phoneticPr fontId="3" type="noConversion"/>
  </si>
  <si>
    <t>功能顾问</t>
    <phoneticPr fontId="3" type="noConversion"/>
  </si>
  <si>
    <t>合并</t>
  </si>
  <si>
    <t>需求确认人</t>
    <phoneticPr fontId="3" type="noConversion"/>
  </si>
  <si>
    <t>Maggie</t>
    <phoneticPr fontId="3" type="noConversion"/>
  </si>
  <si>
    <r>
      <rPr>
        <sz val="10"/>
        <color theme="1"/>
        <rFont val="宋体"/>
        <family val="3"/>
        <charset val="134"/>
      </rPr>
      <t>郑家成</t>
    </r>
    <r>
      <rPr>
        <sz val="10"/>
        <color theme="1"/>
        <rFont val="Arial"/>
        <family val="2"/>
      </rPr>
      <t xml:space="preserve"> / KL TANG</t>
    </r>
    <phoneticPr fontId="2" type="noConversion"/>
  </si>
  <si>
    <r>
      <rPr>
        <sz val="10"/>
        <color theme="1"/>
        <rFont val="宋体"/>
        <family val="3"/>
        <charset val="134"/>
      </rPr>
      <t>刘正国</t>
    </r>
    <r>
      <rPr>
        <sz val="10"/>
        <color theme="1"/>
        <rFont val="Arial"/>
        <family val="2"/>
      </rPr>
      <t xml:space="preserve"> / KL TANG</t>
    </r>
    <phoneticPr fontId="2" type="noConversion"/>
  </si>
  <si>
    <t>Winnie Ge</t>
    <phoneticPr fontId="3" type="noConversion"/>
  </si>
  <si>
    <t>Bosco</t>
    <phoneticPr fontId="3" type="noConversion"/>
  </si>
  <si>
    <t>Timothy So / KL TANG</t>
    <phoneticPr fontId="2" type="noConversion"/>
  </si>
  <si>
    <t>程蓉雯</t>
    <phoneticPr fontId="3" type="noConversion"/>
  </si>
  <si>
    <t>赵东东</t>
    <phoneticPr fontId="3" type="noConversion"/>
  </si>
  <si>
    <t>蔡立豪</t>
    <phoneticPr fontId="3" type="noConversion"/>
  </si>
  <si>
    <t>周志明</t>
    <phoneticPr fontId="3" type="noConversion"/>
  </si>
  <si>
    <t>肖星</t>
    <phoneticPr fontId="3" type="noConversion"/>
  </si>
  <si>
    <t>肖星/周志明</t>
    <phoneticPr fontId="3" type="noConversion"/>
  </si>
  <si>
    <t>Alan</t>
    <phoneticPr fontId="2" type="noConversion"/>
  </si>
  <si>
    <t>Tiffany</t>
    <phoneticPr fontId="2" type="noConversion"/>
  </si>
  <si>
    <t>Kaka</t>
    <phoneticPr fontId="2" type="noConversion"/>
  </si>
  <si>
    <t>Hope</t>
    <phoneticPr fontId="2" type="noConversion"/>
  </si>
  <si>
    <t>Miller</t>
    <phoneticPr fontId="2" type="noConversion"/>
  </si>
  <si>
    <t>Winnie</t>
    <phoneticPr fontId="2" type="noConversion"/>
  </si>
  <si>
    <t>William</t>
    <phoneticPr fontId="2" type="noConversion"/>
  </si>
  <si>
    <t>Anna</t>
    <phoneticPr fontId="2" type="noConversion"/>
  </si>
  <si>
    <t>顾问测试计划开始日期</t>
    <phoneticPr fontId="3" type="noConversion"/>
  </si>
  <si>
    <t>ZSD003</t>
  </si>
  <si>
    <t>ZSD004</t>
  </si>
  <si>
    <t>ZSD008</t>
  </si>
  <si>
    <t>客户投诉查询报表</t>
    <phoneticPr fontId="3" type="noConversion"/>
  </si>
  <si>
    <t>取消</t>
  </si>
  <si>
    <t>130</t>
  </si>
  <si>
    <t>PP</t>
    <phoneticPr fontId="2" type="noConversion"/>
  </si>
  <si>
    <t>132</t>
    <phoneticPr fontId="2" type="noConversion"/>
  </si>
  <si>
    <t>产品标识纸</t>
    <phoneticPr fontId="3" type="noConversion"/>
  </si>
  <si>
    <t>表单</t>
    <phoneticPr fontId="2" type="noConversion"/>
  </si>
  <si>
    <t>影响业务</t>
    <phoneticPr fontId="2" type="noConversion"/>
  </si>
  <si>
    <t>开发中</t>
    <phoneticPr fontId="2" type="noConversion"/>
  </si>
  <si>
    <t>顾问测试</t>
    <phoneticPr fontId="2" type="noConversion"/>
  </si>
  <si>
    <t>用户测试</t>
    <phoneticPr fontId="2" type="noConversion"/>
  </si>
  <si>
    <t>新增项</t>
    <phoneticPr fontId="2" type="noConversion"/>
  </si>
  <si>
    <t>取消和合并</t>
    <phoneticPr fontId="2" type="noConversion"/>
  </si>
  <si>
    <t>取消和合并</t>
    <phoneticPr fontId="2" type="noConversion"/>
  </si>
  <si>
    <t>开发中</t>
    <phoneticPr fontId="2" type="noConversion"/>
  </si>
  <si>
    <t>顾问测试</t>
    <phoneticPr fontId="2" type="noConversion"/>
  </si>
  <si>
    <t>用户测试</t>
    <phoneticPr fontId="2" type="noConversion"/>
  </si>
  <si>
    <t>当前日期</t>
    <phoneticPr fontId="3" type="noConversion"/>
  </si>
  <si>
    <t>延迟项数</t>
    <phoneticPr fontId="2" type="noConversion"/>
  </si>
  <si>
    <t>Miggie</t>
    <phoneticPr fontId="2" type="noConversion"/>
  </si>
  <si>
    <t>ZSD013</t>
    <phoneticPr fontId="3" type="noConversion"/>
  </si>
  <si>
    <t>ZSD035</t>
  </si>
  <si>
    <t>ZSD038</t>
    <phoneticPr fontId="3" type="noConversion"/>
  </si>
  <si>
    <t>Report:ZSD_QUOTATION / ZSD_QUOTATION_01
Smartforms:ZSDR_QUOTATION</t>
    <phoneticPr fontId="3" type="noConversion"/>
  </si>
  <si>
    <t>Report:ZSD_INVOICE_USA
Smartforms:ZSDR_INVOICE_US</t>
    <phoneticPr fontId="3" type="noConversion"/>
  </si>
  <si>
    <t>ZQM045/ZQM045_1/ZQM045_2</t>
    <phoneticPr fontId="3" type="noConversion"/>
  </si>
  <si>
    <t>ZFI005</t>
    <phoneticPr fontId="3" type="noConversion"/>
  </si>
  <si>
    <t>ZFI004</t>
    <phoneticPr fontId="3" type="noConversion"/>
  </si>
  <si>
    <t>ZFI006</t>
    <phoneticPr fontId="3" type="noConversion"/>
  </si>
  <si>
    <t>ZFI012</t>
    <phoneticPr fontId="3" type="noConversion"/>
  </si>
  <si>
    <t>Report:ZFIR0012</t>
    <phoneticPr fontId="3" type="noConversion"/>
  </si>
  <si>
    <t>Report:ZFICOR0004</t>
    <phoneticPr fontId="3" type="noConversion"/>
  </si>
  <si>
    <t>ZFI016</t>
    <phoneticPr fontId="3" type="noConversion"/>
  </si>
  <si>
    <t>Report:ZFIR0016</t>
    <phoneticPr fontId="3" type="noConversion"/>
  </si>
  <si>
    <t>蔡立豪</t>
    <phoneticPr fontId="3" type="noConversion"/>
  </si>
  <si>
    <t>Report:ZQMR042
Smartforms:ZQMF_042</t>
    <phoneticPr fontId="3" type="noConversion"/>
  </si>
  <si>
    <t>ZQM0001</t>
  </si>
  <si>
    <t>Report:ZQMR043</t>
    <phoneticPr fontId="3" type="noConversion"/>
  </si>
  <si>
    <t>Report:ZBPP002</t>
    <phoneticPr fontId="3" type="noConversion"/>
  </si>
  <si>
    <t>Report:ZHCMR006</t>
    <phoneticPr fontId="3" type="noConversion"/>
  </si>
  <si>
    <t>ZHR006</t>
  </si>
  <si>
    <t>Report:ZHCMI003_B</t>
    <phoneticPr fontId="3" type="noConversion"/>
  </si>
  <si>
    <t>ZHRI003B</t>
  </si>
  <si>
    <t>ZMM101</t>
    <phoneticPr fontId="3" type="noConversion"/>
  </si>
  <si>
    <t>Report:ZMMR0101</t>
    <phoneticPr fontId="3" type="noConversion"/>
  </si>
  <si>
    <t>ZHR003</t>
  </si>
  <si>
    <t>ZHR009
ZHR009A</t>
    <phoneticPr fontId="3" type="noConversion"/>
  </si>
  <si>
    <t>Report:ZHCMR009</t>
    <phoneticPr fontId="3" type="noConversion"/>
  </si>
  <si>
    <t>Report:ZHCMR003</t>
    <phoneticPr fontId="3" type="noConversion"/>
  </si>
  <si>
    <t>ZFI017</t>
    <phoneticPr fontId="2" type="noConversion"/>
  </si>
  <si>
    <t xml:space="preserve"> ZHR016</t>
    <phoneticPr fontId="2" type="noConversion"/>
  </si>
  <si>
    <t>ZQM004</t>
    <phoneticPr fontId="2" type="noConversion"/>
  </si>
  <si>
    <t xml:space="preserve"> ZHR017</t>
    <phoneticPr fontId="2" type="noConversion"/>
  </si>
  <si>
    <t>Report:ZHCMR016</t>
    <phoneticPr fontId="2" type="noConversion"/>
  </si>
  <si>
    <t>Report:ZBQM0045
ZQMF0045/</t>
    <phoneticPr fontId="3" type="noConversion"/>
  </si>
  <si>
    <t>Report:ZSDR0036</t>
    <phoneticPr fontId="3" type="noConversion"/>
  </si>
  <si>
    <t>Report:ZSDR0013</t>
    <phoneticPr fontId="3" type="noConversion"/>
  </si>
  <si>
    <t>Report:ZSDR0003</t>
    <phoneticPr fontId="3" type="noConversion"/>
  </si>
  <si>
    <t>Report:ZSDR0004</t>
    <phoneticPr fontId="3" type="noConversion"/>
  </si>
  <si>
    <t>ZFI007</t>
  </si>
  <si>
    <t>ZFI008</t>
    <phoneticPr fontId="3" type="noConversion"/>
  </si>
  <si>
    <t>Report:ZFICOR0007</t>
    <phoneticPr fontId="3" type="noConversion"/>
  </si>
  <si>
    <t>Report:ZFICOR0008</t>
    <phoneticPr fontId="3" type="noConversion"/>
  </si>
  <si>
    <t>ZHR004</t>
  </si>
  <si>
    <t>Report:ZHCMR004</t>
    <phoneticPr fontId="3" type="noConversion"/>
  </si>
  <si>
    <t>外发欠数截数(外协)</t>
    <phoneticPr fontId="3" type="noConversion"/>
  </si>
  <si>
    <t>Report:ZFICOR0006</t>
    <phoneticPr fontId="3" type="noConversion"/>
  </si>
  <si>
    <t>Report:ZFICOR0005</t>
    <phoneticPr fontId="3" type="noConversion"/>
  </si>
  <si>
    <t>ZSD025
BJ:ZSD025BJ</t>
    <phoneticPr fontId="2" type="noConversion"/>
  </si>
  <si>
    <t>MM</t>
    <phoneticPr fontId="2" type="noConversion"/>
  </si>
  <si>
    <t>Mike</t>
    <phoneticPr fontId="2" type="noConversion"/>
  </si>
  <si>
    <t>生产领料申请</t>
    <phoneticPr fontId="3" type="noConversion"/>
  </si>
  <si>
    <t>库龄报表</t>
    <phoneticPr fontId="3" type="noConversion"/>
  </si>
  <si>
    <t>表单</t>
    <phoneticPr fontId="2" type="noConversion"/>
  </si>
  <si>
    <r>
      <rPr>
        <sz val="10"/>
        <color theme="1"/>
        <rFont val="微软雅黑"/>
        <family val="2"/>
        <charset val="134"/>
      </rPr>
      <t>报表</t>
    </r>
    <phoneticPr fontId="2" type="noConversion"/>
  </si>
  <si>
    <t>Report:ZMM_RKLBB</t>
    <phoneticPr fontId="2" type="noConversion"/>
  </si>
  <si>
    <t>ZMM002</t>
    <phoneticPr fontId="2" type="noConversion"/>
  </si>
  <si>
    <t>137</t>
    <phoneticPr fontId="2" type="noConversion"/>
  </si>
  <si>
    <t>138</t>
    <phoneticPr fontId="2" type="noConversion"/>
  </si>
  <si>
    <t>更改中</t>
    <phoneticPr fontId="3" type="noConversion"/>
  </si>
  <si>
    <t>表单</t>
    <phoneticPr fontId="3" type="noConversion"/>
  </si>
  <si>
    <t>ZCO002</t>
  </si>
  <si>
    <t>Report:ZPP_RPROPRNT</t>
    <phoneticPr fontId="2" type="noConversion"/>
  </si>
  <si>
    <t>ZPP007</t>
    <phoneticPr fontId="2" type="noConversion"/>
  </si>
  <si>
    <t>ZCO003</t>
  </si>
  <si>
    <t>ZCO004</t>
  </si>
  <si>
    <t>ZPP012</t>
    <phoneticPr fontId="2" type="noConversion"/>
  </si>
  <si>
    <t>半成品流转单(货物移动)</t>
    <phoneticPr fontId="2" type="noConversion"/>
  </si>
  <si>
    <t>生产工单打印（CO04N打印 + T文本备注 ）</t>
    <phoneticPr fontId="2" type="noConversion"/>
  </si>
  <si>
    <t>复杂，需充分测试中</t>
    <phoneticPr fontId="3" type="noConversion"/>
  </si>
  <si>
    <t>程序issue，修改中（复杂，需充分测试中）</t>
    <phoneticPr fontId="3" type="noConversion"/>
  </si>
  <si>
    <t>Report:ZSDR_N025
BJ:      ZSDR_N025BJ
JOB:   160317-CPO-RJRS-DAILY</t>
    <phoneticPr fontId="2" type="noConversion"/>
  </si>
  <si>
    <t>Report:       ZHCMR018
Smartforms:ZHCMSF018</t>
    <phoneticPr fontId="2" type="noConversion"/>
  </si>
  <si>
    <t>Report:       ZPP_FOPERATION
Smartforms:ZPP_FOPERATION_SF</t>
    <phoneticPr fontId="2" type="noConversion"/>
  </si>
  <si>
    <t>海关进出口原料金额差异功能</t>
    <phoneticPr fontId="3" type="noConversion"/>
  </si>
  <si>
    <t>William</t>
    <phoneticPr fontId="3" type="noConversion"/>
  </si>
  <si>
    <t>ZFI009</t>
    <phoneticPr fontId="3" type="noConversion"/>
  </si>
  <si>
    <t>Report:ZPPPRO
Smartforms:ZSF_PP001</t>
    <phoneticPr fontId="2" type="noConversion"/>
  </si>
  <si>
    <t>CO04N/CO03</t>
    <phoneticPr fontId="2" type="noConversion"/>
  </si>
  <si>
    <t>ZCO005</t>
  </si>
  <si>
    <t>US Customer Stock Summary（库龄分析报表）</t>
  </si>
  <si>
    <t>纠正和预防措施报告</t>
  </si>
  <si>
    <t>物料采购月度数量及价格对比表(按物料分类)</t>
  </si>
  <si>
    <t>全球测试</t>
    <phoneticPr fontId="3" type="noConversion"/>
  </si>
  <si>
    <t>ZQM005</t>
    <phoneticPr fontId="2" type="noConversion"/>
  </si>
  <si>
    <t>Report:ZQM_RCUSCOMPLAIN</t>
    <phoneticPr fontId="2" type="noConversion"/>
  </si>
  <si>
    <t>Report:ZQM_RPRECENTPASS</t>
    <phoneticPr fontId="2" type="noConversion"/>
  </si>
  <si>
    <t>Report:       ZHCMR017
Smartforms:ZHCNSM017</t>
    <phoneticPr fontId="2" type="noConversion"/>
  </si>
  <si>
    <t>Report:        ZHCMR019
Smartforms:ZHCMSF019</t>
    <phoneticPr fontId="2" type="noConversion"/>
  </si>
  <si>
    <t xml:space="preserve"> ZHR019</t>
    <phoneticPr fontId="2" type="noConversion"/>
  </si>
  <si>
    <t xml:space="preserve"> ZHR018</t>
    <phoneticPr fontId="2" type="noConversion"/>
  </si>
  <si>
    <t>ZCO006</t>
    <phoneticPr fontId="2" type="noConversion"/>
  </si>
  <si>
    <t>Report:ZFI_ASSET</t>
    <phoneticPr fontId="2" type="noConversion"/>
  </si>
  <si>
    <t>Report:ZCOR006</t>
    <phoneticPr fontId="2" type="noConversion"/>
  </si>
  <si>
    <t>Report:ZCOR005</t>
    <phoneticPr fontId="2" type="noConversion"/>
  </si>
  <si>
    <t>Report:ZCOR004</t>
    <phoneticPr fontId="2" type="noConversion"/>
  </si>
  <si>
    <t>Report:ZCOR002</t>
    <phoneticPr fontId="2" type="noConversion"/>
  </si>
  <si>
    <t>Report:ZCOR003</t>
    <phoneticPr fontId="2" type="noConversion"/>
  </si>
  <si>
    <t>检验合格率统计报表，多个模板[OLE导出]</t>
    <phoneticPr fontId="2" type="noConversion"/>
  </si>
  <si>
    <t>旧开发项</t>
    <phoneticPr fontId="2" type="noConversion"/>
  </si>
  <si>
    <t>其他顾问测试中</t>
    <phoneticPr fontId="2" type="noConversion"/>
  </si>
  <si>
    <t>GIT取数逻辑变更，已提交iss</t>
    <phoneticPr fontId="2" type="noConversion"/>
  </si>
  <si>
    <t>已提交iss</t>
    <phoneticPr fontId="3" type="noConversion"/>
  </si>
  <si>
    <t>用户测试延迟</t>
    <phoneticPr fontId="2" type="noConversion"/>
  </si>
  <si>
    <t>新业务需求，已提交iss</t>
    <phoneticPr fontId="3" type="noConversion"/>
  </si>
  <si>
    <t>其他用户测试中</t>
    <phoneticPr fontId="2" type="noConversion"/>
  </si>
  <si>
    <t>顾问测试延迟</t>
    <phoneticPr fontId="2" type="noConversion"/>
  </si>
  <si>
    <t>修改完，测试中</t>
    <phoneticPr fontId="2" type="noConversion"/>
  </si>
  <si>
    <t>修改完成，测试中</t>
    <phoneticPr fontId="3" type="noConversion"/>
  </si>
  <si>
    <t>用户测试延迟</t>
    <phoneticPr fontId="2" type="noConversion"/>
  </si>
  <si>
    <t>新开发项</t>
    <phoneticPr fontId="2" type="noConversion"/>
  </si>
  <si>
    <t>之前提交iss已修改完成，用户测试中</t>
    <phoneticPr fontId="2" type="noConversion"/>
  </si>
  <si>
    <t>全球测试</t>
    <phoneticPr fontId="3" type="noConversion"/>
  </si>
  <si>
    <t>发票号长度问题，已提交iss</t>
    <phoneticPr fontId="3" type="noConversion"/>
  </si>
  <si>
    <t>预计明天开发完成</t>
    <phoneticPr fontId="2" type="noConversion"/>
  </si>
  <si>
    <t>053，054和059合并（预计明天开发完成）</t>
    <phoneticPr fontId="3" type="noConversion"/>
  </si>
  <si>
    <t>自动打印完成，ALV选择和MM合并</t>
    <phoneticPr fontId="2" type="noConversion"/>
  </si>
  <si>
    <t>052与058合并</t>
    <phoneticPr fontId="3" type="noConversion"/>
  </si>
  <si>
    <t>INCLUDE: zppop_print
Smartforms:zppop_print</t>
    <phoneticPr fontId="2" type="noConversion"/>
  </si>
  <si>
    <t>MB90/MB1B</t>
    <phoneticPr fontId="2" type="noConversion"/>
  </si>
  <si>
    <t>需求变更，已提交iss</t>
    <phoneticPr fontId="3" type="noConversion"/>
  </si>
  <si>
    <t>新增需求，已提交iss</t>
    <phoneticPr fontId="2" type="noConversion"/>
  </si>
  <si>
    <t>Issue Log</t>
    <phoneticPr fontId="2" type="noConversion"/>
  </si>
  <si>
    <t>延迟</t>
    <phoneticPr fontId="2" type="noConversion"/>
  </si>
  <si>
    <t>未确认</t>
    <phoneticPr fontId="2" type="noConversion"/>
  </si>
  <si>
    <t>计划正常项</t>
    <phoneticPr fontId="2" type="noConversion"/>
  </si>
  <si>
    <t>SPEC初步签核</t>
    <phoneticPr fontId="3" type="noConversion"/>
  </si>
  <si>
    <t>SPEC待签核</t>
  </si>
  <si>
    <t>SPEC待签核</t>
    <phoneticPr fontId="3" type="noConversion"/>
  </si>
  <si>
    <t>注：</t>
    <phoneticPr fontId="3" type="noConversion"/>
  </si>
  <si>
    <t>SPEC待签核</t>
    <phoneticPr fontId="3" type="noConversion"/>
  </si>
  <si>
    <t>开发中</t>
    <phoneticPr fontId="2" type="noConversion"/>
  </si>
  <si>
    <t>5月6号前完成</t>
    <phoneticPr fontId="3" type="noConversion"/>
  </si>
  <si>
    <t>UAT待签核</t>
    <phoneticPr fontId="3" type="noConversion"/>
  </si>
  <si>
    <t>UAT测试完成后再签核</t>
    <phoneticPr fontId="3" type="noConversion"/>
  </si>
  <si>
    <t>交付</t>
    <phoneticPr fontId="2" type="noConversion"/>
  </si>
  <si>
    <t>UAT待签核</t>
  </si>
  <si>
    <t>UAT待签核</t>
    <phoneticPr fontId="3" type="noConversion"/>
  </si>
  <si>
    <t>开发测试</t>
  </si>
  <si>
    <t>SPEC初步签核</t>
  </si>
  <si>
    <t>交付</t>
  </si>
  <si>
    <t>未开始</t>
    <phoneticPr fontId="3" type="noConversion"/>
  </si>
  <si>
    <t>状态栏(勿删)</t>
    <phoneticPr fontId="3" type="noConversion"/>
  </si>
  <si>
    <t>计划进行中项</t>
    <phoneticPr fontId="2" type="noConversion"/>
  </si>
  <si>
    <t>计划完成</t>
    <phoneticPr fontId="3" type="noConversion"/>
  </si>
  <si>
    <t>已完成</t>
    <phoneticPr fontId="3" type="noConversion"/>
  </si>
  <si>
    <t>QM</t>
    <phoneticPr fontId="2" type="noConversion"/>
  </si>
  <si>
    <t>4.15之前完成此9项顾问测试-&gt;用户测试</t>
    <phoneticPr fontId="3" type="noConversion"/>
  </si>
  <si>
    <t>5月6号前完成</t>
  </si>
  <si>
    <t>6月底前</t>
    <phoneticPr fontId="3" type="noConversion"/>
  </si>
  <si>
    <t>优先级高的4.30号前一定要完成用户测试-&gt;SPEC待签核</t>
    <phoneticPr fontId="3" type="noConversion"/>
  </si>
  <si>
    <t>包含在上面一起4.30号前完成用户测试</t>
  </si>
  <si>
    <t>4.22号前完成此12项顾问测试-&gt;用户测试</t>
    <phoneticPr fontId="3" type="noConversion"/>
  </si>
  <si>
    <t>4.30号前完成此7项用户测试-&gt;SPEC待签核</t>
    <phoneticPr fontId="3" type="noConversion"/>
  </si>
  <si>
    <t>4.15号前完成此4项SPEC待签核-&gt;SPEC初步签核</t>
    <phoneticPr fontId="3" type="noConversion"/>
  </si>
  <si>
    <t>用户测试完成，未签核SPEC，且SPEC签核日期为空</t>
    <phoneticPr fontId="3" type="noConversion"/>
  </si>
  <si>
    <t>4.15之前完成此26项SPEC初步签核-&gt;SPEC初步签核</t>
    <phoneticPr fontId="3" type="noConversion"/>
  </si>
  <si>
    <t>4.15之前完成此19项用户测试-&gt;SPEC待签核</t>
    <phoneticPr fontId="3" type="noConversion"/>
  </si>
  <si>
    <t>SPEC初步签核+UAT待签核 = 签核过</t>
    <phoneticPr fontId="3" type="noConversion"/>
  </si>
  <si>
    <t>/</t>
    <phoneticPr fontId="2" type="noConversion"/>
  </si>
  <si>
    <t>PP</t>
    <phoneticPr fontId="2" type="noConversion"/>
  </si>
  <si>
    <t>预留项</t>
    <phoneticPr fontId="3" type="noConversion"/>
  </si>
  <si>
    <t>待开发</t>
    <phoneticPr fontId="2" type="noConversion"/>
  </si>
  <si>
    <t>合同数</t>
    <phoneticPr fontId="2" type="noConversion"/>
  </si>
  <si>
    <t>SPEC签核日期不为空，包含未到UAT待签核状态项</t>
    <phoneticPr fontId="3" type="noConversion"/>
  </si>
  <si>
    <t>SPEC提交</t>
    <phoneticPr fontId="2" type="noConversion"/>
  </si>
  <si>
    <t>程序测试</t>
    <phoneticPr fontId="2" type="noConversion"/>
  </si>
  <si>
    <t>程序开发</t>
    <phoneticPr fontId="2" type="noConversion"/>
  </si>
  <si>
    <t>顾问测试</t>
    <phoneticPr fontId="2" type="noConversion"/>
  </si>
  <si>
    <t>程序修改</t>
    <phoneticPr fontId="2" type="noConversion"/>
  </si>
  <si>
    <t>UAT待签核</t>
    <phoneticPr fontId="2" type="noConversion"/>
  </si>
  <si>
    <t>影响业务</t>
    <phoneticPr fontId="2" type="noConversion"/>
  </si>
  <si>
    <t>已完成</t>
    <phoneticPr fontId="2" type="noConversion"/>
  </si>
  <si>
    <t>进行中</t>
    <phoneticPr fontId="2" type="noConversion"/>
  </si>
  <si>
    <t>待开发</t>
    <phoneticPr fontId="2" type="noConversion"/>
  </si>
  <si>
    <t>程序开发（Coding）</t>
    <phoneticPr fontId="2" type="noConversion"/>
  </si>
  <si>
    <t>顾问测试(Consultant Test)</t>
    <phoneticPr fontId="2" type="noConversion"/>
  </si>
  <si>
    <t>用户确认(User Test passed)</t>
    <phoneticPr fontId="2" type="noConversion"/>
  </si>
  <si>
    <t>用户测试(User Test)</t>
    <phoneticPr fontId="2" type="noConversion"/>
  </si>
  <si>
    <t>可交付</t>
    <phoneticPr fontId="2" type="noConversion"/>
  </si>
  <si>
    <t>PM确认(PM Confirmed)</t>
    <phoneticPr fontId="2" type="noConversion"/>
  </si>
  <si>
    <t>交付确认</t>
    <phoneticPr fontId="2" type="noConversion"/>
  </si>
  <si>
    <t>旧开发项取消&amp;合并</t>
    <phoneticPr fontId="2" type="noConversion"/>
  </si>
  <si>
    <t>/</t>
    <phoneticPr fontId="2" type="noConversion"/>
  </si>
  <si>
    <t>用户测试(User Testing)</t>
    <phoneticPr fontId="2" type="noConversion"/>
  </si>
  <si>
    <t>顾问测试(Consultant Testing)</t>
    <phoneticPr fontId="2" type="noConversion"/>
  </si>
  <si>
    <t>合同确认需开发项目数</t>
    <phoneticPr fontId="2" type="noConversion"/>
  </si>
  <si>
    <t>用户测试进行中明细</t>
    <phoneticPr fontId="2" type="noConversion"/>
  </si>
  <si>
    <t>MM</t>
    <phoneticPr fontId="2" type="noConversion"/>
  </si>
  <si>
    <t>SD</t>
    <phoneticPr fontId="2" type="noConversion"/>
  </si>
  <si>
    <t>FICO</t>
    <phoneticPr fontId="2" type="noConversion"/>
  </si>
  <si>
    <t>QM</t>
    <phoneticPr fontId="2" type="noConversion"/>
  </si>
  <si>
    <t>HCM</t>
    <phoneticPr fontId="2" type="noConversion"/>
  </si>
  <si>
    <t>PP</t>
    <phoneticPr fontId="2" type="noConversion"/>
  </si>
  <si>
    <t>模块</t>
    <phoneticPr fontId="2" type="noConversion"/>
  </si>
  <si>
    <t>数量</t>
  </si>
  <si>
    <t>总计</t>
    <phoneticPr fontId="2" type="noConversion"/>
  </si>
  <si>
    <t>注意：</t>
    <phoneticPr fontId="2" type="noConversion"/>
  </si>
  <si>
    <t>预留项</t>
    <phoneticPr fontId="2" type="noConversion"/>
  </si>
  <si>
    <t>新开发项取消&amp;合并</t>
    <phoneticPr fontId="2" type="noConversion"/>
  </si>
  <si>
    <t>新增项状态栏</t>
    <phoneticPr fontId="2" type="noConversion"/>
  </si>
  <si>
    <t>已交付确认(Delivery)</t>
    <phoneticPr fontId="2" type="noConversion"/>
  </si>
  <si>
    <t>完成可交付(UAT)</t>
    <phoneticPr fontId="2" type="noConversion"/>
  </si>
  <si>
    <t>开发测试</t>
    <phoneticPr fontId="2" type="noConversion"/>
  </si>
  <si>
    <t xml:space="preserve">                                    完成状态
           阶段</t>
    <phoneticPr fontId="2" type="noConversion"/>
  </si>
  <si>
    <t>库存调拨单</t>
  </si>
  <si>
    <t xml:space="preserve"> 用户测试(User Testing)已完成 = PM确认已完成 + PM确认进行中
 PM确认已完成 = 完成可交付(UAT)
 SPEC需求确认（独立状态）
</t>
    <phoneticPr fontId="2" type="noConversion"/>
  </si>
  <si>
    <t>独立状态</t>
    <phoneticPr fontId="2" type="noConversion"/>
  </si>
  <si>
    <t>SPEC(开发需求文档)确认</t>
    <phoneticPr fontId="2" type="noConversion"/>
  </si>
  <si>
    <t xml:space="preserve">  </t>
    <phoneticPr fontId="2" type="noConversion"/>
  </si>
  <si>
    <t>Naylor 负责 FICO 支持 + 海关功能
Jeff 负责 HCM + MM + PP 支持
Sandy 负责 SD + QM支持</t>
    <phoneticPr fontId="2" type="noConversion"/>
  </si>
  <si>
    <t>程序测试修改循环</t>
    <phoneticPr fontId="2" type="noConversion"/>
  </si>
  <si>
    <t>交付</t>
    <phoneticPr fontId="2" type="noConversion"/>
  </si>
  <si>
    <t>PM确认(PM Confirming)</t>
    <phoneticPr fontId="2" type="noConversion"/>
  </si>
  <si>
    <t>高</t>
  </si>
  <si>
    <t>功能</t>
  </si>
  <si>
    <t>中</t>
  </si>
  <si>
    <t>报表</t>
  </si>
  <si>
    <t>客户需求说明</t>
    <phoneticPr fontId="2" type="noConversion"/>
  </si>
  <si>
    <t>用户测试</t>
    <phoneticPr fontId="2" type="noConversion"/>
  </si>
  <si>
    <t>程序交付</t>
    <phoneticPr fontId="2" type="noConversion"/>
  </si>
  <si>
    <t>SPEC签核</t>
    <phoneticPr fontId="2" type="noConversion"/>
  </si>
  <si>
    <t>SPEC签核</t>
    <phoneticPr fontId="3" type="noConversion"/>
  </si>
  <si>
    <t>UAT签核</t>
    <phoneticPr fontId="3" type="noConversion"/>
  </si>
  <si>
    <t>上线交付签核</t>
    <phoneticPr fontId="3" type="noConversion"/>
  </si>
  <si>
    <t>顾问</t>
    <phoneticPr fontId="3" type="noConversion"/>
  </si>
  <si>
    <t>上线验收签核</t>
    <phoneticPr fontId="25" type="noConversion"/>
  </si>
  <si>
    <t>技术Spec</t>
    <phoneticPr fontId="25" type="noConversion"/>
  </si>
  <si>
    <t>交接日期</t>
    <phoneticPr fontId="3" type="noConversion"/>
  </si>
  <si>
    <r>
      <rPr>
        <b/>
        <sz val="10"/>
        <color theme="0"/>
        <rFont val="宋体"/>
        <family val="3"/>
        <charset val="134"/>
      </rPr>
      <t>事务代码</t>
    </r>
    <r>
      <rPr>
        <b/>
        <sz val="10"/>
        <color theme="0"/>
        <rFont val="Arial"/>
        <family val="2"/>
      </rPr>
      <t>(Tcode)</t>
    </r>
    <phoneticPr fontId="3" type="noConversion"/>
  </si>
  <si>
    <t>表单</t>
    <phoneticPr fontId="25" type="noConversion"/>
  </si>
  <si>
    <t>报表</t>
    <phoneticPr fontId="25" type="noConversion"/>
  </si>
  <si>
    <t>增强</t>
    <phoneticPr fontId="25" type="noConversion"/>
  </si>
  <si>
    <t>MM</t>
    <phoneticPr fontId="25" type="noConversion"/>
  </si>
  <si>
    <t>模块小组</t>
  </si>
  <si>
    <t>条目
编号</t>
  </si>
  <si>
    <t>差异清单</t>
  </si>
  <si>
    <t>类型</t>
    <phoneticPr fontId="25" type="noConversion"/>
  </si>
  <si>
    <t>上线项
（Y/N）</t>
  </si>
  <si>
    <t>优先级</t>
    <phoneticPr fontId="25" type="noConversion"/>
  </si>
  <si>
    <t>SPEC文档交付日期</t>
    <phoneticPr fontId="3" type="noConversion"/>
  </si>
  <si>
    <t>对接系统</t>
    <phoneticPr fontId="2" type="noConversion"/>
  </si>
  <si>
    <t>原料公司间定价取最新采购价格通过增强开发，在系统开具CCSTO单时系统能获取最新的外购采购价格作为公司间调拨价格</t>
  </si>
  <si>
    <t>OA部门领退料接口：
1.物料库存信息同步至OA
2.部门领退料流程审批自动触发SAP过账</t>
  </si>
  <si>
    <t>OA</t>
    <phoneticPr fontId="25" type="noConversion"/>
  </si>
  <si>
    <t>N/A</t>
    <phoneticPr fontId="25" type="noConversion"/>
  </si>
  <si>
    <t>OA</t>
    <phoneticPr fontId="31" type="noConversion"/>
  </si>
  <si>
    <t>接口</t>
    <phoneticPr fontId="25" type="noConversion"/>
  </si>
  <si>
    <t>报表+功能+接口</t>
    <phoneticPr fontId="25" type="noConversion"/>
  </si>
  <si>
    <t>接口+报表</t>
    <phoneticPr fontId="25" type="noConversion"/>
  </si>
  <si>
    <t>功能</t>
    <phoneticPr fontId="25" type="noConversion"/>
  </si>
  <si>
    <t>接口</t>
    <phoneticPr fontId="31" type="noConversion"/>
  </si>
  <si>
    <t>李雪梅</t>
    <phoneticPr fontId="31" type="noConversion"/>
  </si>
  <si>
    <t>莫彩霞</t>
    <phoneticPr fontId="31" type="noConversion"/>
  </si>
  <si>
    <t>柳伟奇</t>
    <phoneticPr fontId="31" type="noConversion"/>
  </si>
  <si>
    <t>李志远</t>
    <phoneticPr fontId="31" type="noConversion"/>
  </si>
  <si>
    <t>黄前玉</t>
    <phoneticPr fontId="31" type="noConversion"/>
  </si>
  <si>
    <t>李茜/姚小燕</t>
    <phoneticPr fontId="31" type="noConversion"/>
  </si>
  <si>
    <t>何胜莲/徐冬林</t>
    <phoneticPr fontId="31" type="noConversion"/>
  </si>
  <si>
    <t>MM/FICO</t>
    <phoneticPr fontId="25" type="noConversion"/>
  </si>
  <si>
    <t>物料主数据批量导入：
1.基本视图/物料分类特性
2.采购视图/生产视图/品管视图
3.销售视图
4.会计视图</t>
    <phoneticPr fontId="2" type="noConversion"/>
  </si>
  <si>
    <t>采购信息记录在OA进行审批，审批后同步至SAP
涉及接口：
1.物料主数据同步至OA；
2.供应商主数据同步至OA；
3.采购组同步至OA;
4.税率同步至OA;
5.采购组织同步至OA；
6.工厂同步至OA;
7.OA调用接口信息同步至SAP创建/修改/检查采购信息记录；</t>
    <phoneticPr fontId="2" type="noConversion"/>
  </si>
  <si>
    <t>莫彩霞</t>
    <phoneticPr fontId="2" type="noConversion"/>
  </si>
  <si>
    <t>MM/FICO</t>
    <phoneticPr fontId="2" type="noConversion"/>
  </si>
  <si>
    <t>物料运费报表</t>
    <phoneticPr fontId="2" type="noConversion"/>
  </si>
  <si>
    <t>采购信息记录推送OA
1.查看采购信息记录每个期间价格的报表（物料价格报表）
2.检测到期采购价格推送到给OA
3.选择需要询价的采购价格推送给OA</t>
    <phoneticPr fontId="2" type="noConversion"/>
  </si>
  <si>
    <t>供应商主数据报表
1.供应商变更记录</t>
    <phoneticPr fontId="2" type="noConversion"/>
  </si>
  <si>
    <t>MM</t>
    <phoneticPr fontId="2" type="noConversion"/>
  </si>
  <si>
    <t>物料主数据查询报表</t>
    <phoneticPr fontId="2" type="noConversion"/>
  </si>
  <si>
    <t>韦工</t>
    <phoneticPr fontId="2" type="noConversion"/>
  </si>
  <si>
    <t>在途库存量表</t>
  </si>
  <si>
    <t>入库汇总表</t>
  </si>
  <si>
    <t>黄前玉</t>
    <phoneticPr fontId="2" type="noConversion"/>
  </si>
  <si>
    <t>计划到货日报表</t>
    <phoneticPr fontId="25" type="noConversion"/>
  </si>
  <si>
    <t>MM/SD/PP</t>
    <phoneticPr fontId="2" type="noConversion"/>
  </si>
  <si>
    <t>MM/PP</t>
    <phoneticPr fontId="2" type="noConversion"/>
  </si>
  <si>
    <t>Y</t>
    <phoneticPr fontId="2" type="noConversion"/>
  </si>
  <si>
    <t>库存展望量</t>
    <phoneticPr fontId="2" type="noConversion"/>
  </si>
  <si>
    <t>呆滞积压表</t>
    <phoneticPr fontId="2" type="noConversion"/>
  </si>
  <si>
    <t>物料主数据通过增强实现：
1.对于不同工厂有物料的毛重，净重</t>
    <phoneticPr fontId="2" type="noConversion"/>
  </si>
  <si>
    <t>配额Excel批量导入</t>
    <phoneticPr fontId="2" type="noConversion"/>
  </si>
  <si>
    <t>查询PR目前审批状态报表</t>
    <phoneticPr fontId="2" type="noConversion"/>
  </si>
  <si>
    <t>低</t>
  </si>
  <si>
    <t>生产性物料采购申请分配货源
1.采购申请分配货源界面带出该物料所有有效的供应商
2.默认带出供应商配额的数量
3.同张PR可部分行项目转采购订单</t>
    <phoneticPr fontId="2" type="noConversion"/>
  </si>
  <si>
    <t xml:space="preserve">在建工程验收/付款申请涉及接口：
1.OA在建工程验收界面获取在建工程采购订单信息
2.OA在建工程付款界面获取在建工程付款进度情况，在建工程付款进度情况报表可参考FICO报表
</t>
    <phoneticPr fontId="2" type="noConversion"/>
  </si>
  <si>
    <t>收发存汇总表
1.收入
2.发出</t>
    <phoneticPr fontId="2" type="noConversion"/>
  </si>
  <si>
    <t>形态转换汇总表（COOIS）</t>
    <phoneticPr fontId="2" type="noConversion"/>
  </si>
  <si>
    <t>库龄分析表</t>
    <phoneticPr fontId="2" type="noConversion"/>
  </si>
  <si>
    <t>黄前玉/莫彩霞</t>
    <phoneticPr fontId="2" type="noConversion"/>
  </si>
  <si>
    <t>BP批量导入-供应商</t>
    <phoneticPr fontId="2" type="noConversion"/>
  </si>
  <si>
    <t>Y</t>
    <phoneticPr fontId="2" type="noConversion"/>
  </si>
  <si>
    <t>Y</t>
    <phoneticPr fontId="2" type="noConversion"/>
  </si>
  <si>
    <t>文小素/黄前玉</t>
    <phoneticPr fontId="31" type="noConversion"/>
  </si>
  <si>
    <t>莫彩霞/文小素</t>
    <phoneticPr fontId="2" type="noConversion"/>
  </si>
  <si>
    <t>高</t>
    <phoneticPr fontId="2" type="noConversion"/>
  </si>
  <si>
    <t>低</t>
    <phoneticPr fontId="2" type="noConversion"/>
  </si>
  <si>
    <t>N</t>
    <phoneticPr fontId="2" type="noConversion"/>
  </si>
  <si>
    <t xml:space="preserve">采购订单执行明细表：
1.从采购申请到采购订单、入库、发票信息
2.欠票数量、欠票金额
2.固定类物料目标单价（条件类型）与发票单价对比
3.质检结果可参考QM报表
4.关于磅差，体现实际收货数量，送货单数量
</t>
    <phoneticPr fontId="2" type="noConversion"/>
  </si>
  <si>
    <t>中</t>
    <phoneticPr fontId="2" type="noConversion"/>
  </si>
  <si>
    <t>配额报表：
1.添加供应商账期，采购价格
2.配额执行情况
3.货源清单</t>
    <phoneticPr fontId="2" type="noConversion"/>
  </si>
  <si>
    <t>项目物资出库内部订单发料检查内部订单与仓库的关系</t>
    <phoneticPr fontId="2" type="noConversion"/>
  </si>
  <si>
    <t>工程公司采购订单检查内部订单与仓库的关系（费用）</t>
    <phoneticPr fontId="2" type="noConversion"/>
  </si>
  <si>
    <t>Y</t>
    <phoneticPr fontId="2" type="noConversion"/>
  </si>
  <si>
    <t>开发说明（人天）</t>
  </si>
  <si>
    <t>程序开发（人天）</t>
  </si>
  <si>
    <t>功能测试（人天）</t>
  </si>
  <si>
    <t>Josie</t>
    <phoneticPr fontId="2" type="noConversion"/>
  </si>
  <si>
    <t>N</t>
    <phoneticPr fontId="2" type="noConversion"/>
  </si>
  <si>
    <t>文小素</t>
    <phoneticPr fontId="2" type="noConversion"/>
  </si>
  <si>
    <t>采购发票差异推送OA审批
1.采购发票报表
2.推送OA触发流程，发票冻结标识为OA审批中
3.审批完成，清除发票冻结标识</t>
    <phoneticPr fontId="25" type="noConversion"/>
  </si>
  <si>
    <t>库存周转率表</t>
    <phoneticPr fontId="2" type="noConversion"/>
  </si>
  <si>
    <t>黄前玉/徐冬林</t>
    <phoneticPr fontId="2" type="noConversion"/>
  </si>
  <si>
    <t>主数据</t>
    <phoneticPr fontId="2" type="noConversion"/>
  </si>
  <si>
    <t>负责人</t>
    <phoneticPr fontId="2" type="noConversion"/>
  </si>
  <si>
    <t>spec（Y/N）</t>
    <phoneticPr fontId="2" type="noConversion"/>
  </si>
  <si>
    <t>公司代码</t>
    <phoneticPr fontId="2" type="noConversion"/>
  </si>
  <si>
    <t>工厂</t>
    <phoneticPr fontId="2" type="noConversion"/>
  </si>
  <si>
    <t>仓库</t>
    <phoneticPr fontId="2" type="noConversion"/>
  </si>
  <si>
    <t>采购组织</t>
    <phoneticPr fontId="2" type="noConversion"/>
  </si>
  <si>
    <t>采购组</t>
    <phoneticPr fontId="2" type="noConversion"/>
  </si>
  <si>
    <t>供应商主数据</t>
  </si>
  <si>
    <t>税率</t>
  </si>
  <si>
    <t>采购订单（以在建工程为主）</t>
    <phoneticPr fontId="2" type="noConversion"/>
  </si>
  <si>
    <t>物料库存信息</t>
    <phoneticPr fontId="2" type="noConversion"/>
  </si>
  <si>
    <t xml:space="preserve">
非生产性物料采购申请创建和审批OA相关流程
1.低值易耗品（非生产辅料、五金）
2.费用与服务
3.固定资产
涉及接口：
1.物料主数据同步OA，参考OA主数据同步开发项
2.工厂与库存地点同步OA，参考OA主数据同步开发项
3.成本中心信息同步OA，参考OA主数据同步开发项
4.采购组信息同步OA，参考OA主数据同步开发项
5.成本中心同步OA等相关主数据，参考OA主数据同步开发项
6.内部订单、资产编号同步OA，参考OA主数据同步开发项
7.采购申请创建接口
8.采购申请审批接口</t>
    <phoneticPr fontId="2" type="noConversion"/>
  </si>
  <si>
    <t>物料主数据</t>
    <phoneticPr fontId="2" type="noConversion"/>
  </si>
  <si>
    <t>已分配货源的采购申请转采购订单
1.PO数量不能超过已分配的PR数量
2.ME21N标准界面增强不可以引用PR类型NB，与项目13开发项目合并
3. PO增强卡控ME21N/ME22N，PO的数量不可以超过已分配的数量，与项目13开发项目合并</t>
    <phoneticPr fontId="2" type="noConversion"/>
  </si>
  <si>
    <t xml:space="preserve">PO增强
1.配置显示采购原因，PO开立采购订单将采购信息记录的采购组记录在采购原因
2.ME21N标准界面增强不可以引用PR类型N
3. PO增强卡控ME21N/ME22N，PO的数量不可以超过已分配的数量
</t>
    <phoneticPr fontId="2" type="noConversion"/>
  </si>
  <si>
    <t>采购订单查询报表：
①采购订单打印格式科顺客制化
1、标准/费用与服务/固定资产采购订单模板格式
2、委外采购订单模板格式（带出外发组件用量）：备注哪些原材料在本厂发货，哪些原材料供应商直接送货
3、计划协议通知单/变更单
②在SAP将客制化的采购订单表单发送给供应商：电子公章，邮件内容</t>
    <phoneticPr fontId="2" type="noConversion"/>
  </si>
  <si>
    <r>
      <t>采购申请监控报表(</t>
    </r>
    <r>
      <rPr>
        <strike/>
        <sz val="10"/>
        <color rgb="FFFF0000"/>
        <rFont val="微软雅黑"/>
        <family val="2"/>
        <charset val="134"/>
      </rPr>
      <t>可以采购执行报表结合</t>
    </r>
    <r>
      <rPr>
        <strike/>
        <sz val="10"/>
        <rFont val="微软雅黑"/>
        <family val="2"/>
        <charset val="134"/>
      </rPr>
      <t>)</t>
    </r>
    <phoneticPr fontId="2" type="noConversion"/>
  </si>
  <si>
    <t>仓库表单打印：
1.采购入库单
2.采购退货单
3.委外出库单（原材料）
4.委外入库单（成品）
5.试产委外发料单
6.试产委外入库单（成品\余料）
7.部门领料单
8.部门退料单
9.报废出库单</t>
    <phoneticPr fontId="2" type="noConversion"/>
  </si>
  <si>
    <t>分批到货采购订单变更
1.采购订单信息同步至OA
2.OA调用接口SAP更新采购订单并记录OA单据，并更新订单版本。
3.到货计划更改报表(（原PO日期，PMC申请日期，采购确认日期）)</t>
    <phoneticPr fontId="2" type="noConversion"/>
  </si>
  <si>
    <t>委外供应商对账报表
1.原材料发料情况汇总
2.成品入库情况</t>
    <phoneticPr fontId="2" type="noConversion"/>
  </si>
  <si>
    <t xml:space="preserve">供应商交付及率
1.外挂表时间偏差
</t>
    <phoneticPr fontId="2" type="noConversion"/>
  </si>
  <si>
    <t>出库汇总表,按项目汇总</t>
    <phoneticPr fontId="2" type="noConversion"/>
  </si>
  <si>
    <t>低</t>
    <phoneticPr fontId="2" type="noConversion"/>
  </si>
  <si>
    <t>Y</t>
    <phoneticPr fontId="2" type="noConversion"/>
  </si>
  <si>
    <t>All</t>
    <phoneticPr fontId="2" type="noConversion"/>
  </si>
  <si>
    <t>OA主数据同步，参考sheet《OA主数据同步》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</si>
</sst>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7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Calibri"/>
      <family val="2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theme="0"/>
      <name val="宋体"/>
      <family val="3"/>
      <charset val="134"/>
    </font>
    <font>
      <sz val="11"/>
      <color theme="1"/>
      <name val="宋体"/>
      <family val="2"/>
      <scheme val="minor"/>
    </font>
    <font>
      <strike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10"/>
      <color theme="1"/>
      <name val="Microsoft YaHei"/>
      <family val="2"/>
    </font>
    <font>
      <b/>
      <sz val="10"/>
      <color indexed="9"/>
      <name val="Microsoft YaHei"/>
      <family val="2"/>
    </font>
    <font>
      <sz val="9"/>
      <name val="等线"/>
      <family val="3"/>
      <charset val="134"/>
    </font>
    <font>
      <sz val="10"/>
      <name val="微软雅黑"/>
      <family val="2"/>
      <charset val="134"/>
    </font>
    <font>
      <sz val="10"/>
      <name val="Microsoft YaHei"/>
      <family val="2"/>
    </font>
    <font>
      <sz val="11"/>
      <name val="宋体"/>
      <family val="2"/>
      <scheme val="minor"/>
    </font>
    <font>
      <sz val="11"/>
      <name val="微软雅黑"/>
      <family val="2"/>
      <charset val="134"/>
    </font>
    <font>
      <sz val="10"/>
      <color rgb="FFFF0000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1"/>
      <color theme="1"/>
      <name val="Microsoft YaHei Light"/>
      <family val="2"/>
      <charset val="134"/>
    </font>
    <font>
      <strike/>
      <sz val="10"/>
      <color theme="1"/>
      <name val="Microsoft YaHei"/>
      <family val="2"/>
    </font>
    <font>
      <strike/>
      <sz val="10"/>
      <name val="Microsoft YaHei"/>
      <family val="2"/>
    </font>
    <font>
      <strike/>
      <sz val="10"/>
      <name val="微软雅黑"/>
      <family val="2"/>
      <charset val="134"/>
    </font>
    <font>
      <strike/>
      <sz val="10"/>
      <color theme="1"/>
      <name val="Microsoft YaHei"/>
      <family val="2"/>
      <charset val="134"/>
    </font>
    <font>
      <strike/>
      <sz val="10"/>
      <color theme="1"/>
      <name val="微软雅黑"/>
      <family val="2"/>
      <charset val="134"/>
    </font>
    <font>
      <strike/>
      <sz val="11"/>
      <name val="宋体"/>
      <family val="2"/>
      <scheme val="minor"/>
    </font>
    <font>
      <strike/>
      <sz val="11"/>
      <color theme="1"/>
      <name val="微软雅黑"/>
      <family val="2"/>
      <charset val="134"/>
    </font>
    <font>
      <strike/>
      <sz val="11"/>
      <color theme="1"/>
      <name val="宋体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2" fillId="0" borderId="0"/>
    <xf numFmtId="0" fontId="17" fillId="0" borderId="0">
      <alignment vertical="center"/>
    </xf>
  </cellStyleXfs>
  <cellXfs count="213">
    <xf numFmtId="0" fontId="0" fillId="0" borderId="0" xfId="0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6" borderId="0" xfId="0" applyFill="1"/>
    <xf numFmtId="0" fontId="11" fillId="8" borderId="1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10" borderId="6" xfId="1" applyFont="1" applyFill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11" borderId="6" xfId="1" applyFont="1" applyFill="1" applyBorder="1" applyAlignment="1">
      <alignment horizontal="center" vertical="center" wrapText="1"/>
    </xf>
    <xf numFmtId="0" fontId="6" fillId="11" borderId="1" xfId="1" applyFont="1" applyFill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13" borderId="6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14" fontId="7" fillId="0" borderId="1" xfId="0" applyNumberFormat="1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6" fillId="10" borderId="1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4" borderId="0" xfId="0" applyNumberFormat="1" applyFill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7" fillId="4" borderId="1" xfId="0" quotePrefix="1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6" fillId="15" borderId="6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0" fillId="16" borderId="0" xfId="0" applyFill="1"/>
    <xf numFmtId="0" fontId="11" fillId="8" borderId="6" xfId="1" applyFont="1" applyFill="1" applyBorder="1" applyAlignment="1">
      <alignment horizontal="center" vertical="center" wrapText="1"/>
    </xf>
    <xf numFmtId="0" fontId="0" fillId="12" borderId="0" xfId="0" applyFill="1"/>
    <xf numFmtId="0" fontId="7" fillId="17" borderId="1" xfId="0" quotePrefix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vertical="center" wrapText="1"/>
    </xf>
    <xf numFmtId="0" fontId="7" fillId="12" borderId="1" xfId="0" quotePrefix="1" applyFont="1" applyFill="1" applyBorder="1" applyAlignment="1">
      <alignment horizontal="center" vertical="center" wrapText="1"/>
    </xf>
    <xf numFmtId="0" fontId="7" fillId="18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16" borderId="1" xfId="0" applyFill="1" applyBorder="1"/>
    <xf numFmtId="0" fontId="18" fillId="0" borderId="1" xfId="0" applyFont="1" applyBorder="1"/>
    <xf numFmtId="0" fontId="6" fillId="19" borderId="6" xfId="1" applyFont="1" applyFill="1" applyBorder="1" applyAlignment="1">
      <alignment horizontal="center" vertical="center" wrapText="1"/>
    </xf>
    <xf numFmtId="0" fontId="6" fillId="15" borderId="1" xfId="1" applyFont="1" applyFill="1" applyBorder="1" applyAlignment="1">
      <alignment horizontal="center" vertical="center" wrapText="1"/>
    </xf>
    <xf numFmtId="0" fontId="6" fillId="13" borderId="1" xfId="1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0" xfId="0" applyFont="1"/>
    <xf numFmtId="0" fontId="22" fillId="0" borderId="11" xfId="0" applyFont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22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21" fillId="1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11" fillId="25" borderId="1" xfId="1" applyFont="1" applyFill="1" applyBorder="1" applyAlignment="1">
      <alignment horizontal="center" vertical="center" wrapText="1"/>
    </xf>
    <xf numFmtId="0" fontId="27" fillId="25" borderId="6" xfId="1" applyFont="1" applyFill="1" applyBorder="1" applyAlignment="1">
      <alignment horizontal="center" vertical="center" wrapText="1"/>
    </xf>
    <xf numFmtId="0" fontId="11" fillId="25" borderId="6" xfId="1" applyFont="1" applyFill="1" applyBorder="1" applyAlignment="1">
      <alignment horizontal="center" vertical="center" wrapText="1"/>
    </xf>
    <xf numFmtId="0" fontId="11" fillId="25" borderId="1" xfId="1" applyFont="1" applyFill="1" applyBorder="1" applyAlignment="1">
      <alignment vertical="center" wrapText="1"/>
    </xf>
    <xf numFmtId="0" fontId="28" fillId="25" borderId="1" xfId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25" borderId="12" xfId="1" applyFont="1" applyFill="1" applyBorder="1" applyAlignment="1">
      <alignment horizontal="center" vertical="center" wrapText="1"/>
    </xf>
    <xf numFmtId="0" fontId="30" fillId="25" borderId="6" xfId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0" fontId="8" fillId="0" borderId="0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10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6" fontId="9" fillId="0" borderId="0" xfId="0" applyNumberFormat="1" applyFont="1" applyFill="1" applyBorder="1" applyAlignment="1">
      <alignment vertical="center" wrapText="1"/>
    </xf>
    <xf numFmtId="0" fontId="30" fillId="25" borderId="6" xfId="1" applyFont="1" applyFill="1" applyBorder="1" applyAlignment="1">
      <alignment vertical="center" wrapText="1"/>
    </xf>
    <xf numFmtId="0" fontId="0" fillId="0" borderId="0" xfId="0" applyAlignment="1"/>
    <xf numFmtId="0" fontId="33" fillId="0" borderId="1" xfId="0" quotePrefix="1" applyFont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/>
    <xf numFmtId="0" fontId="32" fillId="0" borderId="1" xfId="0" applyFont="1" applyBorder="1" applyAlignment="1">
      <alignment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3" fillId="0" borderId="1" xfId="0" quotePrefix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/>
    <xf numFmtId="0" fontId="32" fillId="3" borderId="1" xfId="0" applyFont="1" applyFill="1" applyBorder="1" applyAlignment="1">
      <alignment vertical="center" wrapText="1"/>
    </xf>
    <xf numFmtId="14" fontId="34" fillId="0" borderId="1" xfId="0" applyNumberFormat="1" applyFont="1" applyBorder="1"/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3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37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21" fillId="18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  <xf numFmtId="0" fontId="10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8" fillId="2" borderId="5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8" fillId="2" borderId="0" xfId="1" applyFont="1" applyFill="1" applyAlignment="1">
      <alignment horizontal="right" vertical="center" wrapText="1"/>
    </xf>
    <xf numFmtId="0" fontId="18" fillId="0" borderId="2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vertical="top" wrapText="1"/>
    </xf>
    <xf numFmtId="0" fontId="30" fillId="25" borderId="13" xfId="1" applyFont="1" applyFill="1" applyBorder="1" applyAlignment="1">
      <alignment horizontal="center" vertical="center" wrapText="1"/>
    </xf>
    <xf numFmtId="0" fontId="38" fillId="0" borderId="1" xfId="0" applyFont="1" applyBorder="1"/>
    <xf numFmtId="0" fontId="39" fillId="0" borderId="1" xfId="0" applyFont="1" applyBorder="1" applyAlignment="1">
      <alignment horizontal="center" vertical="center" wrapText="1"/>
    </xf>
    <xf numFmtId="0" fontId="40" fillId="0" borderId="1" xfId="0" quotePrefix="1" applyFont="1" applyBorder="1" applyAlignment="1">
      <alignment horizontal="center" vertical="center" wrapText="1"/>
    </xf>
    <xf numFmtId="0" fontId="41" fillId="0" borderId="1" xfId="0" applyFont="1" applyFill="1" applyBorder="1" applyAlignment="1">
      <alignment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right" vertical="center" wrapText="1"/>
    </xf>
    <xf numFmtId="0" fontId="43" fillId="0" borderId="1" xfId="0" applyFont="1" applyBorder="1" applyAlignment="1">
      <alignment horizontal="right" vertical="center" wrapText="1"/>
    </xf>
    <xf numFmtId="0" fontId="44" fillId="0" borderId="1" xfId="0" applyFont="1" applyBorder="1"/>
    <xf numFmtId="0" fontId="41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/>
    </xf>
    <xf numFmtId="0" fontId="46" fillId="0" borderId="1" xfId="0" applyFont="1" applyBorder="1"/>
    <xf numFmtId="14" fontId="46" fillId="0" borderId="1" xfId="0" applyNumberFormat="1" applyFont="1" applyBorder="1"/>
    <xf numFmtId="0" fontId="46" fillId="0" borderId="0" xfId="0" applyFont="1"/>
  </cellXfs>
  <cellStyles count="4">
    <cellStyle name="Normal 3" xfId="3" xr:uid="{00000000-0005-0000-0000-000000000000}"/>
    <cellStyle name="常规" xfId="0" builtinId="0"/>
    <cellStyle name="常规 2" xfId="1" xr:uid="{00000000-0005-0000-0000-000002000000}"/>
    <cellStyle name="常规 3" xfId="2" xr:uid="{00000000-0005-0000-0000-000003000000}"/>
  </cellStyles>
  <dxfs count="0"/>
  <tableStyles count="0" defaultTableStyle="TableStyleMedium2" defaultPivotStyle="PivotStyleMedium9"/>
  <colors>
    <mruColors>
      <color rgb="FFF6A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85725</xdr:rowOff>
    </xdr:from>
    <xdr:to>
      <xdr:col>4</xdr:col>
      <xdr:colOff>19050</xdr:colOff>
      <xdr:row>3</xdr:row>
      <xdr:rowOff>85725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838200" y="771525"/>
          <a:ext cx="139065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85725</xdr:rowOff>
    </xdr:from>
    <xdr:to>
      <xdr:col>7</xdr:col>
      <xdr:colOff>19050</xdr:colOff>
      <xdr:row>3</xdr:row>
      <xdr:rowOff>85725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2895600" y="771525"/>
          <a:ext cx="139065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85725</xdr:rowOff>
    </xdr:from>
    <xdr:to>
      <xdr:col>9</xdr:col>
      <xdr:colOff>0</xdr:colOff>
      <xdr:row>3</xdr:row>
      <xdr:rowOff>85725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4953000" y="771525"/>
          <a:ext cx="1390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85725</xdr:rowOff>
    </xdr:from>
    <xdr:to>
      <xdr:col>10</xdr:col>
      <xdr:colOff>0</xdr:colOff>
      <xdr:row>3</xdr:row>
      <xdr:rowOff>95250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>
          <a:off x="7038975" y="771525"/>
          <a:ext cx="2133600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85725</xdr:rowOff>
    </xdr:from>
    <xdr:to>
      <xdr:col>8</xdr:col>
      <xdr:colOff>9525</xdr:colOff>
      <xdr:row>9</xdr:row>
      <xdr:rowOff>85725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>
          <a:off x="4953000" y="2486025"/>
          <a:ext cx="695325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9073</xdr:colOff>
      <xdr:row>10</xdr:row>
      <xdr:rowOff>2</xdr:rowOff>
    </xdr:from>
    <xdr:to>
      <xdr:col>8</xdr:col>
      <xdr:colOff>353787</xdr:colOff>
      <xdr:row>14</xdr:row>
      <xdr:rowOff>108856</xdr:rowOff>
    </xdr:to>
    <xdr:cxnSp macro="">
      <xdr:nvCxnSpPr>
        <xdr:cNvPr id="25" name="肘形连接符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 rot="5400000">
          <a:off x="5651502" y="2812144"/>
          <a:ext cx="798283" cy="344714"/>
        </a:xfrm>
        <a:prstGeom prst="bentConnector3">
          <a:avLst>
            <a:gd name="adj1" fmla="val 98864"/>
          </a:avLst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335644</xdr:colOff>
      <xdr:row>9</xdr:row>
      <xdr:rowOff>172356</xdr:rowOff>
    </xdr:from>
    <xdr:to>
      <xdr:col>7</xdr:col>
      <xdr:colOff>1</xdr:colOff>
      <xdr:row>14</xdr:row>
      <xdr:rowOff>117927</xdr:rowOff>
    </xdr:to>
    <xdr:cxnSp macro="">
      <xdr:nvCxnSpPr>
        <xdr:cNvPr id="35" name="肘形连接符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rot="16200000" flipH="1">
          <a:off x="4390572" y="2812142"/>
          <a:ext cx="807357" cy="353786"/>
        </a:xfrm>
        <a:prstGeom prst="bentConnector3">
          <a:avLst>
            <a:gd name="adj1" fmla="val 9831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442228</xdr:colOff>
      <xdr:row>4</xdr:row>
      <xdr:rowOff>0</xdr:rowOff>
    </xdr:from>
    <xdr:to>
      <xdr:col>7</xdr:col>
      <xdr:colOff>444500</xdr:colOff>
      <xdr:row>6</xdr:row>
      <xdr:rowOff>117929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413371" y="861786"/>
          <a:ext cx="2272" cy="462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85725</xdr:rowOff>
    </xdr:from>
    <xdr:to>
      <xdr:col>12</xdr:col>
      <xdr:colOff>9525</xdr:colOff>
      <xdr:row>8</xdr:row>
      <xdr:rowOff>85725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/>
      </xdr:nvCxnSpPr>
      <xdr:spPr>
        <a:xfrm>
          <a:off x="9896475" y="1285875"/>
          <a:ext cx="695325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4</xdr:row>
      <xdr:rowOff>0</xdr:rowOff>
    </xdr:from>
    <xdr:to>
      <xdr:col>10</xdr:col>
      <xdr:colOff>371475</xdr:colOff>
      <xdr:row>8</xdr:row>
      <xdr:rowOff>9525</xdr:rowOff>
    </xdr:to>
    <xdr:cxnSp macro="">
      <xdr:nvCxnSpPr>
        <xdr:cNvPr id="89" name="直接连接符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CxnSpPr/>
      </xdr:nvCxnSpPr>
      <xdr:spPr>
        <a:xfrm>
          <a:off x="9544050" y="857250"/>
          <a:ext cx="0" cy="695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335643</xdr:colOff>
      <xdr:row>6</xdr:row>
      <xdr:rowOff>108857</xdr:rowOff>
    </xdr:from>
    <xdr:to>
      <xdr:col>6</xdr:col>
      <xdr:colOff>335643</xdr:colOff>
      <xdr:row>9</xdr:row>
      <xdr:rowOff>0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>
          <a:off x="4617357" y="1315357"/>
          <a:ext cx="0" cy="40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362857</xdr:colOff>
      <xdr:row>6</xdr:row>
      <xdr:rowOff>108857</xdr:rowOff>
    </xdr:from>
    <xdr:to>
      <xdr:col>8</xdr:col>
      <xdr:colOff>362857</xdr:colOff>
      <xdr:row>9</xdr:row>
      <xdr:rowOff>0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6232071" y="1315357"/>
          <a:ext cx="0" cy="40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335643</xdr:colOff>
      <xdr:row>6</xdr:row>
      <xdr:rowOff>108857</xdr:rowOff>
    </xdr:from>
    <xdr:to>
      <xdr:col>8</xdr:col>
      <xdr:colOff>371929</xdr:colOff>
      <xdr:row>6</xdr:row>
      <xdr:rowOff>117929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4617357" y="1315357"/>
          <a:ext cx="1623786" cy="90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408213</xdr:colOff>
      <xdr:row>4</xdr:row>
      <xdr:rowOff>36285</xdr:rowOff>
    </xdr:from>
    <xdr:to>
      <xdr:col>2</xdr:col>
      <xdr:colOff>426357</xdr:colOff>
      <xdr:row>7</xdr:row>
      <xdr:rowOff>145142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4072E8E6-3EE2-4E9C-BD57-B546317B0811}"/>
            </a:ext>
          </a:extLst>
        </xdr:cNvPr>
        <xdr:cNvCxnSpPr/>
      </xdr:nvCxnSpPr>
      <xdr:spPr>
        <a:xfrm>
          <a:off x="1932213" y="725714"/>
          <a:ext cx="18144" cy="62592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36286</xdr:colOff>
      <xdr:row>3</xdr:row>
      <xdr:rowOff>72572</xdr:rowOff>
    </xdr:from>
    <xdr:to>
      <xdr:col>1</xdr:col>
      <xdr:colOff>807357</xdr:colOff>
      <xdr:row>3</xdr:row>
      <xdr:rowOff>81643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5790BB80-2F55-4F09-93F8-C2617009BE1B}"/>
            </a:ext>
          </a:extLst>
        </xdr:cNvPr>
        <xdr:cNvCxnSpPr/>
      </xdr:nvCxnSpPr>
      <xdr:spPr>
        <a:xfrm>
          <a:off x="1623786" y="589643"/>
          <a:ext cx="771071" cy="9071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14"/>
  <sheetViews>
    <sheetView workbookViewId="0">
      <selection activeCell="D9" sqref="D9"/>
    </sheetView>
  </sheetViews>
  <sheetFormatPr defaultRowHeight="13.5"/>
  <cols>
    <col min="1" max="1" width="9" customWidth="1"/>
    <col min="2" max="2" width="9.625" customWidth="1"/>
    <col min="3" max="3" width="31" customWidth="1"/>
    <col min="4" max="5" width="16.375" customWidth="1"/>
    <col min="6" max="6" width="10.375" customWidth="1"/>
    <col min="8" max="8" width="18" customWidth="1"/>
    <col min="9" max="9" width="17.375" customWidth="1"/>
  </cols>
  <sheetData>
    <row r="2" spans="2:9" ht="20.25" customHeight="1">
      <c r="B2" s="162" t="s">
        <v>366</v>
      </c>
      <c r="C2" s="80" t="s">
        <v>381</v>
      </c>
      <c r="D2" s="163" t="e">
        <f>COUNTA(#REF!)-ELE!B27</f>
        <v>#REF!</v>
      </c>
      <c r="E2" s="164"/>
      <c r="F2" s="81"/>
      <c r="G2" s="81"/>
      <c r="H2" s="165" t="s">
        <v>382</v>
      </c>
      <c r="I2" s="166"/>
    </row>
    <row r="3" spans="2:9" ht="37.5" customHeight="1">
      <c r="B3" s="162"/>
      <c r="C3" s="82" t="s">
        <v>399</v>
      </c>
      <c r="D3" s="83" t="s">
        <v>367</v>
      </c>
      <c r="E3" s="84" t="s">
        <v>368</v>
      </c>
      <c r="F3" s="81"/>
      <c r="G3" s="81"/>
      <c r="H3" s="85" t="s">
        <v>389</v>
      </c>
      <c r="I3" s="79" t="s">
        <v>390</v>
      </c>
    </row>
    <row r="4" spans="2:9" ht="20.25" customHeight="1">
      <c r="B4" s="162"/>
      <c r="C4" s="86" t="s">
        <v>369</v>
      </c>
      <c r="D4" s="79" t="s">
        <v>378</v>
      </c>
      <c r="E4" s="79">
        <v>0</v>
      </c>
      <c r="F4" s="81"/>
      <c r="G4" s="81"/>
      <c r="H4" s="79" t="s">
        <v>383</v>
      </c>
      <c r="I4" s="79" t="e">
        <f>COUNTIFS(#REF!,ELE!A6,#REF!,ELE!A43)</f>
        <v>#REF!</v>
      </c>
    </row>
    <row r="5" spans="2:9" ht="20.25" customHeight="1">
      <c r="B5" s="162"/>
      <c r="C5" s="87" t="s">
        <v>370</v>
      </c>
      <c r="D5" s="79">
        <v>4</v>
      </c>
      <c r="E5" s="79">
        <v>3</v>
      </c>
      <c r="F5" s="81"/>
      <c r="G5" s="81"/>
      <c r="H5" s="79" t="s">
        <v>384</v>
      </c>
      <c r="I5" s="79" t="e">
        <f>COUNTIFS(#REF!,ELE!A6,#REF!,ELE!A44)</f>
        <v>#REF!</v>
      </c>
    </row>
    <row r="6" spans="2:9" ht="20.25" customHeight="1">
      <c r="B6" s="162"/>
      <c r="C6" s="88" t="s">
        <v>380</v>
      </c>
      <c r="D6" s="79" t="e">
        <f>D5-E6</f>
        <v>#REF!</v>
      </c>
      <c r="E6" s="94" t="e">
        <f>COUNTIF(#REF!,ELE!A5)</f>
        <v>#REF!</v>
      </c>
      <c r="F6" s="160" t="s">
        <v>406</v>
      </c>
      <c r="G6" s="81"/>
      <c r="H6" s="79" t="s">
        <v>385</v>
      </c>
      <c r="I6" s="79" t="e">
        <f>COUNTIFS(#REF!,ELE!A6,#REF!,ELE!A45)</f>
        <v>#REF!</v>
      </c>
    </row>
    <row r="7" spans="2:9" ht="20.25" customHeight="1">
      <c r="B7" s="162"/>
      <c r="C7" s="89" t="s">
        <v>379</v>
      </c>
      <c r="D7" s="79" t="e">
        <f>D6-E7</f>
        <v>#REF!</v>
      </c>
      <c r="E7" s="94" t="e">
        <f>COUNTIF(#REF!,ELE!A6)</f>
        <v>#REF!</v>
      </c>
      <c r="F7" s="161"/>
      <c r="G7" s="81"/>
      <c r="H7" s="79" t="s">
        <v>355</v>
      </c>
      <c r="I7" s="79" t="e">
        <f>COUNTIFS(#REF!,ELE!A6,#REF!,ELE!A48)</f>
        <v>#REF!</v>
      </c>
    </row>
    <row r="8" spans="2:9" ht="20.25" customHeight="1">
      <c r="B8" s="162"/>
      <c r="C8" s="90" t="s">
        <v>408</v>
      </c>
      <c r="D8" s="79" t="e">
        <f>COUNTIF(#REF!,ELE!A8)</f>
        <v>#REF!</v>
      </c>
      <c r="E8" s="79" t="e">
        <f>COUNTIF(#REF!,ELE!A7)</f>
        <v>#REF!</v>
      </c>
      <c r="F8" s="81"/>
      <c r="G8" s="81"/>
      <c r="H8" s="79" t="s">
        <v>391</v>
      </c>
      <c r="I8" s="80" t="e">
        <f>E7</f>
        <v>#REF!</v>
      </c>
    </row>
    <row r="9" spans="2:9" ht="20.25" customHeight="1">
      <c r="B9" s="162"/>
      <c r="C9" s="91" t="s">
        <v>397</v>
      </c>
      <c r="D9" s="79" t="e">
        <f>COUNTIF(#REF!,ELE!A8)</f>
        <v>#REF!</v>
      </c>
      <c r="E9" s="79" t="s">
        <v>354</v>
      </c>
      <c r="F9" s="81"/>
      <c r="G9" s="81"/>
      <c r="H9" s="81"/>
      <c r="I9" s="81"/>
    </row>
    <row r="10" spans="2:9" ht="20.25" customHeight="1">
      <c r="B10" s="162"/>
      <c r="C10" s="92" t="s">
        <v>396</v>
      </c>
      <c r="D10" s="79"/>
      <c r="E10" s="79" t="s">
        <v>378</v>
      </c>
      <c r="F10" s="81"/>
      <c r="G10" s="81"/>
      <c r="H10" s="81"/>
      <c r="I10" s="81"/>
    </row>
    <row r="11" spans="2:9" ht="20.25" customHeight="1">
      <c r="B11" s="96"/>
      <c r="C11" s="97" t="s">
        <v>403</v>
      </c>
      <c r="D11" s="162">
        <f>COUNTA(#REF!)</f>
        <v>1</v>
      </c>
      <c r="E11" s="162"/>
      <c r="F11" s="81" t="s">
        <v>402</v>
      </c>
      <c r="G11" s="81"/>
      <c r="H11" s="81"/>
      <c r="I11" s="81"/>
    </row>
    <row r="12" spans="2:9" ht="16.5">
      <c r="B12" s="81"/>
      <c r="C12" s="81"/>
      <c r="D12" s="81"/>
      <c r="E12" s="81"/>
      <c r="F12" s="81" t="s">
        <v>404</v>
      </c>
      <c r="G12" s="81"/>
      <c r="H12" s="81"/>
      <c r="I12" s="81"/>
    </row>
    <row r="13" spans="2:9" ht="51.75" customHeight="1">
      <c r="B13" s="81" t="s">
        <v>392</v>
      </c>
      <c r="C13" s="167" t="s">
        <v>401</v>
      </c>
      <c r="D13" s="168"/>
      <c r="E13" s="168"/>
      <c r="F13" s="81"/>
      <c r="G13" s="81"/>
      <c r="H13" s="81"/>
      <c r="I13" s="81"/>
    </row>
    <row r="14" spans="2:9" ht="16.5">
      <c r="B14" s="81"/>
      <c r="C14" s="93"/>
      <c r="D14" s="93"/>
      <c r="E14" s="93"/>
      <c r="F14" s="81"/>
      <c r="G14" s="81"/>
      <c r="H14" s="81"/>
      <c r="I14" s="81"/>
    </row>
  </sheetData>
  <mergeCells count="6">
    <mergeCell ref="F6:F7"/>
    <mergeCell ref="B2:B10"/>
    <mergeCell ref="D2:E2"/>
    <mergeCell ref="H2:I2"/>
    <mergeCell ref="C13:E13"/>
    <mergeCell ref="D11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26E3-EFEE-45C3-8228-91271339ADE7}">
  <dimension ref="A1:AE40"/>
  <sheetViews>
    <sheetView tabSelected="1" zoomScale="90" zoomScaleNormal="90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K6" sqref="K6"/>
    </sheetView>
  </sheetViews>
  <sheetFormatPr defaultRowHeight="13.5"/>
  <cols>
    <col min="2" max="2" width="9.375" customWidth="1"/>
    <col min="3" max="3" width="44.875" bestFit="1" customWidth="1"/>
    <col min="4" max="4" width="7.375" customWidth="1"/>
    <col min="6" max="6" width="9" style="133"/>
    <col min="8" max="10" width="0" hidden="1" customWidth="1"/>
    <col min="11" max="12" width="9" customWidth="1"/>
    <col min="14" max="14" width="19.25" customWidth="1"/>
    <col min="17" max="17" width="11.625" bestFit="1" customWidth="1"/>
    <col min="18" max="18" width="15.375" customWidth="1"/>
    <col min="19" max="19" width="11.625" bestFit="1" customWidth="1"/>
  </cols>
  <sheetData>
    <row r="1" spans="1:31" ht="33">
      <c r="A1" s="108" t="s">
        <v>429</v>
      </c>
      <c r="B1" s="109" t="s">
        <v>430</v>
      </c>
      <c r="C1" s="109" t="s">
        <v>431</v>
      </c>
      <c r="D1" s="109" t="s">
        <v>436</v>
      </c>
      <c r="E1" s="109" t="s">
        <v>434</v>
      </c>
      <c r="F1" s="132" t="s">
        <v>432</v>
      </c>
      <c r="G1" s="109" t="s">
        <v>433</v>
      </c>
      <c r="H1" s="109" t="s">
        <v>498</v>
      </c>
      <c r="I1" s="109" t="s">
        <v>499</v>
      </c>
      <c r="J1" s="109" t="s">
        <v>500</v>
      </c>
      <c r="K1" s="104" t="s">
        <v>138</v>
      </c>
      <c r="L1" s="103" t="s">
        <v>424</v>
      </c>
      <c r="M1" s="102" t="s">
        <v>150</v>
      </c>
      <c r="N1" s="105" t="s">
        <v>420</v>
      </c>
      <c r="O1" s="105" t="s">
        <v>64</v>
      </c>
      <c r="P1" s="105" t="s">
        <v>423</v>
      </c>
      <c r="Q1" s="102" t="s">
        <v>435</v>
      </c>
      <c r="R1" s="106" t="s">
        <v>116</v>
      </c>
      <c r="S1" s="106" t="s">
        <v>119</v>
      </c>
      <c r="T1" s="106" t="s">
        <v>120</v>
      </c>
      <c r="U1" s="106" t="s">
        <v>121</v>
      </c>
      <c r="V1" s="106" t="s">
        <v>123</v>
      </c>
      <c r="W1" s="106" t="s">
        <v>124</v>
      </c>
      <c r="X1" s="106" t="s">
        <v>125</v>
      </c>
      <c r="Y1" s="106" t="s">
        <v>417</v>
      </c>
      <c r="Z1" s="106" t="s">
        <v>418</v>
      </c>
      <c r="AA1" s="106" t="s">
        <v>419</v>
      </c>
      <c r="AB1" s="106" t="s">
        <v>422</v>
      </c>
      <c r="AC1" s="106" t="s">
        <v>421</v>
      </c>
      <c r="AD1" s="106" t="s">
        <v>113</v>
      </c>
      <c r="AE1" s="106" t="s">
        <v>102</v>
      </c>
    </row>
    <row r="2" spans="1:31" ht="82.5">
      <c r="A2" s="107" t="s">
        <v>428</v>
      </c>
      <c r="B2" s="134">
        <f>ROW()-1</f>
        <v>1</v>
      </c>
      <c r="C2" s="135" t="s">
        <v>455</v>
      </c>
      <c r="D2" s="135" t="s">
        <v>440</v>
      </c>
      <c r="E2" s="136" t="s">
        <v>409</v>
      </c>
      <c r="F2" s="135" t="s">
        <v>410</v>
      </c>
      <c r="G2" s="137" t="s">
        <v>471</v>
      </c>
      <c r="H2" s="153">
        <v>1</v>
      </c>
      <c r="I2" s="154">
        <v>5</v>
      </c>
      <c r="J2" s="154">
        <v>2</v>
      </c>
      <c r="K2" s="138"/>
      <c r="L2" s="138"/>
      <c r="M2" s="139" t="s">
        <v>447</v>
      </c>
      <c r="N2" s="159" t="s">
        <v>501</v>
      </c>
      <c r="O2" s="6"/>
      <c r="P2" s="6"/>
      <c r="Q2" s="110"/>
      <c r="R2" s="110"/>
      <c r="S2" s="110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33">
      <c r="A3" s="107" t="s">
        <v>428</v>
      </c>
      <c r="B3" s="134">
        <f t="shared" ref="B3:B40" si="0">ROW()-1</f>
        <v>2</v>
      </c>
      <c r="C3" s="135" t="s">
        <v>474</v>
      </c>
      <c r="D3" s="135" t="s">
        <v>440</v>
      </c>
      <c r="E3" s="136" t="s">
        <v>409</v>
      </c>
      <c r="F3" s="135" t="s">
        <v>427</v>
      </c>
      <c r="G3" s="137" t="s">
        <v>471</v>
      </c>
      <c r="H3" s="155">
        <v>0</v>
      </c>
      <c r="I3" s="156">
        <v>1</v>
      </c>
      <c r="J3" s="156">
        <v>0</v>
      </c>
      <c r="K3" s="138"/>
      <c r="L3" s="138"/>
      <c r="M3" s="139" t="s">
        <v>453</v>
      </c>
      <c r="N3" s="159" t="s">
        <v>501</v>
      </c>
      <c r="O3" s="6"/>
      <c r="P3" s="6"/>
      <c r="Q3" s="11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16.5">
      <c r="A4" s="107" t="s">
        <v>428</v>
      </c>
      <c r="B4" s="134">
        <f t="shared" si="0"/>
        <v>3</v>
      </c>
      <c r="C4" s="135" t="s">
        <v>463</v>
      </c>
      <c r="D4" s="135" t="s">
        <v>440</v>
      </c>
      <c r="E4" s="136" t="s">
        <v>409</v>
      </c>
      <c r="F4" s="135" t="s">
        <v>410</v>
      </c>
      <c r="G4" s="137"/>
      <c r="H4" s="155">
        <v>1</v>
      </c>
      <c r="I4" s="156">
        <v>1</v>
      </c>
      <c r="J4" s="156">
        <v>1</v>
      </c>
      <c r="K4" s="138"/>
      <c r="L4" s="138"/>
      <c r="M4" s="139" t="s">
        <v>447</v>
      </c>
      <c r="N4" s="159" t="s">
        <v>501</v>
      </c>
      <c r="O4" s="6"/>
      <c r="P4" s="6"/>
      <c r="Q4" s="110"/>
      <c r="R4" s="110"/>
      <c r="S4" s="110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6.5">
      <c r="A5" s="107" t="s">
        <v>428</v>
      </c>
      <c r="B5" s="134">
        <f t="shared" si="0"/>
        <v>4</v>
      </c>
      <c r="C5" s="135" t="s">
        <v>484</v>
      </c>
      <c r="D5" s="135" t="s">
        <v>440</v>
      </c>
      <c r="E5" s="136" t="s">
        <v>409</v>
      </c>
      <c r="F5" s="135" t="s">
        <v>410</v>
      </c>
      <c r="G5" s="137" t="s">
        <v>485</v>
      </c>
      <c r="H5" s="157">
        <v>1</v>
      </c>
      <c r="I5" s="158">
        <v>2</v>
      </c>
      <c r="J5" s="158">
        <v>1</v>
      </c>
      <c r="K5" s="138"/>
      <c r="L5" s="138"/>
      <c r="M5" s="139" t="s">
        <v>448</v>
      </c>
      <c r="N5" s="159" t="s">
        <v>501</v>
      </c>
      <c r="O5" s="6"/>
      <c r="P5" s="6"/>
      <c r="Q5" s="110"/>
      <c r="R5" s="110"/>
      <c r="S5" s="11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66">
      <c r="A6" s="107" t="s">
        <v>428</v>
      </c>
      <c r="B6" s="134">
        <f t="shared" si="0"/>
        <v>5</v>
      </c>
      <c r="C6" s="135" t="s">
        <v>460</v>
      </c>
      <c r="D6" s="135" t="s">
        <v>439</v>
      </c>
      <c r="E6" s="136" t="s">
        <v>409</v>
      </c>
      <c r="F6" s="135" t="s">
        <v>443</v>
      </c>
      <c r="G6" s="137" t="s">
        <v>485</v>
      </c>
      <c r="H6" s="157">
        <v>1</v>
      </c>
      <c r="I6" s="158">
        <v>5</v>
      </c>
      <c r="J6" s="158">
        <v>2</v>
      </c>
      <c r="K6" s="138"/>
      <c r="L6" s="138"/>
      <c r="M6" s="139" t="s">
        <v>448</v>
      </c>
      <c r="N6" s="159" t="s">
        <v>501</v>
      </c>
      <c r="O6" s="6"/>
      <c r="P6" s="6"/>
      <c r="Q6" s="110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77" customHeight="1">
      <c r="A7" s="107" t="s">
        <v>428</v>
      </c>
      <c r="B7" s="134">
        <f t="shared" si="0"/>
        <v>6</v>
      </c>
      <c r="C7" s="135" t="s">
        <v>456</v>
      </c>
      <c r="D7" s="135" t="s">
        <v>439</v>
      </c>
      <c r="E7" s="136" t="s">
        <v>409</v>
      </c>
      <c r="F7" s="135" t="s">
        <v>442</v>
      </c>
      <c r="G7" s="137" t="s">
        <v>485</v>
      </c>
      <c r="H7" s="155">
        <v>1</v>
      </c>
      <c r="I7" s="156">
        <v>3</v>
      </c>
      <c r="J7" s="156">
        <v>2</v>
      </c>
      <c r="K7" s="138"/>
      <c r="L7" s="138"/>
      <c r="M7" s="139" t="s">
        <v>448</v>
      </c>
      <c r="N7" s="159" t="s">
        <v>501</v>
      </c>
      <c r="O7" s="6"/>
      <c r="P7" s="6"/>
      <c r="Q7" s="110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246" customHeight="1">
      <c r="A8" s="107" t="s">
        <v>428</v>
      </c>
      <c r="B8" s="134">
        <f t="shared" si="0"/>
        <v>7</v>
      </c>
      <c r="C8" s="135" t="s">
        <v>519</v>
      </c>
      <c r="D8" s="135" t="s">
        <v>439</v>
      </c>
      <c r="E8" s="137" t="s">
        <v>409</v>
      </c>
      <c r="F8" s="135" t="s">
        <v>442</v>
      </c>
      <c r="G8" s="137" t="s">
        <v>485</v>
      </c>
      <c r="H8" s="155">
        <v>1</v>
      </c>
      <c r="I8" s="156">
        <v>4</v>
      </c>
      <c r="J8" s="156">
        <v>2</v>
      </c>
      <c r="K8" s="138"/>
      <c r="L8" s="138"/>
      <c r="M8" s="139" t="s">
        <v>449</v>
      </c>
      <c r="N8" s="159" t="s">
        <v>501</v>
      </c>
      <c r="O8" s="6"/>
      <c r="P8" s="6"/>
      <c r="Q8" s="11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6.5">
      <c r="A9" s="107" t="s">
        <v>428</v>
      </c>
      <c r="B9" s="134">
        <f t="shared" si="0"/>
        <v>8</v>
      </c>
      <c r="C9" s="135" t="s">
        <v>475</v>
      </c>
      <c r="D9" s="135" t="s">
        <v>440</v>
      </c>
      <c r="E9" s="137" t="s">
        <v>411</v>
      </c>
      <c r="F9" s="135" t="s">
        <v>410</v>
      </c>
      <c r="G9" s="137" t="s">
        <v>486</v>
      </c>
      <c r="H9" s="155">
        <v>1</v>
      </c>
      <c r="I9" s="156">
        <v>3</v>
      </c>
      <c r="J9" s="156">
        <v>2</v>
      </c>
      <c r="K9" s="138"/>
      <c r="L9" s="138"/>
      <c r="M9" s="139" t="s">
        <v>448</v>
      </c>
      <c r="N9" s="159" t="s">
        <v>501</v>
      </c>
      <c r="O9" s="6"/>
      <c r="P9" s="6"/>
      <c r="Q9" s="1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6.5">
      <c r="A10" s="107" t="s">
        <v>428</v>
      </c>
      <c r="B10" s="134">
        <f t="shared" si="0"/>
        <v>9</v>
      </c>
      <c r="C10" s="135" t="s">
        <v>476</v>
      </c>
      <c r="D10" s="135" t="s">
        <v>440</v>
      </c>
      <c r="E10" s="140" t="s">
        <v>411</v>
      </c>
      <c r="F10" s="135" t="s">
        <v>426</v>
      </c>
      <c r="G10" s="141" t="s">
        <v>486</v>
      </c>
      <c r="H10" s="6">
        <v>1</v>
      </c>
      <c r="I10" s="6">
        <v>2</v>
      </c>
      <c r="J10" s="6">
        <v>1</v>
      </c>
      <c r="K10" s="138"/>
      <c r="L10" s="138"/>
      <c r="M10" s="139" t="s">
        <v>448</v>
      </c>
      <c r="N10" s="159" t="s">
        <v>501</v>
      </c>
      <c r="O10" s="6"/>
      <c r="P10" s="6"/>
      <c r="Q10" s="110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s="212" customFormat="1" ht="16.5">
      <c r="A11" s="200" t="s">
        <v>428</v>
      </c>
      <c r="B11" s="201">
        <f t="shared" si="0"/>
        <v>10</v>
      </c>
      <c r="C11" s="202" t="s">
        <v>524</v>
      </c>
      <c r="D11" s="202" t="s">
        <v>440</v>
      </c>
      <c r="E11" s="203" t="s">
        <v>477</v>
      </c>
      <c r="F11" s="202" t="s">
        <v>426</v>
      </c>
      <c r="G11" s="204" t="s">
        <v>497</v>
      </c>
      <c r="H11" s="205">
        <v>1</v>
      </c>
      <c r="I11" s="206">
        <v>2</v>
      </c>
      <c r="J11" s="206">
        <v>1</v>
      </c>
      <c r="K11" s="207"/>
      <c r="L11" s="207"/>
      <c r="M11" s="208" t="s">
        <v>464</v>
      </c>
      <c r="N11" s="209" t="s">
        <v>501</v>
      </c>
      <c r="O11" s="210"/>
      <c r="P11" s="210"/>
      <c r="Q11" s="211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</row>
    <row r="12" spans="1:31" ht="66">
      <c r="A12" s="107" t="s">
        <v>428</v>
      </c>
      <c r="B12" s="134">
        <f t="shared" si="0"/>
        <v>11</v>
      </c>
      <c r="C12" s="135" t="s">
        <v>478</v>
      </c>
      <c r="D12" s="135" t="s">
        <v>440</v>
      </c>
      <c r="E12" s="140" t="s">
        <v>409</v>
      </c>
      <c r="F12" s="135" t="s">
        <v>445</v>
      </c>
      <c r="G12" s="141" t="s">
        <v>486</v>
      </c>
      <c r="H12" s="155">
        <v>1</v>
      </c>
      <c r="I12" s="156">
        <v>4</v>
      </c>
      <c r="J12" s="156">
        <v>1</v>
      </c>
      <c r="K12" s="138"/>
      <c r="L12" s="138"/>
      <c r="M12" s="139" t="s">
        <v>448</v>
      </c>
      <c r="N12" s="159" t="s">
        <v>501</v>
      </c>
      <c r="O12" s="6"/>
      <c r="P12" s="6"/>
      <c r="Q12" s="1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99">
      <c r="A13" s="107" t="s">
        <v>428</v>
      </c>
      <c r="B13" s="134">
        <f t="shared" si="0"/>
        <v>12</v>
      </c>
      <c r="C13" s="135" t="s">
        <v>521</v>
      </c>
      <c r="D13" s="135" t="s">
        <v>440</v>
      </c>
      <c r="E13" s="136" t="s">
        <v>409</v>
      </c>
      <c r="F13" s="135" t="s">
        <v>410</v>
      </c>
      <c r="G13" s="137" t="s">
        <v>486</v>
      </c>
      <c r="H13" s="155">
        <v>1</v>
      </c>
      <c r="I13" s="156">
        <v>3</v>
      </c>
      <c r="J13" s="156">
        <v>1</v>
      </c>
      <c r="K13" s="138"/>
      <c r="L13" s="138"/>
      <c r="M13" s="139" t="s">
        <v>448</v>
      </c>
      <c r="N13" s="159" t="s">
        <v>501</v>
      </c>
      <c r="O13" s="6"/>
      <c r="P13" s="6"/>
      <c r="Q13" s="1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15.5">
      <c r="A14" s="107" t="s">
        <v>428</v>
      </c>
      <c r="B14" s="134">
        <f t="shared" si="0"/>
        <v>13</v>
      </c>
      <c r="C14" s="135" t="s">
        <v>522</v>
      </c>
      <c r="D14" s="135" t="s">
        <v>440</v>
      </c>
      <c r="E14" s="140" t="s">
        <v>409</v>
      </c>
      <c r="F14" s="135" t="s">
        <v>427</v>
      </c>
      <c r="G14" s="141" t="s">
        <v>486</v>
      </c>
      <c r="H14" s="155">
        <v>0.5</v>
      </c>
      <c r="I14" s="156">
        <v>2</v>
      </c>
      <c r="J14" s="156">
        <v>0.5</v>
      </c>
      <c r="K14" s="138"/>
      <c r="L14" s="138"/>
      <c r="M14" s="139" t="s">
        <v>448</v>
      </c>
      <c r="N14" s="159" t="s">
        <v>501</v>
      </c>
      <c r="O14" s="6"/>
      <c r="P14" s="6"/>
      <c r="Q14" s="11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46.25" customHeight="1">
      <c r="A15" s="107" t="s">
        <v>428</v>
      </c>
      <c r="B15" s="134">
        <f t="shared" si="0"/>
        <v>14</v>
      </c>
      <c r="C15" s="135" t="s">
        <v>523</v>
      </c>
      <c r="D15" s="135" t="s">
        <v>440</v>
      </c>
      <c r="E15" s="137" t="s">
        <v>409</v>
      </c>
      <c r="F15" s="135" t="s">
        <v>425</v>
      </c>
      <c r="G15" s="137" t="s">
        <v>486</v>
      </c>
      <c r="H15" s="155">
        <v>1</v>
      </c>
      <c r="I15" s="156">
        <v>4</v>
      </c>
      <c r="J15" s="156">
        <v>1</v>
      </c>
      <c r="K15" s="138"/>
      <c r="L15" s="138"/>
      <c r="M15" s="139" t="s">
        <v>448</v>
      </c>
      <c r="N15" s="159" t="s">
        <v>501</v>
      </c>
      <c r="O15" s="6"/>
      <c r="P15" s="6"/>
      <c r="Q15" s="11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99">
      <c r="A16" s="107" t="s">
        <v>428</v>
      </c>
      <c r="B16" s="134">
        <f t="shared" si="0"/>
        <v>15</v>
      </c>
      <c r="C16" s="135" t="s">
        <v>526</v>
      </c>
      <c r="D16" s="135" t="s">
        <v>439</v>
      </c>
      <c r="E16" s="142" t="s">
        <v>411</v>
      </c>
      <c r="F16" s="135" t="s">
        <v>444</v>
      </c>
      <c r="G16" s="141" t="s">
        <v>486</v>
      </c>
      <c r="H16" s="155">
        <v>1</v>
      </c>
      <c r="I16" s="156">
        <v>4</v>
      </c>
      <c r="J16" s="156">
        <v>1</v>
      </c>
      <c r="K16" s="138"/>
      <c r="L16" s="138"/>
      <c r="M16" s="139" t="s">
        <v>448</v>
      </c>
      <c r="N16" s="159" t="s">
        <v>501</v>
      </c>
      <c r="O16" s="6"/>
      <c r="P16" s="6"/>
      <c r="Q16" s="11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49.5">
      <c r="A17" s="107" t="s">
        <v>428</v>
      </c>
      <c r="B17" s="134">
        <f t="shared" si="0"/>
        <v>16</v>
      </c>
      <c r="C17" s="135" t="s">
        <v>527</v>
      </c>
      <c r="D17" s="135" t="s">
        <v>440</v>
      </c>
      <c r="E17" s="136" t="s">
        <v>409</v>
      </c>
      <c r="F17" s="135" t="s">
        <v>426</v>
      </c>
      <c r="G17" s="141" t="s">
        <v>486</v>
      </c>
      <c r="H17" s="155">
        <v>1</v>
      </c>
      <c r="I17" s="156">
        <v>3</v>
      </c>
      <c r="J17" s="156">
        <v>1</v>
      </c>
      <c r="K17" s="138"/>
      <c r="L17" s="138"/>
      <c r="M17" s="139" t="s">
        <v>487</v>
      </c>
      <c r="N17" s="159" t="s">
        <v>501</v>
      </c>
      <c r="O17" s="6"/>
      <c r="P17" s="6"/>
      <c r="Q17" s="11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49.5">
      <c r="A18" s="107" t="s">
        <v>454</v>
      </c>
      <c r="B18" s="134">
        <f t="shared" si="0"/>
        <v>17</v>
      </c>
      <c r="C18" s="135" t="s">
        <v>437</v>
      </c>
      <c r="D18" s="135" t="s">
        <v>440</v>
      </c>
      <c r="E18" s="136" t="s">
        <v>409</v>
      </c>
      <c r="F18" s="135" t="s">
        <v>427</v>
      </c>
      <c r="G18" s="141" t="s">
        <v>497</v>
      </c>
      <c r="H18" s="155">
        <v>1</v>
      </c>
      <c r="I18" s="156">
        <v>1</v>
      </c>
      <c r="J18" s="156">
        <v>2</v>
      </c>
      <c r="K18" s="138"/>
      <c r="L18" s="138"/>
      <c r="M18" s="139" t="s">
        <v>450</v>
      </c>
      <c r="N18" s="159" t="s">
        <v>501</v>
      </c>
      <c r="O18" s="6"/>
      <c r="P18" s="6"/>
      <c r="Q18" s="110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82.5">
      <c r="A19" s="107" t="s">
        <v>454</v>
      </c>
      <c r="B19" s="134">
        <f t="shared" si="0"/>
        <v>18</v>
      </c>
      <c r="C19" s="135" t="s">
        <v>479</v>
      </c>
      <c r="D19" s="135" t="s">
        <v>439</v>
      </c>
      <c r="E19" s="136" t="s">
        <v>409</v>
      </c>
      <c r="F19" s="135" t="s">
        <v>442</v>
      </c>
      <c r="G19" s="141" t="s">
        <v>486</v>
      </c>
      <c r="H19" s="155">
        <v>1</v>
      </c>
      <c r="I19" s="156">
        <v>3</v>
      </c>
      <c r="J19" s="156">
        <v>2</v>
      </c>
      <c r="K19" s="138"/>
      <c r="L19" s="138"/>
      <c r="M19" s="139" t="s">
        <v>449</v>
      </c>
      <c r="N19" s="159" t="s">
        <v>501</v>
      </c>
      <c r="O19" s="6"/>
      <c r="P19" s="6"/>
      <c r="Q19" s="11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64.5" customHeight="1">
      <c r="A20" s="107" t="s">
        <v>428</v>
      </c>
      <c r="B20" s="134">
        <f t="shared" si="0"/>
        <v>19</v>
      </c>
      <c r="C20" s="135" t="s">
        <v>438</v>
      </c>
      <c r="D20" s="135" t="s">
        <v>439</v>
      </c>
      <c r="E20" s="136" t="s">
        <v>409</v>
      </c>
      <c r="F20" s="135" t="s">
        <v>442</v>
      </c>
      <c r="G20" s="141" t="s">
        <v>486</v>
      </c>
      <c r="H20" s="155">
        <v>1</v>
      </c>
      <c r="I20" s="156">
        <v>2</v>
      </c>
      <c r="J20" s="156">
        <v>2</v>
      </c>
      <c r="K20" s="138"/>
      <c r="L20" s="138"/>
      <c r="M20" s="139" t="s">
        <v>451</v>
      </c>
      <c r="N20" s="159" t="s">
        <v>501</v>
      </c>
      <c r="O20" s="6"/>
      <c r="P20" s="6"/>
      <c r="Q20" s="110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s="113" customFormat="1" ht="165">
      <c r="A21" s="107" t="s">
        <v>428</v>
      </c>
      <c r="B21" s="134">
        <f t="shared" si="0"/>
        <v>20</v>
      </c>
      <c r="C21" s="135" t="s">
        <v>525</v>
      </c>
      <c r="D21" s="135" t="s">
        <v>440</v>
      </c>
      <c r="E21" s="144" t="s">
        <v>409</v>
      </c>
      <c r="F21" s="135" t="s">
        <v>425</v>
      </c>
      <c r="G21" s="145" t="s">
        <v>486</v>
      </c>
      <c r="H21" s="157">
        <v>1</v>
      </c>
      <c r="I21" s="158">
        <v>4</v>
      </c>
      <c r="J21" s="158">
        <v>1</v>
      </c>
      <c r="K21" s="146"/>
      <c r="L21" s="146"/>
      <c r="M21" s="139" t="s">
        <v>451</v>
      </c>
      <c r="N21" s="159" t="s">
        <v>501</v>
      </c>
      <c r="O21" s="111"/>
      <c r="P21" s="111"/>
      <c r="Q21" s="112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</row>
    <row r="22" spans="1:31" ht="33">
      <c r="A22" s="107" t="s">
        <v>428</v>
      </c>
      <c r="B22" s="134">
        <f t="shared" si="0"/>
        <v>21</v>
      </c>
      <c r="C22" s="135" t="s">
        <v>495</v>
      </c>
      <c r="D22" s="135" t="s">
        <v>439</v>
      </c>
      <c r="E22" s="140" t="s">
        <v>409</v>
      </c>
      <c r="F22" s="135" t="s">
        <v>442</v>
      </c>
      <c r="G22" s="141" t="s">
        <v>471</v>
      </c>
      <c r="H22" s="155">
        <v>0</v>
      </c>
      <c r="I22" s="156">
        <v>1</v>
      </c>
      <c r="J22" s="156">
        <v>1</v>
      </c>
      <c r="K22" s="138"/>
      <c r="L22" s="138"/>
      <c r="M22" s="139" t="s">
        <v>452</v>
      </c>
      <c r="N22" s="159" t="s">
        <v>501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33">
      <c r="A23" s="107" t="s">
        <v>428</v>
      </c>
      <c r="B23" s="134">
        <f t="shared" si="0"/>
        <v>22</v>
      </c>
      <c r="C23" s="135" t="s">
        <v>496</v>
      </c>
      <c r="D23" s="139" t="s">
        <v>441</v>
      </c>
      <c r="E23" s="142" t="s">
        <v>409</v>
      </c>
      <c r="F23" s="139" t="s">
        <v>446</v>
      </c>
      <c r="G23" s="141" t="s">
        <v>471</v>
      </c>
      <c r="H23" s="155">
        <v>0</v>
      </c>
      <c r="I23" s="156">
        <v>1</v>
      </c>
      <c r="J23" s="156">
        <v>1</v>
      </c>
      <c r="K23" s="138"/>
      <c r="L23" s="138"/>
      <c r="M23" s="139" t="s">
        <v>452</v>
      </c>
      <c r="N23" s="159" t="s">
        <v>501</v>
      </c>
      <c r="O23" s="6"/>
      <c r="P23" s="6"/>
      <c r="Q23" s="110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15.5">
      <c r="A24" s="16" t="s">
        <v>458</v>
      </c>
      <c r="B24" s="134">
        <f t="shared" si="0"/>
        <v>23</v>
      </c>
      <c r="C24" s="139" t="s">
        <v>492</v>
      </c>
      <c r="D24" s="135" t="s">
        <v>440</v>
      </c>
      <c r="E24" s="142" t="s">
        <v>489</v>
      </c>
      <c r="F24" s="147" t="s">
        <v>412</v>
      </c>
      <c r="G24" s="141" t="s">
        <v>486</v>
      </c>
      <c r="H24" s="155">
        <v>1</v>
      </c>
      <c r="I24" s="156">
        <v>4</v>
      </c>
      <c r="J24" s="156">
        <v>1</v>
      </c>
      <c r="K24" s="138"/>
      <c r="L24" s="138"/>
      <c r="M24" s="141" t="s">
        <v>488</v>
      </c>
      <c r="N24" s="159" t="s">
        <v>501</v>
      </c>
      <c r="O24" s="6"/>
      <c r="P24" s="6"/>
      <c r="Q24" s="110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49.5">
      <c r="A25" s="16" t="s">
        <v>458</v>
      </c>
      <c r="B25" s="134">
        <f t="shared" si="0"/>
        <v>24</v>
      </c>
      <c r="C25" s="139" t="s">
        <v>528</v>
      </c>
      <c r="D25" s="135" t="s">
        <v>440</v>
      </c>
      <c r="E25" s="142" t="s">
        <v>411</v>
      </c>
      <c r="F25" s="147" t="s">
        <v>412</v>
      </c>
      <c r="G25" s="141" t="s">
        <v>486</v>
      </c>
      <c r="H25" s="155">
        <v>1</v>
      </c>
      <c r="I25" s="156">
        <v>4</v>
      </c>
      <c r="J25" s="156">
        <v>1</v>
      </c>
      <c r="K25" s="138"/>
      <c r="L25" s="148"/>
      <c r="M25" s="141" t="s">
        <v>457</v>
      </c>
      <c r="N25" s="159" t="s">
        <v>501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31" ht="66">
      <c r="A26" s="16" t="s">
        <v>462</v>
      </c>
      <c r="B26" s="134">
        <f t="shared" si="0"/>
        <v>25</v>
      </c>
      <c r="C26" s="139" t="s">
        <v>494</v>
      </c>
      <c r="D26" s="135" t="s">
        <v>440</v>
      </c>
      <c r="E26" s="142" t="s">
        <v>411</v>
      </c>
      <c r="F26" s="147" t="s">
        <v>412</v>
      </c>
      <c r="G26" s="141" t="s">
        <v>486</v>
      </c>
      <c r="H26" s="155">
        <v>1</v>
      </c>
      <c r="I26" s="156">
        <v>2</v>
      </c>
      <c r="J26" s="156">
        <v>1</v>
      </c>
      <c r="K26" s="138"/>
      <c r="L26" s="138"/>
      <c r="M26" s="141" t="s">
        <v>457</v>
      </c>
      <c r="N26" s="159" t="s">
        <v>501</v>
      </c>
      <c r="O26" s="6"/>
      <c r="P26" s="6"/>
      <c r="Q26" s="110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6.5">
      <c r="A27" s="16" t="s">
        <v>462</v>
      </c>
      <c r="B27" s="134">
        <f t="shared" si="0"/>
        <v>26</v>
      </c>
      <c r="C27" s="139" t="s">
        <v>459</v>
      </c>
      <c r="D27" s="135" t="s">
        <v>440</v>
      </c>
      <c r="E27" s="141" t="s">
        <v>490</v>
      </c>
      <c r="F27" s="147" t="s">
        <v>412</v>
      </c>
      <c r="G27" s="141" t="s">
        <v>486</v>
      </c>
      <c r="H27" s="155">
        <v>1</v>
      </c>
      <c r="I27" s="156">
        <v>2</v>
      </c>
      <c r="J27" s="156">
        <v>1</v>
      </c>
      <c r="K27" s="138"/>
      <c r="L27" s="138"/>
      <c r="M27" s="141" t="s">
        <v>457</v>
      </c>
      <c r="N27" s="159" t="s">
        <v>501</v>
      </c>
      <c r="O27" s="6"/>
      <c r="P27" s="6"/>
      <c r="Q27" s="11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33">
      <c r="A28" s="16" t="s">
        <v>462</v>
      </c>
      <c r="B28" s="134">
        <f t="shared" si="0"/>
        <v>27</v>
      </c>
      <c r="C28" s="139" t="s">
        <v>461</v>
      </c>
      <c r="D28" s="135" t="s">
        <v>440</v>
      </c>
      <c r="E28" s="141" t="s">
        <v>490</v>
      </c>
      <c r="F28" s="147" t="s">
        <v>412</v>
      </c>
      <c r="G28" s="141" t="s">
        <v>491</v>
      </c>
      <c r="H28" s="156"/>
      <c r="I28" s="156"/>
      <c r="J28" s="156"/>
      <c r="K28" s="138"/>
      <c r="L28" s="138"/>
      <c r="M28" s="141" t="s">
        <v>457</v>
      </c>
      <c r="N28" s="159" t="s">
        <v>501</v>
      </c>
      <c r="O28" s="6"/>
      <c r="P28" s="6"/>
      <c r="Q28" s="110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49.5">
      <c r="A29" s="16" t="s">
        <v>462</v>
      </c>
      <c r="B29" s="134">
        <f t="shared" si="0"/>
        <v>28</v>
      </c>
      <c r="C29" s="149" t="s">
        <v>480</v>
      </c>
      <c r="D29" s="135" t="s">
        <v>440</v>
      </c>
      <c r="E29" s="141" t="s">
        <v>489</v>
      </c>
      <c r="F29" s="147" t="s">
        <v>412</v>
      </c>
      <c r="G29" s="141" t="s">
        <v>486</v>
      </c>
      <c r="H29" s="156">
        <v>1</v>
      </c>
      <c r="I29" s="156">
        <v>6</v>
      </c>
      <c r="J29" s="156">
        <v>1</v>
      </c>
      <c r="K29" s="138"/>
      <c r="L29" s="138"/>
      <c r="M29" s="141" t="s">
        <v>467</v>
      </c>
      <c r="N29" s="159" t="s">
        <v>501</v>
      </c>
      <c r="O29" s="6"/>
      <c r="P29" s="6"/>
      <c r="Q29" s="110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33">
      <c r="A30" s="16" t="s">
        <v>469</v>
      </c>
      <c r="B30" s="134">
        <f t="shared" si="0"/>
        <v>29</v>
      </c>
      <c r="C30" s="150" t="s">
        <v>472</v>
      </c>
      <c r="D30" s="135" t="s">
        <v>440</v>
      </c>
      <c r="E30" s="141" t="s">
        <v>489</v>
      </c>
      <c r="F30" s="147" t="s">
        <v>412</v>
      </c>
      <c r="G30" s="141" t="s">
        <v>486</v>
      </c>
      <c r="H30" s="6">
        <v>1</v>
      </c>
      <c r="I30" s="6">
        <v>4</v>
      </c>
      <c r="J30" s="6">
        <v>1</v>
      </c>
      <c r="K30" s="138"/>
      <c r="L30" s="138"/>
      <c r="M30" s="141" t="s">
        <v>467</v>
      </c>
      <c r="N30" s="159" t="s">
        <v>501</v>
      </c>
      <c r="O30" s="6"/>
      <c r="P30" s="6"/>
      <c r="Q30" s="110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6.5">
      <c r="A31" s="16" t="s">
        <v>462</v>
      </c>
      <c r="B31" s="134">
        <f t="shared" si="0"/>
        <v>30</v>
      </c>
      <c r="C31" s="150" t="s">
        <v>465</v>
      </c>
      <c r="D31" s="135" t="s">
        <v>440</v>
      </c>
      <c r="E31" s="141" t="s">
        <v>493</v>
      </c>
      <c r="F31" s="147" t="s">
        <v>412</v>
      </c>
      <c r="G31" s="141" t="s">
        <v>486</v>
      </c>
      <c r="H31" s="6">
        <v>1</v>
      </c>
      <c r="I31" s="6">
        <v>2</v>
      </c>
      <c r="J31" s="6">
        <v>1</v>
      </c>
      <c r="K31" s="138"/>
      <c r="L31" s="138"/>
      <c r="M31" s="141" t="s">
        <v>467</v>
      </c>
      <c r="N31" s="159" t="s">
        <v>501</v>
      </c>
      <c r="O31" s="6"/>
      <c r="P31" s="6"/>
      <c r="Q31" s="110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s="113" customFormat="1" ht="16.5">
      <c r="A32" s="151" t="s">
        <v>462</v>
      </c>
      <c r="B32" s="143">
        <f>ROW()-1</f>
        <v>31</v>
      </c>
      <c r="C32" s="152" t="s">
        <v>529</v>
      </c>
      <c r="D32" s="135" t="s">
        <v>440</v>
      </c>
      <c r="E32" s="145" t="s">
        <v>530</v>
      </c>
      <c r="F32" s="135" t="s">
        <v>412</v>
      </c>
      <c r="G32" s="145" t="s">
        <v>531</v>
      </c>
      <c r="H32" s="6">
        <v>2</v>
      </c>
      <c r="I32" s="6">
        <v>5</v>
      </c>
      <c r="J32" s="6">
        <v>1</v>
      </c>
      <c r="K32" s="146"/>
      <c r="L32" s="146"/>
      <c r="M32" s="145" t="s">
        <v>467</v>
      </c>
      <c r="N32" s="159" t="s">
        <v>501</v>
      </c>
      <c r="O32" s="111"/>
      <c r="P32" s="111"/>
      <c r="Q32" s="112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</row>
    <row r="33" spans="1:31" ht="16.5">
      <c r="A33" s="16" t="s">
        <v>462</v>
      </c>
      <c r="B33" s="134">
        <f>ROW()-1</f>
        <v>32</v>
      </c>
      <c r="C33" s="150" t="s">
        <v>466</v>
      </c>
      <c r="D33" s="135" t="s">
        <v>440</v>
      </c>
      <c r="E33" s="141" t="s">
        <v>489</v>
      </c>
      <c r="F33" s="147" t="s">
        <v>412</v>
      </c>
      <c r="G33" s="141" t="s">
        <v>486</v>
      </c>
      <c r="H33" s="6">
        <v>1</v>
      </c>
      <c r="I33" s="6">
        <v>3</v>
      </c>
      <c r="J33" s="6">
        <v>1</v>
      </c>
      <c r="K33" s="138"/>
      <c r="L33" s="138"/>
      <c r="M33" s="141" t="s">
        <v>467</v>
      </c>
      <c r="N33" s="159" t="s">
        <v>501</v>
      </c>
      <c r="O33" s="6"/>
      <c r="P33" s="6"/>
      <c r="Q33" s="110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6.5">
      <c r="A34" s="16" t="s">
        <v>470</v>
      </c>
      <c r="B34" s="134">
        <f t="shared" si="0"/>
        <v>33</v>
      </c>
      <c r="C34" s="150" t="s">
        <v>481</v>
      </c>
      <c r="D34" s="135" t="s">
        <v>440</v>
      </c>
      <c r="E34" s="141" t="s">
        <v>493</v>
      </c>
      <c r="F34" s="147" t="s">
        <v>412</v>
      </c>
      <c r="G34" s="141" t="s">
        <v>486</v>
      </c>
      <c r="H34" s="6">
        <v>1</v>
      </c>
      <c r="I34" s="6">
        <v>3</v>
      </c>
      <c r="J34" s="6">
        <v>1</v>
      </c>
      <c r="K34" s="138"/>
      <c r="L34" s="138"/>
      <c r="M34" s="141" t="s">
        <v>467</v>
      </c>
      <c r="N34" s="159" t="s">
        <v>501</v>
      </c>
      <c r="O34" s="6"/>
      <c r="P34" s="6"/>
      <c r="Q34" s="110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6.5">
      <c r="A35" s="16" t="s">
        <v>458</v>
      </c>
      <c r="B35" s="134">
        <f t="shared" si="0"/>
        <v>34</v>
      </c>
      <c r="C35" s="150" t="s">
        <v>482</v>
      </c>
      <c r="D35" s="135" t="s">
        <v>440</v>
      </c>
      <c r="E35" s="141" t="s">
        <v>493</v>
      </c>
      <c r="F35" s="147" t="s">
        <v>412</v>
      </c>
      <c r="G35" s="141" t="s">
        <v>486</v>
      </c>
      <c r="H35" s="6">
        <v>1</v>
      </c>
      <c r="I35" s="6">
        <v>5</v>
      </c>
      <c r="J35" s="6">
        <v>2</v>
      </c>
      <c r="K35" s="138"/>
      <c r="L35" s="138"/>
      <c r="M35" s="141" t="s">
        <v>467</v>
      </c>
      <c r="N35" s="159" t="s">
        <v>501</v>
      </c>
      <c r="O35" s="6"/>
      <c r="P35" s="6"/>
      <c r="Q35" s="110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33">
      <c r="A36" s="16" t="s">
        <v>458</v>
      </c>
      <c r="B36" s="134">
        <f t="shared" si="0"/>
        <v>35</v>
      </c>
      <c r="C36" s="150" t="s">
        <v>505</v>
      </c>
      <c r="D36" s="135" t="s">
        <v>440</v>
      </c>
      <c r="E36" s="141" t="s">
        <v>493</v>
      </c>
      <c r="F36" s="147" t="s">
        <v>412</v>
      </c>
      <c r="G36" s="141" t="s">
        <v>471</v>
      </c>
      <c r="H36" s="6">
        <v>1</v>
      </c>
      <c r="I36" s="6">
        <v>5</v>
      </c>
      <c r="J36" s="6">
        <v>2</v>
      </c>
      <c r="K36" s="138"/>
      <c r="L36" s="138"/>
      <c r="M36" s="141" t="s">
        <v>506</v>
      </c>
      <c r="N36" s="159" t="s">
        <v>501</v>
      </c>
      <c r="O36" s="6"/>
      <c r="P36" s="6"/>
      <c r="Q36" s="110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6.5">
      <c r="A37" s="16" t="s">
        <v>458</v>
      </c>
      <c r="B37" s="134">
        <f t="shared" si="0"/>
        <v>36</v>
      </c>
      <c r="C37" s="150" t="s">
        <v>473</v>
      </c>
      <c r="D37" s="135" t="s">
        <v>440</v>
      </c>
      <c r="E37" s="141" t="s">
        <v>493</v>
      </c>
      <c r="F37" s="147" t="s">
        <v>412</v>
      </c>
      <c r="G37" s="141" t="s">
        <v>486</v>
      </c>
      <c r="H37" s="6">
        <v>1</v>
      </c>
      <c r="I37" s="6">
        <v>5</v>
      </c>
      <c r="J37" s="6">
        <v>2</v>
      </c>
      <c r="K37" s="138"/>
      <c r="L37" s="138"/>
      <c r="M37" s="141" t="s">
        <v>467</v>
      </c>
      <c r="N37" s="159" t="s">
        <v>501</v>
      </c>
      <c r="O37" s="6"/>
      <c r="P37" s="6"/>
      <c r="Q37" s="110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33">
      <c r="A38" s="16" t="s">
        <v>462</v>
      </c>
      <c r="B38" s="134">
        <f t="shared" si="0"/>
        <v>37</v>
      </c>
      <c r="C38" s="150" t="s">
        <v>468</v>
      </c>
      <c r="D38" s="135" t="s">
        <v>440</v>
      </c>
      <c r="E38" s="136" t="s">
        <v>409</v>
      </c>
      <c r="F38" s="147" t="s">
        <v>412</v>
      </c>
      <c r="G38" s="141" t="s">
        <v>486</v>
      </c>
      <c r="H38" s="6">
        <v>1</v>
      </c>
      <c r="I38" s="6">
        <v>2</v>
      </c>
      <c r="J38" s="6">
        <v>1</v>
      </c>
      <c r="K38" s="138"/>
      <c r="L38" s="138"/>
      <c r="M38" s="141" t="s">
        <v>483</v>
      </c>
      <c r="N38" s="159" t="s">
        <v>501</v>
      </c>
      <c r="O38" s="6"/>
      <c r="P38" s="6"/>
      <c r="Q38" s="110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66">
      <c r="A39" s="16" t="s">
        <v>43</v>
      </c>
      <c r="B39" s="134">
        <f t="shared" si="0"/>
        <v>38</v>
      </c>
      <c r="C39" s="149" t="s">
        <v>504</v>
      </c>
      <c r="D39" s="135" t="s">
        <v>440</v>
      </c>
      <c r="E39" s="136" t="s">
        <v>411</v>
      </c>
      <c r="F39" s="197" t="s">
        <v>443</v>
      </c>
      <c r="G39" s="16" t="s">
        <v>502</v>
      </c>
      <c r="H39" s="196">
        <v>1</v>
      </c>
      <c r="I39" s="196">
        <v>4</v>
      </c>
      <c r="J39" s="196">
        <v>1</v>
      </c>
      <c r="K39" s="6"/>
      <c r="L39" s="6"/>
      <c r="M39" s="16" t="s">
        <v>503</v>
      </c>
      <c r="N39" s="159" t="s">
        <v>501</v>
      </c>
      <c r="O39" s="6"/>
      <c r="P39" s="6"/>
      <c r="Q39" s="110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6.5">
      <c r="A40" s="16" t="s">
        <v>43</v>
      </c>
      <c r="B40" s="134">
        <f>ROW()-1</f>
        <v>39</v>
      </c>
      <c r="C40" s="149" t="s">
        <v>533</v>
      </c>
      <c r="D40" s="135" t="s">
        <v>440</v>
      </c>
      <c r="E40" s="136" t="s">
        <v>409</v>
      </c>
      <c r="F40" s="197" t="s">
        <v>442</v>
      </c>
      <c r="G40" s="16" t="s">
        <v>471</v>
      </c>
      <c r="H40" s="196">
        <v>0</v>
      </c>
      <c r="I40" s="196">
        <v>3</v>
      </c>
      <c r="J40" s="196">
        <v>1</v>
      </c>
      <c r="K40" s="6"/>
      <c r="L40" s="6"/>
      <c r="M40" s="159" t="s">
        <v>532</v>
      </c>
      <c r="N40" s="159" t="s">
        <v>501</v>
      </c>
      <c r="O40" s="6"/>
      <c r="P40" s="6"/>
      <c r="Q40" s="110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</sheetData>
  <autoFilter ref="A1:AE38" xr:uid="{C33EE6C8-7433-4D9D-A920-E45D2AFD82D5}"/>
  <phoneticPr fontId="2" type="noConversion"/>
  <dataValidations count="2">
    <dataValidation type="list" allowBlank="1" showInputMessage="1" showErrorMessage="1" sqref="E38:E40 E2:E26" xr:uid="{B4A94A87-1C26-4278-AF0D-473A5C00F92B}">
      <formula1>"高,中,低"</formula1>
    </dataValidation>
    <dataValidation type="list" allowBlank="1" showInputMessage="1" showErrorMessage="1" sqref="F1:F38 F41:F1048576" xr:uid="{E8637387-5FED-410F-9684-AD53E325F37F}">
      <formula1>"报表,表单,功能,增强"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874A-913E-4D2F-AF28-BD1D5D3D790E}">
  <dimension ref="A1:D14"/>
  <sheetViews>
    <sheetView workbookViewId="0">
      <selection activeCell="B10" sqref="B10"/>
    </sheetView>
  </sheetViews>
  <sheetFormatPr defaultRowHeight="13.5"/>
  <cols>
    <col min="1" max="1" width="8" bestFit="1" customWidth="1"/>
    <col min="2" max="2" width="27.875" bestFit="1" customWidth="1"/>
  </cols>
  <sheetData>
    <row r="1" spans="1:4" ht="33">
      <c r="A1" s="108" t="s">
        <v>429</v>
      </c>
      <c r="B1" s="109" t="s">
        <v>507</v>
      </c>
      <c r="C1" s="198" t="s">
        <v>508</v>
      </c>
      <c r="D1" s="198" t="s">
        <v>509</v>
      </c>
    </row>
    <row r="2" spans="1:4" ht="16.5">
      <c r="A2" s="199" t="s">
        <v>43</v>
      </c>
      <c r="B2" s="199" t="s">
        <v>510</v>
      </c>
      <c r="C2" s="199"/>
      <c r="D2" s="199"/>
    </row>
    <row r="3" spans="1:4" ht="16.5">
      <c r="A3" s="199" t="s">
        <v>43</v>
      </c>
      <c r="B3" s="199" t="s">
        <v>511</v>
      </c>
      <c r="C3" s="199"/>
      <c r="D3" s="199"/>
    </row>
    <row r="4" spans="1:4" ht="16.5">
      <c r="A4" s="199" t="s">
        <v>43</v>
      </c>
      <c r="B4" s="199" t="s">
        <v>512</v>
      </c>
      <c r="C4" s="199"/>
      <c r="D4" s="199"/>
    </row>
    <row r="5" spans="1:4" ht="16.5">
      <c r="A5" s="199" t="s">
        <v>43</v>
      </c>
      <c r="B5" s="199" t="s">
        <v>513</v>
      </c>
      <c r="C5" s="199"/>
      <c r="D5" s="199"/>
    </row>
    <row r="6" spans="1:4" ht="16.5">
      <c r="A6" s="199" t="s">
        <v>43</v>
      </c>
      <c r="B6" s="199" t="s">
        <v>514</v>
      </c>
      <c r="C6" s="199"/>
      <c r="D6" s="199"/>
    </row>
    <row r="7" spans="1:4" ht="16.5">
      <c r="A7" s="199" t="s">
        <v>43</v>
      </c>
      <c r="B7" s="199" t="s">
        <v>515</v>
      </c>
      <c r="C7" s="199"/>
      <c r="D7" s="199"/>
    </row>
    <row r="8" spans="1:4" ht="16.5">
      <c r="A8" s="199" t="s">
        <v>43</v>
      </c>
      <c r="B8" s="199" t="s">
        <v>516</v>
      </c>
      <c r="C8" s="199"/>
      <c r="D8" s="199"/>
    </row>
    <row r="9" spans="1:4" ht="16.5">
      <c r="A9" s="199" t="s">
        <v>43</v>
      </c>
      <c r="B9" s="199" t="s">
        <v>517</v>
      </c>
      <c r="C9" s="199"/>
      <c r="D9" s="199"/>
    </row>
    <row r="10" spans="1:4" ht="16.5">
      <c r="A10" s="199" t="s">
        <v>43</v>
      </c>
      <c r="B10" s="199" t="s">
        <v>518</v>
      </c>
      <c r="C10" s="199"/>
      <c r="D10" s="199"/>
    </row>
    <row r="11" spans="1:4" ht="16.5">
      <c r="A11" s="199" t="s">
        <v>43</v>
      </c>
      <c r="B11" s="199" t="s">
        <v>520</v>
      </c>
      <c r="C11" s="199"/>
      <c r="D11" s="199"/>
    </row>
    <row r="12" spans="1:4" ht="16.5">
      <c r="A12" s="199"/>
      <c r="B12" s="199"/>
      <c r="C12" s="199"/>
      <c r="D12" s="199"/>
    </row>
    <row r="13" spans="1:4" ht="16.5">
      <c r="A13" s="199"/>
      <c r="B13" s="199"/>
      <c r="C13" s="199"/>
      <c r="D13" s="199"/>
    </row>
    <row r="14" spans="1:4" ht="16.5">
      <c r="A14" s="199"/>
      <c r="B14" s="199"/>
      <c r="C14" s="199"/>
      <c r="D14" s="19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"/>
  <sheetViews>
    <sheetView workbookViewId="0">
      <selection activeCell="G1" sqref="G1:G2"/>
    </sheetView>
  </sheetViews>
  <sheetFormatPr defaultRowHeight="13.5"/>
  <cols>
    <col min="1" max="1" width="6.625" style="115" customWidth="1"/>
    <col min="2" max="2" width="5" style="115" customWidth="1"/>
    <col min="3" max="3" width="6.375" style="115" customWidth="1"/>
    <col min="4" max="4" width="15.125" style="115" customWidth="1"/>
    <col min="5" max="5" width="4.5" style="115" customWidth="1"/>
    <col min="6" max="6" width="4.375" style="115" customWidth="1"/>
    <col min="7" max="7" width="5.75" style="115" customWidth="1"/>
    <col min="8" max="8" width="10.875" style="115" customWidth="1"/>
    <col min="9" max="9" width="10.125" style="115" customWidth="1"/>
    <col min="10" max="10" width="10.875" style="115" customWidth="1"/>
    <col min="11" max="12" width="9" style="115"/>
    <col min="13" max="21" width="0" style="115" hidden="1" customWidth="1"/>
    <col min="22" max="22" width="13.125" style="115" customWidth="1"/>
    <col min="23" max="23" width="10.375" style="115" customWidth="1"/>
    <col min="24" max="24" width="8.375" style="115" customWidth="1"/>
    <col min="25" max="16384" width="9" style="115"/>
  </cols>
  <sheetData>
    <row r="1" spans="1:24" ht="13.5" customHeight="1">
      <c r="A1" s="170"/>
      <c r="B1" s="170"/>
      <c r="C1" s="114"/>
      <c r="D1" s="171"/>
      <c r="E1" s="171"/>
      <c r="F1" s="169"/>
      <c r="G1" s="170"/>
      <c r="H1" s="170"/>
      <c r="I1" s="169"/>
      <c r="J1" s="169"/>
      <c r="K1" s="169"/>
      <c r="L1" s="169"/>
      <c r="M1" s="169"/>
      <c r="N1" s="170"/>
      <c r="O1" s="170"/>
      <c r="P1" s="170"/>
      <c r="Q1" s="170"/>
      <c r="R1" s="170"/>
      <c r="S1" s="170"/>
      <c r="T1" s="170"/>
      <c r="U1" s="170"/>
      <c r="V1" s="170"/>
      <c r="W1" s="114"/>
      <c r="X1" s="114"/>
    </row>
    <row r="2" spans="1:24" ht="16.5">
      <c r="A2" s="170"/>
      <c r="B2" s="170"/>
      <c r="C2" s="114"/>
      <c r="D2" s="170"/>
      <c r="E2" s="170"/>
      <c r="F2" s="169"/>
      <c r="G2" s="170"/>
      <c r="H2" s="170"/>
      <c r="I2" s="116"/>
      <c r="J2" s="117"/>
      <c r="K2" s="117"/>
      <c r="L2" s="117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4" ht="16.5">
      <c r="A3" s="119"/>
      <c r="B3" s="120"/>
      <c r="C3" s="119"/>
      <c r="D3" s="121"/>
      <c r="E3" s="122"/>
      <c r="F3" s="122"/>
      <c r="G3" s="123"/>
      <c r="H3" s="124"/>
      <c r="I3" s="125"/>
      <c r="J3" s="126"/>
      <c r="K3" s="123"/>
      <c r="L3" s="123"/>
      <c r="M3" s="127"/>
      <c r="N3" s="128"/>
      <c r="O3" s="127"/>
      <c r="P3" s="127"/>
      <c r="Q3" s="129"/>
      <c r="R3" s="128"/>
      <c r="S3" s="127"/>
      <c r="T3" s="128"/>
      <c r="U3" s="128"/>
      <c r="V3" s="127"/>
      <c r="W3" s="130"/>
      <c r="X3" s="127"/>
    </row>
    <row r="4" spans="1:24" ht="16.5">
      <c r="A4" s="119"/>
      <c r="B4" s="120"/>
      <c r="C4" s="119"/>
      <c r="D4" s="121"/>
      <c r="E4" s="122"/>
      <c r="F4" s="122"/>
      <c r="G4" s="123"/>
      <c r="H4" s="124"/>
      <c r="I4" s="125"/>
      <c r="J4" s="126"/>
      <c r="K4" s="123"/>
      <c r="L4" s="123"/>
      <c r="M4" s="127"/>
      <c r="N4" s="128"/>
      <c r="O4" s="128"/>
      <c r="P4" s="127"/>
      <c r="Q4" s="129"/>
      <c r="R4" s="128"/>
      <c r="S4" s="127"/>
      <c r="T4" s="128"/>
      <c r="U4" s="128"/>
      <c r="V4" s="127"/>
      <c r="W4" s="130"/>
      <c r="X4" s="127"/>
    </row>
    <row r="5" spans="1:24" ht="16.5">
      <c r="A5" s="119"/>
      <c r="B5" s="120"/>
      <c r="C5" s="119"/>
      <c r="D5" s="121"/>
      <c r="E5" s="122"/>
      <c r="F5" s="122"/>
      <c r="G5" s="123"/>
      <c r="H5" s="124"/>
      <c r="I5" s="125"/>
      <c r="J5" s="126"/>
      <c r="K5" s="123"/>
      <c r="L5" s="123"/>
      <c r="M5" s="127"/>
      <c r="N5" s="128"/>
      <c r="O5" s="128"/>
      <c r="P5" s="127"/>
      <c r="Q5" s="129"/>
      <c r="R5" s="128"/>
      <c r="S5" s="127"/>
      <c r="T5" s="128"/>
      <c r="U5" s="128"/>
      <c r="V5" s="127"/>
      <c r="W5" s="130"/>
      <c r="X5" s="127"/>
    </row>
    <row r="6" spans="1:24" ht="16.5">
      <c r="A6" s="119"/>
      <c r="B6" s="120"/>
      <c r="C6" s="119"/>
      <c r="D6" s="121"/>
      <c r="E6" s="123"/>
      <c r="F6" s="122"/>
      <c r="G6" s="123"/>
      <c r="H6" s="124"/>
      <c r="I6" s="125"/>
      <c r="J6" s="126"/>
      <c r="K6" s="123"/>
      <c r="L6" s="123"/>
      <c r="M6" s="127"/>
      <c r="N6" s="128"/>
      <c r="O6" s="128"/>
      <c r="P6" s="127"/>
      <c r="Q6" s="128"/>
      <c r="R6" s="128"/>
      <c r="S6" s="127"/>
      <c r="T6" s="128"/>
      <c r="U6" s="128"/>
      <c r="V6" s="127"/>
      <c r="W6" s="130"/>
      <c r="X6" s="127"/>
    </row>
    <row r="7" spans="1:24" ht="16.5">
      <c r="A7" s="119"/>
      <c r="B7" s="120"/>
      <c r="C7" s="119"/>
      <c r="D7" s="121"/>
      <c r="E7" s="123"/>
      <c r="F7" s="122"/>
      <c r="G7" s="123"/>
      <c r="H7" s="124"/>
      <c r="I7" s="125"/>
      <c r="J7" s="126"/>
      <c r="K7" s="123"/>
      <c r="L7" s="123"/>
      <c r="M7" s="127"/>
      <c r="N7" s="128"/>
      <c r="O7" s="128"/>
      <c r="P7" s="127"/>
      <c r="Q7" s="128"/>
      <c r="R7" s="128"/>
      <c r="S7" s="127"/>
      <c r="T7" s="128"/>
      <c r="U7" s="128"/>
      <c r="V7" s="127"/>
      <c r="W7" s="130"/>
      <c r="X7" s="127"/>
    </row>
    <row r="8" spans="1:24" ht="16.5">
      <c r="A8" s="119"/>
      <c r="B8" s="120"/>
      <c r="C8" s="119"/>
      <c r="D8" s="121"/>
      <c r="E8" s="123"/>
      <c r="F8" s="122"/>
      <c r="G8" s="123"/>
      <c r="H8" s="124"/>
      <c r="I8" s="125"/>
      <c r="J8" s="126"/>
      <c r="K8" s="120"/>
      <c r="L8" s="123"/>
      <c r="M8" s="127"/>
      <c r="N8" s="128"/>
      <c r="O8" s="127"/>
      <c r="P8" s="127"/>
      <c r="Q8" s="129"/>
      <c r="R8" s="128"/>
      <c r="S8" s="127"/>
      <c r="T8" s="128"/>
      <c r="U8" s="128"/>
      <c r="V8" s="127"/>
      <c r="W8" s="130"/>
      <c r="X8" s="127"/>
    </row>
    <row r="9" spans="1:24" ht="16.5">
      <c r="A9" s="119"/>
      <c r="B9" s="120"/>
      <c r="C9" s="119"/>
      <c r="D9" s="121"/>
      <c r="E9" s="123"/>
      <c r="F9" s="122"/>
      <c r="G9" s="123"/>
      <c r="H9" s="124"/>
      <c r="I9" s="125"/>
      <c r="J9" s="126"/>
      <c r="K9" s="120"/>
      <c r="L9" s="123"/>
      <c r="M9" s="127"/>
      <c r="N9" s="128"/>
      <c r="O9" s="127"/>
      <c r="P9" s="127"/>
      <c r="Q9" s="129"/>
      <c r="R9" s="128"/>
      <c r="S9" s="128"/>
      <c r="T9" s="128"/>
      <c r="U9" s="128"/>
      <c r="V9" s="127"/>
      <c r="W9" s="130"/>
      <c r="X9" s="127"/>
    </row>
    <row r="10" spans="1:24" ht="16.5">
      <c r="A10" s="119"/>
      <c r="B10" s="120"/>
      <c r="C10" s="119"/>
      <c r="D10" s="121"/>
      <c r="E10" s="123"/>
      <c r="F10" s="122"/>
      <c r="G10" s="123"/>
      <c r="H10" s="124"/>
      <c r="I10" s="125"/>
      <c r="J10" s="126"/>
      <c r="K10" s="123"/>
      <c r="L10" s="123"/>
      <c r="M10" s="127"/>
      <c r="N10" s="128"/>
      <c r="O10" s="128"/>
      <c r="P10" s="127"/>
      <c r="Q10" s="128"/>
      <c r="R10" s="128"/>
      <c r="S10" s="128"/>
      <c r="T10" s="128"/>
      <c r="U10" s="128"/>
      <c r="V10" s="127"/>
      <c r="W10" s="130"/>
      <c r="X10" s="127"/>
    </row>
    <row r="11" spans="1:24" ht="16.5">
      <c r="A11" s="119"/>
      <c r="B11" s="120"/>
      <c r="C11" s="119"/>
      <c r="D11" s="121"/>
      <c r="E11" s="123"/>
      <c r="F11" s="122"/>
      <c r="G11" s="123"/>
      <c r="H11" s="124"/>
      <c r="I11" s="125"/>
      <c r="J11" s="126"/>
      <c r="K11" s="123"/>
      <c r="L11" s="123"/>
      <c r="M11" s="127"/>
      <c r="N11" s="128"/>
      <c r="O11" s="127"/>
      <c r="P11" s="127"/>
      <c r="Q11" s="129"/>
      <c r="R11" s="128"/>
      <c r="S11" s="128"/>
      <c r="T11" s="128"/>
      <c r="U11" s="128"/>
      <c r="W11" s="130"/>
      <c r="X11" s="127"/>
    </row>
    <row r="12" spans="1:24" ht="16.5">
      <c r="A12" s="119"/>
      <c r="B12" s="120"/>
      <c r="C12" s="119"/>
      <c r="D12" s="121"/>
      <c r="E12" s="123"/>
      <c r="F12" s="122"/>
      <c r="G12" s="123"/>
      <c r="H12" s="124"/>
      <c r="I12" s="125"/>
      <c r="J12" s="126"/>
      <c r="K12" s="123"/>
      <c r="L12" s="123"/>
      <c r="M12" s="128"/>
      <c r="N12" s="128"/>
      <c r="O12" s="128"/>
      <c r="P12" s="128"/>
      <c r="Q12" s="128"/>
      <c r="R12" s="128"/>
      <c r="S12" s="128"/>
      <c r="T12" s="128"/>
      <c r="U12" s="128"/>
      <c r="V12" s="127"/>
      <c r="W12" s="130"/>
      <c r="X12" s="127"/>
    </row>
    <row r="13" spans="1:24" ht="16.5">
      <c r="A13" s="119"/>
      <c r="B13" s="120"/>
      <c r="C13" s="119"/>
      <c r="D13" s="121"/>
      <c r="E13" s="123"/>
      <c r="F13" s="122"/>
      <c r="G13" s="123"/>
      <c r="H13" s="124"/>
      <c r="I13" s="125"/>
      <c r="J13" s="126"/>
      <c r="K13" s="123"/>
      <c r="L13" s="123"/>
      <c r="M13" s="127"/>
      <c r="N13" s="128"/>
      <c r="O13" s="127"/>
      <c r="P13" s="127"/>
      <c r="Q13" s="129"/>
      <c r="R13" s="128"/>
      <c r="S13" s="128"/>
      <c r="T13" s="128"/>
      <c r="U13" s="128"/>
      <c r="W13" s="130"/>
      <c r="X13" s="127"/>
    </row>
    <row r="14" spans="1:24" ht="16.5">
      <c r="A14" s="119"/>
      <c r="B14" s="120"/>
      <c r="C14" s="119"/>
      <c r="D14" s="121"/>
      <c r="E14" s="123"/>
      <c r="F14" s="122"/>
      <c r="G14" s="123"/>
      <c r="H14" s="124"/>
      <c r="I14" s="125"/>
      <c r="J14" s="126"/>
      <c r="K14" s="123"/>
      <c r="L14" s="123"/>
      <c r="M14" s="127"/>
      <c r="N14" s="128"/>
      <c r="O14" s="128"/>
      <c r="P14" s="127"/>
      <c r="Q14" s="129"/>
      <c r="R14" s="128"/>
      <c r="S14" s="128"/>
      <c r="T14" s="128"/>
      <c r="U14" s="128"/>
      <c r="V14" s="127"/>
      <c r="W14" s="130"/>
      <c r="X14" s="127"/>
    </row>
    <row r="15" spans="1:24" ht="16.5">
      <c r="A15" s="119"/>
      <c r="B15" s="120"/>
      <c r="C15" s="119"/>
      <c r="D15" s="121"/>
      <c r="E15" s="123"/>
      <c r="F15" s="122"/>
      <c r="G15" s="123"/>
      <c r="H15" s="124"/>
      <c r="I15" s="125"/>
      <c r="J15" s="126"/>
      <c r="K15" s="123"/>
      <c r="L15" s="123"/>
      <c r="M15" s="127"/>
      <c r="N15" s="128"/>
      <c r="O15" s="128"/>
      <c r="P15" s="127"/>
      <c r="Q15" s="128"/>
      <c r="R15" s="128"/>
      <c r="S15" s="128"/>
      <c r="T15" s="128"/>
      <c r="U15" s="128"/>
      <c r="V15" s="127"/>
      <c r="W15" s="130"/>
      <c r="X15" s="127"/>
    </row>
    <row r="16" spans="1:24" ht="16.5">
      <c r="A16" s="119"/>
      <c r="B16" s="120"/>
      <c r="C16" s="119"/>
      <c r="D16" s="121"/>
      <c r="E16" s="123"/>
      <c r="F16" s="122"/>
      <c r="G16" s="123"/>
      <c r="H16" s="124"/>
      <c r="I16" s="125"/>
      <c r="J16" s="126"/>
      <c r="K16" s="123"/>
      <c r="L16" s="123"/>
      <c r="M16" s="127"/>
      <c r="N16" s="128"/>
      <c r="O16" s="128"/>
      <c r="P16" s="127"/>
      <c r="Q16" s="128"/>
      <c r="R16" s="128"/>
      <c r="S16" s="128"/>
      <c r="T16" s="128"/>
      <c r="U16" s="128"/>
      <c r="V16" s="127"/>
      <c r="W16" s="130"/>
      <c r="X16" s="127"/>
    </row>
    <row r="17" spans="1:24" ht="16.5">
      <c r="A17" s="119"/>
      <c r="B17" s="120"/>
      <c r="C17" s="119"/>
      <c r="D17" s="121"/>
      <c r="E17" s="123"/>
      <c r="F17" s="122"/>
      <c r="G17" s="123"/>
      <c r="H17" s="124"/>
      <c r="I17" s="125"/>
      <c r="J17" s="126"/>
      <c r="K17" s="123"/>
      <c r="L17" s="123"/>
      <c r="M17" s="127"/>
      <c r="N17" s="128"/>
      <c r="O17" s="128"/>
      <c r="P17" s="127"/>
      <c r="Q17" s="128"/>
      <c r="R17" s="128"/>
      <c r="S17" s="128"/>
      <c r="T17" s="128"/>
      <c r="U17" s="128"/>
      <c r="V17" s="127"/>
      <c r="W17" s="130"/>
      <c r="X17" s="127"/>
    </row>
    <row r="18" spans="1:24" ht="16.5">
      <c r="A18" s="119"/>
      <c r="B18" s="120"/>
      <c r="C18" s="119"/>
      <c r="D18" s="121"/>
      <c r="E18" s="123"/>
      <c r="F18" s="122"/>
      <c r="G18" s="123"/>
      <c r="H18" s="124"/>
      <c r="I18" s="125"/>
      <c r="J18" s="126"/>
      <c r="K18" s="123"/>
      <c r="L18" s="120"/>
      <c r="M18" s="127"/>
      <c r="N18" s="128"/>
      <c r="O18" s="127"/>
      <c r="P18" s="127"/>
      <c r="Q18" s="129"/>
      <c r="R18" s="128"/>
      <c r="S18" s="127"/>
      <c r="T18" s="128"/>
      <c r="U18" s="128"/>
      <c r="V18" s="127"/>
      <c r="W18" s="130"/>
      <c r="X18" s="127"/>
    </row>
    <row r="19" spans="1:24" ht="16.5">
      <c r="A19" s="119"/>
      <c r="B19" s="120"/>
      <c r="C19" s="119"/>
      <c r="D19" s="121"/>
      <c r="E19" s="123"/>
      <c r="F19" s="122"/>
      <c r="G19" s="123"/>
      <c r="H19" s="124"/>
      <c r="I19" s="125"/>
      <c r="J19" s="126"/>
      <c r="K19" s="123"/>
      <c r="L19" s="123"/>
      <c r="M19" s="128"/>
      <c r="N19" s="128"/>
      <c r="O19" s="128"/>
      <c r="P19" s="128"/>
      <c r="Q19" s="128"/>
      <c r="R19" s="128"/>
      <c r="S19" s="128"/>
      <c r="T19" s="128"/>
      <c r="U19" s="128"/>
      <c r="V19" s="127"/>
      <c r="W19" s="130"/>
      <c r="X19" s="127"/>
    </row>
    <row r="20" spans="1:24" ht="16.5">
      <c r="A20" s="119"/>
      <c r="B20" s="120"/>
      <c r="C20" s="119"/>
      <c r="D20" s="121"/>
      <c r="E20" s="123"/>
      <c r="F20" s="122"/>
      <c r="G20" s="123"/>
      <c r="H20" s="124"/>
      <c r="I20" s="125"/>
      <c r="J20" s="126"/>
      <c r="K20" s="123"/>
      <c r="L20" s="123"/>
      <c r="M20" s="128"/>
      <c r="N20" s="128"/>
      <c r="O20" s="128"/>
      <c r="P20" s="128"/>
      <c r="Q20" s="128"/>
      <c r="R20" s="128"/>
      <c r="S20" s="128"/>
      <c r="T20" s="128"/>
      <c r="U20" s="128"/>
      <c r="V20" s="127"/>
      <c r="W20" s="130"/>
      <c r="X20" s="127"/>
    </row>
    <row r="21" spans="1:24" ht="16.5">
      <c r="A21" s="119"/>
      <c r="B21" s="120"/>
      <c r="C21" s="119"/>
      <c r="D21" s="121"/>
      <c r="E21" s="123"/>
      <c r="F21" s="122"/>
      <c r="G21" s="123"/>
      <c r="H21" s="124"/>
      <c r="I21" s="125"/>
      <c r="J21" s="126"/>
      <c r="K21" s="123"/>
      <c r="L21" s="123"/>
      <c r="M21" s="128"/>
      <c r="N21" s="128"/>
      <c r="O21" s="128"/>
      <c r="P21" s="128"/>
      <c r="Q21" s="128"/>
      <c r="R21" s="128"/>
      <c r="S21" s="128"/>
      <c r="T21" s="128"/>
      <c r="U21" s="128"/>
      <c r="V21" s="127"/>
      <c r="W21" s="130"/>
      <c r="X21" s="127"/>
    </row>
    <row r="22" spans="1:24" ht="16.5">
      <c r="A22" s="119"/>
      <c r="B22" s="120"/>
      <c r="C22" s="119"/>
      <c r="D22" s="121"/>
      <c r="E22" s="123"/>
      <c r="F22" s="122"/>
      <c r="G22" s="123"/>
      <c r="H22" s="124"/>
      <c r="I22" s="125"/>
      <c r="J22" s="126"/>
      <c r="K22" s="123"/>
      <c r="L22" s="123"/>
      <c r="M22" s="128"/>
      <c r="N22" s="128"/>
      <c r="O22" s="128"/>
      <c r="P22" s="128"/>
      <c r="Q22" s="128"/>
      <c r="R22" s="128"/>
      <c r="S22" s="128"/>
      <c r="T22" s="128"/>
      <c r="U22" s="128"/>
      <c r="V22" s="127"/>
      <c r="W22" s="130"/>
      <c r="X22" s="127"/>
    </row>
    <row r="23" spans="1:24" ht="16.5">
      <c r="A23" s="119"/>
      <c r="B23" s="120"/>
      <c r="C23" s="119"/>
      <c r="D23" s="121"/>
      <c r="F23" s="122"/>
      <c r="G23" s="123"/>
      <c r="H23" s="124"/>
      <c r="I23" s="125"/>
      <c r="J23" s="126"/>
      <c r="K23" s="123"/>
      <c r="R23" s="128"/>
      <c r="V23" s="127"/>
      <c r="W23" s="130"/>
      <c r="X23" s="127"/>
    </row>
    <row r="24" spans="1:24" ht="16.5">
      <c r="A24" s="119"/>
      <c r="B24" s="120"/>
      <c r="C24" s="119"/>
      <c r="D24" s="121"/>
      <c r="F24" s="122"/>
      <c r="G24" s="123"/>
      <c r="H24" s="124"/>
      <c r="I24" s="125"/>
      <c r="J24" s="126"/>
      <c r="K24" s="123"/>
      <c r="R24" s="128"/>
      <c r="V24" s="127"/>
      <c r="W24" s="130"/>
      <c r="X24" s="127"/>
    </row>
    <row r="25" spans="1:24" ht="16.5">
      <c r="A25" s="119"/>
      <c r="B25" s="120"/>
      <c r="C25" s="119"/>
      <c r="D25" s="131"/>
      <c r="F25" s="122"/>
      <c r="G25" s="123"/>
      <c r="H25" s="124"/>
      <c r="I25" s="125"/>
      <c r="J25" s="126"/>
      <c r="K25" s="123"/>
      <c r="R25" s="128"/>
      <c r="V25" s="127"/>
      <c r="W25" s="130"/>
      <c r="X25" s="127"/>
    </row>
    <row r="26" spans="1:24" ht="16.5">
      <c r="A26" s="119"/>
      <c r="B26" s="120"/>
      <c r="C26" s="119"/>
      <c r="D26" s="131"/>
      <c r="F26" s="122"/>
      <c r="G26" s="123"/>
      <c r="H26" s="124"/>
      <c r="I26" s="125"/>
      <c r="J26" s="126"/>
      <c r="K26" s="123"/>
      <c r="M26" s="128"/>
      <c r="N26" s="128"/>
      <c r="O26" s="128"/>
      <c r="P26" s="128"/>
      <c r="Q26" s="128"/>
      <c r="R26" s="128"/>
      <c r="V26" s="127"/>
      <c r="W26" s="130"/>
      <c r="X26" s="127"/>
    </row>
    <row r="27" spans="1:24" ht="16.5">
      <c r="A27" s="119"/>
      <c r="B27" s="120"/>
      <c r="C27" s="119"/>
      <c r="D27" s="131"/>
      <c r="F27" s="122"/>
      <c r="G27" s="123"/>
      <c r="H27" s="124"/>
      <c r="I27" s="125"/>
      <c r="J27" s="126"/>
      <c r="K27" s="123"/>
      <c r="R27" s="128"/>
      <c r="V27" s="127"/>
      <c r="W27" s="130"/>
      <c r="X27" s="127"/>
    </row>
    <row r="28" spans="1:24" ht="16.5">
      <c r="A28" s="119"/>
      <c r="B28" s="120"/>
      <c r="C28" s="119"/>
      <c r="D28" s="131"/>
      <c r="F28" s="122"/>
      <c r="G28" s="123"/>
      <c r="H28" s="124"/>
      <c r="I28" s="125"/>
      <c r="J28" s="126"/>
      <c r="K28" s="123"/>
      <c r="N28" s="128"/>
      <c r="O28" s="128"/>
      <c r="P28" s="128"/>
      <c r="R28" s="128"/>
      <c r="V28" s="127"/>
      <c r="W28" s="130"/>
      <c r="X28" s="127"/>
    </row>
    <row r="29" spans="1:24" ht="16.5">
      <c r="A29" s="119"/>
      <c r="B29" s="120"/>
      <c r="C29" s="119"/>
      <c r="D29" s="131"/>
      <c r="F29" s="122"/>
      <c r="G29" s="123"/>
      <c r="H29" s="124"/>
      <c r="I29" s="125"/>
      <c r="J29" s="126"/>
      <c r="K29" s="123"/>
      <c r="N29" s="128"/>
      <c r="O29" s="128"/>
      <c r="P29" s="128"/>
      <c r="R29" s="128"/>
      <c r="V29" s="127"/>
      <c r="W29" s="130"/>
      <c r="X29" s="127"/>
    </row>
    <row r="30" spans="1:24" ht="16.5">
      <c r="A30" s="119"/>
      <c r="B30" s="120"/>
      <c r="C30" s="119"/>
      <c r="D30" s="131"/>
      <c r="F30" s="122"/>
      <c r="G30" s="123"/>
      <c r="H30" s="124"/>
      <c r="I30" s="125"/>
      <c r="J30" s="126"/>
      <c r="K30" s="123"/>
      <c r="R30" s="128"/>
      <c r="V30" s="127"/>
      <c r="W30" s="130"/>
      <c r="X30" s="127"/>
    </row>
  </sheetData>
  <mergeCells count="9">
    <mergeCell ref="M1:V1"/>
    <mergeCell ref="H1:H2"/>
    <mergeCell ref="I1:L1"/>
    <mergeCell ref="G1:G2"/>
    <mergeCell ref="A1:A2"/>
    <mergeCell ref="B1:B2"/>
    <mergeCell ref="D1:D2"/>
    <mergeCell ref="E1:E2"/>
    <mergeCell ref="F1:F2"/>
  </mergeCells>
  <phoneticPr fontId="2" type="noConversion"/>
  <dataValidations count="2">
    <dataValidation type="list" allowBlank="1" showInputMessage="1" showErrorMessage="1" sqref="G3:G29" xr:uid="{00000000-0002-0000-0200-000000000000}">
      <formula1>"报表,表单,功能"</formula1>
    </dataValidation>
    <dataValidation type="list" allowBlank="1" showInputMessage="1" showErrorMessage="1" sqref="F3:F22 F30 F26:F28" xr:uid="{00000000-0002-0000-0200-000001000000}">
      <formula1>"高,中,低"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总体进度!$M$4:$M$14</xm:f>
          </x14:formula1>
          <xm:sqref>W3:W30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C71"/>
  <sheetViews>
    <sheetView workbookViewId="0">
      <pane xSplit="3" topLeftCell="D1" activePane="topRight" state="frozen"/>
      <selection pane="topRight" activeCell="D13" sqref="D13"/>
    </sheetView>
  </sheetViews>
  <sheetFormatPr defaultRowHeight="13.5"/>
  <cols>
    <col min="1" max="1" width="9" customWidth="1"/>
    <col min="2" max="2" width="10.125" customWidth="1"/>
    <col min="3" max="3" width="32.875" customWidth="1"/>
    <col min="9" max="9" width="24.125" customWidth="1"/>
    <col min="10" max="10" width="26.125" customWidth="1"/>
    <col min="22" max="22" width="10" customWidth="1"/>
    <col min="29" max="29" width="38.625" customWidth="1"/>
    <col min="30" max="30" width="31" customWidth="1"/>
    <col min="31" max="31" width="32.375" customWidth="1"/>
  </cols>
  <sheetData>
    <row r="1" spans="1:29">
      <c r="A1" s="182" t="s">
        <v>14</v>
      </c>
      <c r="B1" s="182" t="s">
        <v>13</v>
      </c>
      <c r="C1" s="181" t="s">
        <v>66</v>
      </c>
      <c r="D1" s="181" t="s">
        <v>130</v>
      </c>
      <c r="E1" s="182" t="s">
        <v>15</v>
      </c>
      <c r="F1" s="182" t="s">
        <v>16</v>
      </c>
      <c r="G1" s="182" t="s">
        <v>17</v>
      </c>
      <c r="H1" s="182" t="s">
        <v>18</v>
      </c>
      <c r="I1" s="183" t="s">
        <v>138</v>
      </c>
      <c r="J1" s="185" t="s">
        <v>137</v>
      </c>
      <c r="K1" s="179"/>
      <c r="L1" s="179"/>
      <c r="M1" s="180"/>
      <c r="N1" s="188" t="s">
        <v>65</v>
      </c>
      <c r="O1" s="189"/>
      <c r="P1" s="189"/>
      <c r="Q1" s="189"/>
      <c r="R1" s="189"/>
      <c r="S1" s="189"/>
      <c r="T1" s="190"/>
      <c r="U1" s="189"/>
      <c r="V1" s="189"/>
      <c r="W1" s="189"/>
      <c r="X1" s="189"/>
      <c r="Y1" s="189"/>
      <c r="Z1" s="189"/>
      <c r="AA1" s="189"/>
      <c r="AB1" s="189"/>
      <c r="AC1" s="173" t="s">
        <v>102</v>
      </c>
    </row>
    <row r="2" spans="1:29" ht="33">
      <c r="A2" s="182"/>
      <c r="B2" s="182"/>
      <c r="C2" s="182"/>
      <c r="D2" s="182"/>
      <c r="E2" s="182"/>
      <c r="F2" s="182"/>
      <c r="G2" s="182"/>
      <c r="H2" s="182"/>
      <c r="I2" s="184"/>
      <c r="J2" s="186"/>
      <c r="K2" s="54" t="s">
        <v>148</v>
      </c>
      <c r="L2" s="54" t="s">
        <v>64</v>
      </c>
      <c r="M2" s="54" t="s">
        <v>67</v>
      </c>
      <c r="N2" s="56" t="s">
        <v>117</v>
      </c>
      <c r="O2" s="23" t="s">
        <v>116</v>
      </c>
      <c r="P2" s="23" t="s">
        <v>119</v>
      </c>
      <c r="Q2" s="23" t="s">
        <v>118</v>
      </c>
      <c r="R2" s="23" t="s">
        <v>120</v>
      </c>
      <c r="S2" s="20" t="s">
        <v>171</v>
      </c>
      <c r="T2" s="20" t="s">
        <v>121</v>
      </c>
      <c r="U2" s="20" t="s">
        <v>122</v>
      </c>
      <c r="V2" s="19" t="s">
        <v>123</v>
      </c>
      <c r="W2" s="19" t="s">
        <v>124</v>
      </c>
      <c r="X2" s="19" t="s">
        <v>125</v>
      </c>
      <c r="Y2" s="26" t="s">
        <v>145</v>
      </c>
      <c r="Z2" s="27" t="s">
        <v>146</v>
      </c>
      <c r="AA2" s="24" t="s">
        <v>114</v>
      </c>
      <c r="AB2" s="24" t="s">
        <v>113</v>
      </c>
      <c r="AC2" s="174"/>
    </row>
    <row r="3" spans="1:29" ht="21" customHeight="1">
      <c r="A3" s="187" t="s">
        <v>294</v>
      </c>
      <c r="B3" s="187"/>
      <c r="C3" s="57" t="s">
        <v>301</v>
      </c>
    </row>
    <row r="4" spans="1:29" ht="20.25" customHeight="1">
      <c r="A4" s="5" t="s">
        <v>107</v>
      </c>
      <c r="B4" s="3" t="s">
        <v>3</v>
      </c>
      <c r="C4" s="4" t="s">
        <v>25</v>
      </c>
      <c r="D4" s="8" t="s">
        <v>131</v>
      </c>
      <c r="E4" s="3" t="s">
        <v>8</v>
      </c>
      <c r="F4" s="2">
        <v>3</v>
      </c>
      <c r="G4" s="2">
        <v>15</v>
      </c>
      <c r="H4" s="2">
        <v>3</v>
      </c>
      <c r="I4" s="2" t="s">
        <v>213</v>
      </c>
      <c r="J4" s="14" t="s">
        <v>140</v>
      </c>
      <c r="K4" s="1" t="s">
        <v>144</v>
      </c>
      <c r="L4" s="30" t="s">
        <v>160</v>
      </c>
      <c r="M4" s="1" t="s">
        <v>153</v>
      </c>
      <c r="N4" s="35"/>
      <c r="O4" s="7"/>
      <c r="P4" s="7"/>
      <c r="Q4" s="7"/>
      <c r="R4" s="7"/>
      <c r="S4" s="32"/>
      <c r="T4" s="21">
        <v>42454</v>
      </c>
      <c r="U4" s="32"/>
      <c r="V4" s="32"/>
      <c r="W4" s="35">
        <v>42454</v>
      </c>
      <c r="X4" s="32"/>
      <c r="Y4" s="32"/>
      <c r="Z4" s="32"/>
      <c r="AA4" s="4" t="s">
        <v>115</v>
      </c>
      <c r="AB4" s="4" t="s">
        <v>62</v>
      </c>
      <c r="AC4" s="6" t="s">
        <v>297</v>
      </c>
    </row>
    <row r="5" spans="1:29" ht="20.25" customHeight="1">
      <c r="A5" s="58" t="s">
        <v>110</v>
      </c>
      <c r="B5" s="59" t="s">
        <v>12</v>
      </c>
      <c r="C5" s="60" t="s">
        <v>40</v>
      </c>
      <c r="D5" s="8" t="s">
        <v>132</v>
      </c>
      <c r="E5" s="3" t="s">
        <v>9</v>
      </c>
      <c r="F5" s="2">
        <v>3</v>
      </c>
      <c r="G5" s="2">
        <v>6</v>
      </c>
      <c r="H5" s="2">
        <v>5</v>
      </c>
      <c r="I5" s="2"/>
      <c r="J5" s="2" t="s">
        <v>271</v>
      </c>
      <c r="K5" s="1" t="s">
        <v>155</v>
      </c>
      <c r="L5" s="39" t="s">
        <v>158</v>
      </c>
      <c r="M5" s="1" t="s">
        <v>156</v>
      </c>
      <c r="N5" s="35">
        <v>42447</v>
      </c>
      <c r="O5" s="35">
        <v>42453</v>
      </c>
      <c r="P5" s="35">
        <v>42458</v>
      </c>
      <c r="Q5" s="35">
        <v>42453</v>
      </c>
      <c r="R5" s="35">
        <v>42454</v>
      </c>
      <c r="S5" s="35">
        <v>42457</v>
      </c>
      <c r="T5" s="35">
        <v>42461</v>
      </c>
      <c r="U5" s="32"/>
      <c r="V5" s="32"/>
      <c r="W5" s="35">
        <v>42468</v>
      </c>
      <c r="X5" s="32"/>
      <c r="Y5" s="32"/>
      <c r="Z5" s="32"/>
      <c r="AA5" s="4" t="s">
        <v>115</v>
      </c>
      <c r="AB5" s="4" t="s">
        <v>62</v>
      </c>
      <c r="AC5" s="6" t="s">
        <v>264</v>
      </c>
    </row>
    <row r="6" spans="1:29" ht="21" customHeight="1">
      <c r="A6" s="172"/>
      <c r="B6" s="172"/>
      <c r="C6" s="55" t="s">
        <v>295</v>
      </c>
    </row>
    <row r="7" spans="1:29" ht="20.25" customHeight="1">
      <c r="A7" s="5" t="s">
        <v>44</v>
      </c>
      <c r="B7" s="3" t="s">
        <v>52</v>
      </c>
      <c r="C7" s="9" t="s">
        <v>61</v>
      </c>
      <c r="D7" s="8" t="s">
        <v>131</v>
      </c>
      <c r="E7" s="7" t="s">
        <v>8</v>
      </c>
      <c r="F7" s="11">
        <v>1</v>
      </c>
      <c r="G7" s="2">
        <v>5</v>
      </c>
      <c r="H7" s="2">
        <v>2</v>
      </c>
      <c r="I7" s="2" t="s">
        <v>230</v>
      </c>
      <c r="J7" s="2" t="s">
        <v>197</v>
      </c>
      <c r="K7" s="1" t="s">
        <v>270</v>
      </c>
      <c r="L7" s="39" t="s">
        <v>157</v>
      </c>
      <c r="M7" s="10"/>
      <c r="N7" s="35">
        <v>42432</v>
      </c>
      <c r="O7" s="37">
        <v>42436</v>
      </c>
      <c r="P7" s="37">
        <v>42440</v>
      </c>
      <c r="Q7" s="37">
        <v>42436</v>
      </c>
      <c r="R7" s="37">
        <v>42439</v>
      </c>
      <c r="S7" s="37">
        <v>42443</v>
      </c>
      <c r="T7" s="37">
        <v>42467</v>
      </c>
      <c r="U7" s="32"/>
      <c r="V7" s="32"/>
      <c r="W7" s="37">
        <v>42472</v>
      </c>
      <c r="X7" s="32"/>
      <c r="Y7" s="32"/>
      <c r="Z7" s="32"/>
      <c r="AA7" s="4" t="s">
        <v>115</v>
      </c>
      <c r="AB7" s="4" t="s">
        <v>62</v>
      </c>
      <c r="AC7" s="6" t="s">
        <v>303</v>
      </c>
    </row>
    <row r="8" spans="1:29" ht="20.25" customHeight="1">
      <c r="A8" s="5" t="s">
        <v>5</v>
      </c>
      <c r="B8" s="3" t="s">
        <v>3</v>
      </c>
      <c r="C8" s="1" t="s">
        <v>37</v>
      </c>
      <c r="D8" s="8" t="s">
        <v>131</v>
      </c>
      <c r="E8" s="3" t="s">
        <v>8</v>
      </c>
      <c r="F8" s="2">
        <v>2</v>
      </c>
      <c r="G8" s="2">
        <v>10</v>
      </c>
      <c r="H8" s="2">
        <v>2</v>
      </c>
      <c r="I8" s="2"/>
      <c r="J8" s="14" t="s">
        <v>139</v>
      </c>
      <c r="K8" s="1" t="s">
        <v>144</v>
      </c>
      <c r="L8" s="30" t="s">
        <v>159</v>
      </c>
      <c r="M8" s="1" t="s">
        <v>141</v>
      </c>
      <c r="N8" s="35"/>
      <c r="O8" s="7"/>
      <c r="P8" s="33">
        <v>42447</v>
      </c>
      <c r="Q8" s="33"/>
      <c r="R8" s="33">
        <v>42453</v>
      </c>
      <c r="S8" s="33">
        <v>42458</v>
      </c>
      <c r="T8" s="33">
        <v>42468</v>
      </c>
      <c r="U8" s="32"/>
      <c r="V8" s="32"/>
      <c r="W8" s="33">
        <v>42475</v>
      </c>
      <c r="X8" s="32"/>
      <c r="Y8" s="32"/>
      <c r="Z8" s="32"/>
      <c r="AA8" s="4" t="s">
        <v>115</v>
      </c>
      <c r="AB8" s="4" t="s">
        <v>62</v>
      </c>
      <c r="AC8" s="6" t="s">
        <v>296</v>
      </c>
    </row>
    <row r="9" spans="1:29" ht="20.25" customHeight="1">
      <c r="A9" s="58" t="s">
        <v>84</v>
      </c>
      <c r="B9" s="59" t="s">
        <v>12</v>
      </c>
      <c r="C9" s="60" t="s">
        <v>30</v>
      </c>
      <c r="D9" s="8" t="s">
        <v>132</v>
      </c>
      <c r="E9" s="3" t="s">
        <v>9</v>
      </c>
      <c r="F9" s="2">
        <v>3</v>
      </c>
      <c r="G9" s="2">
        <v>5</v>
      </c>
      <c r="H9" s="2">
        <v>3</v>
      </c>
      <c r="I9" s="2" t="s">
        <v>236</v>
      </c>
      <c r="J9" s="2" t="s">
        <v>234</v>
      </c>
      <c r="K9" s="1" t="s">
        <v>155</v>
      </c>
      <c r="L9" s="39" t="s">
        <v>158</v>
      </c>
      <c r="M9" s="1" t="s">
        <v>156</v>
      </c>
      <c r="N9" s="35">
        <v>42436</v>
      </c>
      <c r="O9" s="35">
        <v>42436</v>
      </c>
      <c r="P9" s="35">
        <v>42445</v>
      </c>
      <c r="Q9" s="35">
        <v>42438</v>
      </c>
      <c r="R9" s="35">
        <v>42443</v>
      </c>
      <c r="S9" s="35">
        <v>42450</v>
      </c>
      <c r="T9" s="35">
        <v>42473</v>
      </c>
      <c r="U9" s="32"/>
      <c r="V9" s="32"/>
      <c r="W9" s="35">
        <v>42478</v>
      </c>
      <c r="X9" s="32"/>
      <c r="Y9" s="32"/>
      <c r="Z9" s="32"/>
      <c r="AA9" s="4" t="s">
        <v>115</v>
      </c>
      <c r="AB9" s="4" t="s">
        <v>62</v>
      </c>
      <c r="AC9" s="6" t="s">
        <v>264</v>
      </c>
    </row>
    <row r="10" spans="1:29" ht="20.25" customHeight="1">
      <c r="A10" s="58" t="s">
        <v>85</v>
      </c>
      <c r="B10" s="59" t="s">
        <v>12</v>
      </c>
      <c r="C10" s="60" t="s">
        <v>39</v>
      </c>
      <c r="D10" s="8" t="s">
        <v>132</v>
      </c>
      <c r="E10" s="3" t="s">
        <v>9</v>
      </c>
      <c r="F10" s="2">
        <v>3</v>
      </c>
      <c r="G10" s="2">
        <v>5</v>
      </c>
      <c r="H10" s="2">
        <v>3</v>
      </c>
      <c r="I10" s="2" t="s">
        <v>237</v>
      </c>
      <c r="J10" s="2" t="s">
        <v>235</v>
      </c>
      <c r="K10" s="1" t="s">
        <v>155</v>
      </c>
      <c r="L10" s="39" t="s">
        <v>158</v>
      </c>
      <c r="M10" s="1" t="s">
        <v>156</v>
      </c>
      <c r="N10" s="35">
        <v>42437</v>
      </c>
      <c r="O10" s="35">
        <v>42443</v>
      </c>
      <c r="P10" s="35">
        <v>42447</v>
      </c>
      <c r="Q10" s="35">
        <v>42436</v>
      </c>
      <c r="R10" s="35">
        <v>42443</v>
      </c>
      <c r="S10" s="35">
        <v>42443</v>
      </c>
      <c r="T10" s="35">
        <v>42473</v>
      </c>
      <c r="U10" s="32"/>
      <c r="V10" s="32"/>
      <c r="W10" s="35">
        <v>42478</v>
      </c>
      <c r="X10" s="32"/>
      <c r="Y10" s="32"/>
      <c r="Z10" s="32"/>
      <c r="AA10" s="4" t="s">
        <v>115</v>
      </c>
      <c r="AB10" s="4" t="s">
        <v>62</v>
      </c>
      <c r="AC10" s="6" t="s">
        <v>265</v>
      </c>
    </row>
    <row r="11" spans="1:29" ht="21" customHeight="1">
      <c r="A11" s="172"/>
      <c r="B11" s="172"/>
      <c r="C11" s="57" t="s">
        <v>298</v>
      </c>
    </row>
    <row r="12" spans="1:29" ht="20.25" customHeight="1">
      <c r="A12" s="5" t="s">
        <v>105</v>
      </c>
      <c r="B12" s="3" t="s">
        <v>52</v>
      </c>
      <c r="C12" s="9" t="s">
        <v>55</v>
      </c>
      <c r="D12" s="8" t="s">
        <v>131</v>
      </c>
      <c r="E12" s="8" t="s">
        <v>255</v>
      </c>
      <c r="F12" s="2">
        <v>2</v>
      </c>
      <c r="G12" s="2">
        <v>5</v>
      </c>
      <c r="H12" s="2">
        <v>2</v>
      </c>
      <c r="I12" s="2" t="s">
        <v>198</v>
      </c>
      <c r="J12" s="14" t="s">
        <v>174</v>
      </c>
      <c r="K12" s="1" t="s">
        <v>270</v>
      </c>
      <c r="L12" s="30" t="s">
        <v>157</v>
      </c>
      <c r="M12" s="1" t="s">
        <v>128</v>
      </c>
      <c r="N12" s="35"/>
      <c r="O12" s="7"/>
      <c r="P12" s="7"/>
      <c r="Q12" s="7"/>
      <c r="R12" s="7"/>
      <c r="S12" s="32"/>
      <c r="T12" s="21">
        <v>42447</v>
      </c>
      <c r="U12" s="21">
        <v>42452</v>
      </c>
      <c r="V12" s="21">
        <v>42453</v>
      </c>
      <c r="W12" s="35">
        <v>42460</v>
      </c>
      <c r="X12" s="32"/>
      <c r="Y12" s="32"/>
      <c r="Z12" s="32"/>
      <c r="AA12" s="4" t="s">
        <v>115</v>
      </c>
      <c r="AB12" s="4" t="s">
        <v>126</v>
      </c>
      <c r="AC12" s="6" t="s">
        <v>302</v>
      </c>
    </row>
    <row r="13" spans="1:29" ht="20.25" customHeight="1">
      <c r="A13" s="5" t="s">
        <v>2</v>
      </c>
      <c r="B13" s="3" t="s">
        <v>52</v>
      </c>
      <c r="C13" s="13" t="s">
        <v>58</v>
      </c>
      <c r="D13" s="8" t="s">
        <v>131</v>
      </c>
      <c r="E13" s="7" t="s">
        <v>7</v>
      </c>
      <c r="F13" s="2">
        <v>1</v>
      </c>
      <c r="G13" s="14">
        <v>5</v>
      </c>
      <c r="H13" s="2">
        <v>2</v>
      </c>
      <c r="I13" s="2" t="s">
        <v>231</v>
      </c>
      <c r="J13" s="14" t="s">
        <v>195</v>
      </c>
      <c r="K13" s="1" t="s">
        <v>270</v>
      </c>
      <c r="L13" s="30" t="s">
        <v>147</v>
      </c>
      <c r="M13" s="1" t="s">
        <v>129</v>
      </c>
      <c r="N13" s="35"/>
      <c r="O13" s="7"/>
      <c r="P13" s="33">
        <v>42436</v>
      </c>
      <c r="Q13" s="33"/>
      <c r="R13" s="33">
        <v>42438</v>
      </c>
      <c r="S13" s="33">
        <v>42438</v>
      </c>
      <c r="T13" s="33">
        <v>42440</v>
      </c>
      <c r="U13" s="33">
        <v>42440</v>
      </c>
      <c r="V13" s="33">
        <v>42440</v>
      </c>
      <c r="W13" s="33">
        <v>42466</v>
      </c>
      <c r="X13" s="32"/>
      <c r="Y13" s="32"/>
      <c r="Z13" s="32"/>
      <c r="AA13" s="4" t="s">
        <v>115</v>
      </c>
      <c r="AB13" s="4" t="s">
        <v>126</v>
      </c>
      <c r="AC13" s="6" t="s">
        <v>302</v>
      </c>
    </row>
    <row r="14" spans="1:29" ht="39.75" customHeight="1">
      <c r="A14" s="62" t="s">
        <v>108</v>
      </c>
      <c r="B14" s="3" t="s">
        <v>47</v>
      </c>
      <c r="C14" s="4" t="s">
        <v>48</v>
      </c>
      <c r="D14" s="8" t="s">
        <v>131</v>
      </c>
      <c r="E14" s="7" t="s">
        <v>10</v>
      </c>
      <c r="F14" s="6">
        <v>2</v>
      </c>
      <c r="G14" s="6">
        <v>8</v>
      </c>
      <c r="H14" s="6">
        <v>4</v>
      </c>
      <c r="I14" s="2" t="s">
        <v>219</v>
      </c>
      <c r="J14" s="2" t="s">
        <v>218</v>
      </c>
      <c r="K14" s="1" t="s">
        <v>133</v>
      </c>
      <c r="L14" s="39" t="s">
        <v>157</v>
      </c>
      <c r="M14" s="1"/>
      <c r="N14" s="35">
        <v>42433</v>
      </c>
      <c r="O14" s="35">
        <v>42439</v>
      </c>
      <c r="P14" s="35">
        <v>42445</v>
      </c>
      <c r="Q14" s="35">
        <v>42439</v>
      </c>
      <c r="R14" s="35">
        <v>42443</v>
      </c>
      <c r="S14" s="35">
        <v>42443</v>
      </c>
      <c r="T14" s="35">
        <v>42454</v>
      </c>
      <c r="U14" s="35">
        <v>42457</v>
      </c>
      <c r="V14" s="35">
        <v>42458</v>
      </c>
      <c r="W14" s="35">
        <v>42461</v>
      </c>
      <c r="X14" s="32"/>
      <c r="Y14" s="32"/>
      <c r="Z14" s="32"/>
      <c r="AA14" s="4" t="s">
        <v>115</v>
      </c>
      <c r="AB14" s="4" t="s">
        <v>126</v>
      </c>
      <c r="AC14" s="6" t="s">
        <v>299</v>
      </c>
    </row>
    <row r="15" spans="1:29" ht="21" customHeight="1">
      <c r="A15" s="172"/>
      <c r="B15" s="172"/>
      <c r="C15" s="55" t="s">
        <v>300</v>
      </c>
    </row>
    <row r="16" spans="1:29" ht="20.25" customHeight="1">
      <c r="A16" s="5" t="s">
        <v>0</v>
      </c>
      <c r="B16" s="3" t="s">
        <v>52</v>
      </c>
      <c r="C16" s="9" t="s">
        <v>53</v>
      </c>
      <c r="D16" s="8" t="s">
        <v>131</v>
      </c>
      <c r="E16" s="7" t="s">
        <v>7</v>
      </c>
      <c r="F16" s="2">
        <v>2</v>
      </c>
      <c r="G16" s="2">
        <v>5</v>
      </c>
      <c r="H16" s="2">
        <v>2</v>
      </c>
      <c r="I16" s="2" t="s">
        <v>232</v>
      </c>
      <c r="J16" s="14" t="s">
        <v>172</v>
      </c>
      <c r="K16" s="1" t="s">
        <v>270</v>
      </c>
      <c r="L16" s="30" t="s">
        <v>147</v>
      </c>
      <c r="M16" s="1" t="s">
        <v>127</v>
      </c>
      <c r="N16" s="35"/>
      <c r="O16" s="7"/>
      <c r="P16" s="7"/>
      <c r="Q16" s="7"/>
      <c r="R16" s="7"/>
      <c r="S16" s="32"/>
      <c r="T16" s="21">
        <v>42452</v>
      </c>
      <c r="U16" s="21">
        <v>42459</v>
      </c>
      <c r="V16" s="21">
        <v>42460</v>
      </c>
      <c r="W16" s="35">
        <v>42468</v>
      </c>
      <c r="X16" s="32"/>
      <c r="Y16" s="32"/>
      <c r="Z16" s="32"/>
      <c r="AA16" s="4" t="s">
        <v>115</v>
      </c>
      <c r="AB16" s="4" t="s">
        <v>126</v>
      </c>
      <c r="AC16" s="6" t="s">
        <v>135</v>
      </c>
    </row>
    <row r="17" spans="1:29" ht="20.25" customHeight="1">
      <c r="A17" s="5" t="s">
        <v>1</v>
      </c>
      <c r="B17" s="3" t="s">
        <v>52</v>
      </c>
      <c r="C17" s="9" t="s">
        <v>54</v>
      </c>
      <c r="D17" s="8" t="s">
        <v>131</v>
      </c>
      <c r="E17" s="7" t="s">
        <v>7</v>
      </c>
      <c r="F17" s="2">
        <v>2</v>
      </c>
      <c r="G17" s="2">
        <v>5</v>
      </c>
      <c r="H17" s="2">
        <v>2</v>
      </c>
      <c r="I17" s="2" t="s">
        <v>233</v>
      </c>
      <c r="J17" s="14" t="s">
        <v>173</v>
      </c>
      <c r="K17" s="1" t="s">
        <v>270</v>
      </c>
      <c r="L17" s="30" t="s">
        <v>147</v>
      </c>
      <c r="M17" s="1" t="s">
        <v>127</v>
      </c>
      <c r="N17" s="35"/>
      <c r="O17" s="7"/>
      <c r="P17" s="7"/>
      <c r="Q17" s="7"/>
      <c r="R17" s="7"/>
      <c r="S17" s="32"/>
      <c r="T17" s="21">
        <v>42452</v>
      </c>
      <c r="U17" s="21">
        <v>42459</v>
      </c>
      <c r="V17" s="21">
        <v>42460</v>
      </c>
      <c r="W17" s="35">
        <v>42468</v>
      </c>
      <c r="X17" s="32"/>
      <c r="Y17" s="32"/>
      <c r="Z17" s="32"/>
      <c r="AA17" s="4" t="s">
        <v>115</v>
      </c>
      <c r="AB17" s="4" t="s">
        <v>126</v>
      </c>
      <c r="AC17" s="6"/>
    </row>
    <row r="18" spans="1:29" ht="20.25" customHeight="1">
      <c r="A18" s="5" t="s">
        <v>80</v>
      </c>
      <c r="B18" s="3" t="s">
        <v>59</v>
      </c>
      <c r="C18" s="9" t="s">
        <v>60</v>
      </c>
      <c r="D18" s="8" t="s">
        <v>131</v>
      </c>
      <c r="E18" s="8" t="s">
        <v>69</v>
      </c>
      <c r="F18" s="2">
        <v>1</v>
      </c>
      <c r="G18" s="2">
        <v>3</v>
      </c>
      <c r="H18" s="2">
        <v>2</v>
      </c>
      <c r="I18" s="2" t="s">
        <v>199</v>
      </c>
      <c r="J18" s="2" t="s">
        <v>196</v>
      </c>
      <c r="K18" s="1" t="s">
        <v>270</v>
      </c>
      <c r="L18" s="30" t="s">
        <v>157</v>
      </c>
      <c r="M18" s="10"/>
      <c r="N18" s="35"/>
      <c r="O18" s="7"/>
      <c r="P18" s="7"/>
      <c r="Q18" s="7"/>
      <c r="R18" s="7"/>
      <c r="S18" s="32"/>
      <c r="T18" s="21">
        <v>42444</v>
      </c>
      <c r="U18" s="21">
        <v>42459</v>
      </c>
      <c r="V18" s="21">
        <v>42459</v>
      </c>
      <c r="W18" s="21">
        <v>42468</v>
      </c>
      <c r="X18" s="32"/>
      <c r="Y18" s="32"/>
      <c r="Z18" s="32"/>
      <c r="AA18" s="4" t="s">
        <v>115</v>
      </c>
      <c r="AB18" s="4" t="s">
        <v>126</v>
      </c>
      <c r="AC18" s="6" t="s">
        <v>254</v>
      </c>
    </row>
    <row r="19" spans="1:29" ht="20.25" customHeight="1">
      <c r="A19" s="5" t="s">
        <v>23</v>
      </c>
      <c r="B19" s="3" t="s">
        <v>6</v>
      </c>
      <c r="C19" s="4" t="s">
        <v>26</v>
      </c>
      <c r="D19" s="8" t="s">
        <v>131</v>
      </c>
      <c r="E19" s="3" t="s">
        <v>7</v>
      </c>
      <c r="F19" s="2">
        <v>1</v>
      </c>
      <c r="G19" s="2">
        <v>5</v>
      </c>
      <c r="H19" s="2">
        <v>2</v>
      </c>
      <c r="I19" s="2" t="s">
        <v>210</v>
      </c>
      <c r="J19" s="2"/>
      <c r="K19" s="1" t="s">
        <v>151</v>
      </c>
      <c r="L19" s="39" t="s">
        <v>209</v>
      </c>
      <c r="M19" s="1" t="s">
        <v>152</v>
      </c>
      <c r="N19" s="35"/>
      <c r="O19" s="7"/>
      <c r="P19" s="7"/>
      <c r="Q19" s="7"/>
      <c r="R19" s="7"/>
      <c r="S19" s="32"/>
      <c r="T19" s="21">
        <v>42453</v>
      </c>
      <c r="U19" s="21">
        <v>42457</v>
      </c>
      <c r="V19" s="21">
        <v>42458</v>
      </c>
      <c r="W19" s="21">
        <v>42468</v>
      </c>
      <c r="X19" s="32"/>
      <c r="Y19" s="32"/>
      <c r="Z19" s="32"/>
      <c r="AA19" s="4" t="s">
        <v>115</v>
      </c>
      <c r="AB19" s="4" t="s">
        <v>126</v>
      </c>
      <c r="AC19" s="6"/>
    </row>
    <row r="20" spans="1:29" ht="20.25" customHeight="1">
      <c r="A20" s="5" t="s">
        <v>46</v>
      </c>
      <c r="B20" s="3" t="s">
        <v>6</v>
      </c>
      <c r="C20" s="4" t="s">
        <v>27</v>
      </c>
      <c r="D20" s="8" t="s">
        <v>131</v>
      </c>
      <c r="E20" s="3" t="s">
        <v>9</v>
      </c>
      <c r="F20" s="2">
        <v>1</v>
      </c>
      <c r="G20" s="2">
        <v>6</v>
      </c>
      <c r="H20" s="2">
        <v>2</v>
      </c>
      <c r="I20" s="2" t="s">
        <v>212</v>
      </c>
      <c r="J20" s="2" t="s">
        <v>211</v>
      </c>
      <c r="K20" s="1" t="s">
        <v>151</v>
      </c>
      <c r="L20" s="39" t="s">
        <v>209</v>
      </c>
      <c r="M20" s="1" t="s">
        <v>152</v>
      </c>
      <c r="N20" s="35"/>
      <c r="O20" s="7"/>
      <c r="P20" s="21"/>
      <c r="Q20" s="7"/>
      <c r="R20" s="7"/>
      <c r="S20" s="35">
        <v>42445</v>
      </c>
      <c r="T20" s="21">
        <v>42457</v>
      </c>
      <c r="U20" s="21">
        <v>42457</v>
      </c>
      <c r="V20" s="21">
        <v>42458</v>
      </c>
      <c r="W20" s="21">
        <v>42471</v>
      </c>
      <c r="X20" s="32"/>
      <c r="Y20" s="32"/>
      <c r="Z20" s="32"/>
      <c r="AA20" s="4" t="s">
        <v>115</v>
      </c>
      <c r="AB20" s="4" t="s">
        <v>126</v>
      </c>
      <c r="AC20" s="6"/>
    </row>
    <row r="21" spans="1:29" ht="39.75" customHeight="1">
      <c r="A21" s="5" t="s">
        <v>24</v>
      </c>
      <c r="B21" s="3" t="s">
        <v>6</v>
      </c>
      <c r="C21" s="1" t="s">
        <v>11</v>
      </c>
      <c r="D21" s="8" t="s">
        <v>131</v>
      </c>
      <c r="E21" s="7" t="s">
        <v>19</v>
      </c>
      <c r="F21" s="3">
        <v>1</v>
      </c>
      <c r="G21" s="2">
        <v>10</v>
      </c>
      <c r="H21" s="2">
        <v>3</v>
      </c>
      <c r="I21" s="2" t="s">
        <v>229</v>
      </c>
      <c r="J21" s="2" t="s">
        <v>200</v>
      </c>
      <c r="K21" s="1" t="s">
        <v>151</v>
      </c>
      <c r="L21" s="30" t="s">
        <v>157</v>
      </c>
      <c r="M21" s="1" t="s">
        <v>152</v>
      </c>
      <c r="N21" s="7"/>
      <c r="O21" s="7"/>
      <c r="P21" s="7"/>
      <c r="Q21" s="7"/>
      <c r="R21" s="7"/>
      <c r="S21" s="32"/>
      <c r="T21" s="21">
        <v>42454</v>
      </c>
      <c r="U21" s="21">
        <v>42457</v>
      </c>
      <c r="V21" s="21">
        <v>42458</v>
      </c>
      <c r="W21" s="21">
        <v>42468</v>
      </c>
      <c r="X21" s="32"/>
      <c r="Y21" s="32"/>
      <c r="Z21" s="32"/>
      <c r="AA21" s="4" t="s">
        <v>115</v>
      </c>
      <c r="AB21" s="4" t="s">
        <v>126</v>
      </c>
      <c r="AC21" s="47"/>
    </row>
    <row r="22" spans="1:29" ht="20.25" customHeight="1">
      <c r="A22" s="5" t="s">
        <v>81</v>
      </c>
      <c r="B22" s="3" t="s">
        <v>12</v>
      </c>
      <c r="C22" s="4" t="s">
        <v>28</v>
      </c>
      <c r="D22" s="8" t="s">
        <v>131</v>
      </c>
      <c r="E22" s="3" t="s">
        <v>9</v>
      </c>
      <c r="F22" s="2">
        <v>2</v>
      </c>
      <c r="G22" s="2">
        <v>2</v>
      </c>
      <c r="H22" s="2">
        <v>2</v>
      </c>
      <c r="I22" s="2" t="s">
        <v>206</v>
      </c>
      <c r="J22" s="2" t="s">
        <v>202</v>
      </c>
      <c r="K22" s="1" t="s">
        <v>154</v>
      </c>
      <c r="L22" s="30" t="s">
        <v>158</v>
      </c>
      <c r="M22" s="1" t="s">
        <v>156</v>
      </c>
      <c r="N22" s="35"/>
      <c r="O22" s="7"/>
      <c r="P22" s="7"/>
      <c r="Q22" s="7"/>
      <c r="R22" s="7"/>
      <c r="S22" s="32"/>
      <c r="T22" s="32"/>
      <c r="U22" s="32"/>
      <c r="V22" s="32"/>
      <c r="W22" s="21">
        <v>42467</v>
      </c>
      <c r="X22" s="32"/>
      <c r="Y22" s="32"/>
      <c r="Z22" s="32"/>
      <c r="AA22" s="4" t="s">
        <v>115</v>
      </c>
      <c r="AB22" s="4" t="s">
        <v>126</v>
      </c>
      <c r="AC22" s="6" t="s">
        <v>278</v>
      </c>
    </row>
    <row r="23" spans="1:29" ht="20.25" customHeight="1">
      <c r="A23" s="5" t="s">
        <v>82</v>
      </c>
      <c r="B23" s="3" t="s">
        <v>12</v>
      </c>
      <c r="C23" s="4" t="s">
        <v>29</v>
      </c>
      <c r="D23" s="8" t="s">
        <v>131</v>
      </c>
      <c r="E23" s="3" t="s">
        <v>9</v>
      </c>
      <c r="F23" s="2">
        <v>2</v>
      </c>
      <c r="G23" s="2">
        <v>2</v>
      </c>
      <c r="H23" s="2">
        <v>2</v>
      </c>
      <c r="I23" s="2" t="s">
        <v>242</v>
      </c>
      <c r="J23" s="2" t="s">
        <v>201</v>
      </c>
      <c r="K23" s="1" t="s">
        <v>154</v>
      </c>
      <c r="L23" s="39" t="s">
        <v>157</v>
      </c>
      <c r="M23" s="1" t="s">
        <v>156</v>
      </c>
      <c r="N23" s="35"/>
      <c r="O23" s="7"/>
      <c r="P23" s="7"/>
      <c r="Q23" s="7"/>
      <c r="R23" s="7"/>
      <c r="S23" s="32"/>
      <c r="T23" s="32"/>
      <c r="U23" s="32"/>
      <c r="V23" s="32"/>
      <c r="W23" s="21">
        <v>42467</v>
      </c>
      <c r="X23" s="32"/>
      <c r="Y23" s="32"/>
      <c r="Z23" s="32"/>
      <c r="AA23" s="4" t="s">
        <v>115</v>
      </c>
      <c r="AB23" s="4" t="s">
        <v>126</v>
      </c>
      <c r="AC23" s="6" t="s">
        <v>307</v>
      </c>
    </row>
    <row r="24" spans="1:29" ht="20.25" customHeight="1">
      <c r="A24" s="5" t="s">
        <v>83</v>
      </c>
      <c r="B24" s="3" t="s">
        <v>12</v>
      </c>
      <c r="C24" s="4" t="s">
        <v>38</v>
      </c>
      <c r="D24" s="8" t="s">
        <v>131</v>
      </c>
      <c r="E24" s="3" t="s">
        <v>9</v>
      </c>
      <c r="F24" s="2">
        <v>3</v>
      </c>
      <c r="G24" s="2">
        <v>6</v>
      </c>
      <c r="H24" s="2">
        <v>5</v>
      </c>
      <c r="I24" s="2" t="s">
        <v>241</v>
      </c>
      <c r="J24" s="2" t="s">
        <v>203</v>
      </c>
      <c r="K24" s="1" t="s">
        <v>154</v>
      </c>
      <c r="L24" s="30" t="s">
        <v>158</v>
      </c>
      <c r="M24" s="1" t="s">
        <v>156</v>
      </c>
      <c r="N24" s="35"/>
      <c r="O24" s="7"/>
      <c r="P24" s="7"/>
      <c r="Q24" s="7"/>
      <c r="R24" s="7"/>
      <c r="S24" s="32"/>
      <c r="T24" s="32"/>
      <c r="U24" s="32"/>
      <c r="V24" s="32"/>
      <c r="W24" s="21">
        <v>42467</v>
      </c>
      <c r="X24" s="32"/>
      <c r="Y24" s="32"/>
      <c r="Z24" s="32"/>
      <c r="AA24" s="4" t="s">
        <v>115</v>
      </c>
      <c r="AB24" s="4" t="s">
        <v>126</v>
      </c>
      <c r="AC24" s="6" t="s">
        <v>278</v>
      </c>
    </row>
    <row r="25" spans="1:29" ht="20.25" customHeight="1">
      <c r="A25" s="62" t="s">
        <v>111</v>
      </c>
      <c r="B25" s="3" t="s">
        <v>12</v>
      </c>
      <c r="C25" s="4" t="s">
        <v>41</v>
      </c>
      <c r="D25" s="8" t="s">
        <v>131</v>
      </c>
      <c r="E25" s="3" t="s">
        <v>9</v>
      </c>
      <c r="F25" s="2">
        <v>3</v>
      </c>
      <c r="G25" s="2">
        <v>8</v>
      </c>
      <c r="H25" s="2">
        <v>4</v>
      </c>
      <c r="I25" s="2" t="s">
        <v>205</v>
      </c>
      <c r="J25" s="2" t="s">
        <v>204</v>
      </c>
      <c r="K25" s="1" t="s">
        <v>154</v>
      </c>
      <c r="L25" s="30" t="s">
        <v>158</v>
      </c>
      <c r="M25" s="1" t="s">
        <v>156</v>
      </c>
      <c r="N25" s="35"/>
      <c r="O25" s="7"/>
      <c r="P25" s="36"/>
      <c r="Q25" s="36"/>
      <c r="R25" s="36"/>
      <c r="S25" s="32"/>
      <c r="T25" s="32"/>
      <c r="U25" s="32"/>
      <c r="V25" s="32"/>
      <c r="W25" s="21">
        <v>42467</v>
      </c>
      <c r="X25" s="32"/>
      <c r="Y25" s="32"/>
      <c r="Z25" s="32"/>
      <c r="AA25" s="4" t="s">
        <v>115</v>
      </c>
      <c r="AB25" s="4" t="s">
        <v>126</v>
      </c>
      <c r="AC25" s="6" t="s">
        <v>308</v>
      </c>
    </row>
    <row r="26" spans="1:29" ht="20.25" customHeight="1">
      <c r="A26" s="62" t="s">
        <v>86</v>
      </c>
      <c r="B26" s="3" t="s">
        <v>49</v>
      </c>
      <c r="C26" s="13" t="s">
        <v>50</v>
      </c>
      <c r="D26" s="8" t="s">
        <v>131</v>
      </c>
      <c r="E26" s="3" t="s">
        <v>9</v>
      </c>
      <c r="F26" s="2">
        <v>1</v>
      </c>
      <c r="G26" s="2">
        <v>4</v>
      </c>
      <c r="H26" s="2">
        <v>2</v>
      </c>
      <c r="I26" s="2" t="s">
        <v>208</v>
      </c>
      <c r="J26" s="2" t="s">
        <v>207</v>
      </c>
      <c r="K26" s="1" t="s">
        <v>154</v>
      </c>
      <c r="L26" s="30" t="s">
        <v>158</v>
      </c>
      <c r="M26" s="1" t="s">
        <v>156</v>
      </c>
      <c r="N26" s="35"/>
      <c r="O26" s="7"/>
      <c r="P26" s="7"/>
      <c r="Q26" s="7"/>
      <c r="R26" s="7"/>
      <c r="S26" s="32"/>
      <c r="T26" s="32"/>
      <c r="U26" s="32"/>
      <c r="V26" s="32"/>
      <c r="W26" s="21">
        <v>42467</v>
      </c>
      <c r="X26" s="32"/>
      <c r="Y26" s="32"/>
      <c r="Z26" s="32"/>
      <c r="AA26" s="4" t="s">
        <v>115</v>
      </c>
      <c r="AB26" s="4" t="s">
        <v>126</v>
      </c>
      <c r="AC26" s="6" t="s">
        <v>315</v>
      </c>
    </row>
    <row r="27" spans="1:29" ht="20.25" customHeight="1">
      <c r="A27" s="5" t="s">
        <v>93</v>
      </c>
      <c r="B27" s="3" t="s">
        <v>20</v>
      </c>
      <c r="C27" s="4" t="s">
        <v>31</v>
      </c>
      <c r="D27" s="16" t="s">
        <v>131</v>
      </c>
      <c r="E27" s="16" t="s">
        <v>70</v>
      </c>
      <c r="F27" s="2">
        <v>3</v>
      </c>
      <c r="G27" s="2">
        <v>5</v>
      </c>
      <c r="H27" s="2">
        <v>1</v>
      </c>
      <c r="I27" s="2" t="s">
        <v>239</v>
      </c>
      <c r="J27" s="2" t="s">
        <v>238</v>
      </c>
      <c r="K27" s="1" t="s">
        <v>142</v>
      </c>
      <c r="L27" s="30" t="s">
        <v>161</v>
      </c>
      <c r="M27" s="1" t="s">
        <v>143</v>
      </c>
      <c r="N27" s="12"/>
      <c r="O27" s="3"/>
      <c r="P27" s="33">
        <v>42440</v>
      </c>
      <c r="Q27" s="33"/>
      <c r="R27" s="33">
        <v>42444</v>
      </c>
      <c r="S27" s="33">
        <v>42445</v>
      </c>
      <c r="T27" s="33">
        <v>42454</v>
      </c>
      <c r="U27" s="33">
        <v>42459</v>
      </c>
      <c r="V27" s="32"/>
      <c r="W27" s="21">
        <v>42478</v>
      </c>
      <c r="X27" s="32"/>
      <c r="Y27" s="21">
        <v>42461</v>
      </c>
      <c r="Z27" s="32"/>
      <c r="AA27" s="4" t="s">
        <v>115</v>
      </c>
      <c r="AB27" s="4" t="s">
        <v>126</v>
      </c>
      <c r="AC27" s="6"/>
    </row>
    <row r="28" spans="1:29" ht="20.25" customHeight="1">
      <c r="A28" s="5" t="s">
        <v>94</v>
      </c>
      <c r="B28" s="3" t="s">
        <v>20</v>
      </c>
      <c r="C28" s="4" t="s">
        <v>32</v>
      </c>
      <c r="D28" s="8" t="s">
        <v>131</v>
      </c>
      <c r="E28" s="16" t="s">
        <v>70</v>
      </c>
      <c r="F28" s="2">
        <v>3</v>
      </c>
      <c r="G28" s="2">
        <v>5</v>
      </c>
      <c r="H28" s="2">
        <v>1</v>
      </c>
      <c r="I28" s="2"/>
      <c r="J28" s="2"/>
      <c r="K28" s="1" t="s">
        <v>142</v>
      </c>
      <c r="L28" s="30" t="s">
        <v>160</v>
      </c>
      <c r="M28" s="1" t="s">
        <v>143</v>
      </c>
      <c r="N28" s="35"/>
      <c r="O28" s="7"/>
      <c r="P28" s="33">
        <v>42450</v>
      </c>
      <c r="Q28" s="33"/>
      <c r="R28" s="33">
        <v>42447</v>
      </c>
      <c r="S28" s="33">
        <v>42450</v>
      </c>
      <c r="T28" s="33">
        <v>42467</v>
      </c>
      <c r="U28" s="29"/>
      <c r="V28" s="32"/>
      <c r="W28" s="33">
        <v>42472</v>
      </c>
      <c r="X28" s="32"/>
      <c r="Y28" s="21">
        <v>42461</v>
      </c>
      <c r="Z28" s="32"/>
      <c r="AA28" s="4" t="s">
        <v>115</v>
      </c>
      <c r="AB28" s="4" t="s">
        <v>126</v>
      </c>
      <c r="AC28" s="6"/>
    </row>
    <row r="29" spans="1:29" ht="20.25" customHeight="1">
      <c r="A29" s="5" t="s">
        <v>95</v>
      </c>
      <c r="B29" s="3" t="s">
        <v>20</v>
      </c>
      <c r="C29" s="4" t="s">
        <v>33</v>
      </c>
      <c r="D29" s="8" t="s">
        <v>131</v>
      </c>
      <c r="E29" s="16" t="s">
        <v>70</v>
      </c>
      <c r="F29" s="2">
        <v>3</v>
      </c>
      <c r="G29" s="2">
        <v>5</v>
      </c>
      <c r="H29" s="2">
        <v>1</v>
      </c>
      <c r="I29" s="2" t="s">
        <v>214</v>
      </c>
      <c r="J29" s="2" t="s">
        <v>215</v>
      </c>
      <c r="K29" s="1" t="s">
        <v>142</v>
      </c>
      <c r="L29" s="30" t="s">
        <v>160</v>
      </c>
      <c r="M29" s="1" t="s">
        <v>143</v>
      </c>
      <c r="N29" s="35"/>
      <c r="O29" s="7"/>
      <c r="P29" s="33">
        <v>42432</v>
      </c>
      <c r="Q29" s="33"/>
      <c r="R29" s="33">
        <v>42433</v>
      </c>
      <c r="S29" s="33">
        <v>42433</v>
      </c>
      <c r="T29" s="33">
        <v>42454</v>
      </c>
      <c r="U29" s="33">
        <v>42460</v>
      </c>
      <c r="V29" s="33">
        <v>42460</v>
      </c>
      <c r="W29" s="21">
        <v>42478</v>
      </c>
      <c r="X29" s="32"/>
      <c r="Y29" s="21">
        <v>42461</v>
      </c>
      <c r="Z29" s="32"/>
      <c r="AA29" s="4" t="s">
        <v>115</v>
      </c>
      <c r="AB29" s="4" t="s">
        <v>126</v>
      </c>
      <c r="AC29" s="6"/>
    </row>
    <row r="30" spans="1:29" ht="20.25" customHeight="1">
      <c r="A30" s="49" t="s">
        <v>96</v>
      </c>
      <c r="B30" s="7" t="s">
        <v>20</v>
      </c>
      <c r="C30" s="13" t="s">
        <v>34</v>
      </c>
      <c r="D30" s="8" t="s">
        <v>131</v>
      </c>
      <c r="E30" s="8" t="s">
        <v>70</v>
      </c>
      <c r="F30" s="2">
        <v>3</v>
      </c>
      <c r="G30" s="11">
        <v>6</v>
      </c>
      <c r="H30" s="11">
        <v>2</v>
      </c>
      <c r="I30" s="11" t="s">
        <v>223</v>
      </c>
      <c r="J30" s="11" t="s">
        <v>220</v>
      </c>
      <c r="K30" s="9" t="s">
        <v>142</v>
      </c>
      <c r="L30" s="50" t="s">
        <v>161</v>
      </c>
      <c r="M30" s="9" t="s">
        <v>143</v>
      </c>
      <c r="N30" s="35"/>
      <c r="O30" s="7"/>
      <c r="P30" s="37">
        <v>42433</v>
      </c>
      <c r="Q30" s="37"/>
      <c r="R30" s="37">
        <v>42438</v>
      </c>
      <c r="S30" s="37">
        <v>42438</v>
      </c>
      <c r="T30" s="37">
        <v>42454</v>
      </c>
      <c r="U30" s="37">
        <v>42452</v>
      </c>
      <c r="V30" s="37">
        <v>42452</v>
      </c>
      <c r="W30" s="21">
        <v>42478</v>
      </c>
      <c r="X30" s="38"/>
      <c r="Y30" s="21">
        <v>42461</v>
      </c>
      <c r="Z30" s="38"/>
      <c r="AA30" s="13" t="s">
        <v>115</v>
      </c>
      <c r="AB30" s="13" t="s">
        <v>126</v>
      </c>
      <c r="AC30" s="51"/>
    </row>
    <row r="31" spans="1:29" ht="20.25" customHeight="1">
      <c r="A31" s="62" t="s">
        <v>97</v>
      </c>
      <c r="B31" s="3" t="s">
        <v>20</v>
      </c>
      <c r="C31" s="4" t="s">
        <v>35</v>
      </c>
      <c r="D31" s="8" t="s">
        <v>131</v>
      </c>
      <c r="E31" s="16" t="s">
        <v>70</v>
      </c>
      <c r="F31" s="2">
        <v>3</v>
      </c>
      <c r="G31" s="2">
        <v>6</v>
      </c>
      <c r="H31" s="2">
        <v>3</v>
      </c>
      <c r="I31" s="2" t="s">
        <v>216</v>
      </c>
      <c r="J31" s="2" t="s">
        <v>217</v>
      </c>
      <c r="K31" s="1" t="s">
        <v>142</v>
      </c>
      <c r="L31" s="30" t="s">
        <v>162</v>
      </c>
      <c r="M31" s="1" t="s">
        <v>143</v>
      </c>
      <c r="N31" s="35"/>
      <c r="O31" s="7"/>
      <c r="P31" s="7"/>
      <c r="Q31" s="7"/>
      <c r="R31" s="7"/>
      <c r="S31" s="32"/>
      <c r="T31" s="33">
        <v>42454</v>
      </c>
      <c r="U31" s="33">
        <v>42460</v>
      </c>
      <c r="V31" s="33">
        <v>42460</v>
      </c>
      <c r="W31" s="21">
        <v>42478</v>
      </c>
      <c r="X31" s="32"/>
      <c r="Y31" s="21">
        <v>42461</v>
      </c>
      <c r="Z31" s="32"/>
      <c r="AA31" s="4" t="s">
        <v>115</v>
      </c>
      <c r="AB31" s="4" t="s">
        <v>126</v>
      </c>
      <c r="AC31" s="6" t="s">
        <v>306</v>
      </c>
    </row>
    <row r="32" spans="1:29" ht="20.25" customHeight="1">
      <c r="A32" s="5" t="s">
        <v>112</v>
      </c>
      <c r="B32" s="3" t="s">
        <v>20</v>
      </c>
      <c r="C32" s="4" t="s">
        <v>36</v>
      </c>
      <c r="D32" s="16" t="s">
        <v>131</v>
      </c>
      <c r="E32" s="16" t="s">
        <v>69</v>
      </c>
      <c r="F32" s="2">
        <v>3</v>
      </c>
      <c r="G32" s="2">
        <v>5</v>
      </c>
      <c r="H32" s="2">
        <v>3</v>
      </c>
      <c r="I32" s="2" t="s">
        <v>222</v>
      </c>
      <c r="J32" s="2" t="s">
        <v>221</v>
      </c>
      <c r="K32" s="1" t="s">
        <v>142</v>
      </c>
      <c r="L32" s="30" t="s">
        <v>161</v>
      </c>
      <c r="M32" s="1" t="s">
        <v>143</v>
      </c>
      <c r="N32" s="12"/>
      <c r="O32" s="3"/>
      <c r="P32" s="33">
        <v>42433</v>
      </c>
      <c r="Q32" s="33"/>
      <c r="R32" s="33">
        <v>42438</v>
      </c>
      <c r="S32" s="33">
        <v>42438</v>
      </c>
      <c r="T32" s="33">
        <v>42467</v>
      </c>
      <c r="U32" s="32"/>
      <c r="V32" s="32"/>
      <c r="W32" s="33">
        <v>42473</v>
      </c>
      <c r="X32" s="32"/>
      <c r="Y32" s="21">
        <v>42461</v>
      </c>
      <c r="Z32" s="32"/>
      <c r="AA32" s="4" t="s">
        <v>115</v>
      </c>
      <c r="AB32" s="4" t="s">
        <v>126</v>
      </c>
      <c r="AC32" s="6"/>
    </row>
    <row r="33" spans="1:29" ht="21" customHeight="1">
      <c r="A33" s="172"/>
      <c r="B33" s="172"/>
      <c r="C33" s="55" t="s">
        <v>326</v>
      </c>
    </row>
    <row r="34" spans="1:29" ht="20.25" customHeight="1">
      <c r="A34" s="5" t="s">
        <v>106</v>
      </c>
      <c r="B34" s="3" t="s">
        <v>52</v>
      </c>
      <c r="C34" s="13" t="s">
        <v>57</v>
      </c>
      <c r="D34" s="8" t="s">
        <v>131</v>
      </c>
      <c r="E34" s="7" t="s">
        <v>56</v>
      </c>
      <c r="F34" s="2">
        <v>3</v>
      </c>
      <c r="G34" s="14">
        <v>15</v>
      </c>
      <c r="H34" s="2">
        <v>5</v>
      </c>
      <c r="I34" s="2"/>
      <c r="J34" s="2"/>
      <c r="K34" s="1" t="s">
        <v>270</v>
      </c>
      <c r="L34" s="39" t="s">
        <v>160</v>
      </c>
      <c r="M34" s="1" t="s">
        <v>128</v>
      </c>
      <c r="N34" s="35">
        <v>42444</v>
      </c>
      <c r="O34" s="35">
        <v>42451</v>
      </c>
      <c r="P34" s="35">
        <v>42468</v>
      </c>
      <c r="Q34" s="35">
        <v>42451</v>
      </c>
      <c r="R34" s="7"/>
      <c r="S34" s="35">
        <v>42461</v>
      </c>
      <c r="T34" s="35">
        <v>42468</v>
      </c>
      <c r="U34" s="32"/>
      <c r="V34" s="32"/>
      <c r="W34" s="35">
        <v>42475</v>
      </c>
      <c r="X34" s="32"/>
      <c r="Y34" s="32"/>
      <c r="Z34" s="32"/>
      <c r="AA34" s="4" t="s">
        <v>115</v>
      </c>
      <c r="AB34" s="4" t="s">
        <v>62</v>
      </c>
      <c r="AC34" s="6" t="s">
        <v>309</v>
      </c>
    </row>
    <row r="35" spans="1:29" ht="20.25" customHeight="1">
      <c r="A35" s="5" t="s">
        <v>22</v>
      </c>
      <c r="B35" s="3" t="s">
        <v>4</v>
      </c>
      <c r="C35" s="13" t="s">
        <v>269</v>
      </c>
      <c r="D35" s="8" t="s">
        <v>131</v>
      </c>
      <c r="E35" s="16" t="s">
        <v>42</v>
      </c>
      <c r="F35" s="2">
        <v>1</v>
      </c>
      <c r="G35" s="2">
        <v>7</v>
      </c>
      <c r="H35" s="2">
        <v>2</v>
      </c>
      <c r="I35" s="2"/>
      <c r="J35" s="2"/>
      <c r="K35" s="1" t="s">
        <v>133</v>
      </c>
      <c r="L35" s="39" t="s">
        <v>147</v>
      </c>
      <c r="M35" s="1"/>
      <c r="N35" s="35">
        <v>42457</v>
      </c>
      <c r="O35" s="35">
        <v>42452</v>
      </c>
      <c r="P35" s="35">
        <v>42468</v>
      </c>
      <c r="Q35" s="35">
        <v>42457</v>
      </c>
      <c r="R35" s="7"/>
      <c r="S35" s="35">
        <v>42465</v>
      </c>
      <c r="T35" s="35">
        <v>42471</v>
      </c>
      <c r="U35" s="32"/>
      <c r="V35" s="32"/>
      <c r="W35" s="35">
        <v>42478</v>
      </c>
      <c r="X35" s="32"/>
      <c r="Y35" s="32"/>
      <c r="Z35" s="32"/>
      <c r="AA35" s="4" t="s">
        <v>115</v>
      </c>
      <c r="AB35" s="4" t="s">
        <v>62</v>
      </c>
      <c r="AC35" s="46" t="s">
        <v>310</v>
      </c>
    </row>
    <row r="36" spans="1:29" ht="20.25" customHeight="1">
      <c r="A36" s="61" t="s">
        <v>21</v>
      </c>
      <c r="B36" s="3" t="s">
        <v>4</v>
      </c>
      <c r="C36" s="4" t="s">
        <v>240</v>
      </c>
      <c r="D36" s="8" t="s">
        <v>131</v>
      </c>
      <c r="E36" s="16" t="s">
        <v>42</v>
      </c>
      <c r="F36" s="2">
        <v>1</v>
      </c>
      <c r="G36" s="2">
        <v>10</v>
      </c>
      <c r="H36" s="2">
        <v>4</v>
      </c>
      <c r="I36" s="2"/>
      <c r="J36" s="2"/>
      <c r="K36" s="1" t="s">
        <v>133</v>
      </c>
      <c r="L36" s="39" t="s">
        <v>157</v>
      </c>
      <c r="M36" s="1"/>
      <c r="N36" s="12">
        <v>42443</v>
      </c>
      <c r="O36" s="12">
        <v>42444</v>
      </c>
      <c r="P36" s="12">
        <v>42454</v>
      </c>
      <c r="Q36" s="12">
        <v>42444</v>
      </c>
      <c r="R36" s="12">
        <v>42458</v>
      </c>
      <c r="S36" s="12">
        <v>42459</v>
      </c>
      <c r="T36" s="12">
        <v>42468</v>
      </c>
      <c r="U36" s="32"/>
      <c r="V36" s="32"/>
      <c r="W36" s="12">
        <v>42475</v>
      </c>
      <c r="X36" s="32"/>
      <c r="Y36" s="32"/>
      <c r="Z36" s="32"/>
      <c r="AA36" s="4" t="s">
        <v>115</v>
      </c>
      <c r="AB36" s="4" t="s">
        <v>62</v>
      </c>
      <c r="AC36" s="6" t="s">
        <v>312</v>
      </c>
    </row>
    <row r="37" spans="1:29" ht="21" customHeight="1"/>
    <row r="39" spans="1:29">
      <c r="A39" s="182" t="s">
        <v>14</v>
      </c>
      <c r="B39" s="182" t="s">
        <v>13</v>
      </c>
      <c r="C39" s="181" t="s">
        <v>66</v>
      </c>
      <c r="D39" s="173" t="s">
        <v>130</v>
      </c>
      <c r="E39" s="182" t="s">
        <v>15</v>
      </c>
      <c r="F39" s="182" t="s">
        <v>16</v>
      </c>
      <c r="G39" s="182" t="s">
        <v>17</v>
      </c>
      <c r="H39" s="182" t="s">
        <v>18</v>
      </c>
      <c r="I39" s="183" t="s">
        <v>138</v>
      </c>
      <c r="J39" s="185" t="s">
        <v>137</v>
      </c>
      <c r="K39" s="178" t="s">
        <v>68</v>
      </c>
      <c r="L39" s="179"/>
      <c r="M39" s="179"/>
      <c r="N39" s="180"/>
      <c r="O39" s="175" t="s">
        <v>65</v>
      </c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7"/>
      <c r="AC39" s="173" t="s">
        <v>102</v>
      </c>
    </row>
    <row r="40" spans="1:29" ht="33">
      <c r="A40" s="182"/>
      <c r="B40" s="182"/>
      <c r="C40" s="182"/>
      <c r="D40" s="174"/>
      <c r="E40" s="182"/>
      <c r="F40" s="182"/>
      <c r="G40" s="182"/>
      <c r="H40" s="182"/>
      <c r="I40" s="184"/>
      <c r="J40" s="186"/>
      <c r="K40" s="28" t="s">
        <v>148</v>
      </c>
      <c r="L40" s="28" t="s">
        <v>64</v>
      </c>
      <c r="M40" s="28" t="s">
        <v>67</v>
      </c>
      <c r="N40" s="18" t="s">
        <v>117</v>
      </c>
      <c r="O40" s="22" t="s">
        <v>116</v>
      </c>
      <c r="P40" s="22" t="s">
        <v>119</v>
      </c>
      <c r="Q40" s="23" t="s">
        <v>118</v>
      </c>
      <c r="R40" s="23" t="s">
        <v>120</v>
      </c>
      <c r="S40" s="20" t="s">
        <v>171</v>
      </c>
      <c r="T40" s="20" t="s">
        <v>121</v>
      </c>
      <c r="U40" s="20" t="s">
        <v>122</v>
      </c>
      <c r="V40" s="19" t="s">
        <v>123</v>
      </c>
      <c r="W40" s="19" t="s">
        <v>124</v>
      </c>
      <c r="X40" s="19" t="s">
        <v>125</v>
      </c>
      <c r="Y40" s="26" t="s">
        <v>145</v>
      </c>
      <c r="Z40" s="53" t="s">
        <v>146</v>
      </c>
      <c r="AA40" s="24" t="s">
        <v>114</v>
      </c>
      <c r="AB40" s="25" t="s">
        <v>113</v>
      </c>
      <c r="AC40" s="174"/>
    </row>
    <row r="41" spans="1:29" ht="21" customHeight="1">
      <c r="A41" s="187" t="s">
        <v>305</v>
      </c>
      <c r="B41" s="187"/>
      <c r="C41" s="57" t="s">
        <v>301</v>
      </c>
    </row>
    <row r="42" spans="1:29" ht="20.25" customHeight="1">
      <c r="A42" s="5" t="s">
        <v>91</v>
      </c>
      <c r="B42" s="7" t="s">
        <v>49</v>
      </c>
      <c r="C42" s="1" t="s">
        <v>73</v>
      </c>
      <c r="D42" s="8" t="s">
        <v>132</v>
      </c>
      <c r="E42" s="3" t="s">
        <v>9</v>
      </c>
      <c r="F42" s="11">
        <v>3</v>
      </c>
      <c r="G42" s="11">
        <v>4</v>
      </c>
      <c r="H42" s="11">
        <v>5</v>
      </c>
      <c r="I42" s="50" t="s">
        <v>291</v>
      </c>
      <c r="J42" s="50" t="s">
        <v>256</v>
      </c>
      <c r="K42" s="10" t="s">
        <v>168</v>
      </c>
      <c r="L42" s="10" t="s">
        <v>164</v>
      </c>
      <c r="M42" s="10"/>
      <c r="N42" s="10">
        <v>42444</v>
      </c>
      <c r="O42" s="10">
        <v>42446</v>
      </c>
      <c r="P42" s="10">
        <v>42451</v>
      </c>
      <c r="Q42" s="10">
        <v>42446</v>
      </c>
      <c r="R42" s="10">
        <v>42447</v>
      </c>
      <c r="S42" s="10">
        <v>42452</v>
      </c>
      <c r="T42" s="10">
        <v>42460</v>
      </c>
      <c r="U42" s="10"/>
      <c r="V42" s="10"/>
      <c r="W42" s="10">
        <v>42466</v>
      </c>
      <c r="X42" s="6"/>
      <c r="Y42" s="6"/>
      <c r="Z42" s="6"/>
      <c r="AA42" s="4" t="s">
        <v>115</v>
      </c>
      <c r="AB42" s="4" t="s">
        <v>62</v>
      </c>
      <c r="AC42" s="6"/>
    </row>
    <row r="43" spans="1:29" ht="20.25" customHeight="1">
      <c r="A43" s="5" t="s">
        <v>92</v>
      </c>
      <c r="B43" s="7" t="s">
        <v>49</v>
      </c>
      <c r="C43" s="1" t="s">
        <v>72</v>
      </c>
      <c r="D43" s="8" t="s">
        <v>132</v>
      </c>
      <c r="E43" s="3" t="s">
        <v>9</v>
      </c>
      <c r="F43" s="11">
        <v>3</v>
      </c>
      <c r="G43" s="11">
        <v>5</v>
      </c>
      <c r="H43" s="11">
        <v>3</v>
      </c>
      <c r="I43" s="50" t="s">
        <v>292</v>
      </c>
      <c r="J43" s="50" t="s">
        <v>259</v>
      </c>
      <c r="K43" s="10" t="s">
        <v>168</v>
      </c>
      <c r="L43" s="10" t="s">
        <v>164</v>
      </c>
      <c r="M43" s="10"/>
      <c r="N43" s="10">
        <v>42447</v>
      </c>
      <c r="O43" s="10">
        <v>42452</v>
      </c>
      <c r="P43" s="10">
        <v>42457</v>
      </c>
      <c r="Q43" s="10">
        <v>42451</v>
      </c>
      <c r="R43" s="10">
        <v>42451</v>
      </c>
      <c r="S43" s="10">
        <v>42458</v>
      </c>
      <c r="T43" s="10">
        <v>42461</v>
      </c>
      <c r="U43" s="10"/>
      <c r="V43" s="10"/>
      <c r="W43" s="10">
        <v>42468</v>
      </c>
      <c r="X43" s="6"/>
      <c r="Y43" s="6"/>
      <c r="Z43" s="6"/>
      <c r="AA43" s="4" t="s">
        <v>115</v>
      </c>
      <c r="AB43" s="4" t="s">
        <v>62</v>
      </c>
      <c r="AC43" s="6"/>
    </row>
    <row r="44" spans="1:29" ht="39.75" customHeight="1">
      <c r="A44" s="5" t="s">
        <v>98</v>
      </c>
      <c r="B44" s="7" t="s">
        <v>20</v>
      </c>
      <c r="C44" s="1" t="s">
        <v>79</v>
      </c>
      <c r="D44" s="8" t="s">
        <v>132</v>
      </c>
      <c r="E44" s="16" t="s">
        <v>69</v>
      </c>
      <c r="F44" s="11">
        <v>1</v>
      </c>
      <c r="G44" s="11">
        <v>1</v>
      </c>
      <c r="H44" s="11">
        <v>1</v>
      </c>
      <c r="I44" s="50" t="s">
        <v>283</v>
      </c>
      <c r="J44" s="50" t="s">
        <v>284</v>
      </c>
      <c r="K44" s="10" t="s">
        <v>134</v>
      </c>
      <c r="L44" s="10" t="s">
        <v>163</v>
      </c>
      <c r="M44" s="10"/>
      <c r="N44" s="10">
        <v>42440</v>
      </c>
      <c r="O44" s="10">
        <v>42445</v>
      </c>
      <c r="P44" s="10">
        <v>42454</v>
      </c>
      <c r="Q44" s="10">
        <v>42453</v>
      </c>
      <c r="R44" s="10">
        <v>42459</v>
      </c>
      <c r="S44" s="10">
        <v>42457</v>
      </c>
      <c r="T44" s="10">
        <v>42461</v>
      </c>
      <c r="U44" s="10"/>
      <c r="V44" s="10"/>
      <c r="W44" s="10">
        <v>42482</v>
      </c>
      <c r="X44" s="6"/>
      <c r="Y44" s="10">
        <v>42461</v>
      </c>
      <c r="Z44" s="6"/>
      <c r="AA44" s="4" t="s">
        <v>115</v>
      </c>
      <c r="AB44" s="4" t="s">
        <v>62</v>
      </c>
      <c r="AC44" s="6"/>
    </row>
    <row r="45" spans="1:29" ht="20.25" customHeight="1">
      <c r="A45" s="5" t="s">
        <v>100</v>
      </c>
      <c r="B45" s="7" t="s">
        <v>20</v>
      </c>
      <c r="C45" s="1" t="s">
        <v>77</v>
      </c>
      <c r="D45" s="8" t="s">
        <v>132</v>
      </c>
      <c r="E45" s="16" t="s">
        <v>69</v>
      </c>
      <c r="F45" s="11">
        <v>1</v>
      </c>
      <c r="G45" s="11">
        <v>2</v>
      </c>
      <c r="H45" s="11">
        <v>2</v>
      </c>
      <c r="I45" s="50" t="s">
        <v>282</v>
      </c>
      <c r="J45" s="50" t="s">
        <v>227</v>
      </c>
      <c r="K45" s="10" t="s">
        <v>134</v>
      </c>
      <c r="L45" s="10" t="s">
        <v>163</v>
      </c>
      <c r="M45" s="10"/>
      <c r="N45" s="10">
        <v>42438</v>
      </c>
      <c r="O45" s="10">
        <v>42440</v>
      </c>
      <c r="P45" s="10">
        <v>42444</v>
      </c>
      <c r="Q45" s="10">
        <v>42438</v>
      </c>
      <c r="R45" s="10">
        <v>42445</v>
      </c>
      <c r="S45" s="10">
        <v>42445</v>
      </c>
      <c r="T45" s="10">
        <v>42460</v>
      </c>
      <c r="U45" s="10"/>
      <c r="V45" s="10"/>
      <c r="W45" s="10">
        <v>42468</v>
      </c>
      <c r="X45" s="6"/>
      <c r="Y45" s="10">
        <v>42461</v>
      </c>
      <c r="Z45" s="6"/>
      <c r="AA45" s="4" t="s">
        <v>115</v>
      </c>
      <c r="AB45" s="4" t="s">
        <v>62</v>
      </c>
      <c r="AC45" s="6"/>
    </row>
    <row r="46" spans="1:29" ht="20.25" customHeight="1">
      <c r="A46" s="5" t="s">
        <v>101</v>
      </c>
      <c r="B46" s="7" t="s">
        <v>20</v>
      </c>
      <c r="C46" s="4" t="s">
        <v>103</v>
      </c>
      <c r="D46" s="8" t="s">
        <v>132</v>
      </c>
      <c r="E46" s="16" t="s">
        <v>69</v>
      </c>
      <c r="F46" s="11">
        <v>1</v>
      </c>
      <c r="G46" s="11">
        <v>2</v>
      </c>
      <c r="H46" s="11">
        <v>1</v>
      </c>
      <c r="I46" s="50" t="s">
        <v>228</v>
      </c>
      <c r="J46" s="50" t="s">
        <v>225</v>
      </c>
      <c r="K46" s="10" t="s">
        <v>134</v>
      </c>
      <c r="L46" s="10" t="s">
        <v>163</v>
      </c>
      <c r="M46" s="10"/>
      <c r="N46" s="10">
        <v>42436</v>
      </c>
      <c r="O46" s="10">
        <v>42436</v>
      </c>
      <c r="P46" s="10">
        <v>42439</v>
      </c>
      <c r="Q46" s="10">
        <v>42436</v>
      </c>
      <c r="R46" s="10">
        <v>42438</v>
      </c>
      <c r="S46" s="10">
        <v>42445</v>
      </c>
      <c r="T46" s="10">
        <v>42460</v>
      </c>
      <c r="U46" s="10"/>
      <c r="V46" s="10"/>
      <c r="W46" s="10">
        <v>42468</v>
      </c>
      <c r="X46" s="6"/>
      <c r="Y46" s="10">
        <v>42461</v>
      </c>
      <c r="Z46" s="6"/>
      <c r="AA46" s="4" t="s">
        <v>115</v>
      </c>
      <c r="AB46" s="4" t="s">
        <v>62</v>
      </c>
      <c r="AC46" s="6"/>
    </row>
    <row r="47" spans="1:29" ht="21" customHeight="1">
      <c r="A47" s="172"/>
      <c r="B47" s="172"/>
      <c r="C47" s="55" t="s">
        <v>295</v>
      </c>
    </row>
    <row r="48" spans="1:29" ht="39.75" customHeight="1">
      <c r="A48" s="5" t="s">
        <v>45</v>
      </c>
      <c r="B48" s="12" t="s">
        <v>63</v>
      </c>
      <c r="C48" s="4" t="s">
        <v>104</v>
      </c>
      <c r="D48" s="8" t="s">
        <v>132</v>
      </c>
      <c r="E48" s="16" t="s">
        <v>69</v>
      </c>
      <c r="F48" s="11">
        <v>2</v>
      </c>
      <c r="G48" s="11">
        <v>6</v>
      </c>
      <c r="H48" s="11">
        <v>2</v>
      </c>
      <c r="I48" s="50" t="s">
        <v>266</v>
      </c>
      <c r="J48" s="50" t="s">
        <v>243</v>
      </c>
      <c r="K48" s="10" t="s">
        <v>169</v>
      </c>
      <c r="L48" s="10" t="s">
        <v>167</v>
      </c>
      <c r="M48" s="10"/>
      <c r="N48" s="10">
        <v>42436</v>
      </c>
      <c r="O48" s="10">
        <v>42436</v>
      </c>
      <c r="P48" s="10">
        <v>42447</v>
      </c>
      <c r="Q48" s="10">
        <v>42437</v>
      </c>
      <c r="R48" s="10">
        <v>42445</v>
      </c>
      <c r="S48" s="10">
        <v>42445</v>
      </c>
      <c r="T48" s="10">
        <v>42467</v>
      </c>
      <c r="U48" s="6"/>
      <c r="V48" s="6"/>
      <c r="W48" s="10">
        <v>42472</v>
      </c>
      <c r="X48" s="6"/>
      <c r="Y48" s="6"/>
      <c r="Z48" s="6"/>
      <c r="AA48" s="4" t="s">
        <v>115</v>
      </c>
      <c r="AB48" s="4" t="s">
        <v>62</v>
      </c>
      <c r="AC48" s="6"/>
    </row>
    <row r="49" spans="1:29" ht="20.25" customHeight="1">
      <c r="A49" s="5" t="s">
        <v>109</v>
      </c>
      <c r="B49" s="7" t="s">
        <v>6</v>
      </c>
      <c r="C49" s="4" t="s">
        <v>293</v>
      </c>
      <c r="D49" s="8" t="s">
        <v>132</v>
      </c>
      <c r="E49" s="3" t="s">
        <v>9</v>
      </c>
      <c r="F49" s="11">
        <v>1</v>
      </c>
      <c r="G49" s="11">
        <v>10</v>
      </c>
      <c r="H49" s="11">
        <v>5</v>
      </c>
      <c r="I49" s="50" t="s">
        <v>281</v>
      </c>
      <c r="J49" s="50" t="s">
        <v>279</v>
      </c>
      <c r="K49" s="10" t="s">
        <v>194</v>
      </c>
      <c r="L49" s="10" t="s">
        <v>165</v>
      </c>
      <c r="M49" s="10"/>
      <c r="N49" s="34">
        <v>42454</v>
      </c>
      <c r="O49" s="10">
        <v>42443</v>
      </c>
      <c r="P49" s="10">
        <v>42452</v>
      </c>
      <c r="Q49" s="10">
        <v>42443</v>
      </c>
      <c r="R49" s="10">
        <v>42458</v>
      </c>
      <c r="S49" s="10">
        <v>42465</v>
      </c>
      <c r="T49" s="10">
        <v>42471</v>
      </c>
      <c r="U49" s="10"/>
      <c r="V49" s="10"/>
      <c r="W49" s="10">
        <v>42482</v>
      </c>
      <c r="X49" s="6"/>
      <c r="Y49" s="6"/>
      <c r="Z49" s="6"/>
      <c r="AA49" s="4" t="s">
        <v>115</v>
      </c>
      <c r="AB49" s="4" t="s">
        <v>62</v>
      </c>
      <c r="AC49" s="6"/>
    </row>
    <row r="50" spans="1:29" ht="20.25" customHeight="1">
      <c r="A50" s="5" t="s">
        <v>88</v>
      </c>
      <c r="B50" s="7" t="s">
        <v>49</v>
      </c>
      <c r="C50" s="1" t="s">
        <v>76</v>
      </c>
      <c r="D50" s="8" t="s">
        <v>132</v>
      </c>
      <c r="E50" s="3" t="s">
        <v>9</v>
      </c>
      <c r="F50" s="11">
        <v>2</v>
      </c>
      <c r="G50" s="11">
        <v>5</v>
      </c>
      <c r="H50" s="11">
        <v>2</v>
      </c>
      <c r="I50" s="50" t="s">
        <v>288</v>
      </c>
      <c r="J50" s="50" t="s">
        <v>286</v>
      </c>
      <c r="K50" s="10" t="s">
        <v>168</v>
      </c>
      <c r="L50" s="10" t="s">
        <v>164</v>
      </c>
      <c r="M50" s="10"/>
      <c r="N50" s="10">
        <v>42459</v>
      </c>
      <c r="O50" s="10">
        <v>42465</v>
      </c>
      <c r="P50" s="10">
        <v>42468</v>
      </c>
      <c r="Q50" s="10">
        <v>42454</v>
      </c>
      <c r="R50" s="10">
        <v>42458</v>
      </c>
      <c r="S50" s="10">
        <v>42471</v>
      </c>
      <c r="T50" s="10">
        <v>42474</v>
      </c>
      <c r="U50" s="10"/>
      <c r="V50" s="10"/>
      <c r="W50" s="10">
        <v>42480</v>
      </c>
      <c r="X50" s="10"/>
      <c r="Y50" s="6"/>
      <c r="Z50" s="6"/>
      <c r="AA50" s="4" t="s">
        <v>115</v>
      </c>
      <c r="AB50" s="4" t="s">
        <v>62</v>
      </c>
      <c r="AC50" s="6"/>
    </row>
    <row r="51" spans="1:29" ht="20.25" customHeight="1">
      <c r="A51" s="5" t="s">
        <v>89</v>
      </c>
      <c r="B51" s="7" t="s">
        <v>49</v>
      </c>
      <c r="C51" s="1" t="s">
        <v>75</v>
      </c>
      <c r="D51" s="8" t="s">
        <v>132</v>
      </c>
      <c r="E51" s="3" t="s">
        <v>9</v>
      </c>
      <c r="F51" s="11">
        <v>2</v>
      </c>
      <c r="G51" s="11">
        <v>4</v>
      </c>
      <c r="H51" s="11">
        <v>2</v>
      </c>
      <c r="I51" s="50" t="s">
        <v>289</v>
      </c>
      <c r="J51" s="50" t="s">
        <v>274</v>
      </c>
      <c r="K51" s="10" t="s">
        <v>168</v>
      </c>
      <c r="L51" s="10" t="s">
        <v>164</v>
      </c>
      <c r="M51" s="10"/>
      <c r="N51" s="10">
        <v>42466</v>
      </c>
      <c r="O51" s="10">
        <v>42471</v>
      </c>
      <c r="P51" s="10">
        <v>42474</v>
      </c>
      <c r="Q51" s="10">
        <v>42454</v>
      </c>
      <c r="R51" s="10">
        <v>42458</v>
      </c>
      <c r="S51" s="10">
        <v>42475</v>
      </c>
      <c r="T51" s="10">
        <v>42480</v>
      </c>
      <c r="U51" s="10"/>
      <c r="V51" s="10"/>
      <c r="W51" s="10">
        <v>42486</v>
      </c>
      <c r="X51" s="6"/>
      <c r="Y51" s="6"/>
      <c r="Z51" s="6"/>
      <c r="AA51" s="4" t="s">
        <v>115</v>
      </c>
      <c r="AB51" s="4" t="s">
        <v>62</v>
      </c>
      <c r="AC51" s="6"/>
    </row>
    <row r="52" spans="1:29" ht="20.25" customHeight="1">
      <c r="A52" s="5" t="s">
        <v>90</v>
      </c>
      <c r="B52" s="7" t="s">
        <v>49</v>
      </c>
      <c r="C52" s="1" t="s">
        <v>74</v>
      </c>
      <c r="D52" s="8" t="s">
        <v>132</v>
      </c>
      <c r="E52" s="3" t="s">
        <v>9</v>
      </c>
      <c r="F52" s="11">
        <v>3</v>
      </c>
      <c r="G52" s="11">
        <v>5</v>
      </c>
      <c r="H52" s="11">
        <v>5</v>
      </c>
      <c r="I52" s="50" t="s">
        <v>290</v>
      </c>
      <c r="J52" s="50" t="s">
        <v>260</v>
      </c>
      <c r="K52" s="10" t="s">
        <v>168</v>
      </c>
      <c r="L52" s="10" t="s">
        <v>164</v>
      </c>
      <c r="M52" s="10"/>
      <c r="N52" s="10">
        <v>42452</v>
      </c>
      <c r="O52" s="10">
        <v>42458</v>
      </c>
      <c r="P52" s="10">
        <v>42461</v>
      </c>
      <c r="Q52" s="10">
        <v>42451</v>
      </c>
      <c r="R52" s="10">
        <v>42452</v>
      </c>
      <c r="S52" s="10">
        <v>42465</v>
      </c>
      <c r="T52" s="10">
        <v>42468</v>
      </c>
      <c r="U52" s="10"/>
      <c r="V52" s="10"/>
      <c r="W52" s="10">
        <v>42474</v>
      </c>
      <c r="X52" s="6"/>
      <c r="Y52" s="6"/>
      <c r="Z52" s="6"/>
      <c r="AA52" s="4" t="s">
        <v>115</v>
      </c>
      <c r="AB52" s="4" t="s">
        <v>62</v>
      </c>
      <c r="AC52" s="6"/>
    </row>
    <row r="53" spans="1:29" ht="20.25" customHeight="1">
      <c r="A53" s="5" t="s">
        <v>99</v>
      </c>
      <c r="B53" s="7" t="s">
        <v>20</v>
      </c>
      <c r="C53" s="1" t="s">
        <v>78</v>
      </c>
      <c r="D53" s="8" t="s">
        <v>132</v>
      </c>
      <c r="E53" s="16" t="s">
        <v>69</v>
      </c>
      <c r="F53" s="11">
        <v>1</v>
      </c>
      <c r="G53" s="11">
        <v>1</v>
      </c>
      <c r="H53" s="11">
        <v>1</v>
      </c>
      <c r="I53" s="50" t="s">
        <v>267</v>
      </c>
      <c r="J53" s="50" t="s">
        <v>285</v>
      </c>
      <c r="K53" s="10" t="s">
        <v>134</v>
      </c>
      <c r="L53" s="10" t="s">
        <v>163</v>
      </c>
      <c r="M53" s="10"/>
      <c r="N53" s="10">
        <v>42460</v>
      </c>
      <c r="O53" s="10">
        <v>42475</v>
      </c>
      <c r="P53" s="10">
        <v>42479</v>
      </c>
      <c r="Q53" s="10">
        <v>42445</v>
      </c>
      <c r="R53" s="10">
        <v>42447</v>
      </c>
      <c r="S53" s="10">
        <v>42480</v>
      </c>
      <c r="T53" s="10">
        <v>42482</v>
      </c>
      <c r="U53" s="10"/>
      <c r="V53" s="10"/>
      <c r="W53" s="10">
        <v>42487</v>
      </c>
      <c r="X53" s="6"/>
      <c r="Y53" s="10">
        <v>42461</v>
      </c>
      <c r="Z53" s="6"/>
      <c r="AA53" s="4" t="s">
        <v>115</v>
      </c>
      <c r="AB53" s="4" t="s">
        <v>62</v>
      </c>
      <c r="AC53" s="6"/>
    </row>
    <row r="54" spans="1:29" ht="20.25" customHeight="1">
      <c r="A54" s="5">
        <v>139</v>
      </c>
      <c r="B54" s="3" t="s">
        <v>51</v>
      </c>
      <c r="C54" s="4" t="s">
        <v>262</v>
      </c>
      <c r="D54" s="8" t="s">
        <v>132</v>
      </c>
      <c r="E54" s="16" t="s">
        <v>181</v>
      </c>
      <c r="F54" s="2">
        <v>1</v>
      </c>
      <c r="G54" s="2">
        <v>3</v>
      </c>
      <c r="H54" s="2">
        <v>1</v>
      </c>
      <c r="I54" s="63" t="s">
        <v>313</v>
      </c>
      <c r="J54" s="52" t="s">
        <v>314</v>
      </c>
      <c r="K54" s="1" t="s">
        <v>170</v>
      </c>
      <c r="L54" s="10" t="s">
        <v>166</v>
      </c>
      <c r="M54" s="6"/>
      <c r="N54" s="10">
        <v>42480</v>
      </c>
      <c r="O54" s="10">
        <v>42481</v>
      </c>
      <c r="P54" s="10">
        <v>42487</v>
      </c>
      <c r="Q54" s="10">
        <v>42465</v>
      </c>
      <c r="R54" s="10">
        <v>42466</v>
      </c>
      <c r="S54" s="10">
        <v>42488</v>
      </c>
      <c r="T54" s="10">
        <v>42494</v>
      </c>
      <c r="U54" s="6"/>
      <c r="V54" s="6"/>
      <c r="W54" s="10">
        <v>42500</v>
      </c>
      <c r="X54" s="6"/>
      <c r="Y54" s="6"/>
      <c r="Z54" s="6"/>
      <c r="AA54" s="4" t="s">
        <v>115</v>
      </c>
      <c r="AB54" s="4" t="s">
        <v>62</v>
      </c>
      <c r="AC54" s="6" t="s">
        <v>311</v>
      </c>
    </row>
    <row r="55" spans="1:29" ht="21" customHeight="1">
      <c r="A55" s="172"/>
      <c r="B55" s="172"/>
      <c r="C55" s="57" t="s">
        <v>304</v>
      </c>
    </row>
    <row r="56" spans="1:29" ht="20.25" customHeight="1">
      <c r="A56" s="62" t="s">
        <v>87</v>
      </c>
      <c r="B56" s="7" t="s">
        <v>49</v>
      </c>
      <c r="C56" s="1" t="s">
        <v>71</v>
      </c>
      <c r="D56" s="8" t="s">
        <v>132</v>
      </c>
      <c r="E56" s="3" t="s">
        <v>9</v>
      </c>
      <c r="F56" s="11">
        <v>3</v>
      </c>
      <c r="G56" s="11">
        <v>5</v>
      </c>
      <c r="H56" s="11">
        <v>3</v>
      </c>
      <c r="I56" s="50" t="s">
        <v>287</v>
      </c>
      <c r="J56" s="50" t="s">
        <v>224</v>
      </c>
      <c r="K56" s="10" t="s">
        <v>168</v>
      </c>
      <c r="L56" s="10" t="s">
        <v>164</v>
      </c>
      <c r="M56" s="10"/>
      <c r="N56" s="10">
        <v>42440</v>
      </c>
      <c r="O56" s="10">
        <v>42437</v>
      </c>
      <c r="P56" s="10">
        <v>42440</v>
      </c>
      <c r="Q56" s="10">
        <v>42437</v>
      </c>
      <c r="R56" s="10">
        <v>42438</v>
      </c>
      <c r="S56" s="10">
        <v>42440</v>
      </c>
      <c r="T56" s="10">
        <v>42445</v>
      </c>
      <c r="U56" s="10">
        <v>42446</v>
      </c>
      <c r="V56" s="10">
        <v>42447</v>
      </c>
      <c r="W56" s="10">
        <v>42460</v>
      </c>
      <c r="X56" s="6"/>
      <c r="Y56" s="6"/>
      <c r="Z56" s="6"/>
      <c r="AA56" s="4" t="s">
        <v>115</v>
      </c>
      <c r="AB56" s="4" t="s">
        <v>126</v>
      </c>
      <c r="AC56" s="6" t="s">
        <v>316</v>
      </c>
    </row>
    <row r="57" spans="1:29" ht="20.25" customHeight="1">
      <c r="A57" s="5" t="s">
        <v>253</v>
      </c>
      <c r="B57" s="3" t="s">
        <v>244</v>
      </c>
      <c r="C57" s="4" t="s">
        <v>247</v>
      </c>
      <c r="D57" s="8" t="s">
        <v>132</v>
      </c>
      <c r="E57" s="16" t="s">
        <v>249</v>
      </c>
      <c r="F57" s="2">
        <v>0</v>
      </c>
      <c r="G57" s="2">
        <v>0</v>
      </c>
      <c r="H57" s="2">
        <v>0</v>
      </c>
      <c r="I57" s="30" t="s">
        <v>250</v>
      </c>
      <c r="J57" s="30" t="s">
        <v>251</v>
      </c>
      <c r="K57" s="10" t="s">
        <v>245</v>
      </c>
      <c r="L57" s="10" t="s">
        <v>166</v>
      </c>
      <c r="M57" s="10"/>
      <c r="N57" s="10">
        <v>42444</v>
      </c>
      <c r="O57" s="10">
        <v>42444</v>
      </c>
      <c r="P57" s="10">
        <v>42446</v>
      </c>
      <c r="Q57" s="10">
        <v>42444</v>
      </c>
      <c r="R57" s="10">
        <v>42444</v>
      </c>
      <c r="S57" s="10">
        <v>42446</v>
      </c>
      <c r="T57" s="10">
        <v>42454</v>
      </c>
      <c r="U57" s="10">
        <v>42457</v>
      </c>
      <c r="V57" s="10">
        <v>42458</v>
      </c>
      <c r="W57" s="10">
        <v>42461</v>
      </c>
      <c r="X57" s="4"/>
      <c r="Y57" s="4"/>
      <c r="Z57" s="6"/>
      <c r="AA57" s="4" t="s">
        <v>115</v>
      </c>
      <c r="AB57" s="4" t="s">
        <v>126</v>
      </c>
      <c r="AC57" s="6"/>
    </row>
    <row r="58" spans="1:29" ht="21" customHeight="1">
      <c r="A58" s="172"/>
      <c r="B58" s="172"/>
      <c r="C58" s="55" t="s">
        <v>300</v>
      </c>
    </row>
    <row r="59" spans="1:29" ht="20.25" customHeight="1">
      <c r="A59" s="5" t="s">
        <v>177</v>
      </c>
      <c r="B59" s="7" t="s">
        <v>6</v>
      </c>
      <c r="C59" s="4" t="s">
        <v>175</v>
      </c>
      <c r="D59" s="8" t="s">
        <v>132</v>
      </c>
      <c r="E59" s="3" t="s">
        <v>9</v>
      </c>
      <c r="F59" s="11">
        <v>1</v>
      </c>
      <c r="G59" s="11">
        <v>8</v>
      </c>
      <c r="H59" s="11">
        <v>2</v>
      </c>
      <c r="I59" s="50" t="s">
        <v>280</v>
      </c>
      <c r="J59" s="50" t="s">
        <v>226</v>
      </c>
      <c r="K59" s="10" t="s">
        <v>194</v>
      </c>
      <c r="L59" s="10" t="s">
        <v>165</v>
      </c>
      <c r="M59" s="10"/>
      <c r="N59" s="34">
        <v>42436</v>
      </c>
      <c r="O59" s="10">
        <v>42436</v>
      </c>
      <c r="P59" s="10">
        <v>42440</v>
      </c>
      <c r="Q59" s="10">
        <v>42436</v>
      </c>
      <c r="R59" s="10">
        <v>42439</v>
      </c>
      <c r="S59" s="10">
        <v>42443</v>
      </c>
      <c r="T59" s="10">
        <v>42447</v>
      </c>
      <c r="U59" s="10">
        <v>42451</v>
      </c>
      <c r="V59" s="10">
        <v>42452</v>
      </c>
      <c r="W59" s="10">
        <v>42472</v>
      </c>
      <c r="X59" s="6"/>
      <c r="Y59" s="6"/>
      <c r="Z59" s="6"/>
      <c r="AA59" s="4" t="s">
        <v>115</v>
      </c>
      <c r="AB59" s="4" t="s">
        <v>126</v>
      </c>
      <c r="AC59" s="6"/>
    </row>
    <row r="60" spans="1:29" ht="20.25" customHeight="1">
      <c r="A60" s="5" t="s">
        <v>179</v>
      </c>
      <c r="B60" s="7" t="s">
        <v>178</v>
      </c>
      <c r="C60" s="4" t="s">
        <v>180</v>
      </c>
      <c r="D60" s="8" t="s">
        <v>132</v>
      </c>
      <c r="E60" s="16" t="s">
        <v>181</v>
      </c>
      <c r="F60" s="11">
        <v>1</v>
      </c>
      <c r="G60" s="11">
        <v>5</v>
      </c>
      <c r="H60" s="11">
        <v>2</v>
      </c>
      <c r="I60" s="50" t="s">
        <v>268</v>
      </c>
      <c r="J60" s="50" t="s">
        <v>261</v>
      </c>
      <c r="K60" s="10" t="s">
        <v>170</v>
      </c>
      <c r="L60" s="10" t="s">
        <v>166</v>
      </c>
      <c r="M60" s="10"/>
      <c r="N60" s="10">
        <v>42447</v>
      </c>
      <c r="O60" s="10">
        <v>42452</v>
      </c>
      <c r="P60" s="10">
        <v>42457</v>
      </c>
      <c r="Q60" s="10">
        <v>42451</v>
      </c>
      <c r="R60" s="10">
        <v>42453</v>
      </c>
      <c r="S60" s="10">
        <v>42458</v>
      </c>
      <c r="T60" s="10">
        <v>42466</v>
      </c>
      <c r="U60" s="10">
        <v>42459</v>
      </c>
      <c r="V60" s="10">
        <v>42460</v>
      </c>
      <c r="W60" s="10">
        <v>42473</v>
      </c>
      <c r="X60" s="6"/>
      <c r="Y60" s="6"/>
      <c r="Z60" s="6"/>
      <c r="AA60" s="4" t="s">
        <v>115</v>
      </c>
      <c r="AB60" s="4" t="s">
        <v>126</v>
      </c>
      <c r="AC60" s="6"/>
    </row>
    <row r="61" spans="1:29" ht="20.25" customHeight="1">
      <c r="A61" s="5" t="s">
        <v>252</v>
      </c>
      <c r="B61" s="3" t="s">
        <v>51</v>
      </c>
      <c r="C61" s="4" t="s">
        <v>246</v>
      </c>
      <c r="D61" s="8" t="s">
        <v>132</v>
      </c>
      <c r="E61" s="16" t="s">
        <v>248</v>
      </c>
      <c r="F61" s="11">
        <v>1</v>
      </c>
      <c r="G61" s="2">
        <v>3</v>
      </c>
      <c r="H61" s="2">
        <v>1</v>
      </c>
      <c r="I61" s="30" t="s">
        <v>257</v>
      </c>
      <c r="J61" s="30" t="s">
        <v>258</v>
      </c>
      <c r="K61" s="1" t="s">
        <v>170</v>
      </c>
      <c r="L61" s="10" t="s">
        <v>166</v>
      </c>
      <c r="M61" s="10"/>
      <c r="N61" s="10">
        <v>42446</v>
      </c>
      <c r="O61" s="10">
        <v>42446</v>
      </c>
      <c r="P61" s="10">
        <v>42450</v>
      </c>
      <c r="Q61" s="10">
        <v>42446</v>
      </c>
      <c r="R61" s="10">
        <v>42450</v>
      </c>
      <c r="S61" s="10">
        <v>42451</v>
      </c>
      <c r="T61" s="10">
        <v>42454</v>
      </c>
      <c r="U61" s="10">
        <v>42459</v>
      </c>
      <c r="V61" s="10">
        <v>42460</v>
      </c>
      <c r="W61" s="10">
        <v>42468</v>
      </c>
      <c r="X61" s="32"/>
      <c r="Y61" s="4"/>
      <c r="Z61" s="4"/>
      <c r="AA61" s="4" t="s">
        <v>115</v>
      </c>
      <c r="AB61" s="4" t="s">
        <v>126</v>
      </c>
      <c r="AC61" s="6"/>
    </row>
    <row r="62" spans="1:29" ht="20.25" customHeight="1">
      <c r="A62" s="5">
        <v>140</v>
      </c>
      <c r="B62" s="3" t="s">
        <v>51</v>
      </c>
      <c r="C62" s="4" t="s">
        <v>263</v>
      </c>
      <c r="D62" s="8" t="s">
        <v>132</v>
      </c>
      <c r="E62" s="16" t="s">
        <v>181</v>
      </c>
      <c r="F62" s="2">
        <v>2</v>
      </c>
      <c r="G62" s="2">
        <v>4</v>
      </c>
      <c r="H62" s="2">
        <v>1</v>
      </c>
      <c r="I62" s="30" t="s">
        <v>272</v>
      </c>
      <c r="J62" s="30" t="s">
        <v>273</v>
      </c>
      <c r="K62" s="1" t="s">
        <v>170</v>
      </c>
      <c r="L62" s="10" t="s">
        <v>166</v>
      </c>
      <c r="M62" s="6"/>
      <c r="N62" s="10">
        <v>42454</v>
      </c>
      <c r="O62" s="10">
        <v>42457</v>
      </c>
      <c r="P62" s="10">
        <v>42460</v>
      </c>
      <c r="Q62" s="10">
        <v>42457</v>
      </c>
      <c r="R62" s="10">
        <v>42458</v>
      </c>
      <c r="S62" s="10">
        <v>42461</v>
      </c>
      <c r="T62" s="10">
        <v>42468</v>
      </c>
      <c r="U62" s="10">
        <v>42459</v>
      </c>
      <c r="V62" s="10">
        <v>42460</v>
      </c>
      <c r="W62" s="10">
        <v>42475</v>
      </c>
      <c r="X62" s="6"/>
      <c r="Y62" s="6"/>
      <c r="Z62" s="6"/>
      <c r="AA62" s="4" t="s">
        <v>115</v>
      </c>
      <c r="AB62" s="4" t="s">
        <v>126</v>
      </c>
      <c r="AC62" s="6"/>
    </row>
    <row r="68" spans="1:2">
      <c r="A68" s="64"/>
      <c r="B68" s="6" t="s">
        <v>320</v>
      </c>
    </row>
    <row r="69" spans="1:2">
      <c r="A69" s="61"/>
      <c r="B69" s="6" t="s">
        <v>318</v>
      </c>
    </row>
    <row r="70" spans="1:2">
      <c r="A70" s="58"/>
      <c r="B70" s="6" t="s">
        <v>319</v>
      </c>
    </row>
    <row r="71" spans="1:2">
      <c r="A71" s="62"/>
      <c r="B71" s="6" t="s">
        <v>317</v>
      </c>
    </row>
  </sheetData>
  <mergeCells count="35">
    <mergeCell ref="AC1:AC2"/>
    <mergeCell ref="A6:B6"/>
    <mergeCell ref="A11:B11"/>
    <mergeCell ref="A15:B15"/>
    <mergeCell ref="G1:G2"/>
    <mergeCell ref="H1:H2"/>
    <mergeCell ref="I1:I2"/>
    <mergeCell ref="J1:J2"/>
    <mergeCell ref="K1:M1"/>
    <mergeCell ref="N1:AB1"/>
    <mergeCell ref="A1:A2"/>
    <mergeCell ref="B1:B2"/>
    <mergeCell ref="C1:C2"/>
    <mergeCell ref="D1:D2"/>
    <mergeCell ref="E1:E2"/>
    <mergeCell ref="F1:F2"/>
    <mergeCell ref="A3:B3"/>
    <mergeCell ref="A41:B41"/>
    <mergeCell ref="A47:B47"/>
    <mergeCell ref="A39:A40"/>
    <mergeCell ref="B39:B40"/>
    <mergeCell ref="A33:B33"/>
    <mergeCell ref="A55:B55"/>
    <mergeCell ref="A58:B58"/>
    <mergeCell ref="AC39:AC40"/>
    <mergeCell ref="O39:AB39"/>
    <mergeCell ref="K39:N39"/>
    <mergeCell ref="C39:C40"/>
    <mergeCell ref="D39:D40"/>
    <mergeCell ref="E39:E40"/>
    <mergeCell ref="F39:F40"/>
    <mergeCell ref="G39:G40"/>
    <mergeCell ref="H39:H40"/>
    <mergeCell ref="I39:I40"/>
    <mergeCell ref="J39:J40"/>
  </mergeCells>
  <phoneticPr fontId="2" type="noConversion"/>
  <dataValidations count="2">
    <dataValidation type="list" allowBlank="1" showInputMessage="1" showErrorMessage="1" sqref="AB12:AB14 AB34:AB36 AB42:AB46 AB16:AB32 AB59:AB62 AB4:AB5 AB7:AB10 AB48:AB54 AB56:AB57" xr:uid="{00000000-0002-0000-0300-000000000000}">
      <formula1>"未开始,开发中,开发测试,顾问测试,用户测试,SPEC签核,UAT签核,已完成,取消,合并"</formula1>
    </dataValidation>
    <dataValidation type="list" allowBlank="1" showInputMessage="1" showErrorMessage="1" sqref="AA12:AA14 AA34:AA36 AA42:AA46 AA16:AA32 AA59:AA62 AA4:AA5 AA7:AA10 AA48:AA54 AA56:AA57" xr:uid="{00000000-0002-0000-0300-000001000000}">
      <formula1>"未开始,文档编写中,文档完成,客户确认,交付开发,取消"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N31"/>
  <sheetViews>
    <sheetView showGridLines="0" workbookViewId="0">
      <selection activeCell="M17" sqref="A1:M17"/>
    </sheetView>
  </sheetViews>
  <sheetFormatPr defaultRowHeight="13.5"/>
  <cols>
    <col min="1" max="1" width="11.625" customWidth="1"/>
    <col min="2" max="2" width="9" customWidth="1"/>
    <col min="3" max="3" width="10.375" customWidth="1"/>
    <col min="4" max="4" width="9.75" customWidth="1"/>
    <col min="5" max="5" width="9.875" customWidth="1"/>
    <col min="7" max="7" width="17.375" customWidth="1"/>
    <col min="8" max="8" width="12.25" customWidth="1"/>
    <col min="9" max="9" width="16.75" customWidth="1"/>
    <col min="10" max="10" width="9.625" customWidth="1"/>
    <col min="12" max="12" width="9.375" customWidth="1"/>
  </cols>
  <sheetData>
    <row r="2" spans="1:1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>
      <c r="B3" s="29"/>
      <c r="C3" s="29"/>
      <c r="D3" s="75"/>
      <c r="E3" s="29"/>
      <c r="F3" s="75"/>
      <c r="G3" s="75"/>
      <c r="H3" s="29"/>
      <c r="I3" s="29"/>
      <c r="J3" s="29"/>
      <c r="K3" s="29"/>
      <c r="L3" s="29"/>
      <c r="M3" s="29"/>
    </row>
    <row r="4" spans="1:14">
      <c r="A4" s="78" t="s">
        <v>413</v>
      </c>
      <c r="B4" s="75"/>
      <c r="C4" s="78" t="s">
        <v>360</v>
      </c>
      <c r="D4" s="75"/>
      <c r="E4" s="78" t="s">
        <v>362</v>
      </c>
      <c r="F4" s="75"/>
      <c r="G4" s="75"/>
      <c r="H4" s="78" t="s">
        <v>361</v>
      </c>
      <c r="I4" s="75"/>
      <c r="J4" s="29"/>
      <c r="K4" s="101" t="s">
        <v>415</v>
      </c>
      <c r="L4" s="29"/>
      <c r="M4" s="29"/>
    </row>
    <row r="5" spans="1:14">
      <c r="B5" s="75"/>
      <c r="C5" s="75"/>
      <c r="D5" s="75"/>
      <c r="E5" s="75"/>
      <c r="F5" s="75"/>
      <c r="G5" s="75"/>
      <c r="H5" s="75"/>
      <c r="I5" s="75"/>
      <c r="J5" s="75"/>
      <c r="K5" s="75"/>
      <c r="L5" s="29"/>
      <c r="M5" s="29"/>
    </row>
    <row r="6" spans="1:14">
      <c r="B6" s="75"/>
      <c r="C6" s="75"/>
      <c r="D6" s="75"/>
      <c r="E6" s="75"/>
      <c r="F6" s="75"/>
      <c r="G6" s="75"/>
      <c r="H6" s="75"/>
      <c r="I6" s="75"/>
      <c r="J6" s="75"/>
      <c r="K6" s="75"/>
      <c r="L6" s="29"/>
      <c r="M6" s="29"/>
    </row>
    <row r="7" spans="1:14">
      <c r="B7" s="75"/>
      <c r="C7" s="75"/>
      <c r="D7" s="75"/>
      <c r="E7" s="75"/>
      <c r="F7" s="75"/>
      <c r="G7" s="75"/>
      <c r="H7" s="75"/>
      <c r="I7" s="75"/>
      <c r="J7" s="29"/>
      <c r="K7" s="29"/>
      <c r="L7" s="29"/>
      <c r="M7" s="29"/>
    </row>
    <row r="8" spans="1:14">
      <c r="B8" s="75"/>
      <c r="C8" s="75"/>
      <c r="D8" s="75"/>
      <c r="E8" s="75"/>
      <c r="F8" s="75"/>
      <c r="G8" s="75"/>
      <c r="H8" s="75"/>
      <c r="I8" s="75"/>
      <c r="J8" s="29"/>
      <c r="K8" s="29"/>
      <c r="L8" s="29"/>
      <c r="M8" s="29"/>
    </row>
    <row r="9" spans="1:14">
      <c r="B9" s="75"/>
      <c r="C9" s="99" t="s">
        <v>416</v>
      </c>
      <c r="D9" s="75"/>
      <c r="F9" s="75"/>
      <c r="G9" s="75"/>
      <c r="H9" s="75"/>
      <c r="I9" s="75"/>
      <c r="J9" s="75"/>
      <c r="K9" s="99" t="s">
        <v>365</v>
      </c>
      <c r="L9" s="29"/>
      <c r="M9" s="99" t="s">
        <v>407</v>
      </c>
    </row>
    <row r="10" spans="1:14">
      <c r="B10" s="75"/>
      <c r="C10" s="75"/>
      <c r="D10" s="75"/>
      <c r="E10" s="75"/>
      <c r="F10" s="75"/>
      <c r="G10" s="100" t="s">
        <v>363</v>
      </c>
      <c r="H10" s="75"/>
      <c r="I10" s="100" t="s">
        <v>414</v>
      </c>
      <c r="J10" s="75"/>
      <c r="K10" s="75"/>
      <c r="L10" s="29"/>
      <c r="M10" s="29"/>
    </row>
    <row r="11" spans="1:14">
      <c r="B11" s="75"/>
      <c r="C11" s="75"/>
      <c r="D11" s="75"/>
      <c r="E11" s="75"/>
      <c r="H11" s="75"/>
      <c r="J11" s="75"/>
      <c r="K11" s="75"/>
      <c r="L11" s="29"/>
      <c r="M11" s="29"/>
    </row>
    <row r="12" spans="1:14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29"/>
      <c r="M12" s="29"/>
    </row>
    <row r="13" spans="1:14">
      <c r="B13" s="75"/>
      <c r="C13" s="75"/>
      <c r="D13" s="75"/>
      <c r="E13" s="75"/>
      <c r="F13" s="75"/>
      <c r="G13" s="31"/>
      <c r="H13" s="75"/>
      <c r="I13" s="77"/>
      <c r="J13" s="75"/>
      <c r="K13" s="75"/>
      <c r="L13" s="29"/>
      <c r="M13" s="29"/>
    </row>
    <row r="14" spans="1:14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29"/>
      <c r="M14" s="29"/>
    </row>
    <row r="15" spans="1:14">
      <c r="B15" s="75"/>
      <c r="C15" s="75"/>
      <c r="D15" s="75"/>
      <c r="E15" s="75"/>
      <c r="F15" s="75"/>
      <c r="G15" s="75"/>
      <c r="H15" s="71" t="s">
        <v>364</v>
      </c>
      <c r="J15" s="75"/>
      <c r="K15" s="75"/>
    </row>
    <row r="16" spans="1:14">
      <c r="B16" s="75"/>
      <c r="C16" s="75"/>
      <c r="D16" s="75"/>
      <c r="E16" s="75"/>
      <c r="F16" s="75"/>
      <c r="J16" s="75"/>
      <c r="K16" s="75"/>
    </row>
    <row r="17" spans="2:12">
      <c r="B17" s="75"/>
      <c r="C17" s="75"/>
      <c r="D17" s="75"/>
      <c r="E17" s="75"/>
      <c r="F17" s="75"/>
      <c r="J17" s="75"/>
      <c r="K17" s="75"/>
    </row>
    <row r="18" spans="2:12">
      <c r="B18" s="75"/>
      <c r="C18" s="75"/>
      <c r="D18" s="75"/>
      <c r="E18" s="75"/>
      <c r="F18" s="75"/>
      <c r="J18" s="75"/>
      <c r="K18" s="75"/>
    </row>
    <row r="19" spans="2:12">
      <c r="B19" s="75"/>
      <c r="C19" s="75"/>
      <c r="D19" s="75"/>
      <c r="E19" s="75"/>
      <c r="F19" s="75"/>
      <c r="I19" s="75"/>
      <c r="J19" s="75"/>
      <c r="K19" s="75"/>
    </row>
    <row r="27" spans="2:12">
      <c r="B27" s="75"/>
      <c r="C27" s="75"/>
      <c r="D27" s="75"/>
      <c r="E27" s="75"/>
      <c r="F27" s="75"/>
      <c r="G27" s="75"/>
      <c r="J27" s="75"/>
      <c r="K27" s="75"/>
      <c r="L27" s="75"/>
    </row>
    <row r="28" spans="2:12">
      <c r="B28" s="75"/>
      <c r="C28" s="75"/>
      <c r="D28" s="75"/>
      <c r="E28" s="75"/>
      <c r="F28" s="75"/>
      <c r="G28" s="75"/>
      <c r="J28" s="75"/>
      <c r="K28" s="75"/>
      <c r="L28" s="75"/>
    </row>
    <row r="29" spans="2:12">
      <c r="B29" s="75"/>
      <c r="C29" s="75"/>
      <c r="D29" s="75"/>
      <c r="E29" s="75"/>
      <c r="F29" s="75"/>
      <c r="G29" s="75"/>
      <c r="K29" s="75"/>
      <c r="L29" s="75"/>
    </row>
    <row r="30" spans="2:12">
      <c r="G30" s="75"/>
    </row>
    <row r="31" spans="2:12">
      <c r="G31" s="75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M30"/>
  <sheetViews>
    <sheetView zoomScale="110" zoomScaleNormal="110" workbookViewId="0">
      <selection activeCell="H27" sqref="H27"/>
    </sheetView>
  </sheetViews>
  <sheetFormatPr defaultRowHeight="13.5"/>
  <cols>
    <col min="1" max="1" width="9" customWidth="1"/>
    <col min="2" max="2" width="9.375" customWidth="1"/>
    <col min="3" max="3" width="14.375" customWidth="1"/>
    <col min="4" max="4" width="27.375" customWidth="1"/>
    <col min="5" max="5" width="12" customWidth="1"/>
    <col min="6" max="6" width="11.75" hidden="1" customWidth="1"/>
    <col min="7" max="7" width="12.375" customWidth="1"/>
    <col min="8" max="8" width="9.375" customWidth="1"/>
    <col min="9" max="9" width="9.375" bestFit="1" customWidth="1"/>
    <col min="10" max="10" width="10.625" customWidth="1"/>
    <col min="12" max="12" width="18.25" customWidth="1"/>
    <col min="13" max="13" width="14.25" customWidth="1"/>
  </cols>
  <sheetData>
    <row r="1" spans="2:13">
      <c r="H1" s="41" t="s">
        <v>192</v>
      </c>
    </row>
    <row r="2" spans="2:13" ht="16.5">
      <c r="D2" s="22" t="s">
        <v>338</v>
      </c>
      <c r="E2" s="42" t="s">
        <v>193</v>
      </c>
      <c r="F2" s="69" t="s">
        <v>339</v>
      </c>
      <c r="G2" s="75"/>
      <c r="H2" s="45">
        <f ca="1">TODAY()</f>
        <v>43615</v>
      </c>
    </row>
    <row r="3" spans="2:13">
      <c r="B3" s="193" t="s">
        <v>182</v>
      </c>
      <c r="C3" s="32" t="s">
        <v>358</v>
      </c>
      <c r="D3" s="32" t="e">
        <f>COUNTA(#REF!)-D4</f>
        <v>#REF!</v>
      </c>
      <c r="E3" s="6"/>
      <c r="F3" s="6"/>
      <c r="M3" s="41" t="s">
        <v>337</v>
      </c>
    </row>
    <row r="4" spans="2:13">
      <c r="B4" s="193"/>
      <c r="C4" s="32" t="s">
        <v>187</v>
      </c>
      <c r="D4" s="32" t="e">
        <f>COUNTIF(#REF!,"取消")+COUNTIF(#REF!,"合并")</f>
        <v>#REF!</v>
      </c>
      <c r="E4" s="6"/>
      <c r="F4" s="6"/>
      <c r="I4" s="44"/>
      <c r="M4" t="s">
        <v>336</v>
      </c>
    </row>
    <row r="5" spans="2:13">
      <c r="B5" s="193"/>
      <c r="C5" s="32" t="s">
        <v>357</v>
      </c>
      <c r="D5" s="32" t="e">
        <f>COUNTIF(#REF!,总体进度!C5)</f>
        <v>#REF!</v>
      </c>
      <c r="E5" s="6"/>
      <c r="F5" s="6"/>
      <c r="M5" t="s">
        <v>136</v>
      </c>
    </row>
    <row r="6" spans="2:13" ht="16.5">
      <c r="B6" s="193"/>
      <c r="C6" s="22" t="s">
        <v>183</v>
      </c>
      <c r="D6" s="22" t="e">
        <f>COUNTIF(#REF!,"开发中")</f>
        <v>#REF!</v>
      </c>
      <c r="E6" s="22">
        <v>0</v>
      </c>
      <c r="F6" s="70" t="s">
        <v>340</v>
      </c>
      <c r="M6" t="s">
        <v>333</v>
      </c>
    </row>
    <row r="7" spans="2:13" ht="16.5">
      <c r="B7" s="193"/>
      <c r="C7" s="42" t="s">
        <v>184</v>
      </c>
      <c r="D7" s="42" t="e">
        <f>COUNTIF(#REF!,总体进度!C7)</f>
        <v>#REF!</v>
      </c>
      <c r="E7" s="42" t="e">
        <f ca="1">COUNTIFS(#REF!,总体进度!C7,#REF!,"&lt;"&amp;$H$2)</f>
        <v>#REF!</v>
      </c>
      <c r="F7" s="72" t="e">
        <f>MAX(#REF!)</f>
        <v>#REF!</v>
      </c>
      <c r="G7" t="s">
        <v>342</v>
      </c>
      <c r="M7" t="s">
        <v>62</v>
      </c>
    </row>
    <row r="8" spans="2:13" ht="16.5">
      <c r="B8" s="193"/>
      <c r="C8" s="43" t="s">
        <v>185</v>
      </c>
      <c r="D8" s="43" t="e">
        <f>COUNTIF(#REF!,总体进度!C8)</f>
        <v>#REF!</v>
      </c>
      <c r="E8" s="43" t="e">
        <f ca="1">COUNTIFS(#REF!,总体进度!C8,#REF!,"&lt;"&amp;$H$2)</f>
        <v>#REF!</v>
      </c>
      <c r="F8" s="72" t="e">
        <f>MAX(#REF!)</f>
        <v>#REF!</v>
      </c>
      <c r="G8" t="s">
        <v>352</v>
      </c>
      <c r="M8" t="s">
        <v>126</v>
      </c>
    </row>
    <row r="9" spans="2:13" ht="16.5">
      <c r="B9" s="193"/>
      <c r="C9" s="53" t="s">
        <v>325</v>
      </c>
      <c r="D9" s="53" t="e">
        <f>COUNTIFS(#REF!,"SPEC待签核",#REF!,"")</f>
        <v>#REF!</v>
      </c>
      <c r="E9" s="6"/>
      <c r="F9" s="72"/>
      <c r="G9" t="s">
        <v>351</v>
      </c>
      <c r="M9" t="s">
        <v>322</v>
      </c>
    </row>
    <row r="10" spans="2:13" ht="16.5">
      <c r="B10" s="193"/>
      <c r="C10" s="66" t="s">
        <v>321</v>
      </c>
      <c r="D10" s="66" t="e">
        <f>COUNTA(#REF!)-D11</f>
        <v>#REF!</v>
      </c>
      <c r="E10" s="6"/>
      <c r="F10" s="72"/>
      <c r="G10" s="74" t="s">
        <v>343</v>
      </c>
      <c r="M10" t="s">
        <v>334</v>
      </c>
    </row>
    <row r="11" spans="2:13" ht="16.5">
      <c r="B11" s="193"/>
      <c r="C11" s="27" t="s">
        <v>332</v>
      </c>
      <c r="D11" s="27" t="e">
        <f>COUNTIF(#REF!,M11)</f>
        <v>#REF!</v>
      </c>
      <c r="E11" s="6"/>
      <c r="F11" s="72"/>
      <c r="G11" s="74"/>
      <c r="M11" t="s">
        <v>331</v>
      </c>
    </row>
    <row r="12" spans="2:13">
      <c r="B12" s="193"/>
      <c r="C12" s="40" t="s">
        <v>330</v>
      </c>
      <c r="D12" s="40" t="e">
        <f>COUNTIF(#REF!,总体进度!C12)</f>
        <v>#REF!</v>
      </c>
      <c r="E12" s="6"/>
      <c r="F12" s="32"/>
      <c r="G12" s="29" t="s">
        <v>344</v>
      </c>
      <c r="M12" t="s">
        <v>335</v>
      </c>
    </row>
    <row r="13" spans="2:13">
      <c r="D13" s="29"/>
      <c r="M13" t="s">
        <v>176</v>
      </c>
    </row>
    <row r="14" spans="2:13">
      <c r="B14" s="193" t="s">
        <v>186</v>
      </c>
      <c r="C14" s="32" t="s">
        <v>358</v>
      </c>
      <c r="D14" s="32" t="e">
        <f>COUNTA(#REF!)-D15</f>
        <v>#REF!</v>
      </c>
      <c r="E14" s="6"/>
      <c r="F14" s="6"/>
      <c r="M14" t="s">
        <v>149</v>
      </c>
    </row>
    <row r="15" spans="2:13" hidden="1">
      <c r="B15" s="193"/>
      <c r="C15" s="32" t="s">
        <v>188</v>
      </c>
      <c r="D15" s="32" t="e">
        <f>COUNTIF(#REF!,"取消")+COUNTIF(#REF!,"合并")</f>
        <v>#REF!</v>
      </c>
      <c r="E15" s="6"/>
      <c r="F15" s="6"/>
      <c r="M15" t="s">
        <v>356</v>
      </c>
    </row>
    <row r="16" spans="2:13">
      <c r="B16" s="193"/>
      <c r="C16" s="32" t="s">
        <v>356</v>
      </c>
      <c r="D16" s="32" t="e">
        <f>COUNTIF(#REF!,"预留项")</f>
        <v>#REF!</v>
      </c>
      <c r="E16" s="6"/>
      <c r="F16" s="6"/>
    </row>
    <row r="17" spans="2:7" ht="15" customHeight="1">
      <c r="B17" s="193"/>
      <c r="C17" s="32" t="s">
        <v>357</v>
      </c>
      <c r="D17" s="32" t="e">
        <f>COUNTIF(#REF!,"未开始")</f>
        <v>#REF!</v>
      </c>
      <c r="E17" s="6"/>
      <c r="F17" s="6"/>
      <c r="G17" t="s">
        <v>345</v>
      </c>
    </row>
    <row r="18" spans="2:7" ht="16.5">
      <c r="B18" s="193"/>
      <c r="C18" s="22" t="s">
        <v>189</v>
      </c>
      <c r="D18" s="22" t="e">
        <f>COUNTIF(#REF!,总体进度!C18)</f>
        <v>#REF!</v>
      </c>
      <c r="E18" s="22" t="e">
        <f ca="1">COUNTIFS(#REF!,总体进度!C18,#REF!,"&lt;"&amp;$H$2)</f>
        <v>#REF!</v>
      </c>
      <c r="F18" s="73" t="e">
        <f>MAX(#REF!)</f>
        <v>#REF!</v>
      </c>
      <c r="G18" s="76" t="s">
        <v>346</v>
      </c>
    </row>
    <row r="19" spans="2:7" ht="16.5">
      <c r="B19" s="193"/>
      <c r="C19" s="42" t="s">
        <v>190</v>
      </c>
      <c r="D19" s="42" t="e">
        <f>COUNTIF(#REF!,总体进度!C19)</f>
        <v>#REF!</v>
      </c>
      <c r="E19" s="42" t="e">
        <f ca="1">COUNTIFS(#REF!,总体进度!C19,#REF!,"&lt;"&amp;$H$2)</f>
        <v>#REF!</v>
      </c>
      <c r="F19" s="73" t="e">
        <f>MAX(#REF!)</f>
        <v>#REF!</v>
      </c>
      <c r="G19" s="76" t="s">
        <v>347</v>
      </c>
    </row>
    <row r="20" spans="2:7" ht="16.5">
      <c r="B20" s="193"/>
      <c r="C20" s="43" t="s">
        <v>191</v>
      </c>
      <c r="D20" s="43" t="e">
        <f>COUNTIF(#REF!,总体进度!C20)</f>
        <v>#REF!</v>
      </c>
      <c r="E20" s="43" t="e">
        <f ca="1">COUNTIFS(#REF!,总体进度!C20,#REF!,"&lt;"&amp;$H$2)</f>
        <v>#REF!</v>
      </c>
      <c r="F20" s="73" t="e">
        <f>MAX(#REF!)</f>
        <v>#REF!</v>
      </c>
      <c r="G20" s="76" t="s">
        <v>348</v>
      </c>
    </row>
    <row r="21" spans="2:7" ht="16.5">
      <c r="B21" s="193"/>
      <c r="C21" s="53" t="s">
        <v>323</v>
      </c>
      <c r="D21" s="53" t="e">
        <f>COUNTIFS(#REF!,"SPEC待签核",#REF!,"")</f>
        <v>#REF!</v>
      </c>
      <c r="E21" s="6"/>
      <c r="F21" s="71"/>
      <c r="G21" s="31" t="s">
        <v>349</v>
      </c>
    </row>
    <row r="22" spans="2:7" ht="16.5">
      <c r="B22" s="193"/>
      <c r="C22" s="66" t="s">
        <v>321</v>
      </c>
      <c r="D22" s="66" t="e">
        <f>COUNTA(#REF!)-D23</f>
        <v>#REF!</v>
      </c>
      <c r="E22" s="6"/>
      <c r="F22" s="71"/>
      <c r="G22" t="s">
        <v>327</v>
      </c>
    </row>
    <row r="23" spans="2:7" ht="16.5">
      <c r="B23" s="193"/>
      <c r="C23" s="27" t="s">
        <v>332</v>
      </c>
      <c r="D23" s="27" t="e">
        <f>COUNTIF(#REF!,总体进度!C23)</f>
        <v>#REF!</v>
      </c>
      <c r="E23" s="6"/>
      <c r="F23" s="71"/>
      <c r="G23" s="75"/>
    </row>
    <row r="24" spans="2:7">
      <c r="B24" s="193"/>
      <c r="C24" s="40" t="s">
        <v>330</v>
      </c>
      <c r="D24" s="40" t="e">
        <f>COUNTIF(#REF!,总体进度!C24)</f>
        <v>#REF!</v>
      </c>
      <c r="E24" s="6"/>
      <c r="F24" s="6"/>
      <c r="G24" s="29" t="s">
        <v>344</v>
      </c>
    </row>
    <row r="27" spans="2:7" ht="15" customHeight="1">
      <c r="C27" s="67" t="s">
        <v>323</v>
      </c>
      <c r="D27" s="194" t="s">
        <v>350</v>
      </c>
      <c r="E27" s="195"/>
    </row>
    <row r="28" spans="2:7" ht="15" customHeight="1">
      <c r="C28" s="66" t="s">
        <v>321</v>
      </c>
      <c r="D28" s="195" t="s">
        <v>359</v>
      </c>
      <c r="E28" s="195"/>
    </row>
    <row r="29" spans="2:7" ht="15" customHeight="1">
      <c r="C29" s="68" t="s">
        <v>328</v>
      </c>
      <c r="D29" s="195" t="s">
        <v>329</v>
      </c>
      <c r="E29" s="195"/>
    </row>
    <row r="30" spans="2:7">
      <c r="C30" s="65" t="s">
        <v>324</v>
      </c>
      <c r="D30" s="191" t="s">
        <v>353</v>
      </c>
      <c r="E30" s="192"/>
    </row>
  </sheetData>
  <mergeCells count="6">
    <mergeCell ref="D30:E30"/>
    <mergeCell ref="B14:B24"/>
    <mergeCell ref="B3:B12"/>
    <mergeCell ref="D27:E27"/>
    <mergeCell ref="D28:E28"/>
    <mergeCell ref="D29:E29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11"/>
  <sheetViews>
    <sheetView workbookViewId="0">
      <selection activeCell="B15" sqref="B15"/>
    </sheetView>
  </sheetViews>
  <sheetFormatPr defaultRowHeight="13.5"/>
  <cols>
    <col min="1" max="1" width="37.125" customWidth="1"/>
    <col min="3" max="3" width="26.625" customWidth="1"/>
  </cols>
  <sheetData>
    <row r="1" spans="1:3" ht="47.25" customHeight="1">
      <c r="A1" s="98" t="s">
        <v>405</v>
      </c>
    </row>
    <row r="8" spans="1:3" ht="12" customHeight="1">
      <c r="A8" s="48">
        <v>145</v>
      </c>
      <c r="B8" s="15" t="s">
        <v>43</v>
      </c>
      <c r="C8" s="95" t="s">
        <v>400</v>
      </c>
    </row>
    <row r="9" spans="1:3" ht="12" customHeight="1">
      <c r="A9" s="48">
        <v>152</v>
      </c>
      <c r="B9" s="15" t="s">
        <v>43</v>
      </c>
      <c r="C9" s="95" t="s">
        <v>275</v>
      </c>
    </row>
    <row r="10" spans="1:3" ht="12" customHeight="1">
      <c r="A10" s="15">
        <v>153</v>
      </c>
      <c r="B10" s="15" t="s">
        <v>341</v>
      </c>
      <c r="C10" s="95" t="s">
        <v>276</v>
      </c>
    </row>
    <row r="11" spans="1:3" ht="18" customHeight="1">
      <c r="A11" s="48">
        <v>154</v>
      </c>
      <c r="B11" s="15" t="s">
        <v>49</v>
      </c>
      <c r="C11" s="95" t="s">
        <v>277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2:E48"/>
  <sheetViews>
    <sheetView workbookViewId="0">
      <selection activeCell="E3" sqref="E3"/>
    </sheetView>
  </sheetViews>
  <sheetFormatPr defaultRowHeight="13.5"/>
  <cols>
    <col min="1" max="1" width="17.875" customWidth="1"/>
    <col min="3" max="3" width="27" customWidth="1"/>
    <col min="5" max="5" width="15.375" customWidth="1"/>
  </cols>
  <sheetData>
    <row r="2" spans="1:5">
      <c r="A2" s="41" t="s">
        <v>337</v>
      </c>
      <c r="E2" s="17" t="s">
        <v>395</v>
      </c>
    </row>
    <row r="3" spans="1:5">
      <c r="A3" t="s">
        <v>336</v>
      </c>
      <c r="C3" t="s">
        <v>369</v>
      </c>
      <c r="E3" t="s">
        <v>336</v>
      </c>
    </row>
    <row r="4" spans="1:5">
      <c r="A4" t="s">
        <v>136</v>
      </c>
      <c r="C4" t="s">
        <v>370</v>
      </c>
      <c r="E4" t="s">
        <v>136</v>
      </c>
    </row>
    <row r="5" spans="1:5">
      <c r="A5" t="s">
        <v>62</v>
      </c>
      <c r="C5" t="s">
        <v>371</v>
      </c>
      <c r="E5" t="s">
        <v>62</v>
      </c>
    </row>
    <row r="6" spans="1:5">
      <c r="A6" t="s">
        <v>126</v>
      </c>
      <c r="C6" t="s">
        <v>373</v>
      </c>
      <c r="E6" t="s">
        <v>126</v>
      </c>
    </row>
    <row r="7" spans="1:5">
      <c r="A7" t="s">
        <v>322</v>
      </c>
      <c r="C7" t="s">
        <v>372</v>
      </c>
      <c r="E7" t="s">
        <v>322</v>
      </c>
    </row>
    <row r="8" spans="1:5">
      <c r="A8" t="s">
        <v>331</v>
      </c>
      <c r="C8" t="s">
        <v>375</v>
      </c>
      <c r="E8" t="s">
        <v>331</v>
      </c>
    </row>
    <row r="9" spans="1:5">
      <c r="A9" t="s">
        <v>335</v>
      </c>
      <c r="C9" t="s">
        <v>374</v>
      </c>
      <c r="E9" t="s">
        <v>335</v>
      </c>
    </row>
    <row r="10" spans="1:5">
      <c r="A10" t="s">
        <v>176</v>
      </c>
      <c r="C10" t="s">
        <v>376</v>
      </c>
      <c r="E10" t="s">
        <v>176</v>
      </c>
    </row>
    <row r="11" spans="1:5">
      <c r="A11" t="s">
        <v>149</v>
      </c>
      <c r="E11" t="s">
        <v>149</v>
      </c>
    </row>
    <row r="12" spans="1:5">
      <c r="E12" t="s">
        <v>393</v>
      </c>
    </row>
    <row r="13" spans="1:5">
      <c r="E13" t="s">
        <v>398</v>
      </c>
    </row>
    <row r="16" spans="1:5">
      <c r="A16" t="s">
        <v>334</v>
      </c>
    </row>
    <row r="27" spans="1:2">
      <c r="A27" s="6" t="s">
        <v>377</v>
      </c>
      <c r="B27" s="6" t="e">
        <f>COUNTIF(#REF!,A10)+COUNTIF(#REF!,A11)</f>
        <v>#REF!</v>
      </c>
    </row>
    <row r="28" spans="1:2">
      <c r="A28" s="6" t="s">
        <v>394</v>
      </c>
      <c r="B28" s="6" t="e">
        <f>COUNTIF(#REF!,A10)+COUNTIF(#REF!,A11)</f>
        <v>#REF!</v>
      </c>
    </row>
    <row r="42" spans="1:1">
      <c r="A42" t="s">
        <v>389</v>
      </c>
    </row>
    <row r="43" spans="1:1">
      <c r="A43" s="71" t="s">
        <v>383</v>
      </c>
    </row>
    <row r="44" spans="1:1">
      <c r="A44" s="71" t="s">
        <v>384</v>
      </c>
    </row>
    <row r="45" spans="1:1">
      <c r="A45" s="71" t="s">
        <v>385</v>
      </c>
    </row>
    <row r="46" spans="1:1">
      <c r="A46" s="71" t="s">
        <v>386</v>
      </c>
    </row>
    <row r="47" spans="1:1">
      <c r="A47" s="71" t="s">
        <v>387</v>
      </c>
    </row>
    <row r="48" spans="1:1">
      <c r="A48" s="71" t="s">
        <v>388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开发项目</vt:lpstr>
      <vt:lpstr>OA主数据同步</vt:lpstr>
      <vt:lpstr>开发项验收</vt:lpstr>
      <vt:lpstr>4.07会议纪要</vt:lpstr>
      <vt:lpstr>开发项进度图例</vt:lpstr>
      <vt:lpstr>总体进度</vt:lpstr>
      <vt:lpstr>Sheet1</vt:lpstr>
      <vt:lpstr>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2019-05-30T03:39:31Z</dcterms:modified>
</cp:coreProperties>
</file>