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\VirtualBox VMs\SciViews Box 2020\shared\projects\CREAF\Feeding_success\Data\"/>
    </mc:Choice>
  </mc:AlternateContent>
  <xr:revisionPtr revIDLastSave="0" documentId="13_ncr:1_{1D9A784B-0008-48AF-990F-207A1EDCBBFE}" xr6:coauthVersionLast="46" xr6:coauthVersionMax="46" xr10:uidLastSave="{00000000-0000-0000-0000-000000000000}"/>
  <bookViews>
    <workbookView xWindow="2580" yWindow="2580" windowWidth="17280" windowHeight="8964" firstSheet="5" activeTab="9" xr2:uid="{CD51F438-67E5-4385-BCAF-8EE496460ED0}"/>
  </bookViews>
  <sheets>
    <sheet name="1st Results" sheetId="6" r:id="rId1"/>
    <sheet name="1st Results (R)" sheetId="7" r:id="rId2"/>
    <sheet name="2nd Results" sheetId="9" r:id="rId3"/>
    <sheet name="2nd Results (R)" sheetId="8" r:id="rId4"/>
    <sheet name="3rd Results" sheetId="10" r:id="rId5"/>
    <sheet name="3rd Results (R)" sheetId="11" r:id="rId6"/>
    <sheet name="Total males (R)" sheetId="21" r:id="rId7"/>
    <sheet name="Total females" sheetId="22" r:id="rId8"/>
    <sheet name="summary" sheetId="27" r:id="rId9"/>
    <sheet name="data" sheetId="29" r:id="rId10"/>
    <sheet name="table_data" sheetId="30" r:id="rId11"/>
    <sheet name="nb_replica" sheetId="28" r:id="rId12"/>
    <sheet name="Females 1st Results" sheetId="12" r:id="rId13"/>
    <sheet name="Females 2nd Results" sheetId="13" r:id="rId14"/>
    <sheet name="Females 3rd Results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8" i="22" l="1"/>
  <c r="U8" i="21"/>
  <c r="V7" i="21"/>
  <c r="V8" i="21" s="1"/>
  <c r="W7" i="21"/>
  <c r="W9" i="21" s="1"/>
  <c r="U7" i="21"/>
  <c r="U9" i="21" s="1"/>
  <c r="U9" i="22"/>
  <c r="V9" i="22"/>
  <c r="T9" i="22"/>
  <c r="V8" i="22"/>
  <c r="V7" i="22"/>
  <c r="U8" i="22"/>
  <c r="U7" i="22"/>
  <c r="T7" i="22"/>
  <c r="T5" i="22"/>
  <c r="G4" i="30"/>
  <c r="E4" i="30"/>
  <c r="C4" i="30"/>
  <c r="F4" i="30"/>
  <c r="B4" i="30"/>
  <c r="D4" i="30"/>
  <c r="G2" i="30"/>
  <c r="E2" i="30"/>
  <c r="C2" i="30"/>
  <c r="F2" i="30"/>
  <c r="D2" i="30"/>
  <c r="B2" i="30"/>
  <c r="U6" i="22"/>
  <c r="V6" i="22"/>
  <c r="T6" i="22"/>
  <c r="V5" i="22"/>
  <c r="U5" i="22"/>
  <c r="T4" i="22"/>
  <c r="T3" i="22"/>
  <c r="T2" i="22"/>
  <c r="P107" i="22"/>
  <c r="M106" i="22"/>
  <c r="N106" i="22" s="1"/>
  <c r="O106" i="22" s="1"/>
  <c r="P106" i="22" s="1"/>
  <c r="P94" i="22"/>
  <c r="M93" i="22"/>
  <c r="N93" i="22" s="1"/>
  <c r="O93" i="22" s="1"/>
  <c r="P93" i="22" s="1"/>
  <c r="P81" i="22"/>
  <c r="M80" i="22"/>
  <c r="N80" i="22" s="1"/>
  <c r="O80" i="22" s="1"/>
  <c r="P80" i="22" s="1"/>
  <c r="P72" i="22"/>
  <c r="M71" i="22"/>
  <c r="N71" i="22" s="1"/>
  <c r="O71" i="22" s="1"/>
  <c r="P71" i="22" s="1"/>
  <c r="P44" i="22"/>
  <c r="P58" i="22"/>
  <c r="M57" i="22"/>
  <c r="N57" i="22" s="1"/>
  <c r="O57" i="22" s="1"/>
  <c r="P57" i="22" s="1"/>
  <c r="M43" i="22"/>
  <c r="N43" i="22" s="1"/>
  <c r="O43" i="22" s="1"/>
  <c r="P43" i="22" s="1"/>
  <c r="P34" i="22"/>
  <c r="M33" i="22"/>
  <c r="N33" i="22" s="1"/>
  <c r="O33" i="22" s="1"/>
  <c r="P33" i="22" s="1"/>
  <c r="P24" i="22"/>
  <c r="M23" i="22"/>
  <c r="N23" i="22" s="1"/>
  <c r="O23" i="22" s="1"/>
  <c r="P23" i="22" s="1"/>
  <c r="P9" i="22"/>
  <c r="M8" i="22"/>
  <c r="N8" i="22" s="1"/>
  <c r="O8" i="22" s="1"/>
  <c r="P8" i="22" s="1"/>
  <c r="V5" i="21"/>
  <c r="W5" i="21"/>
  <c r="U5" i="21"/>
  <c r="V6" i="21"/>
  <c r="W6" i="21"/>
  <c r="U6" i="21"/>
  <c r="G3" i="21"/>
  <c r="U4" i="21"/>
  <c r="U3" i="21"/>
  <c r="U2" i="21"/>
  <c r="Q26" i="21"/>
  <c r="Q12" i="21"/>
  <c r="Q123" i="21"/>
  <c r="P122" i="21"/>
  <c r="Q122" i="21" s="1"/>
  <c r="O122" i="21"/>
  <c r="N122" i="21"/>
  <c r="Q108" i="21"/>
  <c r="P107" i="21"/>
  <c r="Q107" i="21" s="1"/>
  <c r="O107" i="21"/>
  <c r="N107" i="21"/>
  <c r="Q94" i="21"/>
  <c r="P93" i="21"/>
  <c r="Q93" i="21" s="1"/>
  <c r="O93" i="21"/>
  <c r="N93" i="21"/>
  <c r="Q81" i="21"/>
  <c r="N80" i="21"/>
  <c r="O80" i="21" s="1"/>
  <c r="P80" i="21" s="1"/>
  <c r="Q80" i="21" s="1"/>
  <c r="Q66" i="21"/>
  <c r="P65" i="21"/>
  <c r="Q65" i="21" s="1"/>
  <c r="O65" i="21"/>
  <c r="N65" i="21"/>
  <c r="Q52" i="21"/>
  <c r="P51" i="21"/>
  <c r="Q51" i="21" s="1"/>
  <c r="O51" i="21"/>
  <c r="N51" i="21"/>
  <c r="O38" i="21"/>
  <c r="P38" i="21" s="1"/>
  <c r="Q38" i="21" s="1"/>
  <c r="Q40" i="21" s="1"/>
  <c r="N38" i="21"/>
  <c r="Q39" i="21"/>
  <c r="Q25" i="21"/>
  <c r="P24" i="21"/>
  <c r="Q24" i="21" s="1"/>
  <c r="O24" i="21"/>
  <c r="N24" i="21"/>
  <c r="Q11" i="21"/>
  <c r="P10" i="21"/>
  <c r="Q10" i="21" s="1"/>
  <c r="O10" i="21"/>
  <c r="N10" i="21"/>
  <c r="P135" i="22"/>
  <c r="G78" i="14"/>
  <c r="U5" i="14"/>
  <c r="U4" i="14"/>
  <c r="U3" i="14"/>
  <c r="C65" i="14"/>
  <c r="D65" i="14" s="1"/>
  <c r="E65" i="14" s="1"/>
  <c r="F65" i="14" s="1"/>
  <c r="G65" i="14" s="1"/>
  <c r="G51" i="14"/>
  <c r="F51" i="14"/>
  <c r="E51" i="14"/>
  <c r="D51" i="14"/>
  <c r="C51" i="14"/>
  <c r="B43" i="14"/>
  <c r="B47" i="13"/>
  <c r="I37" i="14"/>
  <c r="F40" i="14"/>
  <c r="C78" i="14"/>
  <c r="D78" i="14" s="1"/>
  <c r="E78" i="14" s="1"/>
  <c r="F78" i="14" s="1"/>
  <c r="B67" i="14"/>
  <c r="B53" i="14"/>
  <c r="V9" i="21" l="1"/>
  <c r="W8" i="21"/>
  <c r="P108" i="22"/>
  <c r="P95" i="22"/>
  <c r="P82" i="22"/>
  <c r="P73" i="22"/>
  <c r="P59" i="22"/>
  <c r="P45" i="22"/>
  <c r="M134" i="22"/>
  <c r="P35" i="22"/>
  <c r="P25" i="22"/>
  <c r="P10" i="22"/>
  <c r="Q124" i="21"/>
  <c r="Q109" i="21"/>
  <c r="Q95" i="21"/>
  <c r="Q82" i="21"/>
  <c r="Q67" i="21"/>
  <c r="Q53" i="21"/>
  <c r="B29" i="12"/>
  <c r="B47" i="12"/>
  <c r="B39" i="12"/>
  <c r="C87" i="13"/>
  <c r="D87" i="13" s="1"/>
  <c r="E87" i="13" s="1"/>
  <c r="F87" i="13" s="1"/>
  <c r="B76" i="13"/>
  <c r="C74" i="13"/>
  <c r="D74" i="13" s="1"/>
  <c r="E74" i="13" s="1"/>
  <c r="F74" i="13" s="1"/>
  <c r="B62" i="13"/>
  <c r="G60" i="13"/>
  <c r="F60" i="13"/>
  <c r="E60" i="13"/>
  <c r="D60" i="13"/>
  <c r="C60" i="13"/>
  <c r="F43" i="13"/>
  <c r="I41" i="13"/>
  <c r="C53" i="12"/>
  <c r="D53" i="12" s="1"/>
  <c r="E53" i="12" s="1"/>
  <c r="F53" i="12" s="1"/>
  <c r="C45" i="12"/>
  <c r="D45" i="12" s="1"/>
  <c r="E45" i="12" s="1"/>
  <c r="F45" i="12" s="1"/>
  <c r="C37" i="12"/>
  <c r="D37" i="12" s="1"/>
  <c r="E37" i="12" s="1"/>
  <c r="F37" i="12" s="1"/>
  <c r="G37" i="12" s="1"/>
  <c r="G87" i="13" l="1"/>
  <c r="G74" i="13"/>
  <c r="G53" i="12"/>
  <c r="G45" i="12"/>
  <c r="N134" i="22" l="1"/>
  <c r="O134" i="22" s="1"/>
  <c r="P134" i="22" s="1"/>
  <c r="P136" i="22" s="1"/>
  <c r="F50" i="10"/>
  <c r="G50" i="10" s="1"/>
  <c r="C50" i="10"/>
  <c r="D50" i="10" s="1"/>
  <c r="E50" i="10" s="1"/>
  <c r="C36" i="10"/>
  <c r="D36" i="10" s="1"/>
  <c r="E36" i="10" s="1"/>
  <c r="F36" i="10" s="1"/>
  <c r="G36" i="10" s="1"/>
  <c r="C22" i="10"/>
  <c r="D22" i="10" s="1"/>
  <c r="E22" i="10" s="1"/>
  <c r="F22" i="10" s="1"/>
  <c r="G22" i="10" s="1"/>
  <c r="G22" i="9" l="1"/>
  <c r="F22" i="9"/>
  <c r="E22" i="9"/>
  <c r="D22" i="9"/>
  <c r="C22" i="9"/>
  <c r="G35" i="9"/>
  <c r="F35" i="9"/>
  <c r="E35" i="9"/>
  <c r="D35" i="9"/>
  <c r="C35" i="9"/>
  <c r="G48" i="9"/>
  <c r="F48" i="9"/>
  <c r="D48" i="9"/>
  <c r="E48" i="9" s="1"/>
  <c r="C48" i="9"/>
  <c r="I2" i="8" l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2" i="8"/>
  <c r="H2" i="11"/>
  <c r="H12" i="11"/>
  <c r="H13" i="11"/>
  <c r="H14" i="11"/>
  <c r="H15" i="11"/>
  <c r="H16" i="11"/>
  <c r="H17" i="11"/>
  <c r="H18" i="11"/>
  <c r="H19" i="11"/>
  <c r="H20" i="11"/>
  <c r="H21" i="11"/>
  <c r="H3" i="11"/>
  <c r="H4" i="11"/>
  <c r="H5" i="11"/>
  <c r="H6" i="11"/>
  <c r="H7" i="11"/>
  <c r="H8" i="11"/>
  <c r="H9" i="11"/>
  <c r="H10" i="11"/>
  <c r="H11" i="11"/>
  <c r="J31" i="8" l="1"/>
  <c r="J7" i="8"/>
  <c r="J14" i="8"/>
  <c r="J13" i="8"/>
  <c r="J28" i="8"/>
  <c r="J12" i="8"/>
  <c r="J17" i="8"/>
  <c r="J27" i="8"/>
  <c r="J19" i="8"/>
  <c r="J11" i="8"/>
  <c r="J3" i="8"/>
  <c r="J23" i="8"/>
  <c r="J30" i="8"/>
  <c r="J22" i="8"/>
  <c r="J29" i="8"/>
  <c r="J21" i="8"/>
  <c r="J5" i="8"/>
  <c r="J20" i="8"/>
  <c r="J24" i="8"/>
  <c r="J16" i="8"/>
  <c r="J8" i="8"/>
  <c r="J15" i="8"/>
  <c r="J6" i="8"/>
  <c r="J9" i="8"/>
  <c r="J2" i="8"/>
  <c r="J26" i="8"/>
  <c r="J25" i="8"/>
  <c r="J18" i="8"/>
  <c r="J10" i="8"/>
  <c r="J4" i="8"/>
  <c r="G31" i="11"/>
  <c r="F31" i="11"/>
  <c r="E31" i="11"/>
  <c r="D31" i="11"/>
  <c r="C31" i="11"/>
  <c r="G30" i="11"/>
  <c r="F30" i="11"/>
  <c r="E30" i="11"/>
  <c r="D30" i="11"/>
  <c r="C30" i="11"/>
  <c r="G29" i="11"/>
  <c r="F29" i="11"/>
  <c r="E29" i="11"/>
  <c r="D29" i="11"/>
  <c r="C29" i="11"/>
  <c r="G28" i="11"/>
  <c r="F28" i="11"/>
  <c r="E28" i="11"/>
  <c r="D28" i="11"/>
  <c r="C28" i="11"/>
  <c r="G27" i="11"/>
  <c r="F27" i="11"/>
  <c r="E27" i="11"/>
  <c r="D27" i="11"/>
  <c r="C27" i="11"/>
  <c r="G26" i="11"/>
  <c r="F26" i="11"/>
  <c r="E26" i="11"/>
  <c r="D26" i="11"/>
  <c r="C26" i="11"/>
  <c r="G25" i="11"/>
  <c r="F25" i="11"/>
  <c r="E25" i="11"/>
  <c r="D25" i="11"/>
  <c r="C25" i="11"/>
  <c r="G24" i="11"/>
  <c r="F24" i="11"/>
  <c r="E24" i="11"/>
  <c r="D24" i="11"/>
  <c r="C24" i="11"/>
  <c r="G23" i="11"/>
  <c r="F23" i="11"/>
  <c r="E23" i="11"/>
  <c r="D23" i="11"/>
  <c r="C23" i="11"/>
  <c r="G22" i="11"/>
  <c r="F22" i="11"/>
  <c r="E22" i="11"/>
  <c r="D22" i="11"/>
  <c r="C22" i="11"/>
  <c r="G21" i="11"/>
  <c r="F21" i="11"/>
  <c r="E21" i="11"/>
  <c r="D21" i="11"/>
  <c r="C21" i="11"/>
  <c r="G20" i="11"/>
  <c r="F20" i="11"/>
  <c r="E20" i="11"/>
  <c r="D20" i="11"/>
  <c r="C20" i="11"/>
  <c r="G19" i="11"/>
  <c r="F19" i="11"/>
  <c r="E19" i="11"/>
  <c r="D19" i="11"/>
  <c r="C19" i="11"/>
  <c r="G18" i="11"/>
  <c r="F18" i="11"/>
  <c r="E18" i="11"/>
  <c r="D18" i="11"/>
  <c r="C18" i="11"/>
  <c r="G17" i="11"/>
  <c r="F17" i="11"/>
  <c r="E17" i="11"/>
  <c r="D17" i="11"/>
  <c r="C17" i="11"/>
  <c r="G16" i="11"/>
  <c r="F16" i="11"/>
  <c r="E16" i="11"/>
  <c r="D16" i="11"/>
  <c r="C16" i="11"/>
  <c r="G15" i="11"/>
  <c r="F15" i="11"/>
  <c r="E15" i="11"/>
  <c r="D15" i="11"/>
  <c r="C15" i="11"/>
  <c r="G14" i="11"/>
  <c r="F14" i="11"/>
  <c r="E14" i="11"/>
  <c r="D14" i="11"/>
  <c r="C14" i="11"/>
  <c r="G13" i="11"/>
  <c r="F13" i="11"/>
  <c r="E13" i="11"/>
  <c r="D13" i="11"/>
  <c r="C13" i="11"/>
  <c r="G12" i="11"/>
  <c r="F12" i="11"/>
  <c r="E12" i="11"/>
  <c r="D12" i="11"/>
  <c r="C12" i="11"/>
  <c r="G11" i="11"/>
  <c r="F11" i="11"/>
  <c r="E11" i="11"/>
  <c r="D11" i="11"/>
  <c r="C11" i="11"/>
  <c r="G10" i="11"/>
  <c r="F10" i="11"/>
  <c r="E10" i="11"/>
  <c r="D10" i="11"/>
  <c r="C10" i="11"/>
  <c r="G9" i="11"/>
  <c r="F9" i="11"/>
  <c r="E9" i="11"/>
  <c r="D9" i="11"/>
  <c r="C9" i="11"/>
  <c r="G8" i="11"/>
  <c r="F8" i="11"/>
  <c r="E8" i="11"/>
  <c r="D8" i="11"/>
  <c r="C8" i="11"/>
  <c r="G7" i="11"/>
  <c r="F7" i="11"/>
  <c r="E7" i="11"/>
  <c r="D7" i="11"/>
  <c r="C7" i="11"/>
  <c r="G6" i="11"/>
  <c r="F6" i="11"/>
  <c r="E6" i="11"/>
  <c r="D6" i="11"/>
  <c r="C6" i="11"/>
  <c r="G5" i="11"/>
  <c r="F5" i="11"/>
  <c r="E5" i="11"/>
  <c r="D5" i="11"/>
  <c r="C5" i="11"/>
  <c r="G4" i="11"/>
  <c r="F4" i="11"/>
  <c r="E4" i="11"/>
  <c r="D4" i="11"/>
  <c r="C4" i="11"/>
  <c r="G3" i="11"/>
  <c r="F3" i="11"/>
  <c r="E3" i="11"/>
  <c r="D3" i="11"/>
  <c r="C3" i="11"/>
  <c r="G2" i="11"/>
  <c r="F2" i="11"/>
  <c r="E2" i="11"/>
  <c r="D2" i="11"/>
  <c r="C2" i="11"/>
  <c r="B36" i="10"/>
  <c r="F9" i="10"/>
  <c r="E9" i="10"/>
  <c r="D9" i="10"/>
  <c r="C9" i="10"/>
  <c r="C22" i="8"/>
  <c r="C23" i="8"/>
  <c r="C24" i="8"/>
  <c r="C25" i="8"/>
  <c r="C26" i="8"/>
  <c r="C27" i="8"/>
  <c r="C28" i="8"/>
  <c r="C29" i="8"/>
  <c r="C30" i="8"/>
  <c r="C31" i="8"/>
  <c r="F22" i="8"/>
  <c r="G22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E24" i="8"/>
  <c r="E25" i="8"/>
  <c r="E26" i="8"/>
  <c r="E27" i="8"/>
  <c r="E28" i="8"/>
  <c r="E29" i="8"/>
  <c r="E30" i="8"/>
  <c r="E31" i="8"/>
  <c r="E23" i="8"/>
  <c r="D24" i="8"/>
  <c r="D25" i="8"/>
  <c r="D26" i="8"/>
  <c r="D27" i="8"/>
  <c r="D28" i="8"/>
  <c r="D29" i="8"/>
  <c r="D30" i="8"/>
  <c r="D31" i="8"/>
  <c r="E22" i="8"/>
  <c r="D23" i="8"/>
  <c r="D22" i="8"/>
  <c r="C12" i="8"/>
  <c r="C13" i="8"/>
  <c r="C14" i="8"/>
  <c r="C15" i="8"/>
  <c r="C16" i="8"/>
  <c r="C17" i="8"/>
  <c r="C18" i="8"/>
  <c r="C19" i="8"/>
  <c r="C20" i="8"/>
  <c r="C21" i="8"/>
  <c r="F12" i="8"/>
  <c r="G12" i="8"/>
  <c r="F13" i="8"/>
  <c r="G13" i="8"/>
  <c r="F14" i="8"/>
  <c r="G14" i="8"/>
  <c r="F15" i="8"/>
  <c r="G15" i="8"/>
  <c r="F16" i="8"/>
  <c r="G16" i="8"/>
  <c r="F17" i="8"/>
  <c r="G17" i="8"/>
  <c r="F18" i="8"/>
  <c r="G18" i="8"/>
  <c r="F19" i="8"/>
  <c r="G19" i="8"/>
  <c r="F20" i="8"/>
  <c r="G20" i="8"/>
  <c r="F21" i="8"/>
  <c r="G21" i="8"/>
  <c r="E13" i="8"/>
  <c r="E14" i="8"/>
  <c r="E15" i="8"/>
  <c r="E16" i="8"/>
  <c r="E17" i="8"/>
  <c r="E18" i="8"/>
  <c r="E19" i="8"/>
  <c r="E20" i="8"/>
  <c r="E21" i="8"/>
  <c r="C2" i="8"/>
  <c r="C3" i="8"/>
  <c r="C4" i="8"/>
  <c r="C5" i="8"/>
  <c r="C6" i="8"/>
  <c r="C7" i="8"/>
  <c r="C8" i="8"/>
  <c r="C9" i="8"/>
  <c r="C10" i="8"/>
  <c r="C11" i="8"/>
  <c r="E12" i="8"/>
  <c r="D12" i="8"/>
  <c r="D14" i="8"/>
  <c r="D15" i="8"/>
  <c r="D16" i="8"/>
  <c r="D17" i="8"/>
  <c r="D18" i="8"/>
  <c r="D19" i="8"/>
  <c r="D20" i="8"/>
  <c r="D21" i="8"/>
  <c r="D13" i="8"/>
  <c r="F2" i="8"/>
  <c r="G2" i="8"/>
  <c r="F3" i="8"/>
  <c r="G3" i="8"/>
  <c r="F4" i="8"/>
  <c r="G4" i="8"/>
  <c r="F5" i="8"/>
  <c r="G5" i="8"/>
  <c r="F6" i="8"/>
  <c r="G6" i="8"/>
  <c r="F7" i="8"/>
  <c r="G7" i="8"/>
  <c r="F8" i="8"/>
  <c r="G8" i="8"/>
  <c r="F9" i="8"/>
  <c r="G9" i="8"/>
  <c r="F10" i="8"/>
  <c r="G10" i="8"/>
  <c r="F11" i="8"/>
  <c r="G11" i="8"/>
  <c r="E4" i="8"/>
  <c r="E5" i="8"/>
  <c r="E6" i="8"/>
  <c r="E7" i="8"/>
  <c r="E8" i="8"/>
  <c r="E9" i="8"/>
  <c r="E10" i="8"/>
  <c r="E11" i="8"/>
  <c r="E3" i="8"/>
  <c r="E2" i="8"/>
  <c r="D4" i="8"/>
  <c r="D5" i="8"/>
  <c r="D6" i="8"/>
  <c r="D7" i="8"/>
  <c r="D8" i="8"/>
  <c r="D9" i="8"/>
  <c r="D10" i="8"/>
  <c r="D11" i="8"/>
  <c r="D3" i="8"/>
  <c r="D2" i="8"/>
  <c r="F10" i="9"/>
  <c r="E10" i="9"/>
  <c r="D10" i="9"/>
  <c r="C10" i="9"/>
  <c r="B35" i="9"/>
  <c r="I5" i="9" s="1"/>
  <c r="I4" i="9"/>
  <c r="I6" i="9"/>
  <c r="J5" i="6" l="1"/>
  <c r="J4" i="6"/>
  <c r="J3" i="6"/>
  <c r="G36" i="6"/>
  <c r="G14" i="6"/>
  <c r="G25" i="6"/>
  <c r="C36" i="6" l="1"/>
  <c r="D36" i="6" s="1"/>
  <c r="E36" i="6" s="1"/>
  <c r="F36" i="6" s="1"/>
  <c r="C25" i="6"/>
  <c r="D25" i="6" s="1"/>
  <c r="E25" i="6" s="1"/>
  <c r="F25" i="6" s="1"/>
  <c r="C14" i="6"/>
  <c r="D14" i="6"/>
  <c r="E14" i="6" s="1"/>
  <c r="F14" i="6" s="1"/>
</calcChain>
</file>

<file path=xl/sharedStrings.xml><?xml version="1.0" encoding="utf-8"?>
<sst xmlns="http://schemas.openxmlformats.org/spreadsheetml/2006/main" count="1398" uniqueCount="198">
  <si>
    <t>Osteospermum</t>
  </si>
  <si>
    <t>Euryops</t>
  </si>
  <si>
    <t>Bidens</t>
  </si>
  <si>
    <t>Male</t>
  </si>
  <si>
    <t>ID</t>
  </si>
  <si>
    <t>Treatment</t>
  </si>
  <si>
    <t>Date</t>
  </si>
  <si>
    <t>Time</t>
  </si>
  <si>
    <t>1st try</t>
  </si>
  <si>
    <t>HR = 26%</t>
  </si>
  <si>
    <t>T = 21°C</t>
  </si>
  <si>
    <t>Ostéospermum 1</t>
  </si>
  <si>
    <t>Ostéospermum 2</t>
  </si>
  <si>
    <t>Ostéospermum 3</t>
  </si>
  <si>
    <t>Ostéospermum 4</t>
  </si>
  <si>
    <t>Ostéospermum 5</t>
  </si>
  <si>
    <t>Ostéospermum 6</t>
  </si>
  <si>
    <t>Ostéospermum 7</t>
  </si>
  <si>
    <t>Ostéospermum 8</t>
  </si>
  <si>
    <t>Euryops 1</t>
  </si>
  <si>
    <t>Euryops 2</t>
  </si>
  <si>
    <t>Euryops 3</t>
  </si>
  <si>
    <t>Euryops 4</t>
  </si>
  <si>
    <t>Euryops 5</t>
  </si>
  <si>
    <t>Euryops 6</t>
  </si>
  <si>
    <t>Euryops 7</t>
  </si>
  <si>
    <t>Euryops 8</t>
  </si>
  <si>
    <t>Bidens 1</t>
  </si>
  <si>
    <t>Bidens 2</t>
  </si>
  <si>
    <t>Bidens 3</t>
  </si>
  <si>
    <t>Bidens 4</t>
  </si>
  <si>
    <t>Bidens 5</t>
  </si>
  <si>
    <t>Bidens 6</t>
  </si>
  <si>
    <t>Bidens 7</t>
  </si>
  <si>
    <t>Bidens 8</t>
  </si>
  <si>
    <t>Treatment = Control</t>
  </si>
  <si>
    <t>Plant</t>
  </si>
  <si>
    <t>15' (11h07)</t>
  </si>
  <si>
    <t>30' (11h22)</t>
  </si>
  <si>
    <t>60' (11h52)</t>
  </si>
  <si>
    <t>120' (12h52)</t>
  </si>
  <si>
    <t>Fem Bid 3</t>
  </si>
  <si>
    <t>Total</t>
  </si>
  <si>
    <t>Feeding success</t>
  </si>
  <si>
    <t xml:space="preserve">Osteospermum </t>
  </si>
  <si>
    <t xml:space="preserve">Euryops </t>
  </si>
  <si>
    <t xml:space="preserve">Bidens </t>
  </si>
  <si>
    <t xml:space="preserve"> Control</t>
  </si>
  <si>
    <t>0'</t>
  </si>
  <si>
    <t>Ostéospermum 9</t>
  </si>
  <si>
    <t>Ostéospermum 10</t>
  </si>
  <si>
    <t>Euryops 9</t>
  </si>
  <si>
    <t>Euryops 10</t>
  </si>
  <si>
    <t>Bidens 9</t>
  </si>
  <si>
    <t>Bidens 10</t>
  </si>
  <si>
    <t>2nd</t>
  </si>
  <si>
    <t>Sex</t>
  </si>
  <si>
    <t>Try</t>
  </si>
  <si>
    <t>HR</t>
  </si>
  <si>
    <t>T°</t>
  </si>
  <si>
    <t>Hour</t>
  </si>
  <si>
    <t>Modif !!!!</t>
  </si>
  <si>
    <t>feuille mal copier</t>
  </si>
  <si>
    <t>ID_plant</t>
  </si>
  <si>
    <t>Random</t>
  </si>
  <si>
    <t>Rank</t>
  </si>
  <si>
    <t>22,8%</t>
  </si>
  <si>
    <t>20,1°C</t>
  </si>
  <si>
    <t>Comment: problem lid and organize</t>
  </si>
  <si>
    <t>3rd</t>
  </si>
  <si>
    <t>25,3</t>
  </si>
  <si>
    <t>20,1</t>
  </si>
  <si>
    <t>Bidens 11</t>
  </si>
  <si>
    <t>Euryops 11</t>
  </si>
  <si>
    <t>Ostéospermum 11</t>
  </si>
  <si>
    <t>All</t>
  </si>
  <si>
    <t>Female</t>
  </si>
  <si>
    <t>1st</t>
  </si>
  <si>
    <t>Bid1_Ace2</t>
  </si>
  <si>
    <t>Bid2_Ace2</t>
  </si>
  <si>
    <t>Bid_Con</t>
  </si>
  <si>
    <t>Bid_Fung</t>
  </si>
  <si>
    <t>Bid_Mix2</t>
  </si>
  <si>
    <t>Bid_Mix3</t>
  </si>
  <si>
    <t>Eur_Con</t>
  </si>
  <si>
    <t>Eur_Fung</t>
  </si>
  <si>
    <t>Eur_Mix3</t>
  </si>
  <si>
    <t>Eur1_Mix4</t>
  </si>
  <si>
    <t>Eur2_Mix4</t>
  </si>
  <si>
    <t>Ost1_Ace3</t>
  </si>
  <si>
    <t>Ost2_Ace3</t>
  </si>
  <si>
    <t>Ost1_Ace4</t>
  </si>
  <si>
    <t>Ost2_Ace4</t>
  </si>
  <si>
    <t>Ost_Mix2</t>
  </si>
  <si>
    <t>Cont1</t>
  </si>
  <si>
    <t>Cont2</t>
  </si>
  <si>
    <t>Cont3</t>
  </si>
  <si>
    <t>Teb1</t>
  </si>
  <si>
    <t>Teb2</t>
  </si>
  <si>
    <t>Teb3</t>
  </si>
  <si>
    <t>Ace2.1</t>
  </si>
  <si>
    <t>Ace2.2</t>
  </si>
  <si>
    <t>Ace2.3</t>
  </si>
  <si>
    <t>Ace3.1</t>
  </si>
  <si>
    <t>Ace3.2</t>
  </si>
  <si>
    <t>Ace3.3</t>
  </si>
  <si>
    <t>Mix2.1</t>
  </si>
  <si>
    <t>Mix2.2</t>
  </si>
  <si>
    <t>Mix2.3</t>
  </si>
  <si>
    <t>Mix2.4</t>
  </si>
  <si>
    <t>Mix2.5</t>
  </si>
  <si>
    <t>Mix2.6</t>
  </si>
  <si>
    <t>Mix3.1</t>
  </si>
  <si>
    <t>Mix3.2</t>
  </si>
  <si>
    <t>Mix3.3</t>
  </si>
  <si>
    <t>Mix3.4</t>
  </si>
  <si>
    <t>Mix3.5</t>
  </si>
  <si>
    <t>Mix3.6</t>
  </si>
  <si>
    <t>Mix4.1</t>
  </si>
  <si>
    <t>Mix4.2</t>
  </si>
  <si>
    <t>Mix4.3</t>
  </si>
  <si>
    <t>Mix4.4</t>
  </si>
  <si>
    <t>Mix4.5</t>
  </si>
  <si>
    <t>Ace4.1</t>
  </si>
  <si>
    <t>Ace4.2</t>
  </si>
  <si>
    <t>Ace4.3</t>
  </si>
  <si>
    <t>Ace2.2 1 female escape, so we don't use this</t>
  </si>
  <si>
    <t>Mix2.5 dead without eat</t>
  </si>
  <si>
    <t>Group 1 &amp; 2</t>
  </si>
  <si>
    <t>Group1</t>
  </si>
  <si>
    <t>Group2</t>
  </si>
  <si>
    <t>Number of Osmia:</t>
  </si>
  <si>
    <t>Number of Osmia</t>
  </si>
  <si>
    <t>BIDENS</t>
  </si>
  <si>
    <t>EURYOPS</t>
  </si>
  <si>
    <t>replicats</t>
  </si>
  <si>
    <t>TIME</t>
  </si>
  <si>
    <t>BIDEN</t>
  </si>
  <si>
    <t>OSTEOSPERMUM</t>
  </si>
  <si>
    <t>TOTAL</t>
  </si>
  <si>
    <t>(+2)</t>
  </si>
  <si>
    <t>(+1)</t>
  </si>
  <si>
    <t>18,1</t>
  </si>
  <si>
    <t>34,3</t>
  </si>
  <si>
    <t>Cont4</t>
  </si>
  <si>
    <t>Cont5</t>
  </si>
  <si>
    <t>Teb4</t>
  </si>
  <si>
    <t>Teb5</t>
  </si>
  <si>
    <t>Ace 4.1</t>
  </si>
  <si>
    <t>Ace 4.3</t>
  </si>
  <si>
    <t>dead</t>
  </si>
  <si>
    <t>Not</t>
  </si>
  <si>
    <t>male</t>
  </si>
  <si>
    <t>female</t>
  </si>
  <si>
    <t>Total Bidens</t>
  </si>
  <si>
    <t>Total success</t>
  </si>
  <si>
    <t>Total Euryops</t>
  </si>
  <si>
    <t>Total Osteospermum</t>
  </si>
  <si>
    <t>Feeding success (%)</t>
  </si>
  <si>
    <t>Percentage success</t>
  </si>
  <si>
    <t>Total replica</t>
  </si>
  <si>
    <t>Total feeding success (%)</t>
  </si>
  <si>
    <t>bid_sd</t>
  </si>
  <si>
    <t>eur_m</t>
  </si>
  <si>
    <t>bid_m</t>
  </si>
  <si>
    <t>eur_sd</t>
  </si>
  <si>
    <t>ost_m</t>
  </si>
  <si>
    <t>ost_sd</t>
  </si>
  <si>
    <t>bid_gr</t>
  </si>
  <si>
    <t>eur_gr</t>
  </si>
  <si>
    <t>ost_gr</t>
  </si>
  <si>
    <t>bid</t>
  </si>
  <si>
    <t>eur</t>
  </si>
  <si>
    <t>ost</t>
  </si>
  <si>
    <t>day1</t>
  </si>
  <si>
    <t>day2</t>
  </si>
  <si>
    <t>day3</t>
  </si>
  <si>
    <t>mean</t>
  </si>
  <si>
    <t>sd</t>
  </si>
  <si>
    <t>biden</t>
  </si>
  <si>
    <t>euryops</t>
  </si>
  <si>
    <t>osteospermu</t>
  </si>
  <si>
    <t>sp</t>
  </si>
  <si>
    <t>sex</t>
  </si>
  <si>
    <t xml:space="preserve">sd </t>
  </si>
  <si>
    <t>n = 3 groups</t>
  </si>
  <si>
    <t>± sd 0.1</t>
  </si>
  <si>
    <t>± sd 0.15</t>
  </si>
  <si>
    <t>± sd 0.21</t>
  </si>
  <si>
    <t>± sd 0.13</t>
  </si>
  <si>
    <t>± sd 0.09</t>
  </si>
  <si>
    <t>± sd 0.32</t>
  </si>
  <si>
    <t>E</t>
  </si>
  <si>
    <t>IC(+)</t>
  </si>
  <si>
    <t>IC(-)</t>
  </si>
  <si>
    <t>error</t>
  </si>
  <si>
    <t>ic_p</t>
  </si>
  <si>
    <t>ic_m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</si>
</sst>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33CC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16" fontId="0" fillId="0" borderId="5" xfId="0" applyNumberFormat="1" applyBorder="1"/>
    <xf numFmtId="16" fontId="0" fillId="0" borderId="0" xfId="0" applyNumberFormat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Fill="1" applyBorder="1" applyAlignment="1">
      <alignment horizontal="center" vertical="center"/>
    </xf>
    <xf numFmtId="0" fontId="0" fillId="0" borderId="29" xfId="0" applyBorder="1"/>
    <xf numFmtId="0" fontId="0" fillId="0" borderId="28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Fill="1" applyBorder="1" applyAlignment="1">
      <alignment horizontal="center"/>
    </xf>
    <xf numFmtId="0" fontId="0" fillId="0" borderId="16" xfId="0" applyBorder="1"/>
    <xf numFmtId="0" fontId="0" fillId="0" borderId="21" xfId="0" applyBorder="1"/>
    <xf numFmtId="0" fontId="0" fillId="0" borderId="14" xfId="0" applyBorder="1"/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5" xfId="0" applyBorder="1"/>
    <xf numFmtId="20" fontId="0" fillId="0" borderId="5" xfId="0" applyNumberFormat="1" applyBorder="1"/>
    <xf numFmtId="20" fontId="0" fillId="0" borderId="0" xfId="0" applyNumberFormat="1" applyBorder="1" applyAlignment="1">
      <alignment horizontal="center" vertical="center"/>
    </xf>
    <xf numFmtId="20" fontId="0" fillId="0" borderId="21" xfId="0" applyNumberFormat="1" applyBorder="1" applyAlignment="1">
      <alignment horizontal="center" vertical="center"/>
    </xf>
    <xf numFmtId="20" fontId="0" fillId="0" borderId="22" xfId="0" applyNumberFormat="1" applyBorder="1" applyAlignment="1">
      <alignment horizontal="center" vertical="center"/>
    </xf>
    <xf numFmtId="0" fontId="2" fillId="0" borderId="0" xfId="0" applyFont="1"/>
    <xf numFmtId="0" fontId="0" fillId="0" borderId="30" xfId="0" applyFill="1" applyBorder="1" applyAlignment="1">
      <alignment horizontal="center" vertical="center"/>
    </xf>
    <xf numFmtId="20" fontId="0" fillId="0" borderId="36" xfId="0" applyNumberFormat="1" applyBorder="1" applyAlignment="1">
      <alignment horizontal="center" vertical="center"/>
    </xf>
    <xf numFmtId="20" fontId="0" fillId="0" borderId="37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20" fontId="0" fillId="0" borderId="39" xfId="0" applyNumberFormat="1" applyBorder="1" applyAlignment="1">
      <alignment horizontal="center" vertical="center"/>
    </xf>
    <xf numFmtId="20" fontId="0" fillId="0" borderId="31" xfId="0" applyNumberFormat="1" applyBorder="1" applyAlignment="1">
      <alignment horizontal="center" vertical="center"/>
    </xf>
    <xf numFmtId="164" fontId="0" fillId="0" borderId="25" xfId="0" applyNumberFormat="1" applyBorder="1"/>
    <xf numFmtId="0" fontId="3" fillId="0" borderId="7" xfId="0" applyFont="1" applyBorder="1" applyAlignment="1">
      <alignment horizontal="center" vertical="center"/>
    </xf>
    <xf numFmtId="0" fontId="4" fillId="0" borderId="7" xfId="0" applyFon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164" fontId="0" fillId="0" borderId="0" xfId="0" applyNumberFormat="1" applyBorder="1"/>
    <xf numFmtId="0" fontId="0" fillId="0" borderId="6" xfId="0" applyFill="1" applyBorder="1" applyAlignment="1">
      <alignment horizontal="center"/>
    </xf>
    <xf numFmtId="0" fontId="0" fillId="0" borderId="6" xfId="0" applyFill="1" applyBorder="1"/>
    <xf numFmtId="0" fontId="0" fillId="0" borderId="11" xfId="0" applyBorder="1"/>
    <xf numFmtId="0" fontId="0" fillId="0" borderId="40" xfId="0" applyFill="1" applyBorder="1"/>
    <xf numFmtId="0" fontId="0" fillId="2" borderId="6" xfId="0" applyFill="1" applyBorder="1"/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0" xfId="0" applyFill="1"/>
    <xf numFmtId="16" fontId="0" fillId="2" borderId="0" xfId="0" applyNumberFormat="1" applyFill="1"/>
    <xf numFmtId="0" fontId="0" fillId="0" borderId="0" xfId="0" applyFill="1" applyBorder="1"/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6" xfId="0" applyFill="1" applyBorder="1"/>
    <xf numFmtId="0" fontId="0" fillId="0" borderId="41" xfId="0" applyBorder="1"/>
    <xf numFmtId="0" fontId="0" fillId="0" borderId="38" xfId="0" applyBorder="1"/>
    <xf numFmtId="0" fontId="0" fillId="0" borderId="26" xfId="0" applyFill="1" applyBorder="1"/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right" vertical="center"/>
    </xf>
    <xf numFmtId="0" fontId="0" fillId="0" borderId="39" xfId="0" applyBorder="1"/>
    <xf numFmtId="0" fontId="0" fillId="0" borderId="27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2" borderId="8" xfId="0" applyFill="1" applyBorder="1"/>
    <xf numFmtId="0" fontId="0" fillId="0" borderId="42" xfId="0" applyFill="1" applyBorder="1"/>
    <xf numFmtId="0" fontId="0" fillId="0" borderId="28" xfId="0" applyFill="1" applyBorder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4" xfId="0" applyFill="1" applyBorder="1" applyAlignment="1">
      <alignment horizontal="center" vertical="center"/>
    </xf>
    <xf numFmtId="0" fontId="5" fillId="4" borderId="14" xfId="0" applyFont="1" applyFill="1" applyBorder="1"/>
    <xf numFmtId="0" fontId="5" fillId="4" borderId="6" xfId="0" applyFont="1" applyFill="1" applyBorder="1"/>
    <xf numFmtId="0" fontId="5" fillId="4" borderId="0" xfId="0" applyFont="1" applyFill="1"/>
    <xf numFmtId="0" fontId="0" fillId="5" borderId="6" xfId="0" applyFill="1" applyBorder="1"/>
    <xf numFmtId="0" fontId="0" fillId="5" borderId="0" xfId="0" applyFill="1"/>
    <xf numFmtId="0" fontId="0" fillId="5" borderId="6" xfId="0" applyFill="1" applyBorder="1" applyAlignment="1">
      <alignment horizontal="left"/>
    </xf>
    <xf numFmtId="0" fontId="0" fillId="5" borderId="8" xfId="0" applyFill="1" applyBorder="1"/>
    <xf numFmtId="0" fontId="5" fillId="4" borderId="3" xfId="0" applyFont="1" applyFill="1" applyBorder="1"/>
    <xf numFmtId="20" fontId="0" fillId="0" borderId="10" xfId="0" applyNumberFormat="1" applyBorder="1"/>
    <xf numFmtId="0" fontId="0" fillId="5" borderId="14" xfId="0" applyFill="1" applyBorder="1"/>
    <xf numFmtId="0" fontId="5" fillId="4" borderId="6" xfId="0" applyFont="1" applyFill="1" applyBorder="1" applyAlignment="1">
      <alignment horizontal="left"/>
    </xf>
    <xf numFmtId="0" fontId="0" fillId="5" borderId="3" xfId="0" applyFill="1" applyBorder="1"/>
    <xf numFmtId="16" fontId="0" fillId="0" borderId="1" xfId="0" applyNumberFormat="1" applyBorder="1"/>
    <xf numFmtId="0" fontId="0" fillId="0" borderId="1" xfId="0" applyFill="1" applyBorder="1"/>
    <xf numFmtId="0" fontId="7" fillId="0" borderId="1" xfId="0" applyFont="1" applyBorder="1"/>
    <xf numFmtId="0" fontId="7" fillId="0" borderId="2" xfId="0" applyFont="1" applyBorder="1"/>
    <xf numFmtId="16" fontId="0" fillId="0" borderId="2" xfId="0" applyNumberFormat="1" applyBorder="1"/>
    <xf numFmtId="0" fontId="0" fillId="0" borderId="22" xfId="0" applyBorder="1"/>
    <xf numFmtId="0" fontId="6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/>
    <xf numFmtId="0" fontId="0" fillId="6" borderId="1" xfId="0" applyFill="1" applyBorder="1"/>
    <xf numFmtId="10" fontId="0" fillId="0" borderId="1" xfId="0" applyNumberFormat="1" applyBorder="1"/>
    <xf numFmtId="0" fontId="0" fillId="0" borderId="0" xfId="0" applyFont="1"/>
    <xf numFmtId="16" fontId="0" fillId="0" borderId="7" xfId="0" applyNumberFormat="1" applyBorder="1"/>
    <xf numFmtId="0" fontId="0" fillId="6" borderId="9" xfId="0" applyFill="1" applyBorder="1"/>
    <xf numFmtId="10" fontId="0" fillId="0" borderId="9" xfId="0" applyNumberFormat="1" applyBorder="1"/>
    <xf numFmtId="0" fontId="0" fillId="0" borderId="28" xfId="0" applyFont="1" applyBorder="1"/>
    <xf numFmtId="0" fontId="0" fillId="0" borderId="30" xfId="0" applyFont="1" applyBorder="1"/>
    <xf numFmtId="0" fontId="0" fillId="6" borderId="4" xfId="0" applyFill="1" applyBorder="1" applyAlignment="1">
      <alignment horizontal="center" vertical="center"/>
    </xf>
    <xf numFmtId="0" fontId="0" fillId="0" borderId="9" xfId="0" applyNumberFormat="1" applyBorder="1"/>
    <xf numFmtId="0" fontId="0" fillId="0" borderId="0" xfId="0" applyNumberFormat="1"/>
    <xf numFmtId="0" fontId="0" fillId="0" borderId="0" xfId="0" applyFill="1"/>
    <xf numFmtId="0" fontId="6" fillId="0" borderId="0" xfId="0" applyFont="1" applyFill="1"/>
    <xf numFmtId="0" fontId="0" fillId="0" borderId="43" xfId="0" applyBorder="1"/>
    <xf numFmtId="0" fontId="0" fillId="6" borderId="2" xfId="0" applyFill="1" applyBorder="1" applyAlignment="1">
      <alignment horizontal="center" vertical="center"/>
    </xf>
    <xf numFmtId="0" fontId="0" fillId="6" borderId="0" xfId="0" applyFill="1" applyBorder="1"/>
    <xf numFmtId="0" fontId="0" fillId="6" borderId="43" xfId="0" applyFill="1" applyBorder="1"/>
    <xf numFmtId="0" fontId="0" fillId="6" borderId="0" xfId="0" applyFill="1" applyBorder="1" applyAlignment="1">
      <alignment horizontal="center" vertical="center"/>
    </xf>
    <xf numFmtId="16" fontId="0" fillId="0" borderId="0" xfId="0" applyNumberFormat="1" applyBorder="1"/>
    <xf numFmtId="0" fontId="0" fillId="0" borderId="8" xfId="0" applyFill="1" applyBorder="1"/>
    <xf numFmtId="16" fontId="0" fillId="0" borderId="29" xfId="0" applyNumberFormat="1" applyBorder="1"/>
    <xf numFmtId="16" fontId="0" fillId="0" borderId="10" xfId="0" applyNumberFormat="1" applyBorder="1"/>
    <xf numFmtId="0" fontId="0" fillId="0" borderId="3" xfId="0" applyFill="1" applyBorder="1"/>
    <xf numFmtId="0" fontId="0" fillId="6" borderId="21" xfId="0" applyFill="1" applyBorder="1" applyAlignment="1">
      <alignment horizontal="center" vertical="center"/>
    </xf>
    <xf numFmtId="0" fontId="0" fillId="0" borderId="19" xfId="0" applyNumberFormat="1" applyBorder="1"/>
    <xf numFmtId="0" fontId="0" fillId="0" borderId="1" xfId="0" applyNumberFormat="1" applyBorder="1"/>
    <xf numFmtId="2" fontId="0" fillId="0" borderId="0" xfId="0" applyNumberFormat="1"/>
    <xf numFmtId="0" fontId="8" fillId="0" borderId="0" xfId="0" applyFont="1"/>
    <xf numFmtId="2" fontId="0" fillId="0" borderId="0" xfId="0" applyNumberFormat="1" applyAlignment="1">
      <alignment horizontal="center" vertical="center"/>
    </xf>
    <xf numFmtId="0" fontId="0" fillId="0" borderId="0" xfId="0" applyNumberFormat="1" applyFill="1"/>
    <xf numFmtId="0" fontId="6" fillId="0" borderId="0" xfId="0" applyNumberFormat="1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01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Osteospermum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'1st Results'!$B$5:$F$5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xVal>
          <c:yVal>
            <c:numRef>
              <c:f>'1st Results'!$B$14:$F$14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A5-430A-A9DB-F0D91D511971}"/>
            </c:ext>
          </c:extLst>
        </c:ser>
        <c:ser>
          <c:idx val="1"/>
          <c:order val="1"/>
          <c:tx>
            <c:v>Euryops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'1st Results'!$B$16:$F$16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xVal>
          <c:yVal>
            <c:numRef>
              <c:f>'1st Results'!$B$25:$F$25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A5-430A-A9DB-F0D91D511971}"/>
            </c:ext>
          </c:extLst>
        </c:ser>
        <c:ser>
          <c:idx val="2"/>
          <c:order val="2"/>
          <c:tx>
            <c:v>Bidens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'1st Results'!$B$27:$F$27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xVal>
          <c:yVal>
            <c:numRef>
              <c:f>'1st Results'!$B$36:$F$36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A5-430A-A9DB-F0D91D511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111071"/>
        <c:axId val="638086031"/>
      </c:scatterChart>
      <c:valAx>
        <c:axId val="751111071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Time (minutes)</a:t>
                </a:r>
              </a:p>
              <a:p>
                <a:pPr>
                  <a:defRPr/>
                </a:pP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8086031"/>
        <c:crosses val="autoZero"/>
        <c:crossBetween val="midCat"/>
        <c:majorUnit val="15"/>
      </c:valAx>
      <c:valAx>
        <c:axId val="638086031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Feeding</a:t>
                </a:r>
                <a:r>
                  <a:rPr lang="fr-BE" baseline="0"/>
                  <a:t> success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11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Bidens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'2nd Results'!$B$9:$F$9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xVal>
          <c:yVal>
            <c:numRef>
              <c:f>'2nd Results'!$B$22:$F$22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02-4C74-8A9C-DAEBFD7F6BD8}"/>
            </c:ext>
          </c:extLst>
        </c:ser>
        <c:ser>
          <c:idx val="1"/>
          <c:order val="1"/>
          <c:tx>
            <c:v>Euryops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'2nd Results'!$B$9:$F$9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xVal>
          <c:yVal>
            <c:numRef>
              <c:f>'2nd Results'!$B$35:$F$35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02-4C74-8A9C-DAEBFD7F6BD8}"/>
            </c:ext>
          </c:extLst>
        </c:ser>
        <c:ser>
          <c:idx val="2"/>
          <c:order val="2"/>
          <c:tx>
            <c:v>Osteospermum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'2nd Results'!$B$9:$F$9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xVal>
          <c:yVal>
            <c:numRef>
              <c:f>'2nd Results'!$B$48:$F$48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02-4C74-8A9C-DAEBFD7F6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111071"/>
        <c:axId val="638086031"/>
      </c:scatterChart>
      <c:valAx>
        <c:axId val="751111071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Time (minutes)</a:t>
                </a:r>
              </a:p>
              <a:p>
                <a:pPr>
                  <a:defRPr/>
                </a:pP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8086031"/>
        <c:crosses val="autoZero"/>
        <c:crossBetween val="midCat"/>
        <c:majorUnit val="15"/>
      </c:valAx>
      <c:valAx>
        <c:axId val="638086031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Feeding</a:t>
                </a:r>
                <a:r>
                  <a:rPr lang="fr-BE" baseline="0"/>
                  <a:t> success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11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Bidens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'2nd Results'!$B$9:$F$9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xVal>
          <c:yVal>
            <c:numRef>
              <c:f>'3rd Results'!$B$22:$F$22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9</c:v>
                </c:pt>
                <c:pt idx="3">
                  <c:v>9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2-4899-84B6-037D5B4339BC}"/>
            </c:ext>
          </c:extLst>
        </c:ser>
        <c:ser>
          <c:idx val="1"/>
          <c:order val="1"/>
          <c:tx>
            <c:v>Euryops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'2nd Results'!$B$9:$F$9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xVal>
          <c:yVal>
            <c:numRef>
              <c:f>'3rd Results'!$B$36:$F$36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82-4899-84B6-037D5B4339BC}"/>
            </c:ext>
          </c:extLst>
        </c:ser>
        <c:ser>
          <c:idx val="2"/>
          <c:order val="2"/>
          <c:tx>
            <c:v>Osteospermum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'2nd Results'!$B$9:$F$9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xVal>
          <c:yVal>
            <c:numRef>
              <c:f>'3rd Results'!$B$50:$F$50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82-4899-84B6-037D5B433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111071"/>
        <c:axId val="638086031"/>
      </c:scatterChart>
      <c:valAx>
        <c:axId val="751111071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Time (minutes)</a:t>
                </a:r>
              </a:p>
              <a:p>
                <a:pPr>
                  <a:defRPr/>
                </a:pP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8086031"/>
        <c:crosses val="autoZero"/>
        <c:crossBetween val="midCat"/>
        <c:majorUnit val="15"/>
      </c:valAx>
      <c:valAx>
        <c:axId val="638086031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Feeding</a:t>
                </a:r>
                <a:r>
                  <a:rPr lang="fr-BE" baseline="0"/>
                  <a:t> success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11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'Females 1st Results'!$I$10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'Females 1st Results'!$H$11:$H$26</c:f>
              <c:strCache>
                <c:ptCount val="16"/>
                <c:pt idx="0">
                  <c:v>Bid_Con</c:v>
                </c:pt>
                <c:pt idx="1">
                  <c:v>Bid_Fung</c:v>
                </c:pt>
                <c:pt idx="2">
                  <c:v>Bid1_Ace2</c:v>
                </c:pt>
                <c:pt idx="3">
                  <c:v>Bid2_Ace2</c:v>
                </c:pt>
                <c:pt idx="4">
                  <c:v>Bid_Mix2</c:v>
                </c:pt>
                <c:pt idx="5">
                  <c:v>Bid_Mix3</c:v>
                </c:pt>
                <c:pt idx="6">
                  <c:v>Eur_Con</c:v>
                </c:pt>
                <c:pt idx="7">
                  <c:v>Eur_Fung</c:v>
                </c:pt>
                <c:pt idx="8">
                  <c:v>Eur_Mix3</c:v>
                </c:pt>
                <c:pt idx="9">
                  <c:v>Eur1_Mix4</c:v>
                </c:pt>
                <c:pt idx="10">
                  <c:v>Eur2_Mix4</c:v>
                </c:pt>
                <c:pt idx="11">
                  <c:v>Ost1_Ace3</c:v>
                </c:pt>
                <c:pt idx="12">
                  <c:v>Ost2_Ace3</c:v>
                </c:pt>
                <c:pt idx="13">
                  <c:v>Ost1_Ace4</c:v>
                </c:pt>
                <c:pt idx="14">
                  <c:v>Ost2_Ace4</c:v>
                </c:pt>
                <c:pt idx="15">
                  <c:v>Ost_Mix2</c:v>
                </c:pt>
              </c:strCache>
            </c:strRef>
          </c:cat>
          <c:val>
            <c:numRef>
              <c:f>'Females 1st Results'!$I$11:$I$26</c:f>
              <c:numCache>
                <c:formatCode>General</c:formatCode>
                <c:ptCount val="16"/>
                <c:pt idx="0">
                  <c:v>15</c:v>
                </c:pt>
                <c:pt idx="1">
                  <c:v>30</c:v>
                </c:pt>
                <c:pt idx="2">
                  <c:v>30</c:v>
                </c:pt>
                <c:pt idx="3">
                  <c:v>15</c:v>
                </c:pt>
                <c:pt idx="4">
                  <c:v>15</c:v>
                </c:pt>
                <c:pt idx="5">
                  <c:v>120</c:v>
                </c:pt>
                <c:pt idx="6">
                  <c:v>15</c:v>
                </c:pt>
                <c:pt idx="7">
                  <c:v>15</c:v>
                </c:pt>
                <c:pt idx="8">
                  <c:v>60</c:v>
                </c:pt>
                <c:pt idx="9">
                  <c:v>15</c:v>
                </c:pt>
                <c:pt idx="10">
                  <c:v>15</c:v>
                </c:pt>
                <c:pt idx="11">
                  <c:v>30</c:v>
                </c:pt>
                <c:pt idx="12">
                  <c:v>15</c:v>
                </c:pt>
                <c:pt idx="13">
                  <c:v>0</c:v>
                </c:pt>
                <c:pt idx="14">
                  <c:v>0</c:v>
                </c:pt>
                <c:pt idx="1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2-4096-9E4E-7B1DA32A1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16367"/>
        <c:axId val="120582943"/>
      </c:barChart>
      <c:catAx>
        <c:axId val="19721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582943"/>
        <c:crosses val="autoZero"/>
        <c:auto val="1"/>
        <c:lblAlgn val="ctr"/>
        <c:lblOffset val="100"/>
        <c:noMultiLvlLbl val="0"/>
      </c:catAx>
      <c:valAx>
        <c:axId val="120582943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216367"/>
        <c:crosses val="autoZero"/>
        <c:crossBetween val="between"/>
        <c:majorUnit val="30"/>
        <c:minorUnit val="1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Bidens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'2nd Results'!$B$9:$F$9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xVal>
          <c:yVal>
            <c:numRef>
              <c:f>'Females 1st Results'!$B$37:$F$37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0-4B78-8F66-E796EE0A91C4}"/>
            </c:ext>
          </c:extLst>
        </c:ser>
        <c:ser>
          <c:idx val="1"/>
          <c:order val="1"/>
          <c:tx>
            <c:v>Euryops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'2nd Results'!$B$9:$F$9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xVal>
          <c:yVal>
            <c:numRef>
              <c:f>'Females 1st Results'!$B$45:$F$45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C0-4B78-8F66-E796EE0A91C4}"/>
            </c:ext>
          </c:extLst>
        </c:ser>
        <c:ser>
          <c:idx val="2"/>
          <c:order val="2"/>
          <c:tx>
            <c:v>Osteospermum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'2nd Results'!$B$9:$F$9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xVal>
          <c:yVal>
            <c:numRef>
              <c:f>'Females 1st Results'!$B$53:$F$53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C0-4B78-8F66-E796EE0A9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111071"/>
        <c:axId val="638086031"/>
      </c:scatterChart>
      <c:valAx>
        <c:axId val="751111071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Time (minutes)</a:t>
                </a:r>
              </a:p>
              <a:p>
                <a:pPr>
                  <a:defRPr/>
                </a:pP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8086031"/>
        <c:crosses val="autoZero"/>
        <c:crossBetween val="midCat"/>
        <c:majorUnit val="15"/>
      </c:valAx>
      <c:valAx>
        <c:axId val="638086031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Feeding</a:t>
                </a:r>
                <a:r>
                  <a:rPr lang="fr-BE" baseline="0"/>
                  <a:t> success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11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'Females 2nd Results'!$I$10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'Females 2nd Results'!$H$11:$H$40</c:f>
              <c:strCache>
                <c:ptCount val="30"/>
                <c:pt idx="0">
                  <c:v>Cont1</c:v>
                </c:pt>
                <c:pt idx="1">
                  <c:v>Cont2</c:v>
                </c:pt>
                <c:pt idx="2">
                  <c:v>Cont3</c:v>
                </c:pt>
                <c:pt idx="3">
                  <c:v>Teb1</c:v>
                </c:pt>
                <c:pt idx="4">
                  <c:v>Teb2</c:v>
                </c:pt>
                <c:pt idx="5">
                  <c:v>Teb3</c:v>
                </c:pt>
                <c:pt idx="6">
                  <c:v>Ace2.1</c:v>
                </c:pt>
                <c:pt idx="7">
                  <c:v>Ace2.3</c:v>
                </c:pt>
                <c:pt idx="8">
                  <c:v>Ace3.1</c:v>
                </c:pt>
                <c:pt idx="9">
                  <c:v>Ace3.2</c:v>
                </c:pt>
                <c:pt idx="10">
                  <c:v>Ace3.3</c:v>
                </c:pt>
                <c:pt idx="11">
                  <c:v>Mix2.1</c:v>
                </c:pt>
                <c:pt idx="12">
                  <c:v>Mix2.2</c:v>
                </c:pt>
                <c:pt idx="13">
                  <c:v>Mix2.3</c:v>
                </c:pt>
                <c:pt idx="14">
                  <c:v>Mix2.4</c:v>
                </c:pt>
                <c:pt idx="15">
                  <c:v>Mix2.6</c:v>
                </c:pt>
                <c:pt idx="16">
                  <c:v>Mix3.1</c:v>
                </c:pt>
                <c:pt idx="17">
                  <c:v>Mix3.2</c:v>
                </c:pt>
                <c:pt idx="18">
                  <c:v>Mix3.3</c:v>
                </c:pt>
                <c:pt idx="19">
                  <c:v>Mix3.4</c:v>
                </c:pt>
                <c:pt idx="20">
                  <c:v>Mix3.5</c:v>
                </c:pt>
                <c:pt idx="21">
                  <c:v>Mix3.6</c:v>
                </c:pt>
                <c:pt idx="22">
                  <c:v>Mix4.1</c:v>
                </c:pt>
                <c:pt idx="23">
                  <c:v>Mix4.2</c:v>
                </c:pt>
                <c:pt idx="24">
                  <c:v>Mix4.3</c:v>
                </c:pt>
                <c:pt idx="25">
                  <c:v>Mix4.4</c:v>
                </c:pt>
                <c:pt idx="26">
                  <c:v>Mix4.5</c:v>
                </c:pt>
                <c:pt idx="27">
                  <c:v>Ace4.1</c:v>
                </c:pt>
                <c:pt idx="28">
                  <c:v>Ace4.2</c:v>
                </c:pt>
                <c:pt idx="29">
                  <c:v>Ace4.3</c:v>
                </c:pt>
              </c:strCache>
            </c:strRef>
          </c:cat>
          <c:val>
            <c:numRef>
              <c:f>'Females 2nd Results'!$I$11:$I$40</c:f>
              <c:numCache>
                <c:formatCode>General</c:formatCode>
                <c:ptCount val="3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60</c:v>
                </c:pt>
                <c:pt idx="6">
                  <c:v>30</c:v>
                </c:pt>
                <c:pt idx="7">
                  <c:v>15</c:v>
                </c:pt>
                <c:pt idx="8">
                  <c:v>15</c:v>
                </c:pt>
                <c:pt idx="9">
                  <c:v>0</c:v>
                </c:pt>
                <c:pt idx="10">
                  <c:v>120</c:v>
                </c:pt>
                <c:pt idx="11">
                  <c:v>15</c:v>
                </c:pt>
                <c:pt idx="12">
                  <c:v>15</c:v>
                </c:pt>
                <c:pt idx="13">
                  <c:v>30</c:v>
                </c:pt>
                <c:pt idx="14">
                  <c:v>15</c:v>
                </c:pt>
                <c:pt idx="15">
                  <c:v>15</c:v>
                </c:pt>
                <c:pt idx="16">
                  <c:v>120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60</c:v>
                </c:pt>
                <c:pt idx="25">
                  <c:v>60</c:v>
                </c:pt>
                <c:pt idx="26">
                  <c:v>15</c:v>
                </c:pt>
                <c:pt idx="27">
                  <c:v>60</c:v>
                </c:pt>
                <c:pt idx="28">
                  <c:v>15</c:v>
                </c:pt>
                <c:pt idx="2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0-413B-B1F0-5CC8089E8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6422623"/>
        <c:axId val="1689811327"/>
      </c:barChart>
      <c:catAx>
        <c:axId val="178642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9811327"/>
        <c:crosses val="autoZero"/>
        <c:auto val="1"/>
        <c:lblAlgn val="ctr"/>
        <c:lblOffset val="100"/>
        <c:noMultiLvlLbl val="0"/>
      </c:catAx>
      <c:valAx>
        <c:axId val="1689811327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6422623"/>
        <c:crosses val="autoZero"/>
        <c:crossBetween val="between"/>
        <c:majorUnit val="30"/>
        <c:min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Bidens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'2nd Results'!$B$9:$F$9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xVal>
          <c:yVal>
            <c:numRef>
              <c:f>'Females 2nd Results'!$B$60:$F$60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1F-497E-BE77-EC84895BB827}"/>
            </c:ext>
          </c:extLst>
        </c:ser>
        <c:ser>
          <c:idx val="1"/>
          <c:order val="1"/>
          <c:tx>
            <c:v>Euryops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'2nd Results'!$B$9:$F$9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xVal>
          <c:yVal>
            <c:numRef>
              <c:f>'Females 2nd Results'!$B$74:$F$74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1F-497E-BE77-EC84895BB827}"/>
            </c:ext>
          </c:extLst>
        </c:ser>
        <c:ser>
          <c:idx val="2"/>
          <c:order val="2"/>
          <c:tx>
            <c:v>Osteospermum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'2nd Results'!$B$9:$F$9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xVal>
          <c:yVal>
            <c:numRef>
              <c:f>'Females 2nd Results'!$B$87:$F$87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1F-497E-BE77-EC84895BB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111071"/>
        <c:axId val="638086031"/>
      </c:scatterChart>
      <c:valAx>
        <c:axId val="751111071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Time (minutes)</a:t>
                </a:r>
              </a:p>
              <a:p>
                <a:pPr>
                  <a:defRPr/>
                </a:pP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8086031"/>
        <c:crosses val="autoZero"/>
        <c:crossBetween val="midCat"/>
        <c:majorUnit val="15"/>
      </c:valAx>
      <c:valAx>
        <c:axId val="638086031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Feeding</a:t>
                </a:r>
                <a:r>
                  <a:rPr lang="fr-BE" baseline="0"/>
                  <a:t> success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11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'Females 3rd Results'!$I$10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'Females 3rd Results'!$H$11:$H$36</c:f>
              <c:strCache>
                <c:ptCount val="26"/>
                <c:pt idx="0">
                  <c:v>Cont1</c:v>
                </c:pt>
                <c:pt idx="1">
                  <c:v>Cont2</c:v>
                </c:pt>
                <c:pt idx="2">
                  <c:v>Cont3</c:v>
                </c:pt>
                <c:pt idx="3">
                  <c:v>Cont4</c:v>
                </c:pt>
                <c:pt idx="4">
                  <c:v>Cont5</c:v>
                </c:pt>
                <c:pt idx="5">
                  <c:v>Teb1</c:v>
                </c:pt>
                <c:pt idx="6">
                  <c:v>Teb2</c:v>
                </c:pt>
                <c:pt idx="7">
                  <c:v>Teb3</c:v>
                </c:pt>
                <c:pt idx="8">
                  <c:v>Teb4</c:v>
                </c:pt>
                <c:pt idx="9">
                  <c:v>Teb5</c:v>
                </c:pt>
                <c:pt idx="10">
                  <c:v>Ace2.1</c:v>
                </c:pt>
                <c:pt idx="11">
                  <c:v>Ace2.2</c:v>
                </c:pt>
                <c:pt idx="12">
                  <c:v>Ace2.3</c:v>
                </c:pt>
                <c:pt idx="13">
                  <c:v>Ace3.1</c:v>
                </c:pt>
                <c:pt idx="14">
                  <c:v>Ace3.2</c:v>
                </c:pt>
                <c:pt idx="15">
                  <c:v>Ace3.3</c:v>
                </c:pt>
                <c:pt idx="16">
                  <c:v>Ace4.2</c:v>
                </c:pt>
                <c:pt idx="17">
                  <c:v>Mix2.1</c:v>
                </c:pt>
                <c:pt idx="18">
                  <c:v>Mix2.2</c:v>
                </c:pt>
                <c:pt idx="19">
                  <c:v>Mix3.1</c:v>
                </c:pt>
                <c:pt idx="20">
                  <c:v>Mix3.2</c:v>
                </c:pt>
                <c:pt idx="21">
                  <c:v>Mix3.3</c:v>
                </c:pt>
                <c:pt idx="22">
                  <c:v>Mix4.1</c:v>
                </c:pt>
                <c:pt idx="23">
                  <c:v>Mix4.2</c:v>
                </c:pt>
                <c:pt idx="24">
                  <c:v>Mix4.3</c:v>
                </c:pt>
                <c:pt idx="25">
                  <c:v>Mix4.4</c:v>
                </c:pt>
              </c:strCache>
            </c:strRef>
          </c:cat>
          <c:val>
            <c:numRef>
              <c:f>'Females 3rd Results'!$I$11:$I$36</c:f>
              <c:numCache>
                <c:formatCode>General</c:formatCode>
                <c:ptCount val="26"/>
                <c:pt idx="0">
                  <c:v>15</c:v>
                </c:pt>
                <c:pt idx="1">
                  <c:v>0</c:v>
                </c:pt>
                <c:pt idx="2">
                  <c:v>15</c:v>
                </c:pt>
                <c:pt idx="3">
                  <c:v>30</c:v>
                </c:pt>
                <c:pt idx="4">
                  <c:v>30</c:v>
                </c:pt>
                <c:pt idx="5">
                  <c:v>60</c:v>
                </c:pt>
                <c:pt idx="6">
                  <c:v>60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0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30</c:v>
                </c:pt>
                <c:pt idx="19">
                  <c:v>15</c:v>
                </c:pt>
                <c:pt idx="20">
                  <c:v>15</c:v>
                </c:pt>
                <c:pt idx="21">
                  <c:v>30</c:v>
                </c:pt>
                <c:pt idx="22">
                  <c:v>15</c:v>
                </c:pt>
                <c:pt idx="23">
                  <c:v>0</c:v>
                </c:pt>
                <c:pt idx="24">
                  <c:v>15</c:v>
                </c:pt>
                <c:pt idx="2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7-4470-8D07-86E5DF4F6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464591"/>
        <c:axId val="2076614175"/>
      </c:barChart>
      <c:catAx>
        <c:axId val="24146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614175"/>
        <c:crosses val="autoZero"/>
        <c:auto val="1"/>
        <c:lblAlgn val="ctr"/>
        <c:lblOffset val="100"/>
        <c:noMultiLvlLbl val="0"/>
      </c:catAx>
      <c:valAx>
        <c:axId val="207661417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1464591"/>
        <c:crosses val="autoZero"/>
        <c:crossBetween val="between"/>
        <c:majorUnit val="30"/>
        <c:min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Bidens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'2nd Results'!$B$9:$F$9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xVal>
          <c:yVal>
            <c:numRef>
              <c:f>'Females 3rd Results'!$B$51:$F$51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8-432B-BA26-A4A1CB59C00E}"/>
            </c:ext>
          </c:extLst>
        </c:ser>
        <c:ser>
          <c:idx val="1"/>
          <c:order val="1"/>
          <c:tx>
            <c:v>Euryops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'2nd Results'!$B$9:$F$9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xVal>
          <c:yVal>
            <c:numRef>
              <c:f>'Females 3rd Results'!$B$65:$F$65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18-432B-BA26-A4A1CB59C00E}"/>
            </c:ext>
          </c:extLst>
        </c:ser>
        <c:ser>
          <c:idx val="2"/>
          <c:order val="2"/>
          <c:tx>
            <c:v>Osteospermum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'2nd Results'!$B$9:$F$9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xVal>
          <c:yVal>
            <c:numRef>
              <c:f>'Females 3rd Results'!$B$78:$F$78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18-432B-BA26-A4A1CB59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111071"/>
        <c:axId val="638086031"/>
      </c:scatterChart>
      <c:valAx>
        <c:axId val="751111071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Time (minutes)</a:t>
                </a:r>
              </a:p>
              <a:p>
                <a:pPr>
                  <a:defRPr/>
                </a:pP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8086031"/>
        <c:crosses val="autoZero"/>
        <c:crossBetween val="midCat"/>
        <c:majorUnit val="15"/>
      </c:valAx>
      <c:valAx>
        <c:axId val="638086031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Feeding</a:t>
                </a:r>
                <a:r>
                  <a:rPr lang="fr-BE" baseline="0"/>
                  <a:t> success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11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449580</xdr:colOff>
      <xdr:row>8</xdr:row>
      <xdr:rowOff>148590</xdr:rowOff>
    </xdr:from>
    <xdr:to>
      <xdr:col>17</xdr:col>
      <xdr:colOff>480060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FA412A-850A-4EEA-AF0C-AF99EE413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8</xdr:row>
      <xdr:rowOff>167640</xdr:rowOff>
    </xdr:from>
    <xdr:to>
      <xdr:col>16</xdr:col>
      <xdr:colOff>274320</xdr:colOff>
      <xdr:row>23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24A370-32C5-4D06-99C7-76D6C1724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7</xdr:row>
      <xdr:rowOff>38100</xdr:rowOff>
    </xdr:from>
    <xdr:to>
      <xdr:col>17</xdr:col>
      <xdr:colOff>533400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E9E331-AC20-4B07-BFAD-5046CB43A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11</xdr:row>
      <xdr:rowOff>45720</xdr:rowOff>
    </xdr:from>
    <xdr:to>
      <xdr:col>16</xdr:col>
      <xdr:colOff>601980</xdr:colOff>
      <xdr:row>25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8FFB9A-D342-43D5-8F93-6132B7619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17</xdr:col>
      <xdr:colOff>342900</xdr:colOff>
      <xdr:row>43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178646-0ED5-4FD9-B7D0-56D4ABCB6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9</xdr:row>
      <xdr:rowOff>26670</xdr:rowOff>
    </xdr:from>
    <xdr:to>
      <xdr:col>20</xdr:col>
      <xdr:colOff>83820</xdr:colOff>
      <xdr:row>24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93187E-87DF-4E32-B5DD-0EC45C0C2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47</xdr:row>
      <xdr:rowOff>0</xdr:rowOff>
    </xdr:from>
    <xdr:to>
      <xdr:col>18</xdr:col>
      <xdr:colOff>68580</xdr:colOff>
      <xdr:row>61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E4BBCD-6230-48CC-AA23-3984E6439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9</xdr:row>
      <xdr:rowOff>19050</xdr:rowOff>
    </xdr:from>
    <xdr:to>
      <xdr:col>17</xdr:col>
      <xdr:colOff>571500</xdr:colOff>
      <xdr:row>24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38AF93-ECBE-4CFA-9661-1000B26FB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281940</xdr:colOff>
      <xdr:row>40</xdr:row>
      <xdr:rowOff>175260</xdr:rowOff>
    </xdr:from>
    <xdr:to>
      <xdr:col>18</xdr:col>
      <xdr:colOff>350520</xdr:colOff>
      <xdr:row>55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D91557-D3F3-4728-8BA8-9EC293C0F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8EA49-8D75-450C-9DC1-8C27D09CAE73}">
  <dimension ref="A1:J44"/>
  <sheetViews>
    <sheetView workbookViewId="0">
      <selection activeCell="J26" sqref="J26"/>
    </sheetView>
  </sheetViews>
  <sheetFormatPr defaultRowHeight="14.4" x14ac:dyDescent="0.3"/>
  <cols>
    <col min="1" max="1" width="16.109375" customWidth="1"/>
    <col min="2" max="2" width="9.88671875" customWidth="1"/>
    <col min="3" max="6" width="10.109375" customWidth="1"/>
    <col min="7" max="7" width="13.33203125" customWidth="1"/>
    <col min="9" max="9" width="13.21875" customWidth="1"/>
    <col min="10" max="10" width="14" customWidth="1"/>
  </cols>
  <sheetData>
    <row r="1" spans="1:10" ht="15" thickBot="1" x14ac:dyDescent="0.35">
      <c r="A1" s="8">
        <v>44275</v>
      </c>
      <c r="B1" s="8"/>
      <c r="C1" t="s">
        <v>8</v>
      </c>
      <c r="D1" t="s">
        <v>9</v>
      </c>
      <c r="E1" t="s">
        <v>10</v>
      </c>
    </row>
    <row r="2" spans="1:10" ht="15" thickBot="1" x14ac:dyDescent="0.35">
      <c r="A2" t="s">
        <v>35</v>
      </c>
      <c r="D2" t="s">
        <v>3</v>
      </c>
      <c r="I2" s="32"/>
      <c r="J2" s="33" t="s">
        <v>43</v>
      </c>
    </row>
    <row r="3" spans="1:10" x14ac:dyDescent="0.3">
      <c r="C3" s="12" t="s">
        <v>37</v>
      </c>
      <c r="D3" s="12" t="s">
        <v>38</v>
      </c>
      <c r="E3" s="12" t="s">
        <v>39</v>
      </c>
      <c r="F3" s="13" t="s">
        <v>40</v>
      </c>
      <c r="I3" s="34" t="s">
        <v>0</v>
      </c>
      <c r="J3" s="35" t="str">
        <f>_xlfn.CONCAT(G14,"%")</f>
        <v>37.5%</v>
      </c>
    </row>
    <row r="4" spans="1:10" ht="15" thickBot="1" x14ac:dyDescent="0.35">
      <c r="H4" s="21"/>
      <c r="I4" s="36" t="s">
        <v>1</v>
      </c>
      <c r="J4" s="35" t="str">
        <f>_xlfn.CONCAT(G25,"%")</f>
        <v>100%</v>
      </c>
    </row>
    <row r="5" spans="1:10" ht="15" thickBot="1" x14ac:dyDescent="0.35">
      <c r="A5" s="9" t="s">
        <v>36</v>
      </c>
      <c r="B5" s="14">
        <v>0</v>
      </c>
      <c r="C5" s="14">
        <v>15</v>
      </c>
      <c r="D5" s="14">
        <v>30</v>
      </c>
      <c r="E5" s="14">
        <v>60</v>
      </c>
      <c r="F5" s="15">
        <v>120</v>
      </c>
      <c r="G5" s="29" t="s">
        <v>43</v>
      </c>
      <c r="I5" s="37" t="s">
        <v>2</v>
      </c>
      <c r="J5" s="38" t="str">
        <f>_xlfn.CONCAT(G36,"%")</f>
        <v>75%</v>
      </c>
    </row>
    <row r="6" spans="1:10" x14ac:dyDescent="0.3">
      <c r="A6" s="10" t="s">
        <v>11</v>
      </c>
      <c r="B6" s="16">
        <v>0</v>
      </c>
      <c r="C6" s="16">
        <v>0</v>
      </c>
      <c r="D6" s="16">
        <v>0</v>
      </c>
      <c r="E6" s="16">
        <v>0</v>
      </c>
      <c r="F6" s="17">
        <v>0</v>
      </c>
      <c r="G6" s="30"/>
    </row>
    <row r="7" spans="1:10" x14ac:dyDescent="0.3">
      <c r="A7" s="10" t="s">
        <v>12</v>
      </c>
      <c r="B7" s="16">
        <v>0</v>
      </c>
      <c r="C7" s="16">
        <v>0</v>
      </c>
      <c r="D7" s="16">
        <v>0</v>
      </c>
      <c r="E7" s="16">
        <v>0</v>
      </c>
      <c r="F7" s="17">
        <v>0</v>
      </c>
      <c r="G7" s="30"/>
    </row>
    <row r="8" spans="1:10" x14ac:dyDescent="0.3">
      <c r="A8" s="10" t="s">
        <v>13</v>
      </c>
      <c r="B8" s="16">
        <v>0</v>
      </c>
      <c r="C8" s="16">
        <v>0</v>
      </c>
      <c r="D8" s="16">
        <v>0</v>
      </c>
      <c r="E8" s="16">
        <v>0</v>
      </c>
      <c r="F8" s="17">
        <v>0</v>
      </c>
      <c r="G8" s="30"/>
    </row>
    <row r="9" spans="1:10" x14ac:dyDescent="0.3">
      <c r="A9" s="10" t="s">
        <v>14</v>
      </c>
      <c r="B9" s="16">
        <v>0</v>
      </c>
      <c r="C9" s="16">
        <v>1</v>
      </c>
      <c r="D9" s="16"/>
      <c r="E9" s="16"/>
      <c r="F9" s="17"/>
      <c r="G9" s="30"/>
    </row>
    <row r="10" spans="1:10" x14ac:dyDescent="0.3">
      <c r="A10" s="10" t="s">
        <v>15</v>
      </c>
      <c r="B10" s="16">
        <v>0</v>
      </c>
      <c r="C10" s="16">
        <v>1</v>
      </c>
      <c r="D10" s="16"/>
      <c r="E10" s="16"/>
      <c r="F10" s="17"/>
      <c r="G10" s="30"/>
    </row>
    <row r="11" spans="1:10" x14ac:dyDescent="0.3">
      <c r="A11" s="10" t="s">
        <v>16</v>
      </c>
      <c r="B11" s="16">
        <v>0</v>
      </c>
      <c r="C11" s="16">
        <v>0</v>
      </c>
      <c r="D11" s="16">
        <v>0</v>
      </c>
      <c r="E11" s="16">
        <v>0</v>
      </c>
      <c r="F11" s="17">
        <v>0</v>
      </c>
      <c r="G11" s="30"/>
    </row>
    <row r="12" spans="1:10" x14ac:dyDescent="0.3">
      <c r="A12" s="10" t="s">
        <v>17</v>
      </c>
      <c r="B12" s="16">
        <v>0</v>
      </c>
      <c r="C12" s="16">
        <v>0</v>
      </c>
      <c r="D12" s="16">
        <v>0</v>
      </c>
      <c r="E12" s="16">
        <v>0</v>
      </c>
      <c r="F12" s="17">
        <v>0</v>
      </c>
      <c r="G12" s="30"/>
    </row>
    <row r="13" spans="1:10" ht="15" thickBot="1" x14ac:dyDescent="0.35">
      <c r="A13" s="24" t="s">
        <v>18</v>
      </c>
      <c r="B13" s="25">
        <v>0</v>
      </c>
      <c r="C13" s="25">
        <v>0</v>
      </c>
      <c r="D13" s="25">
        <v>0</v>
      </c>
      <c r="E13" s="25">
        <v>1</v>
      </c>
      <c r="F13" s="26"/>
      <c r="G13" s="30"/>
    </row>
    <row r="14" spans="1:10" ht="15" thickBot="1" x14ac:dyDescent="0.35">
      <c r="A14" s="22" t="s">
        <v>42</v>
      </c>
      <c r="B14" s="27">
        <v>0</v>
      </c>
      <c r="C14" s="27">
        <f>SUM(C6:C13)</f>
        <v>2</v>
      </c>
      <c r="D14" s="27">
        <f>C14+(SUM(D6:D13))</f>
        <v>2</v>
      </c>
      <c r="E14" s="27">
        <f>D14+(SUM(E6:E13))</f>
        <v>3</v>
      </c>
      <c r="F14" s="28">
        <f>E14+(SUM(F6:F13))</f>
        <v>3</v>
      </c>
      <c r="G14" s="31">
        <f>F14/8*100</f>
        <v>37.5</v>
      </c>
    </row>
    <row r="15" spans="1:10" ht="15" thickBot="1" x14ac:dyDescent="0.35">
      <c r="B15" s="20"/>
      <c r="C15" s="20"/>
      <c r="D15" s="20"/>
      <c r="E15" s="20"/>
      <c r="F15" s="20"/>
    </row>
    <row r="16" spans="1:10" x14ac:dyDescent="0.3">
      <c r="A16" s="9" t="s">
        <v>36</v>
      </c>
      <c r="B16" s="14">
        <v>0</v>
      </c>
      <c r="C16" s="14">
        <v>15</v>
      </c>
      <c r="D16" s="14">
        <v>30</v>
      </c>
      <c r="E16" s="14">
        <v>60</v>
      </c>
      <c r="F16" s="15">
        <v>120</v>
      </c>
      <c r="G16" s="29"/>
    </row>
    <row r="17" spans="1:7" x14ac:dyDescent="0.3">
      <c r="A17" s="10" t="s">
        <v>19</v>
      </c>
      <c r="B17" s="16">
        <v>0</v>
      </c>
      <c r="C17" s="16">
        <v>0</v>
      </c>
      <c r="D17" s="16">
        <v>1</v>
      </c>
      <c r="E17" s="16"/>
      <c r="F17" s="17"/>
      <c r="G17" s="30"/>
    </row>
    <row r="18" spans="1:7" x14ac:dyDescent="0.3">
      <c r="A18" s="10" t="s">
        <v>20</v>
      </c>
      <c r="B18" s="16">
        <v>0</v>
      </c>
      <c r="C18" s="16">
        <v>1</v>
      </c>
      <c r="D18" s="16"/>
      <c r="E18" s="16"/>
      <c r="F18" s="17"/>
      <c r="G18" s="30"/>
    </row>
    <row r="19" spans="1:7" x14ac:dyDescent="0.3">
      <c r="A19" s="10" t="s">
        <v>21</v>
      </c>
      <c r="B19" s="16">
        <v>0</v>
      </c>
      <c r="C19" s="16">
        <v>1</v>
      </c>
      <c r="D19" s="16"/>
      <c r="E19" s="16"/>
      <c r="F19" s="17"/>
      <c r="G19" s="30"/>
    </row>
    <row r="20" spans="1:7" x14ac:dyDescent="0.3">
      <c r="A20" s="10" t="s">
        <v>22</v>
      </c>
      <c r="B20" s="16">
        <v>0</v>
      </c>
      <c r="C20" s="16">
        <v>0</v>
      </c>
      <c r="D20" s="16">
        <v>1</v>
      </c>
      <c r="E20" s="16"/>
      <c r="F20" s="17"/>
      <c r="G20" s="30"/>
    </row>
    <row r="21" spans="1:7" x14ac:dyDescent="0.3">
      <c r="A21" s="10" t="s">
        <v>23</v>
      </c>
      <c r="B21" s="16">
        <v>0</v>
      </c>
      <c r="C21" s="16">
        <v>1</v>
      </c>
      <c r="D21" s="16"/>
      <c r="E21" s="16"/>
      <c r="F21" s="17"/>
      <c r="G21" s="30"/>
    </row>
    <row r="22" spans="1:7" x14ac:dyDescent="0.3">
      <c r="A22" s="10" t="s">
        <v>24</v>
      </c>
      <c r="B22" s="16">
        <v>0</v>
      </c>
      <c r="C22" s="16">
        <v>1</v>
      </c>
      <c r="D22" s="16"/>
      <c r="E22" s="16"/>
      <c r="F22" s="17"/>
      <c r="G22" s="30"/>
    </row>
    <row r="23" spans="1:7" x14ac:dyDescent="0.3">
      <c r="A23" s="10" t="s">
        <v>25</v>
      </c>
      <c r="B23" s="16">
        <v>0</v>
      </c>
      <c r="C23" s="16">
        <v>1</v>
      </c>
      <c r="D23" s="16"/>
      <c r="E23" s="16"/>
      <c r="F23" s="17"/>
      <c r="G23" s="30"/>
    </row>
    <row r="24" spans="1:7" ht="15" thickBot="1" x14ac:dyDescent="0.35">
      <c r="A24" s="24" t="s">
        <v>26</v>
      </c>
      <c r="B24" s="25">
        <v>0</v>
      </c>
      <c r="C24" s="25">
        <v>1</v>
      </c>
      <c r="D24" s="25"/>
      <c r="E24" s="25"/>
      <c r="F24" s="26"/>
      <c r="G24" s="30"/>
    </row>
    <row r="25" spans="1:7" ht="15" thickBot="1" x14ac:dyDescent="0.35">
      <c r="A25" s="22" t="s">
        <v>42</v>
      </c>
      <c r="B25" s="27">
        <v>0</v>
      </c>
      <c r="C25" s="27">
        <f>SUM(C17:C24)</f>
        <v>6</v>
      </c>
      <c r="D25" s="27">
        <f>SUM(D17:D24)+C25</f>
        <v>8</v>
      </c>
      <c r="E25" s="27">
        <f t="shared" ref="E25:F25" si="0">SUM(E17:E24)+D25</f>
        <v>8</v>
      </c>
      <c r="F25" s="28">
        <f t="shared" si="0"/>
        <v>8</v>
      </c>
      <c r="G25" s="31">
        <f>F25/8*100</f>
        <v>100</v>
      </c>
    </row>
    <row r="26" spans="1:7" ht="15" thickBot="1" x14ac:dyDescent="0.35">
      <c r="B26" s="20"/>
      <c r="C26" s="20"/>
      <c r="D26" s="20"/>
      <c r="E26" s="20"/>
      <c r="F26" s="20"/>
    </row>
    <row r="27" spans="1:7" x14ac:dyDescent="0.3">
      <c r="A27" s="9" t="s">
        <v>36</v>
      </c>
      <c r="B27" s="14">
        <v>0</v>
      </c>
      <c r="C27" s="14">
        <v>15</v>
      </c>
      <c r="D27" s="14">
        <v>30</v>
      </c>
      <c r="E27" s="14">
        <v>60</v>
      </c>
      <c r="F27" s="15">
        <v>120</v>
      </c>
      <c r="G27" s="29"/>
    </row>
    <row r="28" spans="1:7" x14ac:dyDescent="0.3">
      <c r="A28" s="10" t="s">
        <v>27</v>
      </c>
      <c r="B28" s="16"/>
      <c r="C28" s="16">
        <v>0</v>
      </c>
      <c r="D28" s="16">
        <v>0</v>
      </c>
      <c r="E28" s="16">
        <v>1</v>
      </c>
      <c r="F28" s="17"/>
      <c r="G28" s="30"/>
    </row>
    <row r="29" spans="1:7" x14ac:dyDescent="0.3">
      <c r="A29" s="10" t="s">
        <v>28</v>
      </c>
      <c r="B29" s="16"/>
      <c r="C29" s="16">
        <v>1</v>
      </c>
      <c r="D29" s="16"/>
      <c r="E29" s="16"/>
      <c r="F29" s="17"/>
      <c r="G29" s="30"/>
    </row>
    <row r="30" spans="1:7" x14ac:dyDescent="0.3">
      <c r="A30" s="10" t="s">
        <v>29</v>
      </c>
      <c r="B30" s="16"/>
      <c r="C30" s="16">
        <v>1</v>
      </c>
      <c r="D30" s="16"/>
      <c r="E30" s="16"/>
      <c r="F30" s="17"/>
      <c r="G30" s="30"/>
    </row>
    <row r="31" spans="1:7" x14ac:dyDescent="0.3">
      <c r="A31" s="10" t="s">
        <v>30</v>
      </c>
      <c r="B31" s="16"/>
      <c r="C31" s="16">
        <v>1</v>
      </c>
      <c r="D31" s="16"/>
      <c r="E31" s="16"/>
      <c r="F31" s="17"/>
      <c r="G31" s="30"/>
    </row>
    <row r="32" spans="1:7" x14ac:dyDescent="0.3">
      <c r="A32" s="10" t="s">
        <v>31</v>
      </c>
      <c r="B32" s="16"/>
      <c r="C32" s="16">
        <v>0</v>
      </c>
      <c r="D32" s="16">
        <v>0</v>
      </c>
      <c r="E32" s="16">
        <v>0</v>
      </c>
      <c r="F32" s="17">
        <v>1</v>
      </c>
      <c r="G32" s="30"/>
    </row>
    <row r="33" spans="1:7" x14ac:dyDescent="0.3">
      <c r="A33" s="10" t="s">
        <v>32</v>
      </c>
      <c r="B33" s="16"/>
      <c r="C33" s="16">
        <v>0</v>
      </c>
      <c r="D33" s="16">
        <v>0</v>
      </c>
      <c r="E33" s="16">
        <v>0</v>
      </c>
      <c r="F33" s="17">
        <v>0</v>
      </c>
      <c r="G33" s="30"/>
    </row>
    <row r="34" spans="1:7" x14ac:dyDescent="0.3">
      <c r="A34" s="10" t="s">
        <v>33</v>
      </c>
      <c r="B34" s="16"/>
      <c r="C34" s="16">
        <v>1</v>
      </c>
      <c r="D34" s="16"/>
      <c r="E34" s="16"/>
      <c r="F34" s="17"/>
      <c r="G34" s="30"/>
    </row>
    <row r="35" spans="1:7" ht="15" thickBot="1" x14ac:dyDescent="0.35">
      <c r="A35" s="24" t="s">
        <v>34</v>
      </c>
      <c r="B35" s="25"/>
      <c r="C35" s="25">
        <v>0</v>
      </c>
      <c r="D35" s="25">
        <v>0</v>
      </c>
      <c r="E35" s="25">
        <v>0</v>
      </c>
      <c r="F35" s="26">
        <v>0</v>
      </c>
      <c r="G35" s="30"/>
    </row>
    <row r="36" spans="1:7" ht="15" thickBot="1" x14ac:dyDescent="0.35">
      <c r="A36" s="22" t="s">
        <v>42</v>
      </c>
      <c r="B36" s="27">
        <v>0</v>
      </c>
      <c r="C36" s="27">
        <f>SUM(C28:C35)</f>
        <v>4</v>
      </c>
      <c r="D36" s="27">
        <f>SUM(D28:D35)+C36</f>
        <v>4</v>
      </c>
      <c r="E36" s="27">
        <f t="shared" ref="E36:F36" si="1">SUM(E28:E35)+D36</f>
        <v>5</v>
      </c>
      <c r="F36" s="28">
        <f t="shared" si="1"/>
        <v>6</v>
      </c>
      <c r="G36" s="31">
        <f>F36/8*100</f>
        <v>75</v>
      </c>
    </row>
    <row r="44" spans="1:7" ht="15" thickBot="1" x14ac:dyDescent="0.35">
      <c r="A44" s="11" t="s">
        <v>41</v>
      </c>
      <c r="B44" s="23"/>
      <c r="C44" s="18">
        <v>0</v>
      </c>
      <c r="D44" s="18">
        <v>0</v>
      </c>
      <c r="E44" s="18">
        <v>0</v>
      </c>
      <c r="F44" s="19">
        <v>0</v>
      </c>
    </row>
  </sheetData>
  <phoneticPr fontId="1" type="noConversion"/>
  <conditionalFormatting sqref="C6:F13 C17:F24 C28:F35 C44:F44">
    <cfRule type="containsBlanks" dxfId="100" priority="1">
      <formula>LEN(TRIM(C6))=0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F36F6-ED08-4216-8C99-3FD2A6E184BE}">
  <dimension ref="A1:L14"/>
  <sheetViews>
    <sheetView tabSelected="1" workbookViewId="0">
      <selection activeCell="G2" sqref="G2"/>
    </sheetView>
  </sheetViews>
  <sheetFormatPr defaultRowHeight="14.4" x14ac:dyDescent="0.3"/>
  <sheetData>
    <row r="1" spans="1:12" x14ac:dyDescent="0.3">
      <c r="A1" t="s">
        <v>183</v>
      </c>
      <c r="B1" t="s">
        <v>182</v>
      </c>
      <c r="C1" t="s">
        <v>177</v>
      </c>
      <c r="D1" t="s">
        <v>178</v>
      </c>
      <c r="E1" t="s">
        <v>195</v>
      </c>
      <c r="F1" t="s">
        <v>196</v>
      </c>
      <c r="G1" t="s">
        <v>197</v>
      </c>
    </row>
    <row r="2" spans="1:12" x14ac:dyDescent="0.3">
      <c r="A2" t="s">
        <v>153</v>
      </c>
      <c r="B2" t="s">
        <v>2</v>
      </c>
      <c r="C2" s="132">
        <v>0.94444444444444453</v>
      </c>
      <c r="D2" s="132">
        <v>9.6225044864937603E-2</v>
      </c>
      <c r="E2">
        <v>5.5555555555555546E-2</v>
      </c>
      <c r="F2">
        <v>1.0533333333333335</v>
      </c>
      <c r="G2">
        <v>0.83555555555555561</v>
      </c>
    </row>
    <row r="3" spans="1:12" x14ac:dyDescent="0.3">
      <c r="A3" t="s">
        <v>153</v>
      </c>
      <c r="B3" t="s">
        <v>1</v>
      </c>
      <c r="C3" s="132">
        <v>0.86666666666666659</v>
      </c>
      <c r="D3" s="132">
        <v>0.15275252316519569</v>
      </c>
      <c r="E3">
        <v>8.8191710368820286E-2</v>
      </c>
      <c r="F3">
        <v>1.0395224189895544</v>
      </c>
      <c r="G3">
        <v>0.69381091434377884</v>
      </c>
    </row>
    <row r="4" spans="1:12" x14ac:dyDescent="0.3">
      <c r="A4" t="s">
        <v>153</v>
      </c>
      <c r="B4" t="s">
        <v>0</v>
      </c>
      <c r="C4" s="132">
        <v>0.82962962962962961</v>
      </c>
      <c r="D4" s="132">
        <v>0.20647940540394591</v>
      </c>
      <c r="E4">
        <v>0.11921094029208204</v>
      </c>
      <c r="F4">
        <v>1.0632830726021103</v>
      </c>
      <c r="G4">
        <v>0.5959761866571488</v>
      </c>
    </row>
    <row r="5" spans="1:12" x14ac:dyDescent="0.3">
      <c r="A5" t="s">
        <v>152</v>
      </c>
      <c r="B5" t="s">
        <v>2</v>
      </c>
      <c r="C5" s="151">
        <v>0.8833333333333333</v>
      </c>
      <c r="D5" s="132">
        <v>0.1258305739211793</v>
      </c>
      <c r="E5">
        <v>7.2648315725677981E-2</v>
      </c>
      <c r="F5">
        <v>1.0257240321556622</v>
      </c>
      <c r="G5">
        <v>0.74094263451100439</v>
      </c>
    </row>
    <row r="6" spans="1:12" x14ac:dyDescent="0.3">
      <c r="A6" t="s">
        <v>152</v>
      </c>
      <c r="B6" t="s">
        <v>1</v>
      </c>
      <c r="C6" s="151">
        <v>0.90606060606060612</v>
      </c>
      <c r="D6" s="132">
        <v>9.1060480007980102E-2</v>
      </c>
      <c r="E6">
        <v>5.2573792645143849E-2</v>
      </c>
      <c r="F6">
        <v>1.0091052396450881</v>
      </c>
      <c r="G6">
        <v>0.80301597247612422</v>
      </c>
    </row>
    <row r="7" spans="1:12" x14ac:dyDescent="0.3">
      <c r="A7" t="s">
        <v>152</v>
      </c>
      <c r="B7" t="s">
        <v>0</v>
      </c>
      <c r="C7" s="151">
        <v>0.73106060606060608</v>
      </c>
      <c r="D7" s="132">
        <v>0.32147912716240518</v>
      </c>
      <c r="E7">
        <v>0.18560606060606058</v>
      </c>
      <c r="F7">
        <v>1.0948484848484847</v>
      </c>
      <c r="G7">
        <v>0.36727272727272736</v>
      </c>
    </row>
    <row r="13" spans="1:12" x14ac:dyDescent="0.3">
      <c r="D13" s="132"/>
      <c r="E13" s="132"/>
      <c r="F13" s="132"/>
      <c r="G13" s="132"/>
      <c r="H13" s="132"/>
      <c r="I13" s="132"/>
      <c r="J13" s="132"/>
      <c r="K13" s="132"/>
      <c r="L13" s="132"/>
    </row>
    <row r="14" spans="1:12" x14ac:dyDescent="0.3">
      <c r="C14" s="133"/>
      <c r="D14" s="151"/>
      <c r="E14" s="132"/>
      <c r="F14" s="151"/>
      <c r="G14" s="151"/>
      <c r="H14" s="132"/>
      <c r="I14" s="152"/>
      <c r="J14" s="151"/>
      <c r="K14" s="132"/>
      <c r="L14" s="13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B9FF9-18CC-4412-ABBB-AB3CAFC855AD}">
  <dimension ref="A1:G21"/>
  <sheetViews>
    <sheetView workbookViewId="0">
      <selection activeCell="C16" sqref="C16"/>
    </sheetView>
  </sheetViews>
  <sheetFormatPr defaultRowHeight="14.4" x14ac:dyDescent="0.3"/>
  <sheetData>
    <row r="1" spans="1:7" x14ac:dyDescent="0.3">
      <c r="A1" s="153" t="s">
        <v>56</v>
      </c>
      <c r="B1" s="154" t="s">
        <v>2</v>
      </c>
      <c r="C1" s="154"/>
      <c r="D1" s="154" t="s">
        <v>1</v>
      </c>
      <c r="E1" s="154"/>
      <c r="F1" s="154" t="s">
        <v>0</v>
      </c>
      <c r="G1" s="154"/>
    </row>
    <row r="2" spans="1:7" x14ac:dyDescent="0.3">
      <c r="A2" s="153" t="s">
        <v>76</v>
      </c>
      <c r="B2" s="153">
        <f>ROUND(C16,2)</f>
        <v>0.94</v>
      </c>
      <c r="C2" s="153" t="str">
        <f>E15 &amp; D15 &amp; ROUND(D16,2)</f>
        <v>sd 0.1</v>
      </c>
      <c r="D2" s="153">
        <f>ROUND(C17,2)</f>
        <v>0.87</v>
      </c>
      <c r="E2" s="153" t="str">
        <f>E15 &amp; D15 &amp; ROUND(D17,2)</f>
        <v>sd 0.15</v>
      </c>
      <c r="F2" s="153">
        <f>ROUND(C18,2)</f>
        <v>0.83</v>
      </c>
      <c r="G2" t="str">
        <f>E15 &amp; D15 &amp; ROUND(D18,2)</f>
        <v>sd 0.21</v>
      </c>
    </row>
    <row r="3" spans="1:7" x14ac:dyDescent="0.3">
      <c r="A3" s="153"/>
      <c r="B3" s="154" t="s">
        <v>185</v>
      </c>
      <c r="C3" s="154"/>
      <c r="D3" s="154" t="s">
        <v>185</v>
      </c>
      <c r="E3" s="154"/>
      <c r="F3" s="154" t="s">
        <v>185</v>
      </c>
      <c r="G3" s="154"/>
    </row>
    <row r="4" spans="1:7" x14ac:dyDescent="0.3">
      <c r="A4" s="153" t="s">
        <v>3</v>
      </c>
      <c r="B4" s="153">
        <f>ROUND(C19,2)</f>
        <v>0.88</v>
      </c>
      <c r="C4" s="153" t="str">
        <f>E15 &amp; D15 &amp; ROUND(D19,2)</f>
        <v>sd 0.13</v>
      </c>
      <c r="D4" s="153">
        <f>ROUND(C20,2)</f>
        <v>0.91</v>
      </c>
      <c r="E4" s="153" t="str">
        <f>E15 &amp; D15 &amp; ROUND(D20,2)</f>
        <v>sd 0.09</v>
      </c>
      <c r="F4" s="153">
        <f>ROUND(C21,2)</f>
        <v>0.73</v>
      </c>
      <c r="G4" t="str">
        <f>E15 &amp; D15 &amp; ROUND(D21,2)</f>
        <v>sd 0.32</v>
      </c>
    </row>
    <row r="5" spans="1:7" x14ac:dyDescent="0.3">
      <c r="A5" s="153"/>
      <c r="B5" s="154" t="s">
        <v>185</v>
      </c>
      <c r="C5" s="154"/>
      <c r="D5" s="154" t="s">
        <v>185</v>
      </c>
      <c r="E5" s="154"/>
      <c r="F5" s="154" t="s">
        <v>185</v>
      </c>
      <c r="G5" s="154"/>
    </row>
    <row r="6" spans="1:7" x14ac:dyDescent="0.3">
      <c r="A6" s="153" t="s">
        <v>56</v>
      </c>
      <c r="B6" s="153" t="s">
        <v>2</v>
      </c>
      <c r="C6" s="153"/>
      <c r="D6" s="153" t="s">
        <v>1</v>
      </c>
      <c r="E6" s="153"/>
      <c r="F6" s="153" t="s">
        <v>0</v>
      </c>
      <c r="G6" s="153"/>
    </row>
    <row r="7" spans="1:7" x14ac:dyDescent="0.3">
      <c r="A7" s="153" t="s">
        <v>76</v>
      </c>
      <c r="B7" s="153">
        <v>0.94</v>
      </c>
      <c r="C7" s="153" t="s">
        <v>186</v>
      </c>
      <c r="D7" s="153">
        <v>0.87</v>
      </c>
      <c r="E7" s="153" t="s">
        <v>187</v>
      </c>
      <c r="F7" s="153">
        <v>0.83</v>
      </c>
      <c r="G7" s="153" t="s">
        <v>188</v>
      </c>
    </row>
    <row r="8" spans="1:7" x14ac:dyDescent="0.3">
      <c r="A8" s="153"/>
      <c r="B8" s="153" t="s">
        <v>185</v>
      </c>
      <c r="C8" s="153"/>
      <c r="D8" s="153" t="s">
        <v>185</v>
      </c>
      <c r="E8" s="153"/>
      <c r="F8" s="153" t="s">
        <v>185</v>
      </c>
      <c r="G8" s="153"/>
    </row>
    <row r="9" spans="1:7" x14ac:dyDescent="0.3">
      <c r="A9" s="153" t="s">
        <v>3</v>
      </c>
      <c r="B9" s="153">
        <v>0.88</v>
      </c>
      <c r="C9" s="153" t="s">
        <v>189</v>
      </c>
      <c r="D9" s="153">
        <v>0.91</v>
      </c>
      <c r="E9" s="153" t="s">
        <v>190</v>
      </c>
      <c r="F9" s="153">
        <v>0.73</v>
      </c>
      <c r="G9" s="153" t="s">
        <v>191</v>
      </c>
    </row>
    <row r="10" spans="1:7" x14ac:dyDescent="0.3">
      <c r="A10" s="153"/>
      <c r="B10" s="153" t="s">
        <v>185</v>
      </c>
      <c r="C10" s="153"/>
      <c r="D10" s="153" t="s">
        <v>185</v>
      </c>
      <c r="E10" s="153"/>
      <c r="F10" s="153" t="s">
        <v>185</v>
      </c>
      <c r="G10" s="153"/>
    </row>
    <row r="15" spans="1:7" x14ac:dyDescent="0.3">
      <c r="A15" t="s">
        <v>183</v>
      </c>
      <c r="B15" t="s">
        <v>182</v>
      </c>
      <c r="C15" t="s">
        <v>177</v>
      </c>
      <c r="D15" t="s">
        <v>184</v>
      </c>
    </row>
    <row r="16" spans="1:7" x14ac:dyDescent="0.3">
      <c r="A16" t="s">
        <v>153</v>
      </c>
      <c r="B16" t="s">
        <v>2</v>
      </c>
      <c r="C16" s="132">
        <v>0.94444444444444453</v>
      </c>
      <c r="D16" s="132">
        <v>9.6225044864937603E-2</v>
      </c>
    </row>
    <row r="17" spans="1:4" x14ac:dyDescent="0.3">
      <c r="A17" t="s">
        <v>153</v>
      </c>
      <c r="B17" t="s">
        <v>1</v>
      </c>
      <c r="C17" s="132">
        <v>0.86666666666666659</v>
      </c>
      <c r="D17" s="132">
        <v>0.15275252316519569</v>
      </c>
    </row>
    <row r="18" spans="1:4" x14ac:dyDescent="0.3">
      <c r="A18" t="s">
        <v>153</v>
      </c>
      <c r="B18" t="s">
        <v>0</v>
      </c>
      <c r="C18" s="132">
        <v>0.82962962962962961</v>
      </c>
      <c r="D18" s="132">
        <v>0.20647940540394591</v>
      </c>
    </row>
    <row r="19" spans="1:4" x14ac:dyDescent="0.3">
      <c r="A19" t="s">
        <v>152</v>
      </c>
      <c r="B19" t="s">
        <v>2</v>
      </c>
      <c r="C19" s="151">
        <v>0.8833333333333333</v>
      </c>
      <c r="D19" s="132">
        <v>0.1258305739211793</v>
      </c>
    </row>
    <row r="20" spans="1:4" x14ac:dyDescent="0.3">
      <c r="A20" t="s">
        <v>152</v>
      </c>
      <c r="B20" t="s">
        <v>1</v>
      </c>
      <c r="C20" s="151">
        <v>0.90606060606060612</v>
      </c>
      <c r="D20" s="132">
        <v>9.1060480007980102E-2</v>
      </c>
    </row>
    <row r="21" spans="1:4" x14ac:dyDescent="0.3">
      <c r="A21" t="s">
        <v>152</v>
      </c>
      <c r="B21" t="s">
        <v>0</v>
      </c>
      <c r="C21" s="151">
        <v>0.73106060606060608</v>
      </c>
      <c r="D21" s="132">
        <v>0.32147912716240518</v>
      </c>
    </row>
  </sheetData>
  <mergeCells count="9">
    <mergeCell ref="B5:C5"/>
    <mergeCell ref="D5:E5"/>
    <mergeCell ref="F5:G5"/>
    <mergeCell ref="B1:C1"/>
    <mergeCell ref="D1:E1"/>
    <mergeCell ref="F1:G1"/>
    <mergeCell ref="B3:C3"/>
    <mergeCell ref="D3:E3"/>
    <mergeCell ref="F3:G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DC919-5D64-4FF8-BC3E-861DA5B66E70}">
  <dimension ref="A1:D3"/>
  <sheetViews>
    <sheetView workbookViewId="0">
      <selection activeCell="E29" sqref="E29"/>
    </sheetView>
  </sheetViews>
  <sheetFormatPr defaultRowHeight="14.4" x14ac:dyDescent="0.3"/>
  <sheetData>
    <row r="1" spans="1:4" x14ac:dyDescent="0.3">
      <c r="B1" t="s">
        <v>171</v>
      </c>
      <c r="C1" t="s">
        <v>172</v>
      </c>
      <c r="D1" t="s">
        <v>173</v>
      </c>
    </row>
    <row r="2" spans="1:4" x14ac:dyDescent="0.3">
      <c r="A2" t="s">
        <v>153</v>
      </c>
      <c r="B2">
        <v>23</v>
      </c>
      <c r="C2">
        <v>25</v>
      </c>
      <c r="D2">
        <v>23</v>
      </c>
    </row>
    <row r="3" spans="1:4" x14ac:dyDescent="0.3">
      <c r="A3" t="s">
        <v>152</v>
      </c>
      <c r="B3">
        <v>28</v>
      </c>
      <c r="C3">
        <v>28</v>
      </c>
      <c r="D3"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1E3B2-383B-4F15-904A-61AC5D1FC8FD}">
  <dimension ref="A1:I53"/>
  <sheetViews>
    <sheetView workbookViewId="0">
      <selection activeCell="A21" sqref="A21"/>
    </sheetView>
  </sheetViews>
  <sheetFormatPr defaultRowHeight="14.4" x14ac:dyDescent="0.3"/>
  <cols>
    <col min="1" max="1" width="10.21875" customWidth="1"/>
    <col min="8" max="9" width="13.77734375" customWidth="1"/>
  </cols>
  <sheetData>
    <row r="1" spans="1:9" ht="15" thickBot="1" x14ac:dyDescent="0.35">
      <c r="A1" s="9" t="s">
        <v>6</v>
      </c>
      <c r="B1" s="7">
        <v>44277</v>
      </c>
      <c r="G1" s="52"/>
    </row>
    <row r="2" spans="1:9" ht="15" thickBot="1" x14ac:dyDescent="0.35">
      <c r="A2" s="9" t="s">
        <v>60</v>
      </c>
      <c r="B2" s="48">
        <v>0.41666666666666669</v>
      </c>
    </row>
    <row r="3" spans="1:9" x14ac:dyDescent="0.3">
      <c r="A3" s="10" t="s">
        <v>5</v>
      </c>
      <c r="B3" s="3" t="s">
        <v>75</v>
      </c>
      <c r="G3" s="89" t="s">
        <v>137</v>
      </c>
      <c r="H3" s="91">
        <v>6</v>
      </c>
      <c r="I3" s="93" t="s">
        <v>135</v>
      </c>
    </row>
    <row r="4" spans="1:9" x14ac:dyDescent="0.3">
      <c r="A4" s="10" t="s">
        <v>56</v>
      </c>
      <c r="B4" s="64" t="s">
        <v>76</v>
      </c>
      <c r="G4" s="36" t="s">
        <v>134</v>
      </c>
      <c r="H4" s="65">
        <v>5</v>
      </c>
      <c r="I4" s="35" t="s">
        <v>135</v>
      </c>
    </row>
    <row r="5" spans="1:9" ht="15" thickBot="1" x14ac:dyDescent="0.35">
      <c r="A5" s="10" t="s">
        <v>57</v>
      </c>
      <c r="B5" s="3" t="s">
        <v>77</v>
      </c>
      <c r="G5" s="37" t="s">
        <v>138</v>
      </c>
      <c r="H5" s="92">
        <v>5</v>
      </c>
      <c r="I5" s="38" t="s">
        <v>135</v>
      </c>
    </row>
    <row r="6" spans="1:9" x14ac:dyDescent="0.3">
      <c r="A6" s="10" t="s">
        <v>58</v>
      </c>
      <c r="B6" s="3" t="s">
        <v>70</v>
      </c>
    </row>
    <row r="7" spans="1:9" ht="15" thickBot="1" x14ac:dyDescent="0.35">
      <c r="A7" s="11" t="s">
        <v>59</v>
      </c>
      <c r="B7" s="5" t="s">
        <v>71</v>
      </c>
    </row>
    <row r="9" spans="1:9" ht="15" thickBot="1" x14ac:dyDescent="0.35">
      <c r="B9" s="20"/>
      <c r="C9" s="49"/>
      <c r="D9" s="49"/>
      <c r="E9" s="49"/>
      <c r="F9" s="49"/>
    </row>
    <row r="10" spans="1:9" ht="15" thickBot="1" x14ac:dyDescent="0.35">
      <c r="A10" s="42" t="s">
        <v>36</v>
      </c>
      <c r="B10" s="27">
        <v>0</v>
      </c>
      <c r="C10" s="27">
        <v>15</v>
      </c>
      <c r="D10" s="27">
        <v>30</v>
      </c>
      <c r="E10" s="27">
        <v>60</v>
      </c>
      <c r="F10" s="28">
        <v>120</v>
      </c>
      <c r="G10" s="65"/>
      <c r="H10" s="70" t="s">
        <v>36</v>
      </c>
      <c r="I10" s="13" t="s">
        <v>7</v>
      </c>
    </row>
    <row r="11" spans="1:9" x14ac:dyDescent="0.3">
      <c r="A11" s="9" t="s">
        <v>80</v>
      </c>
      <c r="B11" s="14">
        <v>0</v>
      </c>
      <c r="C11" s="14">
        <v>1</v>
      </c>
      <c r="D11" s="14"/>
      <c r="E11" s="14"/>
      <c r="F11" s="15"/>
      <c r="G11" s="65"/>
      <c r="H11" s="10" t="s">
        <v>80</v>
      </c>
      <c r="I11" s="17">
        <v>15</v>
      </c>
    </row>
    <row r="12" spans="1:9" x14ac:dyDescent="0.3">
      <c r="A12" s="10" t="s">
        <v>81</v>
      </c>
      <c r="B12" s="16">
        <v>0</v>
      </c>
      <c r="C12" s="16">
        <v>0</v>
      </c>
      <c r="D12" s="16">
        <v>1</v>
      </c>
      <c r="E12" s="16"/>
      <c r="F12" s="17"/>
      <c r="G12" s="65"/>
      <c r="H12" s="10" t="s">
        <v>81</v>
      </c>
      <c r="I12" s="17">
        <v>30</v>
      </c>
    </row>
    <row r="13" spans="1:9" x14ac:dyDescent="0.3">
      <c r="A13" s="10" t="s">
        <v>78</v>
      </c>
      <c r="B13" s="16">
        <v>0</v>
      </c>
      <c r="C13" s="16">
        <v>0</v>
      </c>
      <c r="D13" s="16">
        <v>1</v>
      </c>
      <c r="E13" s="16"/>
      <c r="F13" s="17"/>
      <c r="G13" s="65"/>
      <c r="H13" s="10" t="s">
        <v>78</v>
      </c>
      <c r="I13" s="17">
        <v>30</v>
      </c>
    </row>
    <row r="14" spans="1:9" x14ac:dyDescent="0.3">
      <c r="A14" s="10" t="s">
        <v>79</v>
      </c>
      <c r="B14" s="16">
        <v>0</v>
      </c>
      <c r="C14" s="16">
        <v>1</v>
      </c>
      <c r="D14" s="16"/>
      <c r="E14" s="16"/>
      <c r="F14" s="17"/>
      <c r="G14" s="65"/>
      <c r="H14" s="10" t="s">
        <v>79</v>
      </c>
      <c r="I14" s="17">
        <v>15</v>
      </c>
    </row>
    <row r="15" spans="1:9" x14ac:dyDescent="0.3">
      <c r="A15" s="10" t="s">
        <v>82</v>
      </c>
      <c r="B15" s="16">
        <v>0</v>
      </c>
      <c r="C15" s="16">
        <v>1</v>
      </c>
      <c r="D15" s="16"/>
      <c r="E15" s="16"/>
      <c r="F15" s="17"/>
      <c r="G15" s="65"/>
      <c r="H15" s="10" t="s">
        <v>82</v>
      </c>
      <c r="I15" s="17">
        <v>15</v>
      </c>
    </row>
    <row r="16" spans="1:9" ht="15" thickBot="1" x14ac:dyDescent="0.35">
      <c r="A16" s="11" t="s">
        <v>83</v>
      </c>
      <c r="B16" s="18">
        <v>0</v>
      </c>
      <c r="C16" s="18">
        <v>0</v>
      </c>
      <c r="D16" s="18">
        <v>0</v>
      </c>
      <c r="E16" s="18">
        <v>0</v>
      </c>
      <c r="F16" s="19">
        <v>1</v>
      </c>
      <c r="G16" s="65"/>
      <c r="H16" s="10" t="s">
        <v>83</v>
      </c>
      <c r="I16" s="17">
        <v>120</v>
      </c>
    </row>
    <row r="17" spans="1:9" x14ac:dyDescent="0.3">
      <c r="A17" s="9" t="s">
        <v>84</v>
      </c>
      <c r="B17" s="14">
        <v>0</v>
      </c>
      <c r="C17" s="14">
        <v>1</v>
      </c>
      <c r="D17" s="14"/>
      <c r="E17" s="14"/>
      <c r="F17" s="15"/>
      <c r="G17" s="65"/>
      <c r="H17" s="10" t="s">
        <v>84</v>
      </c>
      <c r="I17" s="17">
        <v>15</v>
      </c>
    </row>
    <row r="18" spans="1:9" x14ac:dyDescent="0.3">
      <c r="A18" s="10" t="s">
        <v>85</v>
      </c>
      <c r="B18" s="16">
        <v>0</v>
      </c>
      <c r="C18" s="16">
        <v>1</v>
      </c>
      <c r="D18" s="16"/>
      <c r="E18" s="16"/>
      <c r="F18" s="17"/>
      <c r="G18" s="65"/>
      <c r="H18" s="10" t="s">
        <v>85</v>
      </c>
      <c r="I18" s="17">
        <v>15</v>
      </c>
    </row>
    <row r="19" spans="1:9" x14ac:dyDescent="0.3">
      <c r="A19" s="10" t="s">
        <v>86</v>
      </c>
      <c r="B19" s="16">
        <v>0</v>
      </c>
      <c r="C19" s="16">
        <v>0</v>
      </c>
      <c r="D19" s="16">
        <v>0</v>
      </c>
      <c r="E19" s="16">
        <v>1</v>
      </c>
      <c r="F19" s="17"/>
      <c r="G19" s="65"/>
      <c r="H19" s="10" t="s">
        <v>86</v>
      </c>
      <c r="I19" s="17">
        <v>60</v>
      </c>
    </row>
    <row r="20" spans="1:9" x14ac:dyDescent="0.3">
      <c r="A20" s="10" t="s">
        <v>87</v>
      </c>
      <c r="B20" s="16">
        <v>0</v>
      </c>
      <c r="C20" s="16">
        <v>1</v>
      </c>
      <c r="D20" s="16"/>
      <c r="E20" s="16"/>
      <c r="F20" s="17"/>
      <c r="G20" s="65"/>
      <c r="H20" s="10" t="s">
        <v>87</v>
      </c>
      <c r="I20" s="17">
        <v>15</v>
      </c>
    </row>
    <row r="21" spans="1:9" ht="15" thickBot="1" x14ac:dyDescent="0.35">
      <c r="A21" s="11" t="s">
        <v>88</v>
      </c>
      <c r="B21" s="18">
        <v>0</v>
      </c>
      <c r="C21" s="18">
        <v>1</v>
      </c>
      <c r="D21" s="18"/>
      <c r="E21" s="18"/>
      <c r="F21" s="19"/>
      <c r="G21" s="65"/>
      <c r="H21" s="10" t="s">
        <v>88</v>
      </c>
      <c r="I21" s="17">
        <v>15</v>
      </c>
    </row>
    <row r="22" spans="1:9" x14ac:dyDescent="0.3">
      <c r="A22" s="81" t="s">
        <v>89</v>
      </c>
      <c r="B22" s="45">
        <v>0</v>
      </c>
      <c r="C22" s="45">
        <v>0</v>
      </c>
      <c r="D22" s="45">
        <v>1</v>
      </c>
      <c r="E22" s="45"/>
      <c r="F22" s="46"/>
      <c r="G22" s="65"/>
      <c r="H22" s="68" t="s">
        <v>89</v>
      </c>
      <c r="I22" s="17">
        <v>30</v>
      </c>
    </row>
    <row r="23" spans="1:9" x14ac:dyDescent="0.3">
      <c r="A23" s="69" t="s">
        <v>90</v>
      </c>
      <c r="B23" s="16">
        <v>0</v>
      </c>
      <c r="C23" s="16">
        <v>1</v>
      </c>
      <c r="D23" s="16"/>
      <c r="E23" s="16"/>
      <c r="F23" s="17"/>
      <c r="G23" s="65"/>
      <c r="H23" s="69" t="s">
        <v>90</v>
      </c>
      <c r="I23" s="17">
        <v>15</v>
      </c>
    </row>
    <row r="24" spans="1:9" x14ac:dyDescent="0.3">
      <c r="A24" s="10" t="s">
        <v>91</v>
      </c>
      <c r="B24" s="16">
        <v>0</v>
      </c>
      <c r="C24" s="16">
        <v>0</v>
      </c>
      <c r="D24" s="16">
        <v>0</v>
      </c>
      <c r="E24" s="16">
        <v>0</v>
      </c>
      <c r="F24" s="17">
        <v>0</v>
      </c>
      <c r="G24" s="65"/>
      <c r="H24" s="10" t="s">
        <v>91</v>
      </c>
      <c r="I24" s="17" t="s">
        <v>151</v>
      </c>
    </row>
    <row r="25" spans="1:9" x14ac:dyDescent="0.3">
      <c r="A25" s="10" t="s">
        <v>92</v>
      </c>
      <c r="B25" s="16">
        <v>0</v>
      </c>
      <c r="C25" s="16">
        <v>0</v>
      </c>
      <c r="D25" s="16">
        <v>0</v>
      </c>
      <c r="E25" s="16">
        <v>0</v>
      </c>
      <c r="F25" s="17">
        <v>0</v>
      </c>
      <c r="G25" s="67"/>
      <c r="H25" s="10" t="s">
        <v>92</v>
      </c>
      <c r="I25" s="17" t="s">
        <v>151</v>
      </c>
    </row>
    <row r="26" spans="1:9" ht="15" thickBot="1" x14ac:dyDescent="0.35">
      <c r="A26" s="11" t="s">
        <v>93</v>
      </c>
      <c r="B26" s="18">
        <v>0</v>
      </c>
      <c r="C26" s="18">
        <v>1</v>
      </c>
      <c r="D26" s="18"/>
      <c r="E26" s="18"/>
      <c r="F26" s="19"/>
      <c r="G26" s="65"/>
      <c r="H26" s="11" t="s">
        <v>93</v>
      </c>
      <c r="I26" s="19">
        <v>15</v>
      </c>
    </row>
    <row r="27" spans="1:9" x14ac:dyDescent="0.3">
      <c r="A27" s="65"/>
      <c r="B27" s="66"/>
      <c r="C27" s="66"/>
      <c r="D27" s="66"/>
      <c r="E27" s="66"/>
      <c r="F27" s="66"/>
      <c r="G27" s="65"/>
    </row>
    <row r="28" spans="1:9" ht="15" thickBot="1" x14ac:dyDescent="0.35"/>
    <row r="29" spans="1:9" ht="15" thickBot="1" x14ac:dyDescent="0.35">
      <c r="A29" s="89" t="s">
        <v>137</v>
      </c>
      <c r="B29" s="91">
        <f>COUNTA(B31:B36)</f>
        <v>6</v>
      </c>
      <c r="C29" s="57" t="s">
        <v>135</v>
      </c>
      <c r="D29" s="57"/>
      <c r="E29" s="57"/>
      <c r="F29" s="57"/>
      <c r="G29" s="33"/>
    </row>
    <row r="30" spans="1:9" ht="15" thickBot="1" x14ac:dyDescent="0.35">
      <c r="A30" s="42"/>
      <c r="B30" s="27">
        <v>0</v>
      </c>
      <c r="C30" s="27">
        <v>15</v>
      </c>
      <c r="D30" s="27">
        <v>30</v>
      </c>
      <c r="E30" s="27">
        <v>60</v>
      </c>
      <c r="F30" s="28">
        <v>120</v>
      </c>
      <c r="G30" s="33"/>
    </row>
    <row r="31" spans="1:9" x14ac:dyDescent="0.3">
      <c r="A31" s="9" t="s">
        <v>80</v>
      </c>
      <c r="B31" s="14">
        <v>0</v>
      </c>
      <c r="C31" s="14">
        <v>1</v>
      </c>
      <c r="D31" s="14"/>
      <c r="E31" s="14"/>
      <c r="F31" s="15"/>
      <c r="G31" s="35"/>
    </row>
    <row r="32" spans="1:9" x14ac:dyDescent="0.3">
      <c r="A32" s="10" t="s">
        <v>81</v>
      </c>
      <c r="B32" s="16">
        <v>0</v>
      </c>
      <c r="C32" s="16">
        <v>0</v>
      </c>
      <c r="D32" s="16">
        <v>1</v>
      </c>
      <c r="E32" s="16"/>
      <c r="F32" s="17"/>
      <c r="G32" s="35"/>
    </row>
    <row r="33" spans="1:7" x14ac:dyDescent="0.3">
      <c r="A33" s="10" t="s">
        <v>78</v>
      </c>
      <c r="B33" s="16">
        <v>0</v>
      </c>
      <c r="C33" s="16">
        <v>0</v>
      </c>
      <c r="D33" s="16">
        <v>1</v>
      </c>
      <c r="E33" s="16"/>
      <c r="F33" s="17"/>
      <c r="G33" s="35"/>
    </row>
    <row r="34" spans="1:7" x14ac:dyDescent="0.3">
      <c r="A34" s="10" t="s">
        <v>79</v>
      </c>
      <c r="B34" s="16">
        <v>0</v>
      </c>
      <c r="C34" s="16">
        <v>1</v>
      </c>
      <c r="D34" s="16"/>
      <c r="E34" s="16"/>
      <c r="F34" s="17"/>
      <c r="G34" s="35"/>
    </row>
    <row r="35" spans="1:7" x14ac:dyDescent="0.3">
      <c r="A35" s="10" t="s">
        <v>82</v>
      </c>
      <c r="B35" s="16">
        <v>0</v>
      </c>
      <c r="C35" s="16">
        <v>1</v>
      </c>
      <c r="D35" s="16"/>
      <c r="E35" s="16"/>
      <c r="F35" s="17"/>
      <c r="G35" s="35"/>
    </row>
    <row r="36" spans="1:7" ht="15" thickBot="1" x14ac:dyDescent="0.35">
      <c r="A36" s="11" t="s">
        <v>83</v>
      </c>
      <c r="B36" s="18">
        <v>0</v>
      </c>
      <c r="C36" s="18">
        <v>0</v>
      </c>
      <c r="D36" s="18">
        <v>0</v>
      </c>
      <c r="E36" s="18">
        <v>0</v>
      </c>
      <c r="F36" s="19">
        <v>1</v>
      </c>
      <c r="G36" s="35"/>
    </row>
    <row r="37" spans="1:7" ht="15" thickBot="1" x14ac:dyDescent="0.35">
      <c r="A37" s="22" t="s">
        <v>42</v>
      </c>
      <c r="B37" s="27">
        <v>0</v>
      </c>
      <c r="C37" s="27">
        <f>SUM(C31:C36)</f>
        <v>3</v>
      </c>
      <c r="D37" s="27">
        <f>SUM(D31:D36)+C37</f>
        <v>5</v>
      </c>
      <c r="E37" s="27">
        <f>SUM(E31:E36)+D37</f>
        <v>5</v>
      </c>
      <c r="F37" s="28">
        <f>SUM(F31:F36)+E37</f>
        <v>6</v>
      </c>
      <c r="G37" s="62">
        <f>F37/6</f>
        <v>1</v>
      </c>
    </row>
    <row r="38" spans="1:7" ht="15" thickBot="1" x14ac:dyDescent="0.35">
      <c r="G38" s="65"/>
    </row>
    <row r="39" spans="1:7" ht="15" thickBot="1" x14ac:dyDescent="0.35">
      <c r="A39" s="32" t="s">
        <v>134</v>
      </c>
      <c r="B39" s="88">
        <f>COUNTA(B40:B44)</f>
        <v>5</v>
      </c>
      <c r="C39" s="88" t="s">
        <v>135</v>
      </c>
      <c r="D39" s="88"/>
      <c r="E39" s="88"/>
      <c r="F39" s="88"/>
      <c r="G39" s="33"/>
    </row>
    <row r="40" spans="1:7" x14ac:dyDescent="0.3">
      <c r="A40" s="9" t="s">
        <v>84</v>
      </c>
      <c r="B40" s="14">
        <v>0</v>
      </c>
      <c r="C40" s="14">
        <v>1</v>
      </c>
      <c r="D40" s="14"/>
      <c r="E40" s="14"/>
      <c r="F40" s="15"/>
      <c r="G40" s="33"/>
    </row>
    <row r="41" spans="1:7" x14ac:dyDescent="0.3">
      <c r="A41" s="10" t="s">
        <v>85</v>
      </c>
      <c r="B41" s="16">
        <v>0</v>
      </c>
      <c r="C41" s="16">
        <v>1</v>
      </c>
      <c r="D41" s="16"/>
      <c r="E41" s="16"/>
      <c r="F41" s="17"/>
      <c r="G41" s="35"/>
    </row>
    <row r="42" spans="1:7" x14ac:dyDescent="0.3">
      <c r="A42" s="10" t="s">
        <v>86</v>
      </c>
      <c r="B42" s="16">
        <v>0</v>
      </c>
      <c r="C42" s="16">
        <v>0</v>
      </c>
      <c r="D42" s="16">
        <v>0</v>
      </c>
      <c r="E42" s="16">
        <v>1</v>
      </c>
      <c r="F42" s="17"/>
      <c r="G42" s="35"/>
    </row>
    <row r="43" spans="1:7" x14ac:dyDescent="0.3">
      <c r="A43" s="10" t="s">
        <v>87</v>
      </c>
      <c r="B43" s="16">
        <v>0</v>
      </c>
      <c r="C43" s="16">
        <v>1</v>
      </c>
      <c r="D43" s="16"/>
      <c r="E43" s="16"/>
      <c r="F43" s="17"/>
      <c r="G43" s="35"/>
    </row>
    <row r="44" spans="1:7" ht="15" thickBot="1" x14ac:dyDescent="0.35">
      <c r="A44" s="11" t="s">
        <v>88</v>
      </c>
      <c r="B44" s="18">
        <v>0</v>
      </c>
      <c r="C44" s="18">
        <v>1</v>
      </c>
      <c r="D44" s="18"/>
      <c r="E44" s="18"/>
      <c r="F44" s="19"/>
      <c r="G44" s="35"/>
    </row>
    <row r="45" spans="1:7" ht="15" thickBot="1" x14ac:dyDescent="0.35">
      <c r="A45" s="22" t="s">
        <v>42</v>
      </c>
      <c r="B45" s="27">
        <v>0</v>
      </c>
      <c r="C45" s="27">
        <f>SUM(C40:C44)</f>
        <v>4</v>
      </c>
      <c r="D45" s="27">
        <f>SUM(D40:D44)+C45</f>
        <v>4</v>
      </c>
      <c r="E45" s="27">
        <f>SUM(E40:E44)+D45</f>
        <v>5</v>
      </c>
      <c r="F45" s="28">
        <f>SUM(F40:F44)+E45</f>
        <v>5</v>
      </c>
      <c r="G45" s="62">
        <f>F45/6</f>
        <v>0.83333333333333337</v>
      </c>
    </row>
    <row r="46" spans="1:7" ht="15" thickBot="1" x14ac:dyDescent="0.35">
      <c r="G46" s="65"/>
    </row>
    <row r="47" spans="1:7" ht="15" thickBot="1" x14ac:dyDescent="0.35">
      <c r="A47" s="32" t="s">
        <v>138</v>
      </c>
      <c r="B47" s="88">
        <f>COUNTA(B48:B52)</f>
        <v>5</v>
      </c>
      <c r="C47" s="88" t="s">
        <v>135</v>
      </c>
      <c r="D47" s="88"/>
      <c r="E47" s="88"/>
      <c r="F47" s="88"/>
      <c r="G47" s="33"/>
    </row>
    <row r="48" spans="1:7" x14ac:dyDescent="0.3">
      <c r="A48" s="82" t="s">
        <v>89</v>
      </c>
      <c r="B48" s="14">
        <v>0</v>
      </c>
      <c r="C48" s="14">
        <v>0</v>
      </c>
      <c r="D48" s="14">
        <v>1</v>
      </c>
      <c r="E48" s="14"/>
      <c r="F48" s="15"/>
      <c r="G48" s="33"/>
    </row>
    <row r="49" spans="1:7" x14ac:dyDescent="0.3">
      <c r="A49" s="69" t="s">
        <v>90</v>
      </c>
      <c r="B49" s="16">
        <v>0</v>
      </c>
      <c r="C49" s="16">
        <v>1</v>
      </c>
      <c r="D49" s="16"/>
      <c r="E49" s="16"/>
      <c r="F49" s="17"/>
      <c r="G49" s="35"/>
    </row>
    <row r="50" spans="1:7" x14ac:dyDescent="0.3">
      <c r="A50" s="10" t="s">
        <v>91</v>
      </c>
      <c r="B50" s="16">
        <v>0</v>
      </c>
      <c r="C50" s="16">
        <v>0</v>
      </c>
      <c r="D50" s="16">
        <v>0</v>
      </c>
      <c r="E50" s="16">
        <v>0</v>
      </c>
      <c r="F50" s="17">
        <v>0</v>
      </c>
      <c r="G50" s="35"/>
    </row>
    <row r="51" spans="1:7" x14ac:dyDescent="0.3">
      <c r="A51" s="10" t="s">
        <v>92</v>
      </c>
      <c r="B51" s="16">
        <v>0</v>
      </c>
      <c r="C51" s="16">
        <v>0</v>
      </c>
      <c r="D51" s="16">
        <v>0</v>
      </c>
      <c r="E51" s="16">
        <v>0</v>
      </c>
      <c r="F51" s="17">
        <v>0</v>
      </c>
      <c r="G51" s="35"/>
    </row>
    <row r="52" spans="1:7" ht="15" thickBot="1" x14ac:dyDescent="0.35">
      <c r="A52" s="11" t="s">
        <v>93</v>
      </c>
      <c r="B52" s="18">
        <v>0</v>
      </c>
      <c r="C52" s="18">
        <v>1</v>
      </c>
      <c r="D52" s="18"/>
      <c r="E52" s="18"/>
      <c r="F52" s="19"/>
      <c r="G52" s="35"/>
    </row>
    <row r="53" spans="1:7" ht="15" thickBot="1" x14ac:dyDescent="0.35">
      <c r="A53" s="22" t="s">
        <v>42</v>
      </c>
      <c r="B53" s="27">
        <v>0</v>
      </c>
      <c r="C53" s="27">
        <f>SUM(C48:C52)</f>
        <v>2</v>
      </c>
      <c r="D53" s="27">
        <f>SUM(D48:D52)+C53</f>
        <v>3</v>
      </c>
      <c r="E53" s="27">
        <f>SUM(E48:E52)+D53</f>
        <v>3</v>
      </c>
      <c r="F53" s="28">
        <f>SUM(F48:F52)+E53</f>
        <v>3</v>
      </c>
      <c r="G53" s="62">
        <f>F53/6</f>
        <v>0.5</v>
      </c>
    </row>
  </sheetData>
  <conditionalFormatting sqref="C11:F26 C31:F36 C40:F44 C48:F52">
    <cfRule type="containsBlanks" dxfId="9" priority="3">
      <formula>LEN(TRIM(C11))=0</formula>
    </cfRule>
  </conditionalFormatting>
  <conditionalFormatting sqref="I24:I25">
    <cfRule type="containsBlanks" dxfId="8" priority="2">
      <formula>LEN(TRIM(I24))=0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4ED0-E6C0-41E7-9F6F-1CB3E3CC8DDA}">
  <dimension ref="A1:T87"/>
  <sheetViews>
    <sheetView topLeftCell="A21" workbookViewId="0">
      <selection activeCell="B78" sqref="B78:F86"/>
    </sheetView>
  </sheetViews>
  <sheetFormatPr defaultRowHeight="14.4" x14ac:dyDescent="0.3"/>
  <cols>
    <col min="2" max="2" width="11.6640625" customWidth="1"/>
    <col min="7" max="7" width="8.88671875" customWidth="1"/>
  </cols>
  <sheetData>
    <row r="1" spans="1:20" ht="15" thickBot="1" x14ac:dyDescent="0.35">
      <c r="A1" s="9" t="s">
        <v>6</v>
      </c>
      <c r="B1" s="7">
        <v>44278</v>
      </c>
      <c r="G1" s="52"/>
    </row>
    <row r="2" spans="1:20" ht="15" thickBot="1" x14ac:dyDescent="0.35">
      <c r="A2" s="9" t="s">
        <v>60</v>
      </c>
      <c r="B2" s="48">
        <v>0.40277777777777773</v>
      </c>
      <c r="D2" s="75" t="s">
        <v>126</v>
      </c>
      <c r="I2" s="8">
        <v>44277</v>
      </c>
      <c r="M2" s="8">
        <v>44278</v>
      </c>
      <c r="Q2" t="s">
        <v>139</v>
      </c>
    </row>
    <row r="3" spans="1:20" x14ac:dyDescent="0.3">
      <c r="A3" s="10" t="s">
        <v>5</v>
      </c>
      <c r="B3" s="3" t="s">
        <v>128</v>
      </c>
      <c r="D3" s="76" t="s">
        <v>127</v>
      </c>
      <c r="I3" s="89" t="s">
        <v>137</v>
      </c>
      <c r="J3" s="91">
        <v>6</v>
      </c>
      <c r="K3" s="93" t="s">
        <v>135</v>
      </c>
      <c r="M3" s="89" t="s">
        <v>137</v>
      </c>
      <c r="N3" s="91">
        <v>11</v>
      </c>
      <c r="O3" s="93" t="s">
        <v>135</v>
      </c>
      <c r="Q3" s="89" t="s">
        <v>137</v>
      </c>
      <c r="R3" s="91">
        <v>17</v>
      </c>
      <c r="S3" s="93" t="s">
        <v>135</v>
      </c>
      <c r="T3" t="s">
        <v>140</v>
      </c>
    </row>
    <row r="4" spans="1:20" ht="15" thickBot="1" x14ac:dyDescent="0.35">
      <c r="A4" s="10" t="s">
        <v>56</v>
      </c>
      <c r="B4" s="64" t="s">
        <v>76</v>
      </c>
      <c r="I4" s="36" t="s">
        <v>134</v>
      </c>
      <c r="J4" s="65">
        <v>5</v>
      </c>
      <c r="K4" s="35" t="s">
        <v>135</v>
      </c>
      <c r="M4" s="36" t="s">
        <v>134</v>
      </c>
      <c r="N4" s="65">
        <v>10</v>
      </c>
      <c r="O4" s="35" t="s">
        <v>135</v>
      </c>
      <c r="Q4" s="36" t="s">
        <v>134</v>
      </c>
      <c r="R4" s="65">
        <v>15</v>
      </c>
      <c r="S4" s="35" t="s">
        <v>135</v>
      </c>
      <c r="T4" s="77" t="s">
        <v>141</v>
      </c>
    </row>
    <row r="5" spans="1:20" ht="15" thickBot="1" x14ac:dyDescent="0.35">
      <c r="A5" s="10" t="s">
        <v>57</v>
      </c>
      <c r="B5" s="3" t="s">
        <v>55</v>
      </c>
      <c r="D5" s="108" t="s">
        <v>129</v>
      </c>
      <c r="E5" s="2" t="s">
        <v>60</v>
      </c>
      <c r="F5" s="48">
        <v>0.40277777777777773</v>
      </c>
      <c r="I5" s="37" t="s">
        <v>138</v>
      </c>
      <c r="J5" s="92">
        <v>5</v>
      </c>
      <c r="K5" s="38" t="s">
        <v>135</v>
      </c>
      <c r="M5" s="37" t="s">
        <v>138</v>
      </c>
      <c r="N5" s="92">
        <v>9</v>
      </c>
      <c r="O5" s="38" t="s">
        <v>135</v>
      </c>
      <c r="Q5" s="37" t="s">
        <v>138</v>
      </c>
      <c r="R5" s="92">
        <v>14</v>
      </c>
      <c r="S5" s="38" t="s">
        <v>135</v>
      </c>
      <c r="T5" s="94">
        <v>0</v>
      </c>
    </row>
    <row r="6" spans="1:20" ht="15" thickBot="1" x14ac:dyDescent="0.35">
      <c r="A6" s="10" t="s">
        <v>58</v>
      </c>
      <c r="B6" s="3" t="s">
        <v>70</v>
      </c>
      <c r="D6" s="107" t="s">
        <v>130</v>
      </c>
      <c r="E6" s="4" t="s">
        <v>60</v>
      </c>
      <c r="F6" s="109">
        <v>0.4513888888888889</v>
      </c>
    </row>
    <row r="7" spans="1:20" ht="15" thickBot="1" x14ac:dyDescent="0.35">
      <c r="A7" s="11" t="s">
        <v>59</v>
      </c>
      <c r="B7" s="5">
        <v>21</v>
      </c>
    </row>
    <row r="9" spans="1:20" ht="15" thickBot="1" x14ac:dyDescent="0.35">
      <c r="B9" s="20"/>
      <c r="C9" s="49"/>
      <c r="D9" s="49"/>
      <c r="E9" s="49"/>
      <c r="F9" s="49"/>
    </row>
    <row r="10" spans="1:20" ht="15" thickBot="1" x14ac:dyDescent="0.35">
      <c r="A10" s="42" t="s">
        <v>5</v>
      </c>
      <c r="B10" s="27">
        <v>0</v>
      </c>
      <c r="C10" s="27">
        <v>15</v>
      </c>
      <c r="D10" s="27">
        <v>30</v>
      </c>
      <c r="E10" s="27">
        <v>60</v>
      </c>
      <c r="F10" s="28">
        <v>120</v>
      </c>
      <c r="G10" s="65"/>
      <c r="H10" s="42" t="s">
        <v>5</v>
      </c>
      <c r="I10" s="28" t="s">
        <v>7</v>
      </c>
      <c r="J10" s="66"/>
      <c r="K10" s="66"/>
      <c r="L10" s="66"/>
      <c r="M10" s="66"/>
    </row>
    <row r="11" spans="1:20" x14ac:dyDescent="0.3">
      <c r="A11" s="101" t="s">
        <v>94</v>
      </c>
      <c r="B11" s="78">
        <v>0</v>
      </c>
      <c r="C11" s="45">
        <v>1</v>
      </c>
      <c r="D11" s="45"/>
      <c r="E11" s="45"/>
      <c r="F11" s="46"/>
      <c r="G11" s="65"/>
      <c r="H11" s="101" t="s">
        <v>94</v>
      </c>
      <c r="I11" s="83">
        <v>15</v>
      </c>
      <c r="J11" s="66"/>
      <c r="K11" s="66"/>
      <c r="L11" s="66"/>
      <c r="M11" s="66"/>
    </row>
    <row r="12" spans="1:20" x14ac:dyDescent="0.3">
      <c r="A12" s="104" t="s">
        <v>95</v>
      </c>
      <c r="B12" s="79">
        <v>0</v>
      </c>
      <c r="C12" s="16">
        <v>1</v>
      </c>
      <c r="D12" s="16"/>
      <c r="E12" s="16"/>
      <c r="F12" s="17"/>
      <c r="G12" s="65"/>
      <c r="H12" s="104" t="s">
        <v>95</v>
      </c>
      <c r="I12" s="84">
        <v>15</v>
      </c>
      <c r="J12" s="66"/>
      <c r="K12" s="66"/>
      <c r="L12" s="66"/>
      <c r="M12" s="66"/>
    </row>
    <row r="13" spans="1:20" x14ac:dyDescent="0.3">
      <c r="A13" s="104" t="s">
        <v>96</v>
      </c>
      <c r="B13" s="79">
        <v>0</v>
      </c>
      <c r="C13" s="16">
        <v>1</v>
      </c>
      <c r="D13" s="16"/>
      <c r="E13" s="16"/>
      <c r="F13" s="17"/>
      <c r="G13" s="65"/>
      <c r="H13" s="104" t="s">
        <v>96</v>
      </c>
      <c r="I13" s="84">
        <v>15</v>
      </c>
      <c r="J13" s="66"/>
      <c r="K13" s="66"/>
      <c r="L13" s="66"/>
      <c r="M13" s="66"/>
    </row>
    <row r="14" spans="1:20" x14ac:dyDescent="0.3">
      <c r="A14" s="102" t="s">
        <v>97</v>
      </c>
      <c r="B14" s="79">
        <v>0</v>
      </c>
      <c r="C14" s="16">
        <v>1</v>
      </c>
      <c r="D14" s="16"/>
      <c r="E14" s="16"/>
      <c r="F14" s="17"/>
      <c r="G14" s="65"/>
      <c r="H14" s="102" t="s">
        <v>97</v>
      </c>
      <c r="I14" s="84">
        <v>15</v>
      </c>
      <c r="J14" s="66"/>
      <c r="K14" s="66"/>
      <c r="L14" s="66"/>
      <c r="M14" s="66"/>
    </row>
    <row r="15" spans="1:20" x14ac:dyDescent="0.3">
      <c r="A15" s="104" t="s">
        <v>98</v>
      </c>
      <c r="B15" s="79">
        <v>0</v>
      </c>
      <c r="C15" s="16">
        <v>1</v>
      </c>
      <c r="D15" s="16"/>
      <c r="E15" s="16"/>
      <c r="F15" s="17"/>
      <c r="G15" s="65"/>
      <c r="H15" s="104" t="s">
        <v>98</v>
      </c>
      <c r="I15" s="84">
        <v>15</v>
      </c>
      <c r="J15" s="66"/>
      <c r="K15" s="66"/>
      <c r="L15" s="66"/>
      <c r="M15" s="66"/>
    </row>
    <row r="16" spans="1:20" x14ac:dyDescent="0.3">
      <c r="A16" s="104" t="s">
        <v>99</v>
      </c>
      <c r="B16" s="79">
        <v>0</v>
      </c>
      <c r="C16" s="16">
        <v>0</v>
      </c>
      <c r="D16" s="16">
        <v>0</v>
      </c>
      <c r="E16" s="16">
        <v>1</v>
      </c>
      <c r="F16" s="17"/>
      <c r="G16" s="65"/>
      <c r="H16" s="104" t="s">
        <v>99</v>
      </c>
      <c r="I16" s="84">
        <v>60</v>
      </c>
      <c r="J16" s="66"/>
      <c r="K16" s="66"/>
      <c r="L16" s="66"/>
      <c r="M16" s="66"/>
    </row>
    <row r="17" spans="1:13" x14ac:dyDescent="0.3">
      <c r="A17" s="102" t="s">
        <v>100</v>
      </c>
      <c r="B17" s="79">
        <v>0</v>
      </c>
      <c r="C17" s="16">
        <v>0</v>
      </c>
      <c r="D17" s="16">
        <v>1</v>
      </c>
      <c r="E17" s="16"/>
      <c r="F17" s="17"/>
      <c r="G17" s="65"/>
      <c r="H17" s="102" t="s">
        <v>100</v>
      </c>
      <c r="I17" s="84">
        <v>30</v>
      </c>
      <c r="J17" s="66"/>
      <c r="K17" s="66"/>
      <c r="L17" s="66"/>
      <c r="M17" s="66"/>
    </row>
    <row r="18" spans="1:13" x14ac:dyDescent="0.3">
      <c r="A18" s="72" t="s">
        <v>101</v>
      </c>
      <c r="B18" s="79">
        <v>0</v>
      </c>
      <c r="C18" s="16"/>
      <c r="D18" s="16"/>
      <c r="E18" s="16"/>
      <c r="F18" s="17"/>
      <c r="G18" s="65"/>
      <c r="H18" s="104" t="s">
        <v>102</v>
      </c>
      <c r="I18" s="84">
        <v>15</v>
      </c>
      <c r="J18" s="66"/>
      <c r="K18" s="66"/>
      <c r="L18" s="66"/>
      <c r="M18" s="66"/>
    </row>
    <row r="19" spans="1:13" x14ac:dyDescent="0.3">
      <c r="A19" s="104" t="s">
        <v>102</v>
      </c>
      <c r="B19" s="79">
        <v>0</v>
      </c>
      <c r="C19" s="16">
        <v>1</v>
      </c>
      <c r="D19" s="16"/>
      <c r="E19" s="16"/>
      <c r="F19" s="17"/>
      <c r="G19" s="65"/>
      <c r="H19" s="102" t="s">
        <v>103</v>
      </c>
      <c r="I19" s="84">
        <v>15</v>
      </c>
      <c r="J19" s="66"/>
      <c r="K19" s="66"/>
      <c r="L19" s="66"/>
      <c r="M19" s="66"/>
    </row>
    <row r="20" spans="1:13" x14ac:dyDescent="0.3">
      <c r="A20" s="102" t="s">
        <v>103</v>
      </c>
      <c r="B20" s="79">
        <v>0</v>
      </c>
      <c r="C20" s="16">
        <v>1</v>
      </c>
      <c r="D20" s="16"/>
      <c r="E20" s="16"/>
      <c r="F20" s="17"/>
      <c r="G20" s="65"/>
      <c r="H20" s="104" t="s">
        <v>104</v>
      </c>
      <c r="I20" s="84" t="s">
        <v>151</v>
      </c>
      <c r="J20" s="66"/>
      <c r="K20" s="66"/>
      <c r="L20" s="66"/>
      <c r="M20" s="66"/>
    </row>
    <row r="21" spans="1:13" x14ac:dyDescent="0.3">
      <c r="A21" s="104" t="s">
        <v>104</v>
      </c>
      <c r="B21" s="79">
        <v>0</v>
      </c>
      <c r="C21" s="16">
        <v>0</v>
      </c>
      <c r="D21" s="16">
        <v>0</v>
      </c>
      <c r="E21" s="16">
        <v>0</v>
      </c>
      <c r="F21" s="17">
        <v>0</v>
      </c>
      <c r="G21" s="65"/>
      <c r="H21" s="106" t="s">
        <v>105</v>
      </c>
      <c r="I21" s="84">
        <v>120</v>
      </c>
      <c r="J21" s="66"/>
      <c r="K21" s="66"/>
      <c r="L21" s="66"/>
      <c r="M21" s="66"/>
    </row>
    <row r="22" spans="1:13" x14ac:dyDescent="0.3">
      <c r="A22" s="106" t="s">
        <v>105</v>
      </c>
      <c r="B22" s="79">
        <v>0</v>
      </c>
      <c r="C22" s="16">
        <v>0</v>
      </c>
      <c r="D22" s="16">
        <v>0</v>
      </c>
      <c r="E22" s="16">
        <v>0</v>
      </c>
      <c r="F22" s="17">
        <v>1</v>
      </c>
      <c r="G22" s="65"/>
      <c r="H22" s="102" t="s">
        <v>106</v>
      </c>
      <c r="I22" s="84">
        <v>15</v>
      </c>
      <c r="J22" s="66"/>
      <c r="K22" s="66"/>
      <c r="L22" s="66"/>
      <c r="M22" s="66"/>
    </row>
    <row r="23" spans="1:13" x14ac:dyDescent="0.3">
      <c r="A23" s="102" t="s">
        <v>106</v>
      </c>
      <c r="B23" s="79">
        <v>0</v>
      </c>
      <c r="C23" s="16">
        <v>1</v>
      </c>
      <c r="D23" s="16"/>
      <c r="E23" s="16"/>
      <c r="F23" s="17"/>
      <c r="G23" s="65"/>
      <c r="H23" s="102" t="s">
        <v>107</v>
      </c>
      <c r="I23" s="84">
        <v>15</v>
      </c>
      <c r="J23" s="66"/>
      <c r="K23" s="66"/>
      <c r="L23" s="66"/>
      <c r="M23" s="66"/>
    </row>
    <row r="24" spans="1:13" x14ac:dyDescent="0.3">
      <c r="A24" s="102" t="s">
        <v>107</v>
      </c>
      <c r="B24" s="79">
        <v>0</v>
      </c>
      <c r="C24" s="16">
        <v>1</v>
      </c>
      <c r="D24" s="16"/>
      <c r="E24" s="16"/>
      <c r="F24" s="17"/>
      <c r="G24" s="65"/>
      <c r="H24" s="104" t="s">
        <v>108</v>
      </c>
      <c r="I24" s="84">
        <v>30</v>
      </c>
      <c r="J24" s="66"/>
      <c r="K24" s="66"/>
      <c r="L24" s="66"/>
      <c r="M24" s="66"/>
    </row>
    <row r="25" spans="1:13" x14ac:dyDescent="0.3">
      <c r="A25" s="104" t="s">
        <v>108</v>
      </c>
      <c r="B25" s="79">
        <v>0</v>
      </c>
      <c r="C25" s="16">
        <v>0</v>
      </c>
      <c r="D25" s="16">
        <v>1</v>
      </c>
      <c r="E25" s="16"/>
      <c r="F25" s="17"/>
      <c r="G25" s="67"/>
      <c r="H25" s="104" t="s">
        <v>109</v>
      </c>
      <c r="I25" s="84">
        <v>15</v>
      </c>
      <c r="J25" s="66"/>
      <c r="K25" s="66"/>
      <c r="L25" s="66"/>
      <c r="M25" s="66"/>
    </row>
    <row r="26" spans="1:13" x14ac:dyDescent="0.3">
      <c r="A26" s="104" t="s">
        <v>109</v>
      </c>
      <c r="B26" s="79">
        <v>0</v>
      </c>
      <c r="C26" s="16">
        <v>1</v>
      </c>
      <c r="D26" s="16"/>
      <c r="E26" s="16"/>
      <c r="F26" s="17"/>
      <c r="G26" s="65"/>
      <c r="H26" s="104" t="s">
        <v>111</v>
      </c>
      <c r="I26" s="84">
        <v>15</v>
      </c>
      <c r="J26" s="66"/>
      <c r="K26" s="66"/>
      <c r="L26" s="66"/>
      <c r="M26" s="66"/>
    </row>
    <row r="27" spans="1:13" x14ac:dyDescent="0.3">
      <c r="A27" s="72" t="s">
        <v>110</v>
      </c>
      <c r="B27" s="79">
        <v>0</v>
      </c>
      <c r="C27" s="16">
        <v>0</v>
      </c>
      <c r="D27" s="16"/>
      <c r="E27" s="16"/>
      <c r="F27" s="17"/>
      <c r="H27" s="102" t="s">
        <v>112</v>
      </c>
      <c r="I27" s="84">
        <v>120</v>
      </c>
      <c r="J27" s="66"/>
      <c r="K27" s="66"/>
      <c r="L27" s="66"/>
      <c r="M27" s="66"/>
    </row>
    <row r="28" spans="1:13" x14ac:dyDescent="0.3">
      <c r="A28" s="104" t="s">
        <v>111</v>
      </c>
      <c r="B28" s="79">
        <v>0</v>
      </c>
      <c r="C28" s="16">
        <v>1</v>
      </c>
      <c r="D28" s="16"/>
      <c r="E28" s="16"/>
      <c r="F28" s="17"/>
      <c r="H28" s="102" t="s">
        <v>113</v>
      </c>
      <c r="I28" s="84">
        <v>15</v>
      </c>
      <c r="J28" s="66"/>
      <c r="K28" s="66"/>
      <c r="L28" s="66"/>
      <c r="M28" s="66"/>
    </row>
    <row r="29" spans="1:13" x14ac:dyDescent="0.3">
      <c r="A29" s="102" t="s">
        <v>112</v>
      </c>
      <c r="B29" s="79">
        <v>0</v>
      </c>
      <c r="C29" s="16">
        <v>0</v>
      </c>
      <c r="D29" s="16">
        <v>0</v>
      </c>
      <c r="E29" s="16">
        <v>0</v>
      </c>
      <c r="F29" s="17">
        <v>1</v>
      </c>
      <c r="H29" s="102" t="s">
        <v>114</v>
      </c>
      <c r="I29" s="84">
        <v>15</v>
      </c>
      <c r="J29" s="66"/>
      <c r="K29" s="66"/>
      <c r="L29" s="66"/>
      <c r="M29" s="66"/>
    </row>
    <row r="30" spans="1:13" x14ac:dyDescent="0.3">
      <c r="A30" s="102" t="s">
        <v>113</v>
      </c>
      <c r="B30" s="79">
        <v>0</v>
      </c>
      <c r="C30" s="16">
        <v>1</v>
      </c>
      <c r="D30" s="16"/>
      <c r="E30" s="16"/>
      <c r="F30" s="17"/>
      <c r="H30" s="104" t="s">
        <v>115</v>
      </c>
      <c r="I30" s="84">
        <v>15</v>
      </c>
      <c r="J30" s="66"/>
      <c r="K30" s="66"/>
      <c r="L30" s="66"/>
      <c r="M30" s="66"/>
    </row>
    <row r="31" spans="1:13" x14ac:dyDescent="0.3">
      <c r="A31" s="102" t="s">
        <v>114</v>
      </c>
      <c r="B31" s="79">
        <v>0</v>
      </c>
      <c r="C31" s="16">
        <v>1</v>
      </c>
      <c r="D31" s="16"/>
      <c r="E31" s="16"/>
      <c r="F31" s="17"/>
      <c r="H31" s="104" t="s">
        <v>116</v>
      </c>
      <c r="I31" s="84">
        <v>15</v>
      </c>
      <c r="J31" s="66"/>
      <c r="K31" s="66"/>
      <c r="L31" s="66"/>
      <c r="M31" s="66"/>
    </row>
    <row r="32" spans="1:13" x14ac:dyDescent="0.3">
      <c r="A32" s="104" t="s">
        <v>115</v>
      </c>
      <c r="B32" s="79">
        <v>0</v>
      </c>
      <c r="C32" s="16">
        <v>1</v>
      </c>
      <c r="D32" s="16"/>
      <c r="E32" s="16"/>
      <c r="F32" s="17"/>
      <c r="H32" s="104" t="s">
        <v>117</v>
      </c>
      <c r="I32" s="84">
        <v>15</v>
      </c>
      <c r="J32" s="66"/>
      <c r="K32" s="66"/>
      <c r="L32" s="66"/>
      <c r="M32" s="66"/>
    </row>
    <row r="33" spans="1:13" x14ac:dyDescent="0.3">
      <c r="A33" s="104" t="s">
        <v>116</v>
      </c>
      <c r="B33" s="79">
        <v>0</v>
      </c>
      <c r="C33" s="73">
        <v>1</v>
      </c>
      <c r="D33" s="16"/>
      <c r="E33" s="16"/>
      <c r="F33" s="17"/>
      <c r="H33" s="102" t="s">
        <v>118</v>
      </c>
      <c r="I33" s="84">
        <v>15</v>
      </c>
      <c r="J33" s="21"/>
      <c r="K33" s="66"/>
      <c r="L33" s="66"/>
      <c r="M33" s="66"/>
    </row>
    <row r="34" spans="1:13" x14ac:dyDescent="0.3">
      <c r="A34" s="104" t="s">
        <v>117</v>
      </c>
      <c r="B34" s="79">
        <v>0</v>
      </c>
      <c r="C34" s="73">
        <v>1</v>
      </c>
      <c r="D34" s="16"/>
      <c r="E34" s="16"/>
      <c r="F34" s="17"/>
      <c r="H34" s="102" t="s">
        <v>119</v>
      </c>
      <c r="I34" s="84">
        <v>15</v>
      </c>
      <c r="J34" s="21"/>
      <c r="K34" s="66"/>
      <c r="L34" s="66"/>
      <c r="M34" s="66"/>
    </row>
    <row r="35" spans="1:13" x14ac:dyDescent="0.3">
      <c r="A35" s="102" t="s">
        <v>118</v>
      </c>
      <c r="B35" s="79">
        <v>0</v>
      </c>
      <c r="C35" s="73">
        <v>1</v>
      </c>
      <c r="D35" s="16"/>
      <c r="E35" s="16"/>
      <c r="F35" s="17"/>
      <c r="H35" s="102" t="s">
        <v>120</v>
      </c>
      <c r="I35" s="84">
        <v>60</v>
      </c>
      <c r="J35" s="21"/>
      <c r="K35" s="66"/>
      <c r="L35" s="66"/>
      <c r="M35" s="66"/>
    </row>
    <row r="36" spans="1:13" x14ac:dyDescent="0.3">
      <c r="A36" s="102" t="s">
        <v>119</v>
      </c>
      <c r="B36" s="79">
        <v>0</v>
      </c>
      <c r="C36" s="73">
        <v>1</v>
      </c>
      <c r="D36" s="16"/>
      <c r="E36" s="16"/>
      <c r="F36" s="17"/>
      <c r="H36" s="102" t="s">
        <v>121</v>
      </c>
      <c r="I36" s="84">
        <v>60</v>
      </c>
      <c r="J36" s="21"/>
      <c r="K36" s="66"/>
      <c r="L36" s="66"/>
      <c r="M36" s="66"/>
    </row>
    <row r="37" spans="1:13" x14ac:dyDescent="0.3">
      <c r="A37" s="102" t="s">
        <v>120</v>
      </c>
      <c r="B37" s="79">
        <v>0</v>
      </c>
      <c r="C37" s="73">
        <v>0</v>
      </c>
      <c r="D37" s="16">
        <v>0</v>
      </c>
      <c r="E37" s="16">
        <v>1</v>
      </c>
      <c r="F37" s="17"/>
      <c r="H37" s="104" t="s">
        <v>122</v>
      </c>
      <c r="I37" s="84">
        <v>15</v>
      </c>
      <c r="J37" s="21"/>
      <c r="K37" s="66"/>
      <c r="L37" s="66"/>
      <c r="M37" s="66"/>
    </row>
    <row r="38" spans="1:13" x14ac:dyDescent="0.3">
      <c r="A38" s="102" t="s">
        <v>121</v>
      </c>
      <c r="B38" s="79">
        <v>0</v>
      </c>
      <c r="C38" s="73">
        <v>0</v>
      </c>
      <c r="D38" s="16">
        <v>0</v>
      </c>
      <c r="E38" s="16">
        <v>1</v>
      </c>
      <c r="F38" s="17"/>
      <c r="H38" s="102" t="s">
        <v>123</v>
      </c>
      <c r="I38" s="84">
        <v>60</v>
      </c>
      <c r="J38" s="21"/>
      <c r="K38" s="66"/>
      <c r="L38" s="66"/>
      <c r="M38" s="66"/>
    </row>
    <row r="39" spans="1:13" x14ac:dyDescent="0.3">
      <c r="A39" s="104" t="s">
        <v>122</v>
      </c>
      <c r="B39" s="79">
        <v>0</v>
      </c>
      <c r="C39" s="73">
        <v>1</v>
      </c>
      <c r="D39" s="16"/>
      <c r="E39" s="16"/>
      <c r="F39" s="17"/>
      <c r="H39" s="104" t="s">
        <v>124</v>
      </c>
      <c r="I39" s="84">
        <v>15</v>
      </c>
      <c r="J39" s="21"/>
      <c r="K39" s="66"/>
      <c r="L39" s="66"/>
      <c r="M39" s="66"/>
    </row>
    <row r="40" spans="1:13" ht="15" thickBot="1" x14ac:dyDescent="0.35">
      <c r="A40" s="102" t="s">
        <v>123</v>
      </c>
      <c r="B40" s="79">
        <v>0</v>
      </c>
      <c r="C40" s="73">
        <v>0</v>
      </c>
      <c r="D40" s="16">
        <v>0</v>
      </c>
      <c r="E40" s="16">
        <v>1</v>
      </c>
      <c r="F40" s="17"/>
      <c r="H40" s="107" t="s">
        <v>125</v>
      </c>
      <c r="I40" s="85">
        <v>15</v>
      </c>
      <c r="J40" s="21"/>
      <c r="K40" s="66"/>
      <c r="L40" s="66"/>
      <c r="M40" s="66"/>
    </row>
    <row r="41" spans="1:13" ht="15" thickBot="1" x14ac:dyDescent="0.35">
      <c r="A41" s="104" t="s">
        <v>124</v>
      </c>
      <c r="B41" s="79">
        <v>0</v>
      </c>
      <c r="C41" s="73">
        <v>1</v>
      </c>
      <c r="D41" s="16"/>
      <c r="E41" s="16"/>
      <c r="F41" s="17"/>
      <c r="H41" s="86" t="s">
        <v>131</v>
      </c>
      <c r="I41" s="87">
        <f>COUNTA(H11:H40)</f>
        <v>30</v>
      </c>
      <c r="J41" s="21"/>
      <c r="K41" s="66"/>
      <c r="L41" s="66"/>
      <c r="M41" s="66"/>
    </row>
    <row r="42" spans="1:13" ht="15" thickBot="1" x14ac:dyDescent="0.35">
      <c r="A42" s="107" t="s">
        <v>125</v>
      </c>
      <c r="B42" s="80">
        <v>0</v>
      </c>
      <c r="C42" s="74">
        <v>1</v>
      </c>
      <c r="D42" s="18"/>
      <c r="E42" s="18"/>
      <c r="F42" s="19"/>
      <c r="J42" s="21"/>
      <c r="K42" s="66"/>
      <c r="L42" s="66"/>
      <c r="M42" s="66"/>
    </row>
    <row r="43" spans="1:13" x14ac:dyDescent="0.3">
      <c r="A43" s="71" t="s">
        <v>132</v>
      </c>
      <c r="F43">
        <f>COUNTA(A11:A42)</f>
        <v>32</v>
      </c>
    </row>
    <row r="46" spans="1:13" ht="15" thickBot="1" x14ac:dyDescent="0.35"/>
    <row r="47" spans="1:13" x14ac:dyDescent="0.3">
      <c r="A47" s="32" t="s">
        <v>133</v>
      </c>
      <c r="B47" s="88">
        <f>COUNTA(A49:A59)</f>
        <v>11</v>
      </c>
      <c r="C47" s="88" t="s">
        <v>135</v>
      </c>
      <c r="D47" s="88"/>
      <c r="E47" s="88"/>
      <c r="F47" s="88"/>
      <c r="G47" s="33"/>
    </row>
    <row r="48" spans="1:13" ht="15" thickBot="1" x14ac:dyDescent="0.35">
      <c r="A48" s="37" t="s">
        <v>136</v>
      </c>
      <c r="B48" s="90">
        <v>0</v>
      </c>
      <c r="C48" s="90">
        <v>15</v>
      </c>
      <c r="D48" s="90">
        <v>30</v>
      </c>
      <c r="E48" s="90">
        <v>60</v>
      </c>
      <c r="F48" s="90">
        <v>120</v>
      </c>
      <c r="G48" s="38"/>
    </row>
    <row r="49" spans="1:14" x14ac:dyDescent="0.3">
      <c r="A49" s="101" t="s">
        <v>94</v>
      </c>
      <c r="B49" s="78">
        <v>0</v>
      </c>
      <c r="C49" s="45">
        <v>1</v>
      </c>
      <c r="D49" s="45"/>
      <c r="E49" s="45"/>
      <c r="F49" s="46"/>
      <c r="G49" s="35"/>
    </row>
    <row r="50" spans="1:14" x14ac:dyDescent="0.3">
      <c r="A50" s="102" t="s">
        <v>97</v>
      </c>
      <c r="B50" s="79">
        <v>0</v>
      </c>
      <c r="C50" s="16">
        <v>1</v>
      </c>
      <c r="D50" s="16"/>
      <c r="E50" s="16"/>
      <c r="F50" s="17"/>
      <c r="G50" s="35"/>
    </row>
    <row r="51" spans="1:14" x14ac:dyDescent="0.3">
      <c r="A51" s="102" t="s">
        <v>100</v>
      </c>
      <c r="B51" s="79">
        <v>0</v>
      </c>
      <c r="C51" s="16">
        <v>0</v>
      </c>
      <c r="D51" s="16">
        <v>1</v>
      </c>
      <c r="E51" s="16"/>
      <c r="F51" s="17"/>
      <c r="G51" s="35"/>
    </row>
    <row r="52" spans="1:14" x14ac:dyDescent="0.3">
      <c r="A52" s="102" t="s">
        <v>103</v>
      </c>
      <c r="B52" s="79">
        <v>0</v>
      </c>
      <c r="C52" s="16">
        <v>1</v>
      </c>
      <c r="D52" s="16"/>
      <c r="E52" s="16"/>
      <c r="F52" s="17"/>
      <c r="G52" s="35"/>
    </row>
    <row r="53" spans="1:14" x14ac:dyDescent="0.3">
      <c r="A53" s="102" t="s">
        <v>106</v>
      </c>
      <c r="B53" s="79">
        <v>0</v>
      </c>
      <c r="C53" s="16">
        <v>1</v>
      </c>
      <c r="D53" s="16"/>
      <c r="E53" s="16"/>
      <c r="F53" s="17"/>
      <c r="G53" s="35"/>
    </row>
    <row r="54" spans="1:14" x14ac:dyDescent="0.3">
      <c r="A54" s="102" t="s">
        <v>107</v>
      </c>
      <c r="B54" s="79">
        <v>0</v>
      </c>
      <c r="C54" s="16">
        <v>1</v>
      </c>
      <c r="D54" s="16"/>
      <c r="E54" s="16"/>
      <c r="F54" s="17"/>
      <c r="G54" s="35"/>
    </row>
    <row r="55" spans="1:14" x14ac:dyDescent="0.3">
      <c r="A55" s="102" t="s">
        <v>112</v>
      </c>
      <c r="B55" s="79">
        <v>0</v>
      </c>
      <c r="C55" s="16">
        <v>0</v>
      </c>
      <c r="D55" s="16">
        <v>0</v>
      </c>
      <c r="E55" s="16">
        <v>0</v>
      </c>
      <c r="F55" s="17">
        <v>1</v>
      </c>
      <c r="G55" s="35"/>
    </row>
    <row r="56" spans="1:14" x14ac:dyDescent="0.3">
      <c r="A56" s="102" t="s">
        <v>113</v>
      </c>
      <c r="B56" s="79">
        <v>0</v>
      </c>
      <c r="C56" s="16">
        <v>1</v>
      </c>
      <c r="D56" s="16"/>
      <c r="E56" s="16"/>
      <c r="F56" s="17"/>
      <c r="G56" s="35"/>
    </row>
    <row r="57" spans="1:14" x14ac:dyDescent="0.3">
      <c r="A57" s="102" t="s">
        <v>118</v>
      </c>
      <c r="B57" s="79">
        <v>0</v>
      </c>
      <c r="C57" s="73">
        <v>1</v>
      </c>
      <c r="D57" s="16"/>
      <c r="E57" s="16"/>
      <c r="F57" s="17"/>
      <c r="G57" s="35"/>
    </row>
    <row r="58" spans="1:14" x14ac:dyDescent="0.3">
      <c r="A58" s="102" t="s">
        <v>119</v>
      </c>
      <c r="B58" s="79">
        <v>0</v>
      </c>
      <c r="C58" s="73">
        <v>1</v>
      </c>
      <c r="D58" s="16"/>
      <c r="E58" s="16"/>
      <c r="F58" s="17"/>
      <c r="G58" s="35"/>
    </row>
    <row r="59" spans="1:14" ht="15" thickBot="1" x14ac:dyDescent="0.35">
      <c r="A59" s="102" t="s">
        <v>123</v>
      </c>
      <c r="B59" s="79">
        <v>0</v>
      </c>
      <c r="C59" s="73">
        <v>0</v>
      </c>
      <c r="D59" s="16">
        <v>0</v>
      </c>
      <c r="E59" s="16">
        <v>1</v>
      </c>
      <c r="F59" s="17"/>
      <c r="G59" s="35"/>
    </row>
    <row r="60" spans="1:14" ht="15" thickBot="1" x14ac:dyDescent="0.35">
      <c r="A60" s="22" t="s">
        <v>42</v>
      </c>
      <c r="B60" s="27">
        <v>0</v>
      </c>
      <c r="C60" s="27">
        <f>SUM(C49:C59)</f>
        <v>8</v>
      </c>
      <c r="D60" s="27">
        <f>SUM(D49:D59)+C60</f>
        <v>9</v>
      </c>
      <c r="E60" s="27">
        <f>SUM(E49:E59)+D60</f>
        <v>10</v>
      </c>
      <c r="F60" s="28">
        <f>SUM(F49:F59)+E60</f>
        <v>11</v>
      </c>
      <c r="G60" s="62">
        <f>F60/COUNTA(B49:B59)</f>
        <v>1</v>
      </c>
    </row>
    <row r="61" spans="1:14" ht="15" thickBot="1" x14ac:dyDescent="0.35"/>
    <row r="62" spans="1:14" x14ac:dyDescent="0.3">
      <c r="A62" s="89" t="s">
        <v>134</v>
      </c>
      <c r="B62" s="88">
        <f>COUNTA(B64:B73)</f>
        <v>10</v>
      </c>
      <c r="C62" s="88" t="s">
        <v>135</v>
      </c>
      <c r="D62" s="88"/>
      <c r="E62" s="88"/>
      <c r="F62" s="88"/>
      <c r="G62" s="33"/>
      <c r="I62" s="65"/>
      <c r="J62" s="65"/>
      <c r="K62" s="65"/>
      <c r="L62" s="65"/>
      <c r="M62" s="65"/>
      <c r="N62" s="65"/>
    </row>
    <row r="63" spans="1:14" ht="15" thickBot="1" x14ac:dyDescent="0.35">
      <c r="A63" s="37" t="s">
        <v>136</v>
      </c>
      <c r="B63" s="90">
        <v>0</v>
      </c>
      <c r="C63" s="90">
        <v>15</v>
      </c>
      <c r="D63" s="90">
        <v>30</v>
      </c>
      <c r="E63" s="90">
        <v>60</v>
      </c>
      <c r="F63" s="90">
        <v>120</v>
      </c>
      <c r="G63" s="38"/>
      <c r="I63" s="65"/>
      <c r="J63" s="65"/>
      <c r="K63" s="65"/>
      <c r="L63" s="65"/>
      <c r="M63" s="65"/>
      <c r="N63" s="65"/>
    </row>
    <row r="64" spans="1:14" x14ac:dyDescent="0.3">
      <c r="A64" s="110" t="s">
        <v>95</v>
      </c>
      <c r="B64" s="78">
        <v>0</v>
      </c>
      <c r="C64" s="45">
        <v>1</v>
      </c>
      <c r="D64" s="45"/>
      <c r="E64" s="45"/>
      <c r="F64" s="46"/>
      <c r="G64" s="35"/>
      <c r="I64" s="65"/>
      <c r="J64" s="65"/>
      <c r="K64" s="65"/>
      <c r="L64" s="65"/>
      <c r="M64" s="65"/>
      <c r="N64" s="65"/>
    </row>
    <row r="65" spans="1:14" x14ac:dyDescent="0.3">
      <c r="A65" s="104" t="s">
        <v>98</v>
      </c>
      <c r="B65" s="79">
        <v>0</v>
      </c>
      <c r="C65" s="16">
        <v>1</v>
      </c>
      <c r="D65" s="16"/>
      <c r="E65" s="16"/>
      <c r="F65" s="17"/>
      <c r="G65" s="35"/>
      <c r="I65" s="65"/>
      <c r="J65" s="66"/>
      <c r="K65" s="66"/>
      <c r="L65" s="66"/>
      <c r="M65" s="66"/>
      <c r="N65" s="66"/>
    </row>
    <row r="66" spans="1:14" x14ac:dyDescent="0.3">
      <c r="A66" s="104" t="s">
        <v>104</v>
      </c>
      <c r="B66" s="79">
        <v>0</v>
      </c>
      <c r="C66" s="16">
        <v>0</v>
      </c>
      <c r="D66" s="16">
        <v>0</v>
      </c>
      <c r="E66" s="16">
        <v>0</v>
      </c>
      <c r="F66" s="17">
        <v>0</v>
      </c>
      <c r="G66" s="35"/>
    </row>
    <row r="67" spans="1:14" x14ac:dyDescent="0.3">
      <c r="A67" s="104" t="s">
        <v>108</v>
      </c>
      <c r="B67" s="79">
        <v>0</v>
      </c>
      <c r="C67" s="16">
        <v>0</v>
      </c>
      <c r="D67" s="16">
        <v>1</v>
      </c>
      <c r="E67" s="16"/>
      <c r="F67" s="17"/>
      <c r="G67" s="35"/>
    </row>
    <row r="68" spans="1:14" x14ac:dyDescent="0.3">
      <c r="A68" s="104" t="s">
        <v>109</v>
      </c>
      <c r="B68" s="79">
        <v>0</v>
      </c>
      <c r="C68" s="16">
        <v>1</v>
      </c>
      <c r="D68" s="16"/>
      <c r="E68" s="16"/>
      <c r="F68" s="17"/>
      <c r="G68" s="35"/>
    </row>
    <row r="69" spans="1:14" x14ac:dyDescent="0.3">
      <c r="A69" s="102" t="s">
        <v>114</v>
      </c>
      <c r="B69" s="79">
        <v>0</v>
      </c>
      <c r="C69" s="16">
        <v>1</v>
      </c>
      <c r="D69" s="16"/>
      <c r="E69" s="16"/>
      <c r="F69" s="17"/>
      <c r="G69" s="35"/>
    </row>
    <row r="70" spans="1:14" x14ac:dyDescent="0.3">
      <c r="A70" s="104" t="s">
        <v>115</v>
      </c>
      <c r="B70" s="79">
        <v>0</v>
      </c>
      <c r="C70" s="16">
        <v>1</v>
      </c>
      <c r="D70" s="16"/>
      <c r="E70" s="16"/>
      <c r="F70" s="17"/>
      <c r="G70" s="35"/>
    </row>
    <row r="71" spans="1:14" x14ac:dyDescent="0.3">
      <c r="A71" s="102" t="s">
        <v>120</v>
      </c>
      <c r="B71" s="79">
        <v>0</v>
      </c>
      <c r="C71" s="73">
        <v>0</v>
      </c>
      <c r="D71" s="16">
        <v>0</v>
      </c>
      <c r="E71" s="16">
        <v>1</v>
      </c>
      <c r="F71" s="17"/>
      <c r="G71" s="35"/>
    </row>
    <row r="72" spans="1:14" x14ac:dyDescent="0.3">
      <c r="A72" s="102" t="s">
        <v>121</v>
      </c>
      <c r="B72" s="79">
        <v>0</v>
      </c>
      <c r="C72" s="73">
        <v>0</v>
      </c>
      <c r="D72" s="16">
        <v>0</v>
      </c>
      <c r="E72" s="16">
        <v>1</v>
      </c>
      <c r="F72" s="17"/>
      <c r="G72" s="35"/>
    </row>
    <row r="73" spans="1:14" ht="15" thickBot="1" x14ac:dyDescent="0.35">
      <c r="A73" s="104" t="s">
        <v>124</v>
      </c>
      <c r="B73" s="79">
        <v>0</v>
      </c>
      <c r="C73" s="73">
        <v>1</v>
      </c>
      <c r="D73" s="16"/>
      <c r="E73" s="16"/>
      <c r="F73" s="17"/>
      <c r="G73" s="35"/>
    </row>
    <row r="74" spans="1:14" ht="15" thickBot="1" x14ac:dyDescent="0.35">
      <c r="A74" s="22" t="s">
        <v>42</v>
      </c>
      <c r="B74" s="27">
        <v>0</v>
      </c>
      <c r="C74" s="27">
        <f>SUM(C64:C73)</f>
        <v>6</v>
      </c>
      <c r="D74" s="27">
        <f>SUM(D64:D73)+C74</f>
        <v>7</v>
      </c>
      <c r="E74" s="27">
        <f>SUM(E64:E73)+D74</f>
        <v>9</v>
      </c>
      <c r="F74" s="28">
        <f>SUM(F64:F73)+E74</f>
        <v>9</v>
      </c>
      <c r="G74" s="62">
        <f>F74/B62</f>
        <v>0.9</v>
      </c>
    </row>
    <row r="75" spans="1:14" ht="15" thickBot="1" x14ac:dyDescent="0.35"/>
    <row r="76" spans="1:14" x14ac:dyDescent="0.3">
      <c r="A76" s="32" t="s">
        <v>0</v>
      </c>
      <c r="B76" s="88">
        <f>COUNTA(B78:B86)</f>
        <v>9</v>
      </c>
      <c r="C76" s="88" t="s">
        <v>135</v>
      </c>
      <c r="D76" s="88"/>
      <c r="E76" s="88"/>
      <c r="F76" s="88"/>
      <c r="G76" s="33"/>
    </row>
    <row r="77" spans="1:14" ht="15" thickBot="1" x14ac:dyDescent="0.35">
      <c r="A77" s="37"/>
      <c r="B77" s="90">
        <v>0</v>
      </c>
      <c r="C77" s="90">
        <v>15</v>
      </c>
      <c r="D77" s="90">
        <v>30</v>
      </c>
      <c r="E77" s="90">
        <v>60</v>
      </c>
      <c r="F77" s="90">
        <v>120</v>
      </c>
      <c r="G77" s="38"/>
    </row>
    <row r="78" spans="1:14" x14ac:dyDescent="0.3">
      <c r="A78" s="110" t="s">
        <v>96</v>
      </c>
      <c r="B78" s="78">
        <v>0</v>
      </c>
      <c r="C78" s="45">
        <v>1</v>
      </c>
      <c r="D78" s="45"/>
      <c r="E78" s="45"/>
      <c r="F78" s="46"/>
      <c r="G78" s="35"/>
    </row>
    <row r="79" spans="1:14" x14ac:dyDescent="0.3">
      <c r="A79" s="104" t="s">
        <v>99</v>
      </c>
      <c r="B79" s="79">
        <v>0</v>
      </c>
      <c r="C79" s="16">
        <v>0</v>
      </c>
      <c r="D79" s="16">
        <v>0</v>
      </c>
      <c r="E79" s="16">
        <v>1</v>
      </c>
      <c r="F79" s="17"/>
      <c r="G79" s="35"/>
    </row>
    <row r="80" spans="1:14" x14ac:dyDescent="0.3">
      <c r="A80" s="104" t="s">
        <v>102</v>
      </c>
      <c r="B80" s="79">
        <v>0</v>
      </c>
      <c r="C80" s="16">
        <v>1</v>
      </c>
      <c r="D80" s="16"/>
      <c r="E80" s="16"/>
      <c r="F80" s="17"/>
      <c r="G80" s="35"/>
    </row>
    <row r="81" spans="1:7" x14ac:dyDescent="0.3">
      <c r="A81" s="106" t="s">
        <v>105</v>
      </c>
      <c r="B81" s="79">
        <v>0</v>
      </c>
      <c r="C81" s="16">
        <v>0</v>
      </c>
      <c r="D81" s="16">
        <v>0</v>
      </c>
      <c r="E81" s="16">
        <v>0</v>
      </c>
      <c r="F81" s="17">
        <v>1</v>
      </c>
      <c r="G81" s="35"/>
    </row>
    <row r="82" spans="1:7" x14ac:dyDescent="0.3">
      <c r="A82" s="104" t="s">
        <v>111</v>
      </c>
      <c r="B82" s="79">
        <v>0</v>
      </c>
      <c r="C82" s="16">
        <v>1</v>
      </c>
      <c r="D82" s="16"/>
      <c r="E82" s="16"/>
      <c r="F82" s="17"/>
      <c r="G82" s="35"/>
    </row>
    <row r="83" spans="1:7" x14ac:dyDescent="0.3">
      <c r="A83" s="104" t="s">
        <v>116</v>
      </c>
      <c r="B83" s="79">
        <v>0</v>
      </c>
      <c r="C83" s="73">
        <v>1</v>
      </c>
      <c r="D83" s="16"/>
      <c r="E83" s="16"/>
      <c r="F83" s="17"/>
      <c r="G83" s="35"/>
    </row>
    <row r="84" spans="1:7" x14ac:dyDescent="0.3">
      <c r="A84" s="104" t="s">
        <v>117</v>
      </c>
      <c r="B84" s="79">
        <v>0</v>
      </c>
      <c r="C84" s="73">
        <v>1</v>
      </c>
      <c r="D84" s="16"/>
      <c r="E84" s="16"/>
      <c r="F84" s="17"/>
      <c r="G84" s="35"/>
    </row>
    <row r="85" spans="1:7" x14ac:dyDescent="0.3">
      <c r="A85" s="104" t="s">
        <v>122</v>
      </c>
      <c r="B85" s="79">
        <v>0</v>
      </c>
      <c r="C85" s="73">
        <v>1</v>
      </c>
      <c r="D85" s="16"/>
      <c r="E85" s="16"/>
      <c r="F85" s="17"/>
      <c r="G85" s="35"/>
    </row>
    <row r="86" spans="1:7" ht="15" thickBot="1" x14ac:dyDescent="0.35">
      <c r="A86" s="107" t="s">
        <v>125</v>
      </c>
      <c r="B86" s="80">
        <v>0</v>
      </c>
      <c r="C86" s="74">
        <v>1</v>
      </c>
      <c r="D86" s="18"/>
      <c r="E86" s="18"/>
      <c r="F86" s="19"/>
      <c r="G86" s="35"/>
    </row>
    <row r="87" spans="1:7" ht="15" thickBot="1" x14ac:dyDescent="0.35">
      <c r="A87" s="22" t="s">
        <v>42</v>
      </c>
      <c r="B87" s="27">
        <v>0</v>
      </c>
      <c r="C87" s="27">
        <f>SUM(C78:C86)</f>
        <v>7</v>
      </c>
      <c r="D87" s="27">
        <f>SUM(D78:D86)+C87</f>
        <v>7</v>
      </c>
      <c r="E87" s="27">
        <f>SUM(E78:E86)+D87</f>
        <v>8</v>
      </c>
      <c r="F87" s="28">
        <f>SUM(F78:F86)+E87</f>
        <v>9</v>
      </c>
      <c r="G87" s="62">
        <f>F87/B76</f>
        <v>1</v>
      </c>
    </row>
  </sheetData>
  <phoneticPr fontId="1" type="noConversion"/>
  <conditionalFormatting sqref="C11:F42">
    <cfRule type="containsBlanks" dxfId="7" priority="6">
      <formula>LEN(TRIM(C11))=0</formula>
    </cfRule>
  </conditionalFormatting>
  <conditionalFormatting sqref="C49:F59">
    <cfRule type="containsBlanks" dxfId="6" priority="3">
      <formula>LEN(TRIM(C49))=0</formula>
    </cfRule>
  </conditionalFormatting>
  <conditionalFormatting sqref="C64:F73">
    <cfRule type="containsBlanks" dxfId="5" priority="2">
      <formula>LEN(TRIM(C64))=0</formula>
    </cfRule>
  </conditionalFormatting>
  <conditionalFormatting sqref="C78:F86">
    <cfRule type="containsBlanks" dxfId="4" priority="1">
      <formula>LEN(TRIM(C78))=0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A7DB0-4A3E-4C97-A4FD-734D092A2D6B}">
  <dimension ref="A1:W78"/>
  <sheetViews>
    <sheetView topLeftCell="A6" workbookViewId="0">
      <selection activeCell="B69" sqref="B69:F77"/>
    </sheetView>
  </sheetViews>
  <sheetFormatPr defaultRowHeight="14.4" x14ac:dyDescent="0.3"/>
  <sheetData>
    <row r="1" spans="1:23" ht="15" thickBot="1" x14ac:dyDescent="0.35">
      <c r="A1" s="9" t="s">
        <v>6</v>
      </c>
      <c r="B1" s="7">
        <v>44279</v>
      </c>
      <c r="D1" s="75" t="s">
        <v>148</v>
      </c>
      <c r="E1" t="s">
        <v>150</v>
      </c>
      <c r="G1" s="52"/>
    </row>
    <row r="2" spans="1:23" ht="15" thickBot="1" x14ac:dyDescent="0.35">
      <c r="A2" s="9"/>
      <c r="B2" s="48"/>
      <c r="D2" s="76" t="s">
        <v>149</v>
      </c>
      <c r="E2" t="s">
        <v>150</v>
      </c>
      <c r="H2" s="8">
        <v>44277</v>
      </c>
      <c r="L2" s="8">
        <v>44278</v>
      </c>
      <c r="P2" s="8">
        <v>44279</v>
      </c>
      <c r="T2" t="s">
        <v>139</v>
      </c>
    </row>
    <row r="3" spans="1:23" x14ac:dyDescent="0.3">
      <c r="A3" s="10" t="s">
        <v>5</v>
      </c>
      <c r="B3" s="3" t="s">
        <v>128</v>
      </c>
      <c r="D3" s="75" t="s">
        <v>108</v>
      </c>
      <c r="E3" t="s">
        <v>150</v>
      </c>
      <c r="H3" s="89" t="s">
        <v>137</v>
      </c>
      <c r="I3" s="91">
        <v>6</v>
      </c>
      <c r="J3" s="93" t="s">
        <v>135</v>
      </c>
      <c r="L3" s="89" t="s">
        <v>137</v>
      </c>
      <c r="M3" s="91">
        <v>11</v>
      </c>
      <c r="N3" s="93" t="s">
        <v>135</v>
      </c>
      <c r="P3" s="32" t="s">
        <v>133</v>
      </c>
      <c r="Q3" s="88">
        <v>6</v>
      </c>
      <c r="R3" s="33" t="s">
        <v>135</v>
      </c>
      <c r="T3" s="89" t="s">
        <v>137</v>
      </c>
      <c r="U3" s="91">
        <f>SUM(I3,M3,Q3)</f>
        <v>23</v>
      </c>
      <c r="V3" s="93" t="s">
        <v>135</v>
      </c>
      <c r="W3">
        <v>0</v>
      </c>
    </row>
    <row r="4" spans="1:23" ht="15" thickBot="1" x14ac:dyDescent="0.35">
      <c r="A4" s="10" t="s">
        <v>56</v>
      </c>
      <c r="B4" s="64" t="s">
        <v>76</v>
      </c>
      <c r="H4" s="36" t="s">
        <v>134</v>
      </c>
      <c r="I4" s="65">
        <v>5</v>
      </c>
      <c r="J4" s="35" t="s">
        <v>135</v>
      </c>
      <c r="L4" s="36" t="s">
        <v>134</v>
      </c>
      <c r="M4" s="65">
        <v>10</v>
      </c>
      <c r="N4" s="35" t="s">
        <v>135</v>
      </c>
      <c r="P4" s="97" t="s">
        <v>134</v>
      </c>
      <c r="Q4" s="65">
        <v>10</v>
      </c>
      <c r="R4" s="35" t="s">
        <v>135</v>
      </c>
      <c r="T4" s="36" t="s">
        <v>134</v>
      </c>
      <c r="U4" s="65">
        <f>SUM(I4,M4,Q4)</f>
        <v>25</v>
      </c>
      <c r="V4" s="35" t="s">
        <v>135</v>
      </c>
      <c r="W4" s="99" t="s">
        <v>140</v>
      </c>
    </row>
    <row r="5" spans="1:23" ht="15" thickBot="1" x14ac:dyDescent="0.35">
      <c r="A5" s="10" t="s">
        <v>57</v>
      </c>
      <c r="B5" s="3" t="s">
        <v>69</v>
      </c>
      <c r="D5" s="103" t="s">
        <v>129</v>
      </c>
      <c r="E5" s="9" t="s">
        <v>60</v>
      </c>
      <c r="F5" s="48">
        <v>0.40972222222222227</v>
      </c>
      <c r="H5" s="37" t="s">
        <v>138</v>
      </c>
      <c r="I5" s="92">
        <v>5</v>
      </c>
      <c r="J5" s="38" t="s">
        <v>135</v>
      </c>
      <c r="L5" s="37" t="s">
        <v>138</v>
      </c>
      <c r="M5" s="92">
        <v>9</v>
      </c>
      <c r="N5" s="38" t="s">
        <v>135</v>
      </c>
      <c r="P5" s="37" t="s">
        <v>0</v>
      </c>
      <c r="Q5" s="92">
        <v>9</v>
      </c>
      <c r="R5" s="38" t="s">
        <v>135</v>
      </c>
      <c r="T5" s="37" t="s">
        <v>138</v>
      </c>
      <c r="U5" s="92">
        <f>SUM(I5,M5,Q5)</f>
        <v>23</v>
      </c>
      <c r="V5" s="38" t="s">
        <v>135</v>
      </c>
      <c r="W5" s="98">
        <v>0</v>
      </c>
    </row>
    <row r="6" spans="1:23" x14ac:dyDescent="0.3">
      <c r="A6" s="10" t="s">
        <v>58</v>
      </c>
      <c r="B6" s="3" t="s">
        <v>143</v>
      </c>
      <c r="D6" s="105" t="s">
        <v>130</v>
      </c>
      <c r="E6" s="9" t="s">
        <v>60</v>
      </c>
      <c r="F6" s="48">
        <v>0.49305555555555558</v>
      </c>
    </row>
    <row r="7" spans="1:23" ht="15" thickBot="1" x14ac:dyDescent="0.35">
      <c r="A7" s="11" t="s">
        <v>59</v>
      </c>
      <c r="B7" s="3" t="s">
        <v>142</v>
      </c>
    </row>
    <row r="9" spans="1:23" ht="15" thickBot="1" x14ac:dyDescent="0.35">
      <c r="B9" s="20"/>
      <c r="C9" s="49"/>
      <c r="D9" s="49"/>
      <c r="E9" s="49"/>
      <c r="F9" s="49"/>
    </row>
    <row r="10" spans="1:23" ht="15" thickBot="1" x14ac:dyDescent="0.35">
      <c r="A10" s="42" t="s">
        <v>5</v>
      </c>
      <c r="B10" s="27">
        <v>0</v>
      </c>
      <c r="C10" s="27">
        <v>15</v>
      </c>
      <c r="D10" s="27">
        <v>30</v>
      </c>
      <c r="E10" s="27">
        <v>60</v>
      </c>
      <c r="F10" s="28">
        <v>120</v>
      </c>
      <c r="G10" s="65"/>
      <c r="H10" s="42" t="s">
        <v>5</v>
      </c>
      <c r="I10" s="28" t="s">
        <v>7</v>
      </c>
    </row>
    <row r="11" spans="1:23" x14ac:dyDescent="0.3">
      <c r="A11" s="110" t="s">
        <v>94</v>
      </c>
      <c r="B11" s="78">
        <v>0</v>
      </c>
      <c r="C11" s="45">
        <v>1</v>
      </c>
      <c r="D11" s="45"/>
      <c r="E11" s="45"/>
      <c r="F11" s="46"/>
      <c r="G11" s="65"/>
      <c r="H11" s="110" t="s">
        <v>94</v>
      </c>
      <c r="I11" s="78">
        <v>15</v>
      </c>
    </row>
    <row r="12" spans="1:23" x14ac:dyDescent="0.3">
      <c r="A12" s="104" t="s">
        <v>95</v>
      </c>
      <c r="B12" s="79">
        <v>0</v>
      </c>
      <c r="C12" s="16">
        <v>0</v>
      </c>
      <c r="D12" s="16">
        <v>0</v>
      </c>
      <c r="E12" s="16">
        <v>0</v>
      </c>
      <c r="F12" s="17">
        <v>0</v>
      </c>
      <c r="G12" s="65"/>
      <c r="H12" s="104" t="s">
        <v>95</v>
      </c>
      <c r="I12" s="79" t="s">
        <v>151</v>
      </c>
    </row>
    <row r="13" spans="1:23" x14ac:dyDescent="0.3">
      <c r="A13" s="104" t="s">
        <v>96</v>
      </c>
      <c r="B13" s="79">
        <v>0</v>
      </c>
      <c r="C13" s="16">
        <v>1</v>
      </c>
      <c r="D13" s="16"/>
      <c r="E13" s="16"/>
      <c r="F13" s="17"/>
      <c r="G13" s="65"/>
      <c r="H13" s="104" t="s">
        <v>96</v>
      </c>
      <c r="I13" s="79">
        <v>15</v>
      </c>
    </row>
    <row r="14" spans="1:23" x14ac:dyDescent="0.3">
      <c r="A14" s="101" t="s">
        <v>144</v>
      </c>
      <c r="B14" s="79">
        <v>0</v>
      </c>
      <c r="C14" s="16">
        <v>0</v>
      </c>
      <c r="D14" s="16">
        <v>1</v>
      </c>
      <c r="E14" s="16"/>
      <c r="F14" s="17"/>
      <c r="G14" s="65"/>
      <c r="H14" s="101" t="s">
        <v>144</v>
      </c>
      <c r="I14" s="79">
        <v>30</v>
      </c>
    </row>
    <row r="15" spans="1:23" x14ac:dyDescent="0.3">
      <c r="A15" s="102" t="s">
        <v>145</v>
      </c>
      <c r="B15" s="79">
        <v>0</v>
      </c>
      <c r="C15" s="16">
        <v>0</v>
      </c>
      <c r="D15" s="16">
        <v>1</v>
      </c>
      <c r="E15" s="16"/>
      <c r="F15" s="17"/>
      <c r="G15" s="65"/>
      <c r="H15" s="102" t="s">
        <v>145</v>
      </c>
      <c r="I15" s="79">
        <v>30</v>
      </c>
    </row>
    <row r="16" spans="1:23" x14ac:dyDescent="0.3">
      <c r="A16" s="104" t="s">
        <v>97</v>
      </c>
      <c r="B16" s="79">
        <v>0</v>
      </c>
      <c r="C16" s="16">
        <v>0</v>
      </c>
      <c r="D16" s="16">
        <v>0</v>
      </c>
      <c r="E16" s="16">
        <v>1</v>
      </c>
      <c r="F16" s="17"/>
      <c r="G16" s="65"/>
      <c r="H16" s="104" t="s">
        <v>97</v>
      </c>
      <c r="I16" s="79">
        <v>60</v>
      </c>
    </row>
    <row r="17" spans="1:9" x14ac:dyDescent="0.3">
      <c r="A17" s="104" t="s">
        <v>98</v>
      </c>
      <c r="B17" s="79">
        <v>0</v>
      </c>
      <c r="C17" s="16">
        <v>0</v>
      </c>
      <c r="D17" s="16">
        <v>0</v>
      </c>
      <c r="E17" s="16">
        <v>1</v>
      </c>
      <c r="F17" s="17"/>
      <c r="G17" s="65"/>
      <c r="H17" s="104" t="s">
        <v>98</v>
      </c>
      <c r="I17" s="79">
        <v>60</v>
      </c>
    </row>
    <row r="18" spans="1:9" x14ac:dyDescent="0.3">
      <c r="A18" s="102" t="s">
        <v>99</v>
      </c>
      <c r="B18" s="79">
        <v>0</v>
      </c>
      <c r="C18" s="16">
        <v>1</v>
      </c>
      <c r="D18" s="16"/>
      <c r="E18" s="16"/>
      <c r="F18" s="17"/>
      <c r="G18" s="65"/>
      <c r="H18" s="102" t="s">
        <v>99</v>
      </c>
      <c r="I18" s="79">
        <v>15</v>
      </c>
    </row>
    <row r="19" spans="1:9" x14ac:dyDescent="0.3">
      <c r="A19" s="102" t="s">
        <v>146</v>
      </c>
      <c r="B19" s="79">
        <v>0</v>
      </c>
      <c r="C19" s="16">
        <v>1</v>
      </c>
      <c r="D19" s="16"/>
      <c r="E19" s="16"/>
      <c r="F19" s="17"/>
      <c r="G19" s="65"/>
      <c r="H19" s="102" t="s">
        <v>146</v>
      </c>
      <c r="I19" s="79">
        <v>15</v>
      </c>
    </row>
    <row r="20" spans="1:9" x14ac:dyDescent="0.3">
      <c r="A20" s="102" t="s">
        <v>147</v>
      </c>
      <c r="B20" s="79">
        <v>0</v>
      </c>
      <c r="C20" s="16">
        <v>1</v>
      </c>
      <c r="D20" s="16"/>
      <c r="E20" s="16"/>
      <c r="F20" s="17"/>
      <c r="G20" s="65"/>
      <c r="H20" s="102" t="s">
        <v>147</v>
      </c>
      <c r="I20" s="79">
        <v>15</v>
      </c>
    </row>
    <row r="21" spans="1:9" x14ac:dyDescent="0.3">
      <c r="A21" s="104" t="s">
        <v>100</v>
      </c>
      <c r="B21" s="79">
        <v>0</v>
      </c>
      <c r="C21" s="16">
        <v>0</v>
      </c>
      <c r="D21" s="16">
        <v>0</v>
      </c>
      <c r="E21" s="16">
        <v>0</v>
      </c>
      <c r="F21" s="17">
        <v>0</v>
      </c>
      <c r="G21" s="65"/>
      <c r="H21" s="104" t="s">
        <v>100</v>
      </c>
      <c r="I21" s="79" t="s">
        <v>151</v>
      </c>
    </row>
    <row r="22" spans="1:9" x14ac:dyDescent="0.3">
      <c r="A22" s="104" t="s">
        <v>101</v>
      </c>
      <c r="B22" s="79">
        <v>0</v>
      </c>
      <c r="C22" s="16">
        <v>1</v>
      </c>
      <c r="D22" s="16"/>
      <c r="E22" s="16"/>
      <c r="F22" s="17"/>
      <c r="G22" s="65"/>
      <c r="H22" s="104" t="s">
        <v>101</v>
      </c>
      <c r="I22" s="79">
        <v>15</v>
      </c>
    </row>
    <row r="23" spans="1:9" x14ac:dyDescent="0.3">
      <c r="A23" s="102" t="s">
        <v>102</v>
      </c>
      <c r="B23" s="79">
        <v>0</v>
      </c>
      <c r="C23" s="16">
        <v>1</v>
      </c>
      <c r="D23" s="16"/>
      <c r="E23" s="16"/>
      <c r="F23" s="17"/>
      <c r="G23" s="65"/>
      <c r="H23" s="102" t="s">
        <v>102</v>
      </c>
      <c r="I23" s="79">
        <v>15</v>
      </c>
    </row>
    <row r="24" spans="1:9" x14ac:dyDescent="0.3">
      <c r="A24" s="104" t="s">
        <v>103</v>
      </c>
      <c r="B24" s="79">
        <v>0</v>
      </c>
      <c r="C24" s="16">
        <v>1</v>
      </c>
      <c r="D24" s="16"/>
      <c r="E24" s="16"/>
      <c r="F24" s="17"/>
      <c r="G24" s="65"/>
      <c r="H24" s="104" t="s">
        <v>103</v>
      </c>
      <c r="I24" s="79">
        <v>15</v>
      </c>
    </row>
    <row r="25" spans="1:9" x14ac:dyDescent="0.3">
      <c r="A25" s="104" t="s">
        <v>104</v>
      </c>
      <c r="B25" s="79">
        <v>0</v>
      </c>
      <c r="C25" s="16">
        <v>1</v>
      </c>
      <c r="D25" s="16"/>
      <c r="E25" s="16"/>
      <c r="F25" s="17"/>
      <c r="G25" s="67"/>
      <c r="H25" s="104" t="s">
        <v>104</v>
      </c>
      <c r="I25" s="79">
        <v>15</v>
      </c>
    </row>
    <row r="26" spans="1:9" x14ac:dyDescent="0.3">
      <c r="A26" s="111" t="s">
        <v>105</v>
      </c>
      <c r="B26" s="79">
        <v>0</v>
      </c>
      <c r="C26" s="16">
        <v>0</v>
      </c>
      <c r="D26" s="16">
        <v>0</v>
      </c>
      <c r="E26" s="16">
        <v>0</v>
      </c>
      <c r="F26" s="17">
        <v>0</v>
      </c>
      <c r="G26" s="65"/>
      <c r="H26" s="111" t="s">
        <v>105</v>
      </c>
      <c r="I26" s="79" t="s">
        <v>151</v>
      </c>
    </row>
    <row r="27" spans="1:9" x14ac:dyDescent="0.3">
      <c r="A27" s="72" t="s">
        <v>123</v>
      </c>
      <c r="B27" s="79">
        <v>0</v>
      </c>
      <c r="C27" s="73">
        <v>0</v>
      </c>
      <c r="D27" s="16">
        <v>0</v>
      </c>
      <c r="E27" s="16">
        <v>0</v>
      </c>
      <c r="F27" s="17">
        <v>0</v>
      </c>
      <c r="H27" s="104" t="s">
        <v>124</v>
      </c>
      <c r="I27" s="79" t="s">
        <v>151</v>
      </c>
    </row>
    <row r="28" spans="1:9" x14ac:dyDescent="0.3">
      <c r="A28" s="104" t="s">
        <v>124</v>
      </c>
      <c r="B28" s="79">
        <v>0</v>
      </c>
      <c r="C28" s="73">
        <v>0</v>
      </c>
      <c r="D28" s="16">
        <v>0</v>
      </c>
      <c r="E28" s="16">
        <v>0</v>
      </c>
      <c r="F28" s="17">
        <v>0</v>
      </c>
      <c r="H28" s="104" t="s">
        <v>106</v>
      </c>
      <c r="I28" s="79">
        <v>15</v>
      </c>
    </row>
    <row r="29" spans="1:9" ht="15" thickBot="1" x14ac:dyDescent="0.35">
      <c r="A29" s="95" t="s">
        <v>125</v>
      </c>
      <c r="B29" s="80">
        <v>0</v>
      </c>
      <c r="C29" s="74">
        <v>0</v>
      </c>
      <c r="D29" s="18">
        <v>0</v>
      </c>
      <c r="E29" s="18">
        <v>0</v>
      </c>
      <c r="F29" s="19">
        <v>0</v>
      </c>
      <c r="H29" s="102" t="s">
        <v>107</v>
      </c>
      <c r="I29" s="79">
        <v>30</v>
      </c>
    </row>
    <row r="30" spans="1:9" x14ac:dyDescent="0.3">
      <c r="A30" s="104" t="s">
        <v>106</v>
      </c>
      <c r="B30" s="79">
        <v>0</v>
      </c>
      <c r="C30" s="16">
        <v>1</v>
      </c>
      <c r="D30" s="16"/>
      <c r="E30" s="16"/>
      <c r="F30" s="17"/>
      <c r="H30" s="104" t="s">
        <v>112</v>
      </c>
      <c r="I30" s="79">
        <v>15</v>
      </c>
    </row>
    <row r="31" spans="1:9" x14ac:dyDescent="0.3">
      <c r="A31" s="102" t="s">
        <v>107</v>
      </c>
      <c r="B31" s="79">
        <v>0</v>
      </c>
      <c r="C31" s="16">
        <v>0</v>
      </c>
      <c r="D31" s="16">
        <v>1</v>
      </c>
      <c r="E31" s="16"/>
      <c r="F31" s="17"/>
      <c r="H31" s="102" t="s">
        <v>113</v>
      </c>
      <c r="I31" s="79">
        <v>15</v>
      </c>
    </row>
    <row r="32" spans="1:9" x14ac:dyDescent="0.3">
      <c r="A32" s="72" t="s">
        <v>108</v>
      </c>
      <c r="B32" s="79">
        <v>0</v>
      </c>
      <c r="C32" s="16">
        <v>0</v>
      </c>
      <c r="D32" s="16">
        <v>0</v>
      </c>
      <c r="E32" s="16">
        <v>0</v>
      </c>
      <c r="F32" s="17">
        <v>0</v>
      </c>
      <c r="H32" s="102" t="s">
        <v>114</v>
      </c>
      <c r="I32" s="79">
        <v>30</v>
      </c>
    </row>
    <row r="33" spans="1:9" x14ac:dyDescent="0.3">
      <c r="A33" s="104" t="s">
        <v>112</v>
      </c>
      <c r="B33" s="79">
        <v>0</v>
      </c>
      <c r="C33" s="16">
        <v>1</v>
      </c>
      <c r="D33" s="16"/>
      <c r="E33" s="16"/>
      <c r="F33" s="17"/>
      <c r="H33" s="104" t="s">
        <v>118</v>
      </c>
      <c r="I33" s="79">
        <v>15</v>
      </c>
    </row>
    <row r="34" spans="1:9" x14ac:dyDescent="0.3">
      <c r="A34" s="102" t="s">
        <v>113</v>
      </c>
      <c r="B34" s="79">
        <v>0</v>
      </c>
      <c r="C34" s="16">
        <v>1</v>
      </c>
      <c r="D34" s="16"/>
      <c r="E34" s="16"/>
      <c r="F34" s="17"/>
      <c r="H34" s="102" t="s">
        <v>119</v>
      </c>
      <c r="I34" s="79" t="s">
        <v>151</v>
      </c>
    </row>
    <row r="35" spans="1:9" x14ac:dyDescent="0.3">
      <c r="A35" s="102" t="s">
        <v>114</v>
      </c>
      <c r="B35" s="79">
        <v>0</v>
      </c>
      <c r="C35" s="16">
        <v>0</v>
      </c>
      <c r="D35" s="16">
        <v>1</v>
      </c>
      <c r="E35" s="16"/>
      <c r="F35" s="17"/>
      <c r="H35" s="102" t="s">
        <v>120</v>
      </c>
      <c r="I35" s="79">
        <v>15</v>
      </c>
    </row>
    <row r="36" spans="1:9" ht="15" thickBot="1" x14ac:dyDescent="0.35">
      <c r="A36" s="104" t="s">
        <v>118</v>
      </c>
      <c r="B36" s="79">
        <v>0</v>
      </c>
      <c r="C36" s="73">
        <v>1</v>
      </c>
      <c r="D36" s="16"/>
      <c r="E36" s="16"/>
      <c r="F36" s="17"/>
      <c r="H36" s="102" t="s">
        <v>121</v>
      </c>
      <c r="I36" s="79">
        <v>15</v>
      </c>
    </row>
    <row r="37" spans="1:9" ht="15" thickBot="1" x14ac:dyDescent="0.35">
      <c r="A37" s="102" t="s">
        <v>119</v>
      </c>
      <c r="B37" s="79">
        <v>0</v>
      </c>
      <c r="C37" s="73">
        <v>0</v>
      </c>
      <c r="D37" s="16">
        <v>0</v>
      </c>
      <c r="E37" s="16">
        <v>0</v>
      </c>
      <c r="F37" s="17">
        <v>0</v>
      </c>
      <c r="H37" s="86" t="s">
        <v>131</v>
      </c>
      <c r="I37" s="87">
        <f>COUNTA(H11:H36)</f>
        <v>26</v>
      </c>
    </row>
    <row r="38" spans="1:9" x14ac:dyDescent="0.3">
      <c r="A38" s="102" t="s">
        <v>120</v>
      </c>
      <c r="B38" s="79">
        <v>0</v>
      </c>
      <c r="C38" s="73">
        <v>1</v>
      </c>
      <c r="D38" s="16"/>
      <c r="E38" s="16"/>
      <c r="F38" s="17"/>
    </row>
    <row r="39" spans="1:9" x14ac:dyDescent="0.3">
      <c r="A39" s="102" t="s">
        <v>121</v>
      </c>
      <c r="B39" s="79">
        <v>0</v>
      </c>
      <c r="C39" s="73">
        <v>1</v>
      </c>
      <c r="D39" s="16"/>
      <c r="E39" s="16"/>
      <c r="F39" s="17"/>
    </row>
    <row r="40" spans="1:9" ht="15" thickBot="1" x14ac:dyDescent="0.35">
      <c r="A40" s="96" t="s">
        <v>132</v>
      </c>
      <c r="B40" s="92"/>
      <c r="C40" s="92"/>
      <c r="D40" s="92"/>
      <c r="E40" s="92"/>
      <c r="F40" s="38">
        <f>COUNTA(A11:A39)</f>
        <v>29</v>
      </c>
    </row>
    <row r="42" spans="1:9" ht="15" thickBot="1" x14ac:dyDescent="0.35"/>
    <row r="43" spans="1:9" x14ac:dyDescent="0.3">
      <c r="A43" s="32" t="s">
        <v>133</v>
      </c>
      <c r="B43" s="88">
        <f>COUNTA(A45:A50)</f>
        <v>6</v>
      </c>
      <c r="C43" s="88" t="s">
        <v>135</v>
      </c>
      <c r="D43" s="88"/>
      <c r="E43" s="88"/>
      <c r="F43" s="88"/>
      <c r="G43" s="33"/>
    </row>
    <row r="44" spans="1:9" ht="15" thickBot="1" x14ac:dyDescent="0.35">
      <c r="A44" s="37" t="s">
        <v>136</v>
      </c>
      <c r="B44" s="90">
        <v>0</v>
      </c>
      <c r="C44" s="90">
        <v>15</v>
      </c>
      <c r="D44" s="90">
        <v>30</v>
      </c>
      <c r="E44" s="90">
        <v>60</v>
      </c>
      <c r="F44" s="90">
        <v>120</v>
      </c>
      <c r="G44" s="38"/>
    </row>
    <row r="45" spans="1:9" x14ac:dyDescent="0.3">
      <c r="A45" s="112" t="s">
        <v>94</v>
      </c>
      <c r="B45" s="100">
        <v>0</v>
      </c>
      <c r="C45" s="14">
        <v>1</v>
      </c>
      <c r="D45" s="14"/>
      <c r="E45" s="14"/>
      <c r="F45" s="15"/>
      <c r="G45" s="33"/>
    </row>
    <row r="46" spans="1:9" x14ac:dyDescent="0.3">
      <c r="A46" s="104" t="s">
        <v>97</v>
      </c>
      <c r="B46" s="79">
        <v>0</v>
      </c>
      <c r="C46" s="16">
        <v>0</v>
      </c>
      <c r="D46" s="16">
        <v>0</v>
      </c>
      <c r="E46" s="16">
        <v>1</v>
      </c>
      <c r="F46" s="17"/>
      <c r="G46" s="35"/>
    </row>
    <row r="47" spans="1:9" x14ac:dyDescent="0.3">
      <c r="A47" s="104" t="s">
        <v>100</v>
      </c>
      <c r="B47" s="79">
        <v>0</v>
      </c>
      <c r="C47" s="16">
        <v>0</v>
      </c>
      <c r="D47" s="16">
        <v>0</v>
      </c>
      <c r="E47" s="16">
        <v>0</v>
      </c>
      <c r="F47" s="17">
        <v>0</v>
      </c>
      <c r="G47" s="35"/>
    </row>
    <row r="48" spans="1:9" x14ac:dyDescent="0.3">
      <c r="A48" s="104" t="s">
        <v>103</v>
      </c>
      <c r="B48" s="79">
        <v>0</v>
      </c>
      <c r="C48" s="16">
        <v>1</v>
      </c>
      <c r="D48" s="16"/>
      <c r="E48" s="16"/>
      <c r="F48" s="17"/>
      <c r="G48" s="35"/>
    </row>
    <row r="49" spans="1:7" x14ac:dyDescent="0.3">
      <c r="A49" s="104" t="s">
        <v>106</v>
      </c>
      <c r="B49" s="79">
        <v>0</v>
      </c>
      <c r="C49" s="16">
        <v>1</v>
      </c>
      <c r="D49" s="16"/>
      <c r="E49" s="16"/>
      <c r="F49" s="17"/>
      <c r="G49" s="35"/>
    </row>
    <row r="50" spans="1:7" ht="15" thickBot="1" x14ac:dyDescent="0.35">
      <c r="A50" s="104" t="s">
        <v>112</v>
      </c>
      <c r="B50" s="79">
        <v>0</v>
      </c>
      <c r="C50" s="16">
        <v>1</v>
      </c>
      <c r="D50" s="16"/>
      <c r="E50" s="16"/>
      <c r="F50" s="17"/>
      <c r="G50" s="35"/>
    </row>
    <row r="51" spans="1:7" ht="15" thickBot="1" x14ac:dyDescent="0.35">
      <c r="A51" s="22" t="s">
        <v>42</v>
      </c>
      <c r="B51" s="27">
        <v>0</v>
      </c>
      <c r="C51" s="27">
        <f>SUM(C45:C50)</f>
        <v>4</v>
      </c>
      <c r="D51" s="27">
        <f>SUM(D45:D50)+C51</f>
        <v>4</v>
      </c>
      <c r="E51" s="27">
        <f>SUM(E45:E50)+D51</f>
        <v>5</v>
      </c>
      <c r="F51" s="28">
        <f>SUM(F45:F50)+E51</f>
        <v>5</v>
      </c>
      <c r="G51" s="62">
        <f>F51/COUNTA(B45:B50)</f>
        <v>0.83333333333333337</v>
      </c>
    </row>
    <row r="52" spans="1:7" ht="15" thickBot="1" x14ac:dyDescent="0.35">
      <c r="A52" s="77"/>
      <c r="B52" s="21"/>
      <c r="C52" s="21"/>
      <c r="D52" s="21"/>
      <c r="E52" s="21"/>
      <c r="F52" s="21"/>
      <c r="G52" s="77"/>
    </row>
    <row r="53" spans="1:7" x14ac:dyDescent="0.3">
      <c r="A53" s="89" t="s">
        <v>134</v>
      </c>
      <c r="B53" s="88">
        <f>COUNTA(B55:B64)</f>
        <v>10</v>
      </c>
      <c r="C53" s="88" t="s">
        <v>135</v>
      </c>
      <c r="D53" s="88"/>
      <c r="E53" s="88"/>
      <c r="F53" s="88"/>
      <c r="G53" s="33"/>
    </row>
    <row r="54" spans="1:7" ht="15" thickBot="1" x14ac:dyDescent="0.35">
      <c r="A54" s="37" t="s">
        <v>136</v>
      </c>
      <c r="B54" s="90">
        <v>0</v>
      </c>
      <c r="C54" s="90">
        <v>15</v>
      </c>
      <c r="D54" s="90">
        <v>30</v>
      </c>
      <c r="E54" s="90">
        <v>60</v>
      </c>
      <c r="F54" s="90">
        <v>120</v>
      </c>
      <c r="G54" s="38"/>
    </row>
    <row r="55" spans="1:7" x14ac:dyDescent="0.3">
      <c r="A55" s="104" t="s">
        <v>95</v>
      </c>
      <c r="B55" s="79">
        <v>0</v>
      </c>
      <c r="C55" s="16">
        <v>0</v>
      </c>
      <c r="D55" s="16">
        <v>0</v>
      </c>
      <c r="E55" s="16">
        <v>0</v>
      </c>
      <c r="F55" s="17">
        <v>0</v>
      </c>
      <c r="G55" s="35"/>
    </row>
    <row r="56" spans="1:7" x14ac:dyDescent="0.3">
      <c r="A56" s="104" t="s">
        <v>96</v>
      </c>
      <c r="B56" s="79">
        <v>0</v>
      </c>
      <c r="C56" s="16">
        <v>1</v>
      </c>
      <c r="D56" s="16"/>
      <c r="E56" s="16"/>
      <c r="F56" s="17"/>
      <c r="G56" s="35"/>
    </row>
    <row r="57" spans="1:7" x14ac:dyDescent="0.3">
      <c r="A57" s="104" t="s">
        <v>98</v>
      </c>
      <c r="B57" s="79">
        <v>0</v>
      </c>
      <c r="C57" s="16">
        <v>0</v>
      </c>
      <c r="D57" s="16">
        <v>0</v>
      </c>
      <c r="E57" s="16">
        <v>1</v>
      </c>
      <c r="F57" s="17"/>
      <c r="G57" s="35"/>
    </row>
    <row r="58" spans="1:7" x14ac:dyDescent="0.3">
      <c r="A58" s="104" t="s">
        <v>101</v>
      </c>
      <c r="B58" s="79">
        <v>0</v>
      </c>
      <c r="C58" s="16">
        <v>1</v>
      </c>
      <c r="D58" s="16"/>
      <c r="E58" s="16"/>
      <c r="F58" s="17"/>
      <c r="G58" s="35"/>
    </row>
    <row r="59" spans="1:7" x14ac:dyDescent="0.3">
      <c r="A59" s="104" t="s">
        <v>104</v>
      </c>
      <c r="B59" s="79">
        <v>0</v>
      </c>
      <c r="C59" s="16">
        <v>1</v>
      </c>
      <c r="D59" s="16"/>
      <c r="E59" s="16"/>
      <c r="F59" s="17"/>
      <c r="G59" s="35"/>
    </row>
    <row r="60" spans="1:7" x14ac:dyDescent="0.3">
      <c r="A60" s="104" t="s">
        <v>124</v>
      </c>
      <c r="B60" s="79">
        <v>0</v>
      </c>
      <c r="C60" s="73">
        <v>0</v>
      </c>
      <c r="D60" s="16">
        <v>0</v>
      </c>
      <c r="E60" s="16">
        <v>0</v>
      </c>
      <c r="F60" s="17">
        <v>0</v>
      </c>
      <c r="G60" s="35"/>
    </row>
    <row r="61" spans="1:7" x14ac:dyDescent="0.3">
      <c r="A61" s="102" t="s">
        <v>107</v>
      </c>
      <c r="B61" s="79">
        <v>0</v>
      </c>
      <c r="C61" s="16">
        <v>0</v>
      </c>
      <c r="D61" s="16">
        <v>1</v>
      </c>
      <c r="E61" s="16"/>
      <c r="F61" s="17"/>
      <c r="G61" s="35"/>
    </row>
    <row r="62" spans="1:7" x14ac:dyDescent="0.3">
      <c r="A62" s="102" t="s">
        <v>113</v>
      </c>
      <c r="B62" s="79">
        <v>0</v>
      </c>
      <c r="C62" s="16">
        <v>1</v>
      </c>
      <c r="D62" s="16"/>
      <c r="E62" s="16"/>
      <c r="F62" s="17"/>
      <c r="G62" s="35"/>
    </row>
    <row r="63" spans="1:7" x14ac:dyDescent="0.3">
      <c r="A63" s="102" t="s">
        <v>119</v>
      </c>
      <c r="B63" s="79">
        <v>0</v>
      </c>
      <c r="C63" s="73">
        <v>0</v>
      </c>
      <c r="D63" s="16">
        <v>0</v>
      </c>
      <c r="E63" s="16">
        <v>0</v>
      </c>
      <c r="F63" s="17">
        <v>0</v>
      </c>
      <c r="G63" s="35"/>
    </row>
    <row r="64" spans="1:7" ht="15" thickBot="1" x14ac:dyDescent="0.35">
      <c r="A64" s="102" t="s">
        <v>120</v>
      </c>
      <c r="B64" s="79">
        <v>0</v>
      </c>
      <c r="C64" s="73">
        <v>1</v>
      </c>
      <c r="D64" s="16"/>
      <c r="E64" s="16"/>
      <c r="F64" s="17"/>
      <c r="G64" s="35"/>
    </row>
    <row r="65" spans="1:7" ht="15" thickBot="1" x14ac:dyDescent="0.35">
      <c r="A65" s="22" t="s">
        <v>42</v>
      </c>
      <c r="B65" s="27">
        <v>0</v>
      </c>
      <c r="C65" s="27">
        <f>SUM(C55:C64)</f>
        <v>5</v>
      </c>
      <c r="D65" s="27">
        <f>SUM(D55:D64)+C65</f>
        <v>6</v>
      </c>
      <c r="E65" s="27">
        <f>SUM(E55:E64)+D65</f>
        <v>7</v>
      </c>
      <c r="F65" s="28">
        <f>SUM(F55:F64)+E65</f>
        <v>7</v>
      </c>
      <c r="G65" s="62">
        <f>F65/B53</f>
        <v>0.7</v>
      </c>
    </row>
    <row r="66" spans="1:7" ht="15" thickBot="1" x14ac:dyDescent="0.35"/>
    <row r="67" spans="1:7" x14ac:dyDescent="0.3">
      <c r="A67" s="32" t="s">
        <v>0</v>
      </c>
      <c r="B67" s="88">
        <f>COUNTA(B69:B77)</f>
        <v>9</v>
      </c>
      <c r="C67" s="88" t="s">
        <v>135</v>
      </c>
      <c r="D67" s="88"/>
      <c r="E67" s="88"/>
      <c r="F67" s="88"/>
      <c r="G67" s="33"/>
    </row>
    <row r="68" spans="1:7" ht="15" thickBot="1" x14ac:dyDescent="0.35">
      <c r="A68" s="37"/>
      <c r="B68" s="90">
        <v>0</v>
      </c>
      <c r="C68" s="90">
        <v>15</v>
      </c>
      <c r="D68" s="90">
        <v>30</v>
      </c>
      <c r="E68" s="90">
        <v>60</v>
      </c>
      <c r="F68" s="90">
        <v>120</v>
      </c>
      <c r="G68" s="38"/>
    </row>
    <row r="69" spans="1:7" x14ac:dyDescent="0.3">
      <c r="A69" s="101" t="s">
        <v>144</v>
      </c>
      <c r="B69" s="79">
        <v>0</v>
      </c>
      <c r="C69" s="16">
        <v>0</v>
      </c>
      <c r="D69" s="16">
        <v>1</v>
      </c>
      <c r="E69" s="16"/>
      <c r="F69" s="17"/>
      <c r="G69" s="35"/>
    </row>
    <row r="70" spans="1:7" x14ac:dyDescent="0.3">
      <c r="A70" s="102" t="s">
        <v>145</v>
      </c>
      <c r="B70" s="79">
        <v>0</v>
      </c>
      <c r="C70" s="16">
        <v>0</v>
      </c>
      <c r="D70" s="16">
        <v>1</v>
      </c>
      <c r="E70" s="16"/>
      <c r="F70" s="17"/>
      <c r="G70" s="35"/>
    </row>
    <row r="71" spans="1:7" x14ac:dyDescent="0.3">
      <c r="A71" s="102" t="s">
        <v>99</v>
      </c>
      <c r="B71" s="79">
        <v>0</v>
      </c>
      <c r="C71" s="16">
        <v>1</v>
      </c>
      <c r="D71" s="16"/>
      <c r="E71" s="16"/>
      <c r="F71" s="17"/>
      <c r="G71" s="35"/>
    </row>
    <row r="72" spans="1:7" x14ac:dyDescent="0.3">
      <c r="A72" s="102" t="s">
        <v>146</v>
      </c>
      <c r="B72" s="79">
        <v>0</v>
      </c>
      <c r="C72" s="16">
        <v>1</v>
      </c>
      <c r="D72" s="16"/>
      <c r="E72" s="16"/>
      <c r="F72" s="17"/>
      <c r="G72" s="35"/>
    </row>
    <row r="73" spans="1:7" x14ac:dyDescent="0.3">
      <c r="A73" s="102" t="s">
        <v>147</v>
      </c>
      <c r="B73" s="79">
        <v>0</v>
      </c>
      <c r="C73" s="16">
        <v>1</v>
      </c>
      <c r="D73" s="16"/>
      <c r="E73" s="16"/>
      <c r="F73" s="17"/>
      <c r="G73" s="35"/>
    </row>
    <row r="74" spans="1:7" x14ac:dyDescent="0.3">
      <c r="A74" s="102" t="s">
        <v>102</v>
      </c>
      <c r="B74" s="79">
        <v>0</v>
      </c>
      <c r="C74" s="16">
        <v>1</v>
      </c>
      <c r="D74" s="16"/>
      <c r="E74" s="16"/>
      <c r="F74" s="17"/>
      <c r="G74" s="35"/>
    </row>
    <row r="75" spans="1:7" x14ac:dyDescent="0.3">
      <c r="A75" s="111" t="s">
        <v>105</v>
      </c>
      <c r="B75" s="79">
        <v>0</v>
      </c>
      <c r="C75" s="16">
        <v>0</v>
      </c>
      <c r="D75" s="16">
        <v>0</v>
      </c>
      <c r="E75" s="16">
        <v>0</v>
      </c>
      <c r="F75" s="17">
        <v>0</v>
      </c>
      <c r="G75" s="35"/>
    </row>
    <row r="76" spans="1:7" x14ac:dyDescent="0.3">
      <c r="A76" s="102" t="s">
        <v>114</v>
      </c>
      <c r="B76" s="79">
        <v>0</v>
      </c>
      <c r="C76" s="16">
        <v>0</v>
      </c>
      <c r="D76" s="16">
        <v>1</v>
      </c>
      <c r="E76" s="16"/>
      <c r="F76" s="17"/>
      <c r="G76" s="35"/>
    </row>
    <row r="77" spans="1:7" ht="15" thickBot="1" x14ac:dyDescent="0.35">
      <c r="A77" s="102" t="s">
        <v>121</v>
      </c>
      <c r="B77" s="79">
        <v>0</v>
      </c>
      <c r="C77" s="73">
        <v>1</v>
      </c>
      <c r="D77" s="16"/>
      <c r="E77" s="16"/>
      <c r="F77" s="17"/>
      <c r="G77" s="35"/>
    </row>
    <row r="78" spans="1:7" ht="15" thickBot="1" x14ac:dyDescent="0.35">
      <c r="A78" s="22" t="s">
        <v>42</v>
      </c>
      <c r="B78" s="27">
        <v>0</v>
      </c>
      <c r="C78" s="27">
        <f>SUM(C69:C77)</f>
        <v>5</v>
      </c>
      <c r="D78" s="27">
        <f>SUM(D69:D77)+C78</f>
        <v>8</v>
      </c>
      <c r="E78" s="27">
        <f>SUM(E69:E77)+D78</f>
        <v>8</v>
      </c>
      <c r="F78" s="28">
        <f>SUM(F69:F77)+E78</f>
        <v>8</v>
      </c>
      <c r="G78" s="62">
        <f>F78/B67</f>
        <v>0.88888888888888884</v>
      </c>
    </row>
  </sheetData>
  <phoneticPr fontId="1" type="noConversion"/>
  <conditionalFormatting sqref="C11:F39">
    <cfRule type="containsBlanks" dxfId="3" priority="7">
      <formula>LEN(TRIM(C11))=0</formula>
    </cfRule>
  </conditionalFormatting>
  <conditionalFormatting sqref="C45:F50">
    <cfRule type="containsBlanks" dxfId="2" priority="3">
      <formula>LEN(TRIM(C45))=0</formula>
    </cfRule>
  </conditionalFormatting>
  <conditionalFormatting sqref="C55:F64">
    <cfRule type="containsBlanks" dxfId="1" priority="2">
      <formula>LEN(TRIM(C55))=0</formula>
    </cfRule>
  </conditionalFormatting>
  <conditionalFormatting sqref="C69:F77">
    <cfRule type="containsBlanks" dxfId="0" priority="1">
      <formula>LEN(TRIM(C69))=0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954AE-59FD-4173-8E2A-C1F8B59C6C95}">
  <dimension ref="A1:G32"/>
  <sheetViews>
    <sheetView workbookViewId="0">
      <selection activeCell="A2" sqref="A2:G25"/>
    </sheetView>
  </sheetViews>
  <sheetFormatPr defaultRowHeight="14.4" x14ac:dyDescent="0.3"/>
  <cols>
    <col min="1" max="2" width="15.6640625" customWidth="1"/>
  </cols>
  <sheetData>
    <row r="1" spans="1:7" x14ac:dyDescent="0.3">
      <c r="A1" s="9" t="s">
        <v>36</v>
      </c>
      <c r="B1" s="39" t="s">
        <v>4</v>
      </c>
      <c r="C1" s="14">
        <v>0</v>
      </c>
      <c r="D1" s="14">
        <v>15</v>
      </c>
      <c r="E1" s="14">
        <v>30</v>
      </c>
      <c r="F1" s="14">
        <v>60</v>
      </c>
      <c r="G1" s="15">
        <v>120</v>
      </c>
    </row>
    <row r="2" spans="1:7" x14ac:dyDescent="0.3">
      <c r="A2" s="10" t="s">
        <v>44</v>
      </c>
      <c r="B2" s="40">
        <v>1</v>
      </c>
      <c r="C2" s="16">
        <v>0</v>
      </c>
      <c r="D2" s="16">
        <v>0</v>
      </c>
      <c r="E2" s="16">
        <v>0</v>
      </c>
      <c r="F2" s="16">
        <v>0</v>
      </c>
      <c r="G2" s="17">
        <v>0</v>
      </c>
    </row>
    <row r="3" spans="1:7" x14ac:dyDescent="0.3">
      <c r="A3" s="10" t="s">
        <v>44</v>
      </c>
      <c r="B3" s="40">
        <v>2</v>
      </c>
      <c r="C3" s="16">
        <v>0</v>
      </c>
      <c r="D3" s="16">
        <v>0</v>
      </c>
      <c r="E3" s="16">
        <v>0</v>
      </c>
      <c r="F3" s="16">
        <v>0</v>
      </c>
      <c r="G3" s="17">
        <v>0</v>
      </c>
    </row>
    <row r="4" spans="1:7" x14ac:dyDescent="0.3">
      <c r="A4" s="10" t="s">
        <v>44</v>
      </c>
      <c r="B4" s="40">
        <v>3</v>
      </c>
      <c r="C4" s="16">
        <v>0</v>
      </c>
      <c r="D4" s="16">
        <v>0</v>
      </c>
      <c r="E4" s="16">
        <v>0</v>
      </c>
      <c r="F4" s="16">
        <v>0</v>
      </c>
      <c r="G4" s="17">
        <v>0</v>
      </c>
    </row>
    <row r="5" spans="1:7" x14ac:dyDescent="0.3">
      <c r="A5" s="10" t="s">
        <v>44</v>
      </c>
      <c r="B5" s="40">
        <v>4</v>
      </c>
      <c r="C5" s="16">
        <v>0</v>
      </c>
      <c r="D5" s="16">
        <v>1</v>
      </c>
      <c r="E5" s="16"/>
      <c r="F5" s="16"/>
      <c r="G5" s="17"/>
    </row>
    <row r="6" spans="1:7" x14ac:dyDescent="0.3">
      <c r="A6" s="10" t="s">
        <v>44</v>
      </c>
      <c r="B6" s="40">
        <v>5</v>
      </c>
      <c r="C6" s="16">
        <v>0</v>
      </c>
      <c r="D6" s="16">
        <v>1</v>
      </c>
      <c r="E6" s="16"/>
      <c r="F6" s="16"/>
      <c r="G6" s="17"/>
    </row>
    <row r="7" spans="1:7" x14ac:dyDescent="0.3">
      <c r="A7" s="10" t="s">
        <v>44</v>
      </c>
      <c r="B7" s="40">
        <v>6</v>
      </c>
      <c r="C7" s="16">
        <v>0</v>
      </c>
      <c r="D7" s="16">
        <v>0</v>
      </c>
      <c r="E7" s="16">
        <v>0</v>
      </c>
      <c r="F7" s="16">
        <v>0</v>
      </c>
      <c r="G7" s="17">
        <v>0</v>
      </c>
    </row>
    <row r="8" spans="1:7" x14ac:dyDescent="0.3">
      <c r="A8" s="10" t="s">
        <v>44</v>
      </c>
      <c r="B8" s="40">
        <v>7</v>
      </c>
      <c r="C8" s="16">
        <v>0</v>
      </c>
      <c r="D8" s="16">
        <v>0</v>
      </c>
      <c r="E8" s="16">
        <v>0</v>
      </c>
      <c r="F8" s="16">
        <v>0</v>
      </c>
      <c r="G8" s="17">
        <v>0</v>
      </c>
    </row>
    <row r="9" spans="1:7" x14ac:dyDescent="0.3">
      <c r="A9" s="24" t="s">
        <v>44</v>
      </c>
      <c r="B9" s="40">
        <v>8</v>
      </c>
      <c r="C9" s="25">
        <v>0</v>
      </c>
      <c r="D9" s="25">
        <v>0</v>
      </c>
      <c r="E9" s="25">
        <v>0</v>
      </c>
      <c r="F9" s="25">
        <v>1</v>
      </c>
      <c r="G9" s="26"/>
    </row>
    <row r="10" spans="1:7" x14ac:dyDescent="0.3">
      <c r="A10" s="10" t="s">
        <v>45</v>
      </c>
      <c r="B10" s="40">
        <v>1</v>
      </c>
      <c r="C10" s="16">
        <v>0</v>
      </c>
      <c r="D10" s="16">
        <v>0</v>
      </c>
      <c r="E10" s="16">
        <v>1</v>
      </c>
      <c r="F10" s="16"/>
      <c r="G10" s="17"/>
    </row>
    <row r="11" spans="1:7" x14ac:dyDescent="0.3">
      <c r="A11" s="10" t="s">
        <v>45</v>
      </c>
      <c r="B11" s="40">
        <v>2</v>
      </c>
      <c r="C11" s="16">
        <v>0</v>
      </c>
      <c r="D11" s="16">
        <v>1</v>
      </c>
      <c r="E11" s="16"/>
      <c r="F11" s="16"/>
      <c r="G11" s="17"/>
    </row>
    <row r="12" spans="1:7" x14ac:dyDescent="0.3">
      <c r="A12" s="10" t="s">
        <v>45</v>
      </c>
      <c r="B12" s="40">
        <v>3</v>
      </c>
      <c r="C12" s="16">
        <v>0</v>
      </c>
      <c r="D12" s="16">
        <v>1</v>
      </c>
      <c r="E12" s="16"/>
      <c r="F12" s="16"/>
      <c r="G12" s="17"/>
    </row>
    <row r="13" spans="1:7" x14ac:dyDescent="0.3">
      <c r="A13" s="10" t="s">
        <v>45</v>
      </c>
      <c r="B13" s="40">
        <v>4</v>
      </c>
      <c r="C13" s="16">
        <v>0</v>
      </c>
      <c r="D13" s="16">
        <v>0</v>
      </c>
      <c r="E13" s="16">
        <v>1</v>
      </c>
      <c r="F13" s="16"/>
      <c r="G13" s="17"/>
    </row>
    <row r="14" spans="1:7" x14ac:dyDescent="0.3">
      <c r="A14" s="10" t="s">
        <v>45</v>
      </c>
      <c r="B14" s="40">
        <v>5</v>
      </c>
      <c r="C14" s="16">
        <v>0</v>
      </c>
      <c r="D14" s="16">
        <v>1</v>
      </c>
      <c r="E14" s="16"/>
      <c r="F14" s="16"/>
      <c r="G14" s="17"/>
    </row>
    <row r="15" spans="1:7" x14ac:dyDescent="0.3">
      <c r="A15" s="10" t="s">
        <v>45</v>
      </c>
      <c r="B15" s="40">
        <v>6</v>
      </c>
      <c r="C15" s="16">
        <v>0</v>
      </c>
      <c r="D15" s="16">
        <v>1</v>
      </c>
      <c r="E15" s="16"/>
      <c r="F15" s="16"/>
      <c r="G15" s="17"/>
    </row>
    <row r="16" spans="1:7" x14ac:dyDescent="0.3">
      <c r="A16" s="10" t="s">
        <v>45</v>
      </c>
      <c r="B16" s="40">
        <v>7</v>
      </c>
      <c r="C16" s="16">
        <v>0</v>
      </c>
      <c r="D16" s="16">
        <v>1</v>
      </c>
      <c r="E16" s="16"/>
      <c r="F16" s="16"/>
      <c r="G16" s="17"/>
    </row>
    <row r="17" spans="1:7" x14ac:dyDescent="0.3">
      <c r="A17" s="24" t="s">
        <v>45</v>
      </c>
      <c r="B17" s="40">
        <v>8</v>
      </c>
      <c r="C17" s="25">
        <v>0</v>
      </c>
      <c r="D17" s="25">
        <v>1</v>
      </c>
      <c r="E17" s="25"/>
      <c r="F17" s="25"/>
      <c r="G17" s="26"/>
    </row>
    <row r="18" spans="1:7" x14ac:dyDescent="0.3">
      <c r="A18" s="10" t="s">
        <v>46</v>
      </c>
      <c r="B18" s="40">
        <v>1</v>
      </c>
      <c r="C18" s="16">
        <v>0</v>
      </c>
      <c r="D18" s="16">
        <v>0</v>
      </c>
      <c r="E18" s="16">
        <v>0</v>
      </c>
      <c r="F18" s="16">
        <v>1</v>
      </c>
      <c r="G18" s="17"/>
    </row>
    <row r="19" spans="1:7" x14ac:dyDescent="0.3">
      <c r="A19" s="10" t="s">
        <v>46</v>
      </c>
      <c r="B19" s="40">
        <v>2</v>
      </c>
      <c r="C19" s="25">
        <v>0</v>
      </c>
      <c r="D19" s="16">
        <v>1</v>
      </c>
      <c r="E19" s="16"/>
      <c r="F19" s="16"/>
      <c r="G19" s="17"/>
    </row>
    <row r="20" spans="1:7" x14ac:dyDescent="0.3">
      <c r="A20" s="10" t="s">
        <v>46</v>
      </c>
      <c r="B20" s="40">
        <v>3</v>
      </c>
      <c r="C20" s="16">
        <v>0</v>
      </c>
      <c r="D20" s="16">
        <v>1</v>
      </c>
      <c r="E20" s="16"/>
      <c r="F20" s="16"/>
      <c r="G20" s="17"/>
    </row>
    <row r="21" spans="1:7" x14ac:dyDescent="0.3">
      <c r="A21" s="10" t="s">
        <v>46</v>
      </c>
      <c r="B21" s="40">
        <v>4</v>
      </c>
      <c r="C21" s="16">
        <v>0</v>
      </c>
      <c r="D21" s="16">
        <v>1</v>
      </c>
      <c r="E21" s="16"/>
      <c r="F21" s="16"/>
      <c r="G21" s="17"/>
    </row>
    <row r="22" spans="1:7" x14ac:dyDescent="0.3">
      <c r="A22" s="10" t="s">
        <v>46</v>
      </c>
      <c r="B22" s="40">
        <v>5</v>
      </c>
      <c r="C22" s="16">
        <v>0</v>
      </c>
      <c r="D22" s="16">
        <v>0</v>
      </c>
      <c r="E22" s="16">
        <v>0</v>
      </c>
      <c r="F22" s="16">
        <v>0</v>
      </c>
      <c r="G22" s="17">
        <v>1</v>
      </c>
    </row>
    <row r="23" spans="1:7" x14ac:dyDescent="0.3">
      <c r="A23" s="10" t="s">
        <v>46</v>
      </c>
      <c r="B23" s="40">
        <v>6</v>
      </c>
      <c r="C23" s="16">
        <v>0</v>
      </c>
      <c r="D23" s="16">
        <v>0</v>
      </c>
      <c r="E23" s="16">
        <v>0</v>
      </c>
      <c r="F23" s="16">
        <v>0</v>
      </c>
      <c r="G23" s="17">
        <v>0</v>
      </c>
    </row>
    <row r="24" spans="1:7" x14ac:dyDescent="0.3">
      <c r="A24" s="10" t="s">
        <v>46</v>
      </c>
      <c r="B24" s="40">
        <v>7</v>
      </c>
      <c r="C24" s="16">
        <v>0</v>
      </c>
      <c r="D24" s="16">
        <v>1</v>
      </c>
      <c r="E24" s="16"/>
      <c r="F24" s="16"/>
      <c r="G24" s="17"/>
    </row>
    <row r="25" spans="1:7" ht="15" thickBot="1" x14ac:dyDescent="0.35">
      <c r="A25" s="11" t="s">
        <v>46</v>
      </c>
      <c r="B25" s="23">
        <v>8</v>
      </c>
      <c r="C25" s="16">
        <v>0</v>
      </c>
      <c r="D25" s="18">
        <v>0</v>
      </c>
      <c r="E25" s="18">
        <v>0</v>
      </c>
      <c r="F25" s="18">
        <v>0</v>
      </c>
      <c r="G25" s="19">
        <v>0</v>
      </c>
    </row>
    <row r="31" spans="1:7" ht="15" thickBot="1" x14ac:dyDescent="0.35"/>
    <row r="32" spans="1:7" ht="15" thickBot="1" x14ac:dyDescent="0.35">
      <c r="A32" s="22"/>
      <c r="B32" s="41"/>
      <c r="C32" s="27"/>
      <c r="D32" s="27"/>
      <c r="E32" s="27"/>
      <c r="F32" s="27"/>
      <c r="G32" s="28"/>
    </row>
  </sheetData>
  <conditionalFormatting sqref="D2:G25">
    <cfRule type="containsBlanks" dxfId="99" priority="1">
      <formula>LEN(TRIM(D2))=0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F6E75-0CAC-4EC4-BBD0-197C1F542B6F}">
  <dimension ref="A1:I48"/>
  <sheetViews>
    <sheetView workbookViewId="0">
      <selection activeCell="A12" sqref="A12:F47"/>
    </sheetView>
  </sheetViews>
  <sheetFormatPr defaultRowHeight="14.4" x14ac:dyDescent="0.3"/>
  <cols>
    <col min="1" max="1" width="16.44140625" customWidth="1"/>
    <col min="2" max="6" width="11" customWidth="1"/>
    <col min="7" max="7" width="13.44140625" customWidth="1"/>
    <col min="8" max="8" width="15.33203125" customWidth="1"/>
    <col min="9" max="9" width="14.44140625" customWidth="1"/>
  </cols>
  <sheetData>
    <row r="1" spans="1:9" ht="15" thickBot="1" x14ac:dyDescent="0.35">
      <c r="A1" s="9" t="s">
        <v>6</v>
      </c>
      <c r="B1" s="7">
        <v>44276</v>
      </c>
    </row>
    <row r="2" spans="1:9" ht="15" thickBot="1" x14ac:dyDescent="0.35">
      <c r="A2" s="9" t="s">
        <v>60</v>
      </c>
      <c r="B2" s="48">
        <v>0.49444444444444446</v>
      </c>
      <c r="D2" t="s">
        <v>68</v>
      </c>
    </row>
    <row r="3" spans="1:9" x14ac:dyDescent="0.3">
      <c r="A3" s="10" t="s">
        <v>5</v>
      </c>
      <c r="B3" s="3" t="s">
        <v>47</v>
      </c>
      <c r="G3" s="8"/>
      <c r="H3" s="32"/>
      <c r="I3" s="33" t="s">
        <v>43</v>
      </c>
    </row>
    <row r="4" spans="1:9" x14ac:dyDescent="0.3">
      <c r="A4" s="10" t="s">
        <v>56</v>
      </c>
      <c r="B4" s="3" t="s">
        <v>3</v>
      </c>
      <c r="H4" s="36" t="s">
        <v>2</v>
      </c>
      <c r="I4" s="35" t="str">
        <f>_xlfn.CONCAT(G22,"%")</f>
        <v>90%</v>
      </c>
    </row>
    <row r="5" spans="1:9" x14ac:dyDescent="0.3">
      <c r="A5" s="10" t="s">
        <v>57</v>
      </c>
      <c r="B5" s="3" t="s">
        <v>55</v>
      </c>
      <c r="H5" s="36" t="s">
        <v>1</v>
      </c>
      <c r="I5" s="35" t="str">
        <f>_xlfn.CONCAT(G35,"%")</f>
        <v>90%</v>
      </c>
    </row>
    <row r="6" spans="1:9" ht="15" thickBot="1" x14ac:dyDescent="0.35">
      <c r="A6" s="10" t="s">
        <v>58</v>
      </c>
      <c r="B6" s="3" t="s">
        <v>66</v>
      </c>
      <c r="H6" s="53" t="s">
        <v>0</v>
      </c>
      <c r="I6" s="38" t="str">
        <f>_xlfn.CONCAT(G48,"%")</f>
        <v>100%</v>
      </c>
    </row>
    <row r="7" spans="1:9" ht="15" thickBot="1" x14ac:dyDescent="0.35">
      <c r="A7" s="11" t="s">
        <v>59</v>
      </c>
      <c r="B7" s="5" t="s">
        <v>67</v>
      </c>
    </row>
    <row r="8" spans="1:9" ht="15" thickBot="1" x14ac:dyDescent="0.35"/>
    <row r="9" spans="1:9" x14ac:dyDescent="0.3">
      <c r="B9" s="56">
        <v>0</v>
      </c>
      <c r="C9" s="57">
        <v>15</v>
      </c>
      <c r="D9" s="57">
        <v>30</v>
      </c>
      <c r="E9" s="57">
        <v>60</v>
      </c>
      <c r="F9" s="58">
        <v>120</v>
      </c>
    </row>
    <row r="10" spans="1:9" ht="15" thickBot="1" x14ac:dyDescent="0.35">
      <c r="B10" s="59" t="s">
        <v>48</v>
      </c>
      <c r="C10" s="60">
        <f>B2+C11</f>
        <v>0.50486111111111109</v>
      </c>
      <c r="D10" s="60">
        <f>B2+D11</f>
        <v>0.51527777777777783</v>
      </c>
      <c r="E10" s="60">
        <f>B2+E11</f>
        <v>0.53611111111111109</v>
      </c>
      <c r="F10" s="61">
        <f>B2+F11</f>
        <v>0.57777777777777783</v>
      </c>
    </row>
    <row r="11" spans="1:9" ht="15" thickBot="1" x14ac:dyDescent="0.35">
      <c r="A11" s="42" t="s">
        <v>36</v>
      </c>
      <c r="B11" s="54">
        <v>0</v>
      </c>
      <c r="C11" s="54">
        <v>1.0416666666666666E-2</v>
      </c>
      <c r="D11" s="54">
        <v>2.0833333333333332E-2</v>
      </c>
      <c r="E11" s="54">
        <v>4.1666666666666664E-2</v>
      </c>
      <c r="F11" s="55">
        <v>8.3333333333333329E-2</v>
      </c>
      <c r="G11" s="47" t="s">
        <v>43</v>
      </c>
    </row>
    <row r="12" spans="1:9" x14ac:dyDescent="0.3">
      <c r="A12" s="44" t="s">
        <v>27</v>
      </c>
      <c r="B12" s="45">
        <v>0</v>
      </c>
      <c r="C12" s="45">
        <v>1</v>
      </c>
      <c r="D12" s="45"/>
      <c r="E12" s="45"/>
      <c r="F12" s="46"/>
      <c r="G12" s="30"/>
    </row>
    <row r="13" spans="1:9" x14ac:dyDescent="0.3">
      <c r="A13" s="10" t="s">
        <v>28</v>
      </c>
      <c r="B13" s="16">
        <v>0</v>
      </c>
      <c r="C13" s="16">
        <v>0</v>
      </c>
      <c r="D13" s="16">
        <v>1</v>
      </c>
      <c r="E13" s="16"/>
      <c r="F13" s="17"/>
      <c r="G13" s="30"/>
    </row>
    <row r="14" spans="1:9" x14ac:dyDescent="0.3">
      <c r="A14" s="10" t="s">
        <v>29</v>
      </c>
      <c r="B14" s="16">
        <v>0</v>
      </c>
      <c r="C14" s="16">
        <v>1</v>
      </c>
      <c r="D14" s="16"/>
      <c r="E14" s="16"/>
      <c r="F14" s="17"/>
      <c r="G14" s="30"/>
    </row>
    <row r="15" spans="1:9" x14ac:dyDescent="0.3">
      <c r="A15" s="10" t="s">
        <v>30</v>
      </c>
      <c r="B15" s="16">
        <v>0</v>
      </c>
      <c r="C15" s="16">
        <v>1</v>
      </c>
      <c r="D15" s="16"/>
      <c r="E15" s="16"/>
      <c r="F15" s="17"/>
      <c r="G15" s="30"/>
    </row>
    <row r="16" spans="1:9" x14ac:dyDescent="0.3">
      <c r="A16" s="10" t="s">
        <v>31</v>
      </c>
      <c r="B16" s="16">
        <v>0</v>
      </c>
      <c r="C16" s="16">
        <v>1</v>
      </c>
      <c r="D16" s="16"/>
      <c r="E16" s="16"/>
      <c r="F16" s="17"/>
      <c r="G16" s="30"/>
    </row>
    <row r="17" spans="1:7" x14ac:dyDescent="0.3">
      <c r="A17" s="10" t="s">
        <v>32</v>
      </c>
      <c r="B17" s="16">
        <v>0</v>
      </c>
      <c r="C17" s="16">
        <v>0</v>
      </c>
      <c r="D17" s="16">
        <v>0</v>
      </c>
      <c r="E17" s="16">
        <v>0</v>
      </c>
      <c r="F17" s="17">
        <v>0</v>
      </c>
      <c r="G17" s="30"/>
    </row>
    <row r="18" spans="1:7" x14ac:dyDescent="0.3">
      <c r="A18" s="10" t="s">
        <v>33</v>
      </c>
      <c r="B18" s="16">
        <v>0</v>
      </c>
      <c r="C18" s="16">
        <v>0</v>
      </c>
      <c r="D18" s="16">
        <v>1</v>
      </c>
      <c r="E18" s="16"/>
      <c r="F18" s="17"/>
      <c r="G18" s="30"/>
    </row>
    <row r="19" spans="1:7" x14ac:dyDescent="0.3">
      <c r="A19" s="24" t="s">
        <v>34</v>
      </c>
      <c r="B19" s="25">
        <v>0</v>
      </c>
      <c r="C19" s="25">
        <v>1</v>
      </c>
      <c r="D19" s="25"/>
      <c r="E19" s="25"/>
      <c r="F19" s="26"/>
      <c r="G19" s="30"/>
    </row>
    <row r="20" spans="1:7" x14ac:dyDescent="0.3">
      <c r="A20" s="10" t="s">
        <v>53</v>
      </c>
      <c r="B20" s="16">
        <v>0</v>
      </c>
      <c r="C20" s="16">
        <v>1</v>
      </c>
      <c r="D20" s="16"/>
      <c r="E20" s="16"/>
      <c r="F20" s="17"/>
      <c r="G20" s="30"/>
    </row>
    <row r="21" spans="1:7" ht="15" thickBot="1" x14ac:dyDescent="0.35">
      <c r="A21" s="24" t="s">
        <v>54</v>
      </c>
      <c r="B21" s="25">
        <v>0</v>
      </c>
      <c r="C21" s="25">
        <v>1</v>
      </c>
      <c r="D21" s="25"/>
      <c r="E21" s="25"/>
      <c r="F21" s="26"/>
      <c r="G21" s="30"/>
    </row>
    <row r="22" spans="1:7" ht="15" thickBot="1" x14ac:dyDescent="0.35">
      <c r="A22" s="22" t="s">
        <v>42</v>
      </c>
      <c r="B22" s="27">
        <v>0</v>
      </c>
      <c r="C22" s="27">
        <f>SUM(C12:C21)</f>
        <v>7</v>
      </c>
      <c r="D22" s="27">
        <f>SUM(D12:D21)+C22</f>
        <v>9</v>
      </c>
      <c r="E22" s="27">
        <f>SUM(E12:E21)+D22</f>
        <v>9</v>
      </c>
      <c r="F22" s="28">
        <f>SUM(F12:F21)+E22</f>
        <v>9</v>
      </c>
      <c r="G22" s="31">
        <f>F22/10*100</f>
        <v>90</v>
      </c>
    </row>
    <row r="23" spans="1:7" ht="15" thickBot="1" x14ac:dyDescent="0.35"/>
    <row r="24" spans="1:7" ht="15" thickBot="1" x14ac:dyDescent="0.35">
      <c r="A24" s="42" t="s">
        <v>36</v>
      </c>
      <c r="B24" s="50">
        <v>0</v>
      </c>
      <c r="C24" s="50">
        <v>1.0416666666666666E-2</v>
      </c>
      <c r="D24" s="50">
        <v>2.0833333333333332E-2</v>
      </c>
      <c r="E24" s="50">
        <v>4.1666666666666664E-2</v>
      </c>
      <c r="F24" s="51">
        <v>8.3333333333333329E-2</v>
      </c>
      <c r="G24" s="47" t="s">
        <v>43</v>
      </c>
    </row>
    <row r="25" spans="1:7" x14ac:dyDescent="0.3">
      <c r="A25" s="44" t="s">
        <v>19</v>
      </c>
      <c r="B25" s="45">
        <v>0</v>
      </c>
      <c r="C25" s="45">
        <v>0</v>
      </c>
      <c r="D25" s="45">
        <v>0</v>
      </c>
      <c r="E25" s="45">
        <v>0</v>
      </c>
      <c r="F25" s="46">
        <v>0</v>
      </c>
      <c r="G25" s="30"/>
    </row>
    <row r="26" spans="1:7" x14ac:dyDescent="0.3">
      <c r="A26" s="10" t="s">
        <v>20</v>
      </c>
      <c r="B26" s="16">
        <v>0</v>
      </c>
      <c r="C26" s="16">
        <v>1</v>
      </c>
      <c r="D26" s="16"/>
      <c r="E26" s="16"/>
      <c r="F26" s="17"/>
      <c r="G26" s="30"/>
    </row>
    <row r="27" spans="1:7" x14ac:dyDescent="0.3">
      <c r="A27" s="10" t="s">
        <v>21</v>
      </c>
      <c r="B27" s="16">
        <v>0</v>
      </c>
      <c r="C27" s="16">
        <v>1</v>
      </c>
      <c r="D27" s="16"/>
      <c r="E27" s="16"/>
      <c r="F27" s="17"/>
      <c r="G27" s="30"/>
    </row>
    <row r="28" spans="1:7" x14ac:dyDescent="0.3">
      <c r="A28" s="10" t="s">
        <v>22</v>
      </c>
      <c r="B28" s="16">
        <v>0</v>
      </c>
      <c r="C28" s="16">
        <v>1</v>
      </c>
      <c r="D28" s="16"/>
      <c r="E28" s="16"/>
      <c r="F28" s="17"/>
      <c r="G28" s="30"/>
    </row>
    <row r="29" spans="1:7" x14ac:dyDescent="0.3">
      <c r="A29" s="10" t="s">
        <v>23</v>
      </c>
      <c r="B29" s="16">
        <v>0</v>
      </c>
      <c r="C29" s="16">
        <v>0</v>
      </c>
      <c r="D29" s="16">
        <v>1</v>
      </c>
      <c r="E29" s="16"/>
      <c r="F29" s="17"/>
      <c r="G29" s="30"/>
    </row>
    <row r="30" spans="1:7" x14ac:dyDescent="0.3">
      <c r="A30" s="10" t="s">
        <v>24</v>
      </c>
      <c r="B30" s="16">
        <v>0</v>
      </c>
      <c r="C30" s="16">
        <v>1</v>
      </c>
      <c r="D30" s="16"/>
      <c r="E30" s="16"/>
      <c r="F30" s="17"/>
      <c r="G30" s="30"/>
    </row>
    <row r="31" spans="1:7" x14ac:dyDescent="0.3">
      <c r="A31" s="10" t="s">
        <v>25</v>
      </c>
      <c r="B31" s="16">
        <v>0</v>
      </c>
      <c r="C31" s="16">
        <v>1</v>
      </c>
      <c r="D31" s="16"/>
      <c r="E31" s="16"/>
      <c r="F31" s="17"/>
      <c r="G31" s="30"/>
    </row>
    <row r="32" spans="1:7" x14ac:dyDescent="0.3">
      <c r="A32" s="24" t="s">
        <v>26</v>
      </c>
      <c r="B32" s="25">
        <v>0</v>
      </c>
      <c r="C32" s="25">
        <v>0</v>
      </c>
      <c r="D32" s="25">
        <v>0</v>
      </c>
      <c r="E32" s="25">
        <v>1</v>
      </c>
      <c r="F32" s="26"/>
      <c r="G32" s="30"/>
    </row>
    <row r="33" spans="1:7" x14ac:dyDescent="0.3">
      <c r="A33" s="10" t="s">
        <v>51</v>
      </c>
      <c r="B33" s="16">
        <v>0</v>
      </c>
      <c r="C33" s="16">
        <v>1</v>
      </c>
      <c r="D33" s="16"/>
      <c r="E33" s="16"/>
      <c r="F33" s="17"/>
      <c r="G33" s="30"/>
    </row>
    <row r="34" spans="1:7" ht="15" thickBot="1" x14ac:dyDescent="0.35">
      <c r="A34" s="24" t="s">
        <v>52</v>
      </c>
      <c r="B34" s="25">
        <v>0</v>
      </c>
      <c r="C34" s="25">
        <v>1</v>
      </c>
      <c r="D34" s="25"/>
      <c r="E34" s="25"/>
      <c r="F34" s="26"/>
      <c r="G34" s="30"/>
    </row>
    <row r="35" spans="1:7" ht="15" thickBot="1" x14ac:dyDescent="0.35">
      <c r="A35" s="22" t="s">
        <v>42</v>
      </c>
      <c r="B35" s="27">
        <f>SUM(B25:B32)</f>
        <v>0</v>
      </c>
      <c r="C35" s="27">
        <f>SUM(C25:C34)+B35</f>
        <v>7</v>
      </c>
      <c r="D35" s="27">
        <f>SUM(D25:D34)+C35</f>
        <v>8</v>
      </c>
      <c r="E35" s="27">
        <f>SUM(E25:E34)+D35</f>
        <v>9</v>
      </c>
      <c r="F35" s="28">
        <f>SUM(F25:F34)+E35</f>
        <v>9</v>
      </c>
      <c r="G35" s="31">
        <f>F35/10*100</f>
        <v>90</v>
      </c>
    </row>
    <row r="36" spans="1:7" ht="15" thickBot="1" x14ac:dyDescent="0.35"/>
    <row r="37" spans="1:7" ht="15" thickBot="1" x14ac:dyDescent="0.35">
      <c r="A37" s="42" t="s">
        <v>36</v>
      </c>
      <c r="B37" s="27">
        <v>0</v>
      </c>
      <c r="C37" s="50">
        <v>1.0416666666666666E-2</v>
      </c>
      <c r="D37" s="50">
        <v>2.0833333333333332E-2</v>
      </c>
      <c r="E37" s="50">
        <v>4.1666666666666664E-2</v>
      </c>
      <c r="F37" s="51">
        <v>8.3333333333333329E-2</v>
      </c>
      <c r="G37" s="47" t="s">
        <v>43</v>
      </c>
    </row>
    <row r="38" spans="1:7" x14ac:dyDescent="0.3">
      <c r="A38" s="44" t="s">
        <v>11</v>
      </c>
      <c r="B38" s="45">
        <v>0</v>
      </c>
      <c r="C38" s="45">
        <v>0</v>
      </c>
      <c r="D38" s="45">
        <v>0</v>
      </c>
      <c r="E38" s="45">
        <v>0</v>
      </c>
      <c r="F38" s="46">
        <v>1</v>
      </c>
      <c r="G38" s="30"/>
    </row>
    <row r="39" spans="1:7" x14ac:dyDescent="0.3">
      <c r="A39" s="10" t="s">
        <v>12</v>
      </c>
      <c r="B39" s="16">
        <v>0</v>
      </c>
      <c r="C39" s="16">
        <v>1</v>
      </c>
      <c r="D39" s="16"/>
      <c r="E39" s="16"/>
      <c r="F39" s="17"/>
      <c r="G39" s="30"/>
    </row>
    <row r="40" spans="1:7" x14ac:dyDescent="0.3">
      <c r="A40" s="10" t="s">
        <v>13</v>
      </c>
      <c r="B40" s="16">
        <v>0</v>
      </c>
      <c r="C40" s="16">
        <v>1</v>
      </c>
      <c r="D40" s="16"/>
      <c r="E40" s="16"/>
      <c r="F40" s="17"/>
      <c r="G40" s="30"/>
    </row>
    <row r="41" spans="1:7" x14ac:dyDescent="0.3">
      <c r="A41" s="10" t="s">
        <v>14</v>
      </c>
      <c r="B41" s="16">
        <v>0</v>
      </c>
      <c r="C41" s="16">
        <v>1</v>
      </c>
      <c r="D41" s="16"/>
      <c r="E41" s="16"/>
      <c r="F41" s="17"/>
      <c r="G41" s="30"/>
    </row>
    <row r="42" spans="1:7" x14ac:dyDescent="0.3">
      <c r="A42" s="10" t="s">
        <v>15</v>
      </c>
      <c r="B42" s="16">
        <v>0</v>
      </c>
      <c r="C42" s="16">
        <v>1</v>
      </c>
      <c r="D42" s="16"/>
      <c r="E42" s="16"/>
      <c r="F42" s="17"/>
      <c r="G42" s="30"/>
    </row>
    <row r="43" spans="1:7" x14ac:dyDescent="0.3">
      <c r="A43" s="10" t="s">
        <v>16</v>
      </c>
      <c r="B43" s="16">
        <v>0</v>
      </c>
      <c r="C43" s="16">
        <v>0</v>
      </c>
      <c r="D43" s="16">
        <v>0</v>
      </c>
      <c r="E43" s="16">
        <v>1</v>
      </c>
      <c r="F43" s="17"/>
      <c r="G43" s="30"/>
    </row>
    <row r="44" spans="1:7" x14ac:dyDescent="0.3">
      <c r="A44" s="10" t="s">
        <v>17</v>
      </c>
      <c r="B44" s="16">
        <v>0</v>
      </c>
      <c r="C44" s="16">
        <v>1</v>
      </c>
      <c r="D44" s="16"/>
      <c r="E44" s="16"/>
      <c r="F44" s="17"/>
      <c r="G44" s="30"/>
    </row>
    <row r="45" spans="1:7" x14ac:dyDescent="0.3">
      <c r="A45" s="24" t="s">
        <v>18</v>
      </c>
      <c r="B45" s="25">
        <v>0</v>
      </c>
      <c r="C45" s="25">
        <v>1</v>
      </c>
      <c r="D45" s="25"/>
      <c r="E45" s="25"/>
      <c r="F45" s="26"/>
      <c r="G45" s="30"/>
    </row>
    <row r="46" spans="1:7" x14ac:dyDescent="0.3">
      <c r="A46" s="10" t="s">
        <v>49</v>
      </c>
      <c r="B46" s="16">
        <v>0</v>
      </c>
      <c r="C46" s="16">
        <v>0</v>
      </c>
      <c r="D46" s="16">
        <v>0</v>
      </c>
      <c r="E46" s="16">
        <v>1</v>
      </c>
      <c r="F46" s="17"/>
      <c r="G46" s="30"/>
    </row>
    <row r="47" spans="1:7" ht="15" thickBot="1" x14ac:dyDescent="0.35">
      <c r="A47" s="10" t="s">
        <v>50</v>
      </c>
      <c r="B47" s="16">
        <v>0</v>
      </c>
      <c r="C47" s="16">
        <v>1</v>
      </c>
      <c r="D47" s="16"/>
      <c r="E47" s="16"/>
      <c r="F47" s="17"/>
      <c r="G47" s="30"/>
    </row>
    <row r="48" spans="1:7" ht="15" thickBot="1" x14ac:dyDescent="0.35">
      <c r="A48" s="22" t="s">
        <v>42</v>
      </c>
      <c r="B48" s="27">
        <v>0</v>
      </c>
      <c r="C48" s="27">
        <f>SUM(C38:C47)</f>
        <v>7</v>
      </c>
      <c r="D48" s="27">
        <f>C48+(SUM(D38:D47))</f>
        <v>7</v>
      </c>
      <c r="E48" s="27">
        <f>D48+(SUM(E38:E47))</f>
        <v>9</v>
      </c>
      <c r="F48" s="28">
        <f>E48+(SUM(F38:F47))</f>
        <v>10</v>
      </c>
      <c r="G48" s="31">
        <f>F48/10*100</f>
        <v>100</v>
      </c>
    </row>
  </sheetData>
  <phoneticPr fontId="1" type="noConversion"/>
  <conditionalFormatting sqref="C38:F47 C25:F34 C12:F21">
    <cfRule type="containsBlanks" dxfId="98" priority="1">
      <formula>LEN(TRIM(C12))=0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CF7BE-5E56-401F-8FC7-8AEF9AFF67DF}">
  <dimension ref="A1:J31"/>
  <sheetViews>
    <sheetView workbookViewId="0">
      <selection activeCell="L10" sqref="L10"/>
    </sheetView>
  </sheetViews>
  <sheetFormatPr defaultRowHeight="14.4" x14ac:dyDescent="0.3"/>
  <cols>
    <col min="8" max="8" width="15" customWidth="1"/>
  </cols>
  <sheetData>
    <row r="1" spans="1:10" ht="15" thickBot="1" x14ac:dyDescent="0.35">
      <c r="A1" s="42" t="s">
        <v>36</v>
      </c>
      <c r="B1" s="43" t="s">
        <v>4</v>
      </c>
      <c r="C1" s="27">
        <v>0</v>
      </c>
      <c r="D1" s="27">
        <v>15</v>
      </c>
      <c r="E1" s="27">
        <v>30</v>
      </c>
      <c r="F1" s="27">
        <v>60</v>
      </c>
      <c r="G1" s="28">
        <v>120</v>
      </c>
      <c r="H1" t="s">
        <v>63</v>
      </c>
      <c r="I1" t="s">
        <v>64</v>
      </c>
      <c r="J1" t="s">
        <v>65</v>
      </c>
    </row>
    <row r="2" spans="1:10" x14ac:dyDescent="0.3">
      <c r="A2" s="9" t="s">
        <v>46</v>
      </c>
      <c r="B2" s="2">
        <v>1</v>
      </c>
      <c r="C2" s="14">
        <f>'2nd Results'!B12</f>
        <v>0</v>
      </c>
      <c r="D2" s="14">
        <f>'2nd Results'!C12</f>
        <v>1</v>
      </c>
      <c r="E2" s="12">
        <f>'2nd Results'!D12</f>
        <v>0</v>
      </c>
      <c r="F2" s="14">
        <f>'2nd Results'!E12</f>
        <v>0</v>
      </c>
      <c r="G2" s="15">
        <f>'2nd Results'!F12</f>
        <v>0</v>
      </c>
      <c r="H2" t="str">
        <f>A2&amp;B2</f>
        <v>Bidens 1</v>
      </c>
      <c r="I2">
        <f ca="1">RAND()*(30)</f>
        <v>16.705826174935794</v>
      </c>
      <c r="J2">
        <f ca="1">RANK(I2,$I$2:$I$31)</f>
        <v>11</v>
      </c>
    </row>
    <row r="3" spans="1:10" x14ac:dyDescent="0.3">
      <c r="A3" s="10" t="s">
        <v>46</v>
      </c>
      <c r="B3" s="1">
        <v>2</v>
      </c>
      <c r="C3" s="16">
        <f>'2nd Results'!B13</f>
        <v>0</v>
      </c>
      <c r="D3" s="16">
        <f>'2nd Results'!C13</f>
        <v>0</v>
      </c>
      <c r="E3" s="16">
        <f>'2nd Results'!D13</f>
        <v>1</v>
      </c>
      <c r="F3" s="16">
        <f>'2nd Results'!E13</f>
        <v>0</v>
      </c>
      <c r="G3" s="17">
        <f>'2nd Results'!F13</f>
        <v>0</v>
      </c>
      <c r="H3" t="str">
        <f t="shared" ref="H3:H31" si="0">A3&amp;B3</f>
        <v>Bidens 2</v>
      </c>
      <c r="I3">
        <f t="shared" ref="I3:I31" ca="1" si="1">RAND()*(30)</f>
        <v>0.14591942305019145</v>
      </c>
      <c r="J3">
        <f t="shared" ref="J3:J31" ca="1" si="2">RANK(I3,$I$2:$I$31)</f>
        <v>30</v>
      </c>
    </row>
    <row r="4" spans="1:10" x14ac:dyDescent="0.3">
      <c r="A4" s="10" t="s">
        <v>46</v>
      </c>
      <c r="B4" s="1">
        <v>3</v>
      </c>
      <c r="C4" s="16">
        <f>'2nd Results'!B14</f>
        <v>0</v>
      </c>
      <c r="D4" s="16">
        <f>'2nd Results'!C14</f>
        <v>1</v>
      </c>
      <c r="E4" s="16">
        <f>'2nd Results'!D14</f>
        <v>0</v>
      </c>
      <c r="F4" s="16">
        <f>'2nd Results'!E14</f>
        <v>0</v>
      </c>
      <c r="G4" s="17">
        <f>'2nd Results'!F14</f>
        <v>0</v>
      </c>
      <c r="H4" t="str">
        <f t="shared" si="0"/>
        <v>Bidens 3</v>
      </c>
      <c r="I4">
        <f t="shared" ca="1" si="1"/>
        <v>4.1436951781996552</v>
      </c>
      <c r="J4">
        <f t="shared" ca="1" si="2"/>
        <v>26</v>
      </c>
    </row>
    <row r="5" spans="1:10" x14ac:dyDescent="0.3">
      <c r="A5" s="10" t="s">
        <v>46</v>
      </c>
      <c r="B5" s="1">
        <v>4</v>
      </c>
      <c r="C5" s="16">
        <f>'2nd Results'!B15</f>
        <v>0</v>
      </c>
      <c r="D5" s="16">
        <f>'2nd Results'!C15</f>
        <v>1</v>
      </c>
      <c r="E5" s="16">
        <f>'2nd Results'!D15</f>
        <v>0</v>
      </c>
      <c r="F5" s="16">
        <f>'2nd Results'!E15</f>
        <v>0</v>
      </c>
      <c r="G5" s="17">
        <f>'2nd Results'!F15</f>
        <v>0</v>
      </c>
      <c r="H5" t="str">
        <f t="shared" si="0"/>
        <v>Bidens 4</v>
      </c>
      <c r="I5">
        <f t="shared" ca="1" si="1"/>
        <v>1.6516316249424401</v>
      </c>
      <c r="J5">
        <f t="shared" ca="1" si="2"/>
        <v>28</v>
      </c>
    </row>
    <row r="6" spans="1:10" x14ac:dyDescent="0.3">
      <c r="A6" s="10" t="s">
        <v>46</v>
      </c>
      <c r="B6" s="1">
        <v>5</v>
      </c>
      <c r="C6" s="16">
        <f>'2nd Results'!B16</f>
        <v>0</v>
      </c>
      <c r="D6" s="16">
        <f>'2nd Results'!C16</f>
        <v>1</v>
      </c>
      <c r="E6" s="16">
        <f>'2nd Results'!D16</f>
        <v>0</v>
      </c>
      <c r="F6" s="16">
        <f>'2nd Results'!E16</f>
        <v>0</v>
      </c>
      <c r="G6" s="17">
        <f>'2nd Results'!F16</f>
        <v>0</v>
      </c>
      <c r="H6" t="str">
        <f t="shared" si="0"/>
        <v>Bidens 5</v>
      </c>
      <c r="I6">
        <f t="shared" ca="1" si="1"/>
        <v>22.164194806927568</v>
      </c>
      <c r="J6">
        <f t="shared" ca="1" si="2"/>
        <v>6</v>
      </c>
    </row>
    <row r="7" spans="1:10" x14ac:dyDescent="0.3">
      <c r="A7" s="10" t="s">
        <v>46</v>
      </c>
      <c r="B7" s="1">
        <v>6</v>
      </c>
      <c r="C7" s="16">
        <f>'2nd Results'!B17</f>
        <v>0</v>
      </c>
      <c r="D7" s="16">
        <f>'2nd Results'!C17</f>
        <v>0</v>
      </c>
      <c r="E7" s="16">
        <f>'2nd Results'!D17</f>
        <v>0</v>
      </c>
      <c r="F7" s="16">
        <f>'2nd Results'!E17</f>
        <v>0</v>
      </c>
      <c r="G7" s="17">
        <f>'2nd Results'!F17</f>
        <v>0</v>
      </c>
      <c r="H7" t="str">
        <f t="shared" si="0"/>
        <v>Bidens 6</v>
      </c>
      <c r="I7">
        <f t="shared" ca="1" si="1"/>
        <v>24.022093034825769</v>
      </c>
      <c r="J7">
        <f t="shared" ca="1" si="2"/>
        <v>5</v>
      </c>
    </row>
    <row r="8" spans="1:10" x14ac:dyDescent="0.3">
      <c r="A8" s="10" t="s">
        <v>46</v>
      </c>
      <c r="B8" s="1">
        <v>7</v>
      </c>
      <c r="C8" s="16">
        <f>'2nd Results'!B18</f>
        <v>0</v>
      </c>
      <c r="D8" s="16">
        <f>'2nd Results'!C18</f>
        <v>0</v>
      </c>
      <c r="E8" s="16">
        <f>'2nd Results'!D18</f>
        <v>1</v>
      </c>
      <c r="F8" s="16">
        <f>'2nd Results'!E18</f>
        <v>0</v>
      </c>
      <c r="G8" s="17">
        <f>'2nd Results'!F18</f>
        <v>0</v>
      </c>
      <c r="H8" t="str">
        <f t="shared" si="0"/>
        <v>Bidens 7</v>
      </c>
      <c r="I8">
        <f t="shared" ca="1" si="1"/>
        <v>2.6495904838478959</v>
      </c>
      <c r="J8">
        <f t="shared" ca="1" si="2"/>
        <v>27</v>
      </c>
    </row>
    <row r="9" spans="1:10" x14ac:dyDescent="0.3">
      <c r="A9" s="10" t="s">
        <v>46</v>
      </c>
      <c r="B9" s="1">
        <v>8</v>
      </c>
      <c r="C9" s="16">
        <f>'2nd Results'!B19</f>
        <v>0</v>
      </c>
      <c r="D9" s="16">
        <f>'2nd Results'!C19</f>
        <v>1</v>
      </c>
      <c r="E9" s="16">
        <f>'2nd Results'!D19</f>
        <v>0</v>
      </c>
      <c r="F9" s="16">
        <f>'2nd Results'!E19</f>
        <v>0</v>
      </c>
      <c r="G9" s="17">
        <f>'2nd Results'!F19</f>
        <v>0</v>
      </c>
      <c r="H9" t="str">
        <f t="shared" si="0"/>
        <v>Bidens 8</v>
      </c>
      <c r="I9">
        <f t="shared" ca="1" si="1"/>
        <v>21.388641662678392</v>
      </c>
      <c r="J9">
        <f t="shared" ca="1" si="2"/>
        <v>7</v>
      </c>
    </row>
    <row r="10" spans="1:10" x14ac:dyDescent="0.3">
      <c r="A10" s="10" t="s">
        <v>46</v>
      </c>
      <c r="B10" s="1">
        <v>9</v>
      </c>
      <c r="C10" s="16">
        <f>'2nd Results'!B20</f>
        <v>0</v>
      </c>
      <c r="D10" s="16">
        <f>'2nd Results'!C20</f>
        <v>1</v>
      </c>
      <c r="E10" s="16">
        <f>'2nd Results'!D20</f>
        <v>0</v>
      </c>
      <c r="F10" s="16">
        <f>'2nd Results'!E20</f>
        <v>0</v>
      </c>
      <c r="G10" s="17">
        <f>'2nd Results'!F20</f>
        <v>0</v>
      </c>
      <c r="H10" t="str">
        <f t="shared" si="0"/>
        <v>Bidens 9</v>
      </c>
      <c r="I10">
        <f t="shared" ca="1" si="1"/>
        <v>14.448410778645686</v>
      </c>
      <c r="J10">
        <f t="shared" ca="1" si="2"/>
        <v>14</v>
      </c>
    </row>
    <row r="11" spans="1:10" ht="15" thickBot="1" x14ac:dyDescent="0.35">
      <c r="A11" s="11" t="s">
        <v>46</v>
      </c>
      <c r="B11" s="4">
        <v>10</v>
      </c>
      <c r="C11" s="18">
        <f>'2nd Results'!B21</f>
        <v>0</v>
      </c>
      <c r="D11" s="18">
        <f>'2nd Results'!C21</f>
        <v>1</v>
      </c>
      <c r="E11" s="18">
        <f>'2nd Results'!D21</f>
        <v>0</v>
      </c>
      <c r="F11" s="18">
        <f>'2nd Results'!E21</f>
        <v>0</v>
      </c>
      <c r="G11" s="19">
        <f>'2nd Results'!F21</f>
        <v>0</v>
      </c>
      <c r="H11" t="str">
        <f t="shared" si="0"/>
        <v>Bidens 10</v>
      </c>
      <c r="I11">
        <f t="shared" ca="1" si="1"/>
        <v>12.013912570884255</v>
      </c>
      <c r="J11">
        <f t="shared" ca="1" si="2"/>
        <v>18</v>
      </c>
    </row>
    <row r="12" spans="1:10" x14ac:dyDescent="0.3">
      <c r="A12" s="9" t="s">
        <v>45</v>
      </c>
      <c r="B12" s="2">
        <v>1</v>
      </c>
      <c r="C12" s="14">
        <f>'2nd Results'!B25</f>
        <v>0</v>
      </c>
      <c r="D12" s="14">
        <f>'2nd Results'!C25</f>
        <v>0</v>
      </c>
      <c r="E12" s="14">
        <f>'2nd Results'!D25</f>
        <v>0</v>
      </c>
      <c r="F12" s="14">
        <f>'2nd Results'!E25</f>
        <v>0</v>
      </c>
      <c r="G12" s="15">
        <f>'2nd Results'!F25</f>
        <v>0</v>
      </c>
      <c r="H12" t="str">
        <f t="shared" si="0"/>
        <v>Euryops 1</v>
      </c>
      <c r="I12">
        <f t="shared" ca="1" si="1"/>
        <v>15.532726952326467</v>
      </c>
      <c r="J12">
        <f t="shared" ca="1" si="2"/>
        <v>13</v>
      </c>
    </row>
    <row r="13" spans="1:10" x14ac:dyDescent="0.3">
      <c r="A13" s="10" t="s">
        <v>45</v>
      </c>
      <c r="B13" s="1">
        <v>2</v>
      </c>
      <c r="C13" s="16">
        <f>'2nd Results'!B26</f>
        <v>0</v>
      </c>
      <c r="D13" s="16">
        <f>'2nd Results'!C26</f>
        <v>1</v>
      </c>
      <c r="E13" s="16">
        <f>'2nd Results'!D26</f>
        <v>0</v>
      </c>
      <c r="F13" s="16">
        <f>'2nd Results'!E26</f>
        <v>0</v>
      </c>
      <c r="G13" s="17">
        <f>'2nd Results'!F26</f>
        <v>0</v>
      </c>
      <c r="H13" t="str">
        <f t="shared" si="0"/>
        <v>Euryops 2</v>
      </c>
      <c r="I13">
        <f t="shared" ca="1" si="1"/>
        <v>0.93414508992687662</v>
      </c>
      <c r="J13">
        <f t="shared" ca="1" si="2"/>
        <v>29</v>
      </c>
    </row>
    <row r="14" spans="1:10" x14ac:dyDescent="0.3">
      <c r="A14" s="10" t="s">
        <v>45</v>
      </c>
      <c r="B14" s="1">
        <v>3</v>
      </c>
      <c r="C14" s="16">
        <f>'2nd Results'!B27</f>
        <v>0</v>
      </c>
      <c r="D14" s="16">
        <f>'2nd Results'!C27</f>
        <v>1</v>
      </c>
      <c r="E14" s="16">
        <f>'2nd Results'!D27</f>
        <v>0</v>
      </c>
      <c r="F14" s="16">
        <f>'2nd Results'!E27</f>
        <v>0</v>
      </c>
      <c r="G14" s="17">
        <f>'2nd Results'!F27</f>
        <v>0</v>
      </c>
      <c r="H14" t="str">
        <f t="shared" si="0"/>
        <v>Euryops 3</v>
      </c>
      <c r="I14">
        <f t="shared" ca="1" si="1"/>
        <v>12.591127411556668</v>
      </c>
      <c r="J14">
        <f t="shared" ca="1" si="2"/>
        <v>16</v>
      </c>
    </row>
    <row r="15" spans="1:10" x14ac:dyDescent="0.3">
      <c r="A15" s="10" t="s">
        <v>45</v>
      </c>
      <c r="B15" s="1">
        <v>4</v>
      </c>
      <c r="C15" s="16">
        <f>'2nd Results'!B28</f>
        <v>0</v>
      </c>
      <c r="D15" s="16">
        <f>'2nd Results'!C28</f>
        <v>1</v>
      </c>
      <c r="E15" s="16">
        <f>'2nd Results'!D28</f>
        <v>0</v>
      </c>
      <c r="F15" s="16">
        <f>'2nd Results'!E28</f>
        <v>0</v>
      </c>
      <c r="G15" s="17">
        <f>'2nd Results'!F28</f>
        <v>0</v>
      </c>
      <c r="H15" t="str">
        <f t="shared" si="0"/>
        <v>Euryops 4</v>
      </c>
      <c r="I15">
        <f t="shared" ca="1" si="1"/>
        <v>21.023170209758508</v>
      </c>
      <c r="J15">
        <f t="shared" ca="1" si="2"/>
        <v>8</v>
      </c>
    </row>
    <row r="16" spans="1:10" x14ac:dyDescent="0.3">
      <c r="A16" s="10" t="s">
        <v>45</v>
      </c>
      <c r="B16" s="1">
        <v>5</v>
      </c>
      <c r="C16" s="16">
        <f>'2nd Results'!B29</f>
        <v>0</v>
      </c>
      <c r="D16" s="16">
        <f>'2nd Results'!C29</f>
        <v>0</v>
      </c>
      <c r="E16" s="16">
        <f>'2nd Results'!D29</f>
        <v>1</v>
      </c>
      <c r="F16" s="16">
        <f>'2nd Results'!E29</f>
        <v>0</v>
      </c>
      <c r="G16" s="17">
        <f>'2nd Results'!F29</f>
        <v>0</v>
      </c>
      <c r="H16" t="str">
        <f t="shared" si="0"/>
        <v>Euryops 5</v>
      </c>
      <c r="I16">
        <f t="shared" ca="1" si="1"/>
        <v>10.602527325958338</v>
      </c>
      <c r="J16">
        <f t="shared" ca="1" si="2"/>
        <v>21</v>
      </c>
    </row>
    <row r="17" spans="1:10" x14ac:dyDescent="0.3">
      <c r="A17" s="10" t="s">
        <v>45</v>
      </c>
      <c r="B17" s="1">
        <v>6</v>
      </c>
      <c r="C17" s="16">
        <f>'2nd Results'!B30</f>
        <v>0</v>
      </c>
      <c r="D17" s="16">
        <f>'2nd Results'!C30</f>
        <v>1</v>
      </c>
      <c r="E17" s="16">
        <f>'2nd Results'!D30</f>
        <v>0</v>
      </c>
      <c r="F17" s="16">
        <f>'2nd Results'!E30</f>
        <v>0</v>
      </c>
      <c r="G17" s="17">
        <f>'2nd Results'!F30</f>
        <v>0</v>
      </c>
      <c r="H17" t="str">
        <f t="shared" si="0"/>
        <v>Euryops 6</v>
      </c>
      <c r="I17">
        <f t="shared" ca="1" si="1"/>
        <v>12.15905433677754</v>
      </c>
      <c r="J17">
        <f t="shared" ca="1" si="2"/>
        <v>17</v>
      </c>
    </row>
    <row r="18" spans="1:10" x14ac:dyDescent="0.3">
      <c r="A18" s="10" t="s">
        <v>45</v>
      </c>
      <c r="B18" s="1">
        <v>7</v>
      </c>
      <c r="C18" s="16">
        <f>'2nd Results'!B31</f>
        <v>0</v>
      </c>
      <c r="D18" s="16">
        <f>'2nd Results'!C31</f>
        <v>1</v>
      </c>
      <c r="E18" s="16">
        <f>'2nd Results'!D31</f>
        <v>0</v>
      </c>
      <c r="F18" s="16">
        <f>'2nd Results'!E31</f>
        <v>0</v>
      </c>
      <c r="G18" s="17">
        <f>'2nd Results'!F31</f>
        <v>0</v>
      </c>
      <c r="H18" t="str">
        <f t="shared" si="0"/>
        <v>Euryops 7</v>
      </c>
      <c r="I18">
        <f t="shared" ca="1" si="1"/>
        <v>25.036255196539475</v>
      </c>
      <c r="J18">
        <f t="shared" ca="1" si="2"/>
        <v>3</v>
      </c>
    </row>
    <row r="19" spans="1:10" x14ac:dyDescent="0.3">
      <c r="A19" s="10" t="s">
        <v>45</v>
      </c>
      <c r="B19" s="1">
        <v>8</v>
      </c>
      <c r="C19" s="16">
        <f>'2nd Results'!B32</f>
        <v>0</v>
      </c>
      <c r="D19" s="16">
        <f>'2nd Results'!C32</f>
        <v>0</v>
      </c>
      <c r="E19" s="16">
        <f>'2nd Results'!D32</f>
        <v>0</v>
      </c>
      <c r="F19" s="16">
        <f>'2nd Results'!E32</f>
        <v>1</v>
      </c>
      <c r="G19" s="17">
        <f>'2nd Results'!F32</f>
        <v>0</v>
      </c>
      <c r="H19" t="str">
        <f t="shared" si="0"/>
        <v>Euryops 8</v>
      </c>
      <c r="I19">
        <f t="shared" ca="1" si="1"/>
        <v>17.463491115224386</v>
      </c>
      <c r="J19">
        <f t="shared" ca="1" si="2"/>
        <v>10</v>
      </c>
    </row>
    <row r="20" spans="1:10" x14ac:dyDescent="0.3">
      <c r="A20" s="10" t="s">
        <v>45</v>
      </c>
      <c r="B20" s="1">
        <v>9</v>
      </c>
      <c r="C20" s="16">
        <f>'2nd Results'!B33</f>
        <v>0</v>
      </c>
      <c r="D20" s="16">
        <f>'2nd Results'!C33</f>
        <v>1</v>
      </c>
      <c r="E20" s="16">
        <f>'2nd Results'!D33</f>
        <v>0</v>
      </c>
      <c r="F20" s="16">
        <f>'2nd Results'!E33</f>
        <v>0</v>
      </c>
      <c r="G20" s="17">
        <f>'2nd Results'!F33</f>
        <v>0</v>
      </c>
      <c r="H20" t="str">
        <f t="shared" si="0"/>
        <v>Euryops 9</v>
      </c>
      <c r="I20">
        <f t="shared" ca="1" si="1"/>
        <v>24.057620691342382</v>
      </c>
      <c r="J20">
        <f t="shared" ca="1" si="2"/>
        <v>4</v>
      </c>
    </row>
    <row r="21" spans="1:10" ht="15" thickBot="1" x14ac:dyDescent="0.35">
      <c r="A21" s="11" t="s">
        <v>45</v>
      </c>
      <c r="B21" s="4">
        <v>10</v>
      </c>
      <c r="C21" s="18">
        <f>'2nd Results'!B34</f>
        <v>0</v>
      </c>
      <c r="D21" s="18">
        <f>'2nd Results'!C34</f>
        <v>1</v>
      </c>
      <c r="E21" s="18">
        <f>'2nd Results'!D34</f>
        <v>0</v>
      </c>
      <c r="F21" s="18">
        <f>'2nd Results'!E34</f>
        <v>0</v>
      </c>
      <c r="G21" s="19">
        <f>'2nd Results'!F34</f>
        <v>0</v>
      </c>
      <c r="H21" t="str">
        <f t="shared" si="0"/>
        <v>Euryops 10</v>
      </c>
      <c r="I21">
        <f t="shared" ca="1" si="1"/>
        <v>11.055684233480592</v>
      </c>
      <c r="J21">
        <f t="shared" ca="1" si="2"/>
        <v>19</v>
      </c>
    </row>
    <row r="22" spans="1:10" x14ac:dyDescent="0.3">
      <c r="A22" s="9" t="s">
        <v>44</v>
      </c>
      <c r="B22" s="2">
        <v>1</v>
      </c>
      <c r="C22" s="14">
        <f>'2nd Results'!B38</f>
        <v>0</v>
      </c>
      <c r="D22" s="14">
        <f>'2nd Results'!C38</f>
        <v>0</v>
      </c>
      <c r="E22" s="14">
        <f>'2nd Results'!D38</f>
        <v>0</v>
      </c>
      <c r="F22" s="14">
        <f>'2nd Results'!E38</f>
        <v>0</v>
      </c>
      <c r="G22" s="15">
        <f>'2nd Results'!F38</f>
        <v>1</v>
      </c>
      <c r="H22" t="str">
        <f t="shared" si="0"/>
        <v>Osteospermum 1</v>
      </c>
      <c r="I22">
        <f t="shared" ca="1" si="1"/>
        <v>27.313308015046253</v>
      </c>
      <c r="J22">
        <f t="shared" ca="1" si="2"/>
        <v>1</v>
      </c>
    </row>
    <row r="23" spans="1:10" x14ac:dyDescent="0.3">
      <c r="A23" s="10" t="s">
        <v>44</v>
      </c>
      <c r="B23" s="1">
        <v>2</v>
      </c>
      <c r="C23" s="16">
        <f>'2nd Results'!B39</f>
        <v>0</v>
      </c>
      <c r="D23" s="16">
        <f>'2nd Results'!C39</f>
        <v>1</v>
      </c>
      <c r="E23" s="16">
        <f>'2nd Results'!D39</f>
        <v>0</v>
      </c>
      <c r="F23" s="16">
        <f>'2nd Results'!E39</f>
        <v>0</v>
      </c>
      <c r="G23" s="17">
        <f>'2nd Results'!F39</f>
        <v>0</v>
      </c>
      <c r="H23" t="str">
        <f t="shared" si="0"/>
        <v>Osteospermum 2</v>
      </c>
      <c r="I23">
        <f t="shared" ca="1" si="1"/>
        <v>4.8043901748882494</v>
      </c>
      <c r="J23">
        <f t="shared" ca="1" si="2"/>
        <v>25</v>
      </c>
    </row>
    <row r="24" spans="1:10" x14ac:dyDescent="0.3">
      <c r="A24" s="10" t="s">
        <v>44</v>
      </c>
      <c r="B24" s="1">
        <v>3</v>
      </c>
      <c r="C24" s="16">
        <f>'2nd Results'!B40</f>
        <v>0</v>
      </c>
      <c r="D24" s="16">
        <f>'2nd Results'!C40</f>
        <v>1</v>
      </c>
      <c r="E24" s="16">
        <f>'2nd Results'!D40</f>
        <v>0</v>
      </c>
      <c r="F24" s="16">
        <f>'2nd Results'!E40</f>
        <v>0</v>
      </c>
      <c r="G24" s="17">
        <f>'2nd Results'!F40</f>
        <v>0</v>
      </c>
      <c r="H24" t="str">
        <f t="shared" si="0"/>
        <v>Osteospermum 3</v>
      </c>
      <c r="I24">
        <f t="shared" ca="1" si="1"/>
        <v>9.5851774203627951</v>
      </c>
      <c r="J24">
        <f t="shared" ca="1" si="2"/>
        <v>22</v>
      </c>
    </row>
    <row r="25" spans="1:10" x14ac:dyDescent="0.3">
      <c r="A25" s="10" t="s">
        <v>44</v>
      </c>
      <c r="B25" s="1">
        <v>4</v>
      </c>
      <c r="C25" s="16">
        <f>'2nd Results'!B41</f>
        <v>0</v>
      </c>
      <c r="D25" s="16">
        <f>'2nd Results'!C41</f>
        <v>1</v>
      </c>
      <c r="E25" s="16">
        <f>'2nd Results'!D41</f>
        <v>0</v>
      </c>
      <c r="F25" s="16">
        <f>'2nd Results'!E41</f>
        <v>0</v>
      </c>
      <c r="G25" s="17">
        <f>'2nd Results'!F41</f>
        <v>0</v>
      </c>
      <c r="H25" t="str">
        <f t="shared" si="0"/>
        <v>Osteospermum 4</v>
      </c>
      <c r="I25">
        <f t="shared" ca="1" si="1"/>
        <v>25.945546424031026</v>
      </c>
      <c r="J25">
        <f t="shared" ca="1" si="2"/>
        <v>2</v>
      </c>
    </row>
    <row r="26" spans="1:10" x14ac:dyDescent="0.3">
      <c r="A26" s="10" t="s">
        <v>44</v>
      </c>
      <c r="B26" s="1">
        <v>5</v>
      </c>
      <c r="C26" s="16">
        <f>'2nd Results'!B42</f>
        <v>0</v>
      </c>
      <c r="D26" s="16">
        <f>'2nd Results'!C42</f>
        <v>1</v>
      </c>
      <c r="E26" s="16">
        <f>'2nd Results'!D42</f>
        <v>0</v>
      </c>
      <c r="F26" s="16">
        <f>'2nd Results'!E42</f>
        <v>0</v>
      </c>
      <c r="G26" s="17">
        <f>'2nd Results'!F42</f>
        <v>0</v>
      </c>
      <c r="H26" t="str">
        <f t="shared" si="0"/>
        <v>Osteospermum 5</v>
      </c>
      <c r="I26">
        <f t="shared" ca="1" si="1"/>
        <v>18.074406391800544</v>
      </c>
      <c r="J26">
        <f t="shared" ca="1" si="2"/>
        <v>9</v>
      </c>
    </row>
    <row r="27" spans="1:10" x14ac:dyDescent="0.3">
      <c r="A27" s="10" t="s">
        <v>44</v>
      </c>
      <c r="B27" s="1">
        <v>6</v>
      </c>
      <c r="C27" s="16">
        <f>'2nd Results'!B43</f>
        <v>0</v>
      </c>
      <c r="D27" s="16">
        <f>'2nd Results'!C43</f>
        <v>0</v>
      </c>
      <c r="E27" s="16">
        <f>'2nd Results'!D43</f>
        <v>0</v>
      </c>
      <c r="F27" s="16">
        <f>'2nd Results'!E43</f>
        <v>1</v>
      </c>
      <c r="G27" s="17">
        <f>'2nd Results'!F43</f>
        <v>0</v>
      </c>
      <c r="H27" t="str">
        <f t="shared" si="0"/>
        <v>Osteospermum 6</v>
      </c>
      <c r="I27">
        <f t="shared" ca="1" si="1"/>
        <v>13.277528746721147</v>
      </c>
      <c r="J27">
        <f t="shared" ca="1" si="2"/>
        <v>15</v>
      </c>
    </row>
    <row r="28" spans="1:10" x14ac:dyDescent="0.3">
      <c r="A28" s="10" t="s">
        <v>44</v>
      </c>
      <c r="B28" s="1">
        <v>7</v>
      </c>
      <c r="C28" s="16">
        <f>'2nd Results'!B44</f>
        <v>0</v>
      </c>
      <c r="D28" s="16">
        <f>'2nd Results'!C44</f>
        <v>1</v>
      </c>
      <c r="E28" s="16">
        <f>'2nd Results'!D44</f>
        <v>0</v>
      </c>
      <c r="F28" s="16">
        <f>'2nd Results'!E44</f>
        <v>0</v>
      </c>
      <c r="G28" s="17">
        <f>'2nd Results'!F44</f>
        <v>0</v>
      </c>
      <c r="H28" t="str">
        <f t="shared" si="0"/>
        <v>Osteospermum 7</v>
      </c>
      <c r="I28">
        <f t="shared" ca="1" si="1"/>
        <v>9.3217745864842918</v>
      </c>
      <c r="J28">
        <f t="shared" ca="1" si="2"/>
        <v>23</v>
      </c>
    </row>
    <row r="29" spans="1:10" x14ac:dyDescent="0.3">
      <c r="A29" s="10" t="s">
        <v>44</v>
      </c>
      <c r="B29" s="1">
        <v>8</v>
      </c>
      <c r="C29" s="16">
        <f>'2nd Results'!B45</f>
        <v>0</v>
      </c>
      <c r="D29" s="16">
        <f>'2nd Results'!C45</f>
        <v>1</v>
      </c>
      <c r="E29" s="16">
        <f>'2nd Results'!D45</f>
        <v>0</v>
      </c>
      <c r="F29" s="16">
        <f>'2nd Results'!E45</f>
        <v>0</v>
      </c>
      <c r="G29" s="17">
        <f>'2nd Results'!F45</f>
        <v>0</v>
      </c>
      <c r="H29" t="str">
        <f t="shared" si="0"/>
        <v>Osteospermum 8</v>
      </c>
      <c r="I29">
        <f t="shared" ca="1" si="1"/>
        <v>10.791856951746745</v>
      </c>
      <c r="J29">
        <f t="shared" ca="1" si="2"/>
        <v>20</v>
      </c>
    </row>
    <row r="30" spans="1:10" x14ac:dyDescent="0.3">
      <c r="A30" s="10" t="s">
        <v>44</v>
      </c>
      <c r="B30" s="1">
        <v>9</v>
      </c>
      <c r="C30" s="16">
        <f>'2nd Results'!B46</f>
        <v>0</v>
      </c>
      <c r="D30" s="16">
        <f>'2nd Results'!C46</f>
        <v>0</v>
      </c>
      <c r="E30" s="16">
        <f>'2nd Results'!D46</f>
        <v>0</v>
      </c>
      <c r="F30" s="16">
        <f>'2nd Results'!E46</f>
        <v>1</v>
      </c>
      <c r="G30" s="17">
        <f>'2nd Results'!F46</f>
        <v>0</v>
      </c>
      <c r="H30" t="str">
        <f t="shared" si="0"/>
        <v>Osteospermum 9</v>
      </c>
      <c r="I30">
        <f t="shared" ca="1" si="1"/>
        <v>5.0148134052764481</v>
      </c>
      <c r="J30">
        <f t="shared" ca="1" si="2"/>
        <v>24</v>
      </c>
    </row>
    <row r="31" spans="1:10" ht="15" thickBot="1" x14ac:dyDescent="0.35">
      <c r="A31" s="11" t="s">
        <v>44</v>
      </c>
      <c r="B31" s="4">
        <v>10</v>
      </c>
      <c r="C31" s="18">
        <f>'2nd Results'!B47</f>
        <v>0</v>
      </c>
      <c r="D31" s="18">
        <f>'2nd Results'!C47</f>
        <v>1</v>
      </c>
      <c r="E31" s="18">
        <f>'2nd Results'!D47</f>
        <v>0</v>
      </c>
      <c r="F31" s="18">
        <f>'2nd Results'!E47</f>
        <v>0</v>
      </c>
      <c r="G31" s="19">
        <f>'2nd Results'!F47</f>
        <v>0</v>
      </c>
      <c r="H31" t="str">
        <f t="shared" si="0"/>
        <v>Osteospermum 10</v>
      </c>
      <c r="I31">
        <f t="shared" ca="1" si="1"/>
        <v>16.150255981005362</v>
      </c>
      <c r="J31">
        <f t="shared" ca="1" si="2"/>
        <v>12</v>
      </c>
    </row>
  </sheetData>
  <conditionalFormatting sqref="C2:G31">
    <cfRule type="containsBlanks" dxfId="97" priority="2">
      <formula>LEN(TRIM(C2))=0</formula>
    </cfRule>
  </conditionalFormatting>
  <conditionalFormatting sqref="J2:J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86FCF-52D6-441D-A852-7AE59992526E}">
  <dimension ref="A1:G50"/>
  <sheetViews>
    <sheetView topLeftCell="A26" workbookViewId="0">
      <selection activeCell="C39" sqref="C39:F49"/>
    </sheetView>
  </sheetViews>
  <sheetFormatPr defaultRowHeight="14.4" x14ac:dyDescent="0.3"/>
  <cols>
    <col min="1" max="1" width="17.109375" customWidth="1"/>
  </cols>
  <sheetData>
    <row r="1" spans="1:7" ht="15" thickBot="1" x14ac:dyDescent="0.35">
      <c r="A1" s="9" t="s">
        <v>6</v>
      </c>
      <c r="B1" s="7">
        <v>44277</v>
      </c>
      <c r="G1" s="52"/>
    </row>
    <row r="2" spans="1:7" x14ac:dyDescent="0.3">
      <c r="A2" s="9" t="s">
        <v>60</v>
      </c>
      <c r="B2" s="48">
        <v>0.44236111111111115</v>
      </c>
    </row>
    <row r="3" spans="1:7" x14ac:dyDescent="0.3">
      <c r="A3" s="10" t="s">
        <v>5</v>
      </c>
      <c r="B3" s="3" t="s">
        <v>47</v>
      </c>
      <c r="G3" s="8"/>
    </row>
    <row r="4" spans="1:7" x14ac:dyDescent="0.3">
      <c r="A4" s="10" t="s">
        <v>56</v>
      </c>
      <c r="B4" s="3" t="s">
        <v>3</v>
      </c>
    </row>
    <row r="5" spans="1:7" x14ac:dyDescent="0.3">
      <c r="A5" s="10" t="s">
        <v>57</v>
      </c>
      <c r="B5" s="3" t="s">
        <v>69</v>
      </c>
    </row>
    <row r="6" spans="1:7" x14ac:dyDescent="0.3">
      <c r="A6" s="10" t="s">
        <v>58</v>
      </c>
      <c r="B6" s="3" t="s">
        <v>70</v>
      </c>
    </row>
    <row r="7" spans="1:7" ht="15" thickBot="1" x14ac:dyDescent="0.35">
      <c r="A7" s="11" t="s">
        <v>59</v>
      </c>
      <c r="B7" s="5" t="s">
        <v>71</v>
      </c>
    </row>
    <row r="9" spans="1:7" ht="15" thickBot="1" x14ac:dyDescent="0.35">
      <c r="B9" s="20" t="s">
        <v>48</v>
      </c>
      <c r="C9" s="49">
        <f>B2+C10</f>
        <v>0.45277777777777783</v>
      </c>
      <c r="D9" s="49">
        <f>B2+D10</f>
        <v>0.46319444444444446</v>
      </c>
      <c r="E9" s="49">
        <f>B2+E10</f>
        <v>0.48402777777777783</v>
      </c>
      <c r="F9" s="49">
        <f>B2+F10</f>
        <v>0.52569444444444446</v>
      </c>
    </row>
    <row r="10" spans="1:7" ht="15" thickBot="1" x14ac:dyDescent="0.35">
      <c r="A10" s="42" t="s">
        <v>36</v>
      </c>
      <c r="B10" s="27">
        <v>0</v>
      </c>
      <c r="C10" s="50">
        <v>1.0416666666666666E-2</v>
      </c>
      <c r="D10" s="50">
        <v>2.0833333333333332E-2</v>
      </c>
      <c r="E10" s="50">
        <v>4.1666666666666664E-2</v>
      </c>
      <c r="F10" s="51">
        <v>8.3333333333333329E-2</v>
      </c>
      <c r="G10" s="47"/>
    </row>
    <row r="11" spans="1:7" x14ac:dyDescent="0.3">
      <c r="A11" s="44" t="s">
        <v>27</v>
      </c>
      <c r="B11" s="45">
        <v>0</v>
      </c>
      <c r="C11" s="45">
        <v>0</v>
      </c>
      <c r="D11" s="45">
        <v>0</v>
      </c>
      <c r="E11" s="45">
        <v>0</v>
      </c>
      <c r="F11" s="46">
        <v>1</v>
      </c>
      <c r="G11" s="30"/>
    </row>
    <row r="12" spans="1:7" x14ac:dyDescent="0.3">
      <c r="A12" s="10" t="s">
        <v>28</v>
      </c>
      <c r="B12" s="16">
        <v>0</v>
      </c>
      <c r="C12" s="16">
        <v>1</v>
      </c>
      <c r="D12" s="16"/>
      <c r="E12" s="16"/>
      <c r="F12" s="17"/>
      <c r="G12" s="30"/>
    </row>
    <row r="13" spans="1:7" x14ac:dyDescent="0.3">
      <c r="A13" s="10" t="s">
        <v>29</v>
      </c>
      <c r="B13" s="16">
        <v>0</v>
      </c>
      <c r="C13" s="16">
        <v>0</v>
      </c>
      <c r="D13" s="16">
        <v>0</v>
      </c>
      <c r="E13" s="16">
        <v>0</v>
      </c>
      <c r="F13" s="63">
        <v>1</v>
      </c>
      <c r="G13" s="30"/>
    </row>
    <row r="14" spans="1:7" x14ac:dyDescent="0.3">
      <c r="A14" s="10" t="s">
        <v>30</v>
      </c>
      <c r="B14" s="16">
        <v>0</v>
      </c>
      <c r="C14" s="16">
        <v>0</v>
      </c>
      <c r="D14" s="16">
        <v>1</v>
      </c>
      <c r="E14" s="16"/>
      <c r="F14" s="17"/>
      <c r="G14" s="30"/>
    </row>
    <row r="15" spans="1:7" x14ac:dyDescent="0.3">
      <c r="A15" s="10" t="s">
        <v>31</v>
      </c>
      <c r="B15" s="16">
        <v>0</v>
      </c>
      <c r="C15" s="16">
        <v>1</v>
      </c>
      <c r="D15" s="16"/>
      <c r="E15" s="16"/>
      <c r="F15" s="17"/>
      <c r="G15" s="30"/>
    </row>
    <row r="16" spans="1:7" x14ac:dyDescent="0.3">
      <c r="A16" s="10" t="s">
        <v>32</v>
      </c>
      <c r="B16" s="16">
        <v>0</v>
      </c>
      <c r="C16" s="16">
        <v>0</v>
      </c>
      <c r="D16" s="16">
        <v>1</v>
      </c>
      <c r="E16" s="16"/>
      <c r="F16" s="17"/>
      <c r="G16" s="30"/>
    </row>
    <row r="17" spans="1:7" x14ac:dyDescent="0.3">
      <c r="A17" s="10" t="s">
        <v>33</v>
      </c>
      <c r="B17" s="16">
        <v>0</v>
      </c>
      <c r="C17" s="16">
        <v>1</v>
      </c>
      <c r="D17" s="16"/>
      <c r="E17" s="16"/>
      <c r="F17" s="17"/>
      <c r="G17" s="30"/>
    </row>
    <row r="18" spans="1:7" x14ac:dyDescent="0.3">
      <c r="A18" s="24" t="s">
        <v>34</v>
      </c>
      <c r="B18" s="25">
        <v>0</v>
      </c>
      <c r="C18" s="25">
        <v>1</v>
      </c>
      <c r="D18" s="25"/>
      <c r="E18" s="25"/>
      <c r="F18" s="26"/>
      <c r="G18" s="30"/>
    </row>
    <row r="19" spans="1:7" x14ac:dyDescent="0.3">
      <c r="A19" s="10" t="s">
        <v>53</v>
      </c>
      <c r="B19" s="16">
        <v>0</v>
      </c>
      <c r="C19" s="16">
        <v>0</v>
      </c>
      <c r="D19" s="16">
        <v>1</v>
      </c>
      <c r="E19" s="16"/>
      <c r="F19" s="17"/>
      <c r="G19" s="30"/>
    </row>
    <row r="20" spans="1:7" x14ac:dyDescent="0.3">
      <c r="A20" s="10" t="s">
        <v>54</v>
      </c>
      <c r="B20" s="16">
        <v>0</v>
      </c>
      <c r="C20" s="16">
        <v>1</v>
      </c>
      <c r="D20" s="16"/>
      <c r="E20" s="16"/>
      <c r="F20" s="17"/>
      <c r="G20" s="30"/>
    </row>
    <row r="21" spans="1:7" ht="15" thickBot="1" x14ac:dyDescent="0.35">
      <c r="A21" s="24" t="s">
        <v>72</v>
      </c>
      <c r="B21" s="25">
        <v>0</v>
      </c>
      <c r="C21" s="25">
        <v>1</v>
      </c>
      <c r="D21" s="25"/>
      <c r="E21" s="25"/>
      <c r="F21" s="26"/>
      <c r="G21" s="30"/>
    </row>
    <row r="22" spans="1:7" ht="15" thickBot="1" x14ac:dyDescent="0.35">
      <c r="A22" s="22" t="s">
        <v>42</v>
      </c>
      <c r="B22" s="27">
        <v>0</v>
      </c>
      <c r="C22" s="27">
        <f>SUM(C11:C21)</f>
        <v>6</v>
      </c>
      <c r="D22" s="27">
        <f>SUM(D11:D21)+C22</f>
        <v>9</v>
      </c>
      <c r="E22" s="27">
        <f>SUM(E11:E21)+D22</f>
        <v>9</v>
      </c>
      <c r="F22" s="28">
        <f>SUM(F11:F21)+E22</f>
        <v>11</v>
      </c>
      <c r="G22" s="62">
        <f>F22/11</f>
        <v>1</v>
      </c>
    </row>
    <row r="23" spans="1:7" ht="15" thickBot="1" x14ac:dyDescent="0.35"/>
    <row r="24" spans="1:7" ht="15" thickBot="1" x14ac:dyDescent="0.35">
      <c r="A24" s="42" t="s">
        <v>36</v>
      </c>
      <c r="B24" s="27">
        <v>0</v>
      </c>
      <c r="C24" s="50">
        <v>1.0416666666666666E-2</v>
      </c>
      <c r="D24" s="50">
        <v>2.0833333333333332E-2</v>
      </c>
      <c r="E24" s="50">
        <v>4.1666666666666664E-2</v>
      </c>
      <c r="F24" s="51">
        <v>8.3333333333333329E-2</v>
      </c>
      <c r="G24" s="47"/>
    </row>
    <row r="25" spans="1:7" x14ac:dyDescent="0.3">
      <c r="A25" s="44" t="s">
        <v>19</v>
      </c>
      <c r="B25" s="45">
        <v>0</v>
      </c>
      <c r="C25" s="45">
        <v>0</v>
      </c>
      <c r="D25" s="45">
        <v>1</v>
      </c>
      <c r="E25" s="45"/>
      <c r="F25" s="46"/>
      <c r="G25" s="30"/>
    </row>
    <row r="26" spans="1:7" x14ac:dyDescent="0.3">
      <c r="A26" s="10" t="s">
        <v>20</v>
      </c>
      <c r="B26" s="16">
        <v>0</v>
      </c>
      <c r="C26" s="16">
        <v>1</v>
      </c>
      <c r="D26" s="16"/>
      <c r="E26" s="16"/>
      <c r="F26" s="17"/>
      <c r="G26" s="30"/>
    </row>
    <row r="27" spans="1:7" x14ac:dyDescent="0.3">
      <c r="A27" s="10" t="s">
        <v>21</v>
      </c>
      <c r="B27" s="16">
        <v>0</v>
      </c>
      <c r="C27" s="16">
        <v>1</v>
      </c>
      <c r="D27" s="16"/>
      <c r="E27" s="16"/>
      <c r="F27" s="17"/>
      <c r="G27" s="30"/>
    </row>
    <row r="28" spans="1:7" x14ac:dyDescent="0.3">
      <c r="A28" s="10" t="s">
        <v>22</v>
      </c>
      <c r="B28" s="16">
        <v>0</v>
      </c>
      <c r="C28" s="16">
        <v>1</v>
      </c>
      <c r="D28" s="16"/>
      <c r="E28" s="16"/>
      <c r="F28" s="17"/>
      <c r="G28" s="30"/>
    </row>
    <row r="29" spans="1:7" x14ac:dyDescent="0.3">
      <c r="A29" s="10" t="s">
        <v>23</v>
      </c>
      <c r="B29" s="16">
        <v>0</v>
      </c>
      <c r="C29" s="16">
        <v>1</v>
      </c>
      <c r="D29" s="16"/>
      <c r="E29" s="16"/>
      <c r="F29" s="17"/>
      <c r="G29" s="30"/>
    </row>
    <row r="30" spans="1:7" x14ac:dyDescent="0.3">
      <c r="A30" s="10" t="s">
        <v>24</v>
      </c>
      <c r="B30" s="16">
        <v>0</v>
      </c>
      <c r="C30" s="16">
        <v>1</v>
      </c>
      <c r="D30" s="16"/>
      <c r="E30" s="16"/>
      <c r="F30" s="17"/>
      <c r="G30" s="30"/>
    </row>
    <row r="31" spans="1:7" x14ac:dyDescent="0.3">
      <c r="A31" s="10" t="s">
        <v>25</v>
      </c>
      <c r="B31" s="16">
        <v>0</v>
      </c>
      <c r="C31" s="16">
        <v>0</v>
      </c>
      <c r="D31" s="16">
        <v>0</v>
      </c>
      <c r="E31" s="16">
        <v>0</v>
      </c>
      <c r="F31" s="17">
        <v>0</v>
      </c>
      <c r="G31" s="30"/>
    </row>
    <row r="32" spans="1:7" x14ac:dyDescent="0.3">
      <c r="A32" s="24" t="s">
        <v>26</v>
      </c>
      <c r="B32" s="25">
        <v>0</v>
      </c>
      <c r="C32" s="25">
        <v>0</v>
      </c>
      <c r="D32" s="25">
        <v>0</v>
      </c>
      <c r="E32" s="25">
        <v>0</v>
      </c>
      <c r="F32" s="26">
        <v>0</v>
      </c>
      <c r="G32" s="30"/>
    </row>
    <row r="33" spans="1:7" x14ac:dyDescent="0.3">
      <c r="A33" s="10" t="s">
        <v>51</v>
      </c>
      <c r="B33" s="16">
        <v>0</v>
      </c>
      <c r="C33" s="16">
        <v>1</v>
      </c>
      <c r="D33" s="16"/>
      <c r="E33" s="16"/>
      <c r="F33" s="17"/>
      <c r="G33" s="30"/>
    </row>
    <row r="34" spans="1:7" x14ac:dyDescent="0.3">
      <c r="A34" s="44" t="s">
        <v>52</v>
      </c>
      <c r="B34" s="45">
        <v>0</v>
      </c>
      <c r="C34" s="45">
        <v>1</v>
      </c>
      <c r="D34" s="45"/>
      <c r="E34" s="45"/>
      <c r="F34" s="46"/>
      <c r="G34" s="30"/>
    </row>
    <row r="35" spans="1:7" ht="15" thickBot="1" x14ac:dyDescent="0.35">
      <c r="A35" s="10" t="s">
        <v>73</v>
      </c>
      <c r="B35" s="16">
        <v>0</v>
      </c>
      <c r="C35" s="16">
        <v>1</v>
      </c>
      <c r="D35" s="16"/>
      <c r="E35" s="16"/>
      <c r="F35" s="17"/>
      <c r="G35" s="30"/>
    </row>
    <row r="36" spans="1:7" ht="15" thickBot="1" x14ac:dyDescent="0.35">
      <c r="A36" s="22" t="s">
        <v>42</v>
      </c>
      <c r="B36" s="27">
        <f>SUM(B25:B32)</f>
        <v>0</v>
      </c>
      <c r="C36" s="27">
        <f>SUM(C25:C35)+B36</f>
        <v>8</v>
      </c>
      <c r="D36" s="27">
        <f>SUM(D25:D35)+C36</f>
        <v>9</v>
      </c>
      <c r="E36" s="27">
        <f>SUM(E25:E35)+D36</f>
        <v>9</v>
      </c>
      <c r="F36" s="28">
        <f>SUM(F25:F35)+E36</f>
        <v>9</v>
      </c>
      <c r="G36" s="62">
        <f>F36/11</f>
        <v>0.81818181818181823</v>
      </c>
    </row>
    <row r="37" spans="1:7" ht="15" thickBot="1" x14ac:dyDescent="0.35"/>
    <row r="38" spans="1:7" ht="15" thickBot="1" x14ac:dyDescent="0.35">
      <c r="A38" s="42" t="s">
        <v>36</v>
      </c>
      <c r="B38" s="27">
        <v>0</v>
      </c>
      <c r="C38" s="50">
        <v>1.0416666666666666E-2</v>
      </c>
      <c r="D38" s="50">
        <v>2.0833333333333332E-2</v>
      </c>
      <c r="E38" s="50">
        <v>4.1666666666666664E-2</v>
      </c>
      <c r="F38" s="51">
        <v>8.3333333333333329E-2</v>
      </c>
      <c r="G38" s="47" t="s">
        <v>43</v>
      </c>
    </row>
    <row r="39" spans="1:7" x14ac:dyDescent="0.3">
      <c r="A39" s="44" t="s">
        <v>11</v>
      </c>
      <c r="B39" s="45">
        <v>0</v>
      </c>
      <c r="C39" s="45">
        <v>1</v>
      </c>
      <c r="D39" s="45"/>
      <c r="E39" s="45"/>
      <c r="F39" s="46"/>
      <c r="G39" s="30"/>
    </row>
    <row r="40" spans="1:7" x14ac:dyDescent="0.3">
      <c r="A40" s="10" t="s">
        <v>12</v>
      </c>
      <c r="B40" s="16">
        <v>0</v>
      </c>
      <c r="C40" s="16">
        <v>0</v>
      </c>
      <c r="D40" s="16">
        <v>1</v>
      </c>
      <c r="E40" s="16"/>
      <c r="F40" s="17"/>
      <c r="G40" s="30"/>
    </row>
    <row r="41" spans="1:7" x14ac:dyDescent="0.3">
      <c r="A41" s="10" t="s">
        <v>13</v>
      </c>
      <c r="B41" s="16">
        <v>0</v>
      </c>
      <c r="C41" s="16">
        <v>1</v>
      </c>
      <c r="D41" s="16"/>
      <c r="E41" s="16"/>
      <c r="F41" s="17"/>
      <c r="G41" s="30"/>
    </row>
    <row r="42" spans="1:7" x14ac:dyDescent="0.3">
      <c r="A42" s="10" t="s">
        <v>14</v>
      </c>
      <c r="B42" s="16">
        <v>0</v>
      </c>
      <c r="C42" s="16">
        <v>1</v>
      </c>
      <c r="D42" s="16"/>
      <c r="E42" s="16"/>
      <c r="F42" s="17"/>
      <c r="G42" s="30"/>
    </row>
    <row r="43" spans="1:7" x14ac:dyDescent="0.3">
      <c r="A43" s="10" t="s">
        <v>15</v>
      </c>
      <c r="B43" s="16">
        <v>0</v>
      </c>
      <c r="C43" s="16">
        <v>0</v>
      </c>
      <c r="D43" s="16">
        <v>0</v>
      </c>
      <c r="E43" s="16">
        <v>0</v>
      </c>
      <c r="F43" s="17">
        <v>0</v>
      </c>
      <c r="G43" s="30"/>
    </row>
    <row r="44" spans="1:7" x14ac:dyDescent="0.3">
      <c r="A44" s="10" t="s">
        <v>16</v>
      </c>
      <c r="B44" s="16">
        <v>0</v>
      </c>
      <c r="C44" s="16">
        <v>1</v>
      </c>
      <c r="D44" s="16"/>
      <c r="E44" s="16"/>
      <c r="F44" s="17"/>
      <c r="G44" s="30"/>
    </row>
    <row r="45" spans="1:7" x14ac:dyDescent="0.3">
      <c r="A45" s="10" t="s">
        <v>17</v>
      </c>
      <c r="B45" s="16">
        <v>0</v>
      </c>
      <c r="C45" s="16">
        <v>0</v>
      </c>
      <c r="D45" s="16">
        <v>0</v>
      </c>
      <c r="E45" s="16">
        <v>0</v>
      </c>
      <c r="F45" s="17">
        <v>0</v>
      </c>
      <c r="G45" s="30"/>
    </row>
    <row r="46" spans="1:7" x14ac:dyDescent="0.3">
      <c r="A46" s="24" t="s">
        <v>18</v>
      </c>
      <c r="B46" s="25">
        <v>0</v>
      </c>
      <c r="C46" s="25">
        <v>1</v>
      </c>
      <c r="D46" s="25"/>
      <c r="E46" s="25"/>
      <c r="F46" s="26"/>
      <c r="G46" s="30"/>
    </row>
    <row r="47" spans="1:7" x14ac:dyDescent="0.3">
      <c r="A47" s="10" t="s">
        <v>49</v>
      </c>
      <c r="B47" s="16">
        <v>0</v>
      </c>
      <c r="C47" s="16">
        <v>0</v>
      </c>
      <c r="D47" s="16">
        <v>0</v>
      </c>
      <c r="E47" s="16">
        <v>1</v>
      </c>
      <c r="F47" s="17"/>
      <c r="G47" s="30"/>
    </row>
    <row r="48" spans="1:7" x14ac:dyDescent="0.3">
      <c r="A48" s="10" t="s">
        <v>50</v>
      </c>
      <c r="B48" s="16">
        <v>0</v>
      </c>
      <c r="C48" s="16">
        <v>1</v>
      </c>
      <c r="D48" s="16"/>
      <c r="E48" s="16"/>
      <c r="F48" s="17"/>
      <c r="G48" s="30"/>
    </row>
    <row r="49" spans="1:7" ht="15" thickBot="1" x14ac:dyDescent="0.35">
      <c r="A49" s="44" t="s">
        <v>74</v>
      </c>
      <c r="B49" s="45">
        <v>0</v>
      </c>
      <c r="C49" s="45">
        <v>1</v>
      </c>
      <c r="D49" s="45"/>
      <c r="E49" s="45"/>
      <c r="F49" s="46"/>
      <c r="G49" s="30"/>
    </row>
    <row r="50" spans="1:7" ht="15" thickBot="1" x14ac:dyDescent="0.35">
      <c r="A50" s="22" t="s">
        <v>42</v>
      </c>
      <c r="B50" s="27">
        <v>0</v>
      </c>
      <c r="C50" s="27">
        <f>SUM(C39:C49)</f>
        <v>7</v>
      </c>
      <c r="D50" s="27">
        <f>C50+(SUM(D39:D49))</f>
        <v>8</v>
      </c>
      <c r="E50" s="27">
        <f>D50+(SUM(E39:E49))</f>
        <v>9</v>
      </c>
      <c r="F50" s="28">
        <f>E50+(SUM(F39:F49))</f>
        <v>9</v>
      </c>
      <c r="G50" s="62">
        <f>F50/11</f>
        <v>0.81818181818181823</v>
      </c>
    </row>
  </sheetData>
  <phoneticPr fontId="1" type="noConversion"/>
  <conditionalFormatting sqref="C11:F21 C25:F35 C39:F49">
    <cfRule type="containsBlanks" dxfId="96" priority="1">
      <formula>LEN(TRIM(C11))=0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C851A-AA89-402A-9A80-99DD9FF018AD}">
  <dimension ref="A1:J31"/>
  <sheetViews>
    <sheetView workbookViewId="0">
      <selection activeCell="A13" sqref="A13"/>
    </sheetView>
  </sheetViews>
  <sheetFormatPr defaultRowHeight="14.4" x14ac:dyDescent="0.3"/>
  <sheetData>
    <row r="1" spans="1:10" ht="15" thickBot="1" x14ac:dyDescent="0.35">
      <c r="A1" s="42" t="s">
        <v>36</v>
      </c>
      <c r="B1" s="43" t="s">
        <v>4</v>
      </c>
      <c r="C1" s="27">
        <v>0</v>
      </c>
      <c r="D1" s="27">
        <v>15</v>
      </c>
      <c r="E1" s="27">
        <v>30</v>
      </c>
      <c r="F1" s="27">
        <v>60</v>
      </c>
      <c r="G1" s="28">
        <v>120</v>
      </c>
      <c r="H1" t="s">
        <v>63</v>
      </c>
      <c r="I1" t="s">
        <v>61</v>
      </c>
      <c r="J1" t="s">
        <v>62</v>
      </c>
    </row>
    <row r="2" spans="1:10" x14ac:dyDescent="0.3">
      <c r="A2" s="9" t="s">
        <v>46</v>
      </c>
      <c r="B2" s="2">
        <v>1</v>
      </c>
      <c r="C2" s="14">
        <f>'2nd Results'!B12</f>
        <v>0</v>
      </c>
      <c r="D2" s="14">
        <f>'2nd Results'!C12</f>
        <v>1</v>
      </c>
      <c r="E2" s="12">
        <f>'2nd Results'!D12</f>
        <v>0</v>
      </c>
      <c r="F2" s="14">
        <f>'2nd Results'!E12</f>
        <v>0</v>
      </c>
      <c r="G2" s="15">
        <f>'2nd Results'!F12</f>
        <v>0</v>
      </c>
      <c r="H2" t="str">
        <f>A2&amp;B2</f>
        <v>Bidens 1</v>
      </c>
    </row>
    <row r="3" spans="1:10" x14ac:dyDescent="0.3">
      <c r="A3" s="10" t="s">
        <v>46</v>
      </c>
      <c r="B3" s="1">
        <v>2</v>
      </c>
      <c r="C3" s="16">
        <f>'2nd Results'!B13</f>
        <v>0</v>
      </c>
      <c r="D3" s="16">
        <f>'2nd Results'!C13</f>
        <v>0</v>
      </c>
      <c r="E3" s="16">
        <f>'2nd Results'!D13</f>
        <v>1</v>
      </c>
      <c r="F3" s="16">
        <f>'2nd Results'!E13</f>
        <v>0</v>
      </c>
      <c r="G3" s="17">
        <f>'2nd Results'!F13</f>
        <v>0</v>
      </c>
      <c r="H3" t="str">
        <f t="shared" ref="H3:H21" si="0">A3&amp;B3</f>
        <v>Bidens 2</v>
      </c>
    </row>
    <row r="4" spans="1:10" x14ac:dyDescent="0.3">
      <c r="A4" s="10" t="s">
        <v>46</v>
      </c>
      <c r="B4" s="1">
        <v>3</v>
      </c>
      <c r="C4" s="16">
        <f>'2nd Results'!B14</f>
        <v>0</v>
      </c>
      <c r="D4" s="16">
        <f>'2nd Results'!C14</f>
        <v>1</v>
      </c>
      <c r="E4" s="16">
        <f>'2nd Results'!D14</f>
        <v>0</v>
      </c>
      <c r="F4" s="16">
        <f>'2nd Results'!E14</f>
        <v>0</v>
      </c>
      <c r="G4" s="17">
        <f>'2nd Results'!F14</f>
        <v>0</v>
      </c>
      <c r="H4" t="str">
        <f t="shared" si="0"/>
        <v>Bidens 3</v>
      </c>
    </row>
    <row r="5" spans="1:10" x14ac:dyDescent="0.3">
      <c r="A5" s="10" t="s">
        <v>46</v>
      </c>
      <c r="B5" s="1">
        <v>4</v>
      </c>
      <c r="C5" s="16">
        <f>'2nd Results'!B15</f>
        <v>0</v>
      </c>
      <c r="D5" s="16">
        <f>'2nd Results'!C15</f>
        <v>1</v>
      </c>
      <c r="E5" s="16">
        <f>'2nd Results'!D15</f>
        <v>0</v>
      </c>
      <c r="F5" s="16">
        <f>'2nd Results'!E15</f>
        <v>0</v>
      </c>
      <c r="G5" s="17">
        <f>'2nd Results'!F15</f>
        <v>0</v>
      </c>
      <c r="H5" t="str">
        <f t="shared" si="0"/>
        <v>Bidens 4</v>
      </c>
    </row>
    <row r="6" spans="1:10" x14ac:dyDescent="0.3">
      <c r="A6" s="10" t="s">
        <v>46</v>
      </c>
      <c r="B6" s="1">
        <v>5</v>
      </c>
      <c r="C6" s="16">
        <f>'2nd Results'!B16</f>
        <v>0</v>
      </c>
      <c r="D6" s="16">
        <f>'2nd Results'!C16</f>
        <v>1</v>
      </c>
      <c r="E6" s="16">
        <f>'2nd Results'!D16</f>
        <v>0</v>
      </c>
      <c r="F6" s="16">
        <f>'2nd Results'!E16</f>
        <v>0</v>
      </c>
      <c r="G6" s="17">
        <f>'2nd Results'!F16</f>
        <v>0</v>
      </c>
      <c r="H6" t="str">
        <f t="shared" si="0"/>
        <v>Bidens 5</v>
      </c>
    </row>
    <row r="7" spans="1:10" x14ac:dyDescent="0.3">
      <c r="A7" s="10" t="s">
        <v>46</v>
      </c>
      <c r="B7" s="1">
        <v>6</v>
      </c>
      <c r="C7" s="16">
        <f>'2nd Results'!B17</f>
        <v>0</v>
      </c>
      <c r="D7" s="16">
        <f>'2nd Results'!C17</f>
        <v>0</v>
      </c>
      <c r="E7" s="16">
        <f>'2nd Results'!D17</f>
        <v>0</v>
      </c>
      <c r="F7" s="16">
        <f>'2nd Results'!E17</f>
        <v>0</v>
      </c>
      <c r="G7" s="17">
        <f>'2nd Results'!F17</f>
        <v>0</v>
      </c>
      <c r="H7" t="str">
        <f t="shared" si="0"/>
        <v>Bidens 6</v>
      </c>
    </row>
    <row r="8" spans="1:10" x14ac:dyDescent="0.3">
      <c r="A8" s="10" t="s">
        <v>46</v>
      </c>
      <c r="B8" s="1">
        <v>7</v>
      </c>
      <c r="C8" s="16">
        <f>'2nd Results'!B18</f>
        <v>0</v>
      </c>
      <c r="D8" s="16">
        <f>'2nd Results'!C18</f>
        <v>0</v>
      </c>
      <c r="E8" s="16">
        <f>'2nd Results'!D18</f>
        <v>1</v>
      </c>
      <c r="F8" s="16">
        <f>'2nd Results'!E18</f>
        <v>0</v>
      </c>
      <c r="G8" s="17">
        <f>'2nd Results'!F18</f>
        <v>0</v>
      </c>
      <c r="H8" t="str">
        <f t="shared" si="0"/>
        <v>Bidens 7</v>
      </c>
    </row>
    <row r="9" spans="1:10" x14ac:dyDescent="0.3">
      <c r="A9" s="10" t="s">
        <v>46</v>
      </c>
      <c r="B9" s="1">
        <v>8</v>
      </c>
      <c r="C9" s="16">
        <f>'2nd Results'!B19</f>
        <v>0</v>
      </c>
      <c r="D9" s="16">
        <f>'2nd Results'!C19</f>
        <v>1</v>
      </c>
      <c r="E9" s="16">
        <f>'2nd Results'!D19</f>
        <v>0</v>
      </c>
      <c r="F9" s="16">
        <f>'2nd Results'!E19</f>
        <v>0</v>
      </c>
      <c r="G9" s="17">
        <f>'2nd Results'!F19</f>
        <v>0</v>
      </c>
      <c r="H9" t="str">
        <f t="shared" si="0"/>
        <v>Bidens 8</v>
      </c>
    </row>
    <row r="10" spans="1:10" x14ac:dyDescent="0.3">
      <c r="A10" s="10" t="s">
        <v>46</v>
      </c>
      <c r="B10" s="1">
        <v>9</v>
      </c>
      <c r="C10" s="16">
        <f>'2nd Results'!B20</f>
        <v>0</v>
      </c>
      <c r="D10" s="16">
        <f>'2nd Results'!C20</f>
        <v>1</v>
      </c>
      <c r="E10" s="16">
        <f>'2nd Results'!D20</f>
        <v>0</v>
      </c>
      <c r="F10" s="16">
        <f>'2nd Results'!E20</f>
        <v>0</v>
      </c>
      <c r="G10" s="17">
        <f>'2nd Results'!F20</f>
        <v>0</v>
      </c>
      <c r="H10" t="str">
        <f t="shared" si="0"/>
        <v>Bidens 9</v>
      </c>
    </row>
    <row r="11" spans="1:10" ht="15" thickBot="1" x14ac:dyDescent="0.35">
      <c r="A11" s="11" t="s">
        <v>46</v>
      </c>
      <c r="B11" s="4">
        <v>10</v>
      </c>
      <c r="C11" s="18">
        <f>'2nd Results'!B21</f>
        <v>0</v>
      </c>
      <c r="D11" s="18">
        <f>'2nd Results'!C21</f>
        <v>1</v>
      </c>
      <c r="E11" s="18">
        <f>'2nd Results'!D21</f>
        <v>0</v>
      </c>
      <c r="F11" s="18">
        <f>'2nd Results'!E21</f>
        <v>0</v>
      </c>
      <c r="G11" s="19">
        <f>'2nd Results'!F21</f>
        <v>0</v>
      </c>
      <c r="H11" t="str">
        <f t="shared" si="0"/>
        <v>Bidens 10</v>
      </c>
    </row>
    <row r="12" spans="1:10" x14ac:dyDescent="0.3">
      <c r="A12" s="9" t="s">
        <v>45</v>
      </c>
      <c r="B12" s="2">
        <v>1</v>
      </c>
      <c r="C12" s="14">
        <f>'2nd Results'!B25</f>
        <v>0</v>
      </c>
      <c r="D12" s="14">
        <f>'2nd Results'!C25</f>
        <v>0</v>
      </c>
      <c r="E12" s="14">
        <f>'2nd Results'!D25</f>
        <v>0</v>
      </c>
      <c r="F12" s="14">
        <f>'2nd Results'!E25</f>
        <v>0</v>
      </c>
      <c r="G12" s="15">
        <f>'2nd Results'!F25</f>
        <v>0</v>
      </c>
      <c r="H12" t="str">
        <f>A12&amp;B12</f>
        <v>Euryops 1</v>
      </c>
    </row>
    <row r="13" spans="1:10" x14ac:dyDescent="0.3">
      <c r="A13" s="10" t="s">
        <v>45</v>
      </c>
      <c r="B13" s="1">
        <v>2</v>
      </c>
      <c r="C13" s="16">
        <f>'2nd Results'!B26</f>
        <v>0</v>
      </c>
      <c r="D13" s="16">
        <f>'2nd Results'!C26</f>
        <v>1</v>
      </c>
      <c r="E13" s="16">
        <f>'2nd Results'!D26</f>
        <v>0</v>
      </c>
      <c r="F13" s="16">
        <f>'2nd Results'!E26</f>
        <v>0</v>
      </c>
      <c r="G13" s="17">
        <f>'2nd Results'!F26</f>
        <v>0</v>
      </c>
      <c r="H13" t="str">
        <f t="shared" si="0"/>
        <v>Euryops 2</v>
      </c>
    </row>
    <row r="14" spans="1:10" x14ac:dyDescent="0.3">
      <c r="A14" s="10" t="s">
        <v>45</v>
      </c>
      <c r="B14" s="1">
        <v>3</v>
      </c>
      <c r="C14" s="16">
        <f>'2nd Results'!B27</f>
        <v>0</v>
      </c>
      <c r="D14" s="16">
        <f>'2nd Results'!C27</f>
        <v>1</v>
      </c>
      <c r="E14" s="16">
        <f>'2nd Results'!D27</f>
        <v>0</v>
      </c>
      <c r="F14" s="16">
        <f>'2nd Results'!E27</f>
        <v>0</v>
      </c>
      <c r="G14" s="17">
        <f>'2nd Results'!F27</f>
        <v>0</v>
      </c>
      <c r="H14" t="str">
        <f t="shared" si="0"/>
        <v>Euryops 3</v>
      </c>
    </row>
    <row r="15" spans="1:10" x14ac:dyDescent="0.3">
      <c r="A15" s="10" t="s">
        <v>45</v>
      </c>
      <c r="B15" s="1">
        <v>4</v>
      </c>
      <c r="C15" s="16">
        <f>'2nd Results'!B28</f>
        <v>0</v>
      </c>
      <c r="D15" s="16">
        <f>'2nd Results'!C28</f>
        <v>1</v>
      </c>
      <c r="E15" s="16">
        <f>'2nd Results'!D28</f>
        <v>0</v>
      </c>
      <c r="F15" s="16">
        <f>'2nd Results'!E28</f>
        <v>0</v>
      </c>
      <c r="G15" s="17">
        <f>'2nd Results'!F28</f>
        <v>0</v>
      </c>
      <c r="H15" t="str">
        <f t="shared" si="0"/>
        <v>Euryops 4</v>
      </c>
    </row>
    <row r="16" spans="1:10" x14ac:dyDescent="0.3">
      <c r="A16" s="10" t="s">
        <v>45</v>
      </c>
      <c r="B16" s="1">
        <v>5</v>
      </c>
      <c r="C16" s="16">
        <f>'2nd Results'!B29</f>
        <v>0</v>
      </c>
      <c r="D16" s="16">
        <f>'2nd Results'!C29</f>
        <v>0</v>
      </c>
      <c r="E16" s="16">
        <f>'2nd Results'!D29</f>
        <v>1</v>
      </c>
      <c r="F16" s="16">
        <f>'2nd Results'!E29</f>
        <v>0</v>
      </c>
      <c r="G16" s="17">
        <f>'2nd Results'!F29</f>
        <v>0</v>
      </c>
      <c r="H16" t="str">
        <f t="shared" si="0"/>
        <v>Euryops 5</v>
      </c>
    </row>
    <row r="17" spans="1:8" x14ac:dyDescent="0.3">
      <c r="A17" s="10" t="s">
        <v>45</v>
      </c>
      <c r="B17" s="1">
        <v>6</v>
      </c>
      <c r="C17" s="16">
        <f>'2nd Results'!B30</f>
        <v>0</v>
      </c>
      <c r="D17" s="16">
        <f>'2nd Results'!C30</f>
        <v>1</v>
      </c>
      <c r="E17" s="16">
        <f>'2nd Results'!D30</f>
        <v>0</v>
      </c>
      <c r="F17" s="16">
        <f>'2nd Results'!E30</f>
        <v>0</v>
      </c>
      <c r="G17" s="17">
        <f>'2nd Results'!F30</f>
        <v>0</v>
      </c>
      <c r="H17" t="str">
        <f t="shared" si="0"/>
        <v>Euryops 6</v>
      </c>
    </row>
    <row r="18" spans="1:8" x14ac:dyDescent="0.3">
      <c r="A18" s="10" t="s">
        <v>45</v>
      </c>
      <c r="B18" s="1">
        <v>7</v>
      </c>
      <c r="C18" s="16">
        <f>'2nd Results'!B31</f>
        <v>0</v>
      </c>
      <c r="D18" s="16">
        <f>'2nd Results'!C31</f>
        <v>1</v>
      </c>
      <c r="E18" s="16">
        <f>'2nd Results'!D31</f>
        <v>0</v>
      </c>
      <c r="F18" s="16">
        <f>'2nd Results'!E31</f>
        <v>0</v>
      </c>
      <c r="G18" s="17">
        <f>'2nd Results'!F31</f>
        <v>0</v>
      </c>
      <c r="H18" t="str">
        <f t="shared" si="0"/>
        <v>Euryops 7</v>
      </c>
    </row>
    <row r="19" spans="1:8" x14ac:dyDescent="0.3">
      <c r="A19" s="10" t="s">
        <v>45</v>
      </c>
      <c r="B19" s="1">
        <v>8</v>
      </c>
      <c r="C19" s="16">
        <f>'2nd Results'!B32</f>
        <v>0</v>
      </c>
      <c r="D19" s="16">
        <f>'2nd Results'!C32</f>
        <v>0</v>
      </c>
      <c r="E19" s="16">
        <f>'2nd Results'!D32</f>
        <v>0</v>
      </c>
      <c r="F19" s="16">
        <f>'2nd Results'!E32</f>
        <v>1</v>
      </c>
      <c r="G19" s="17">
        <f>'2nd Results'!F32</f>
        <v>0</v>
      </c>
      <c r="H19" t="str">
        <f t="shared" si="0"/>
        <v>Euryops 8</v>
      </c>
    </row>
    <row r="20" spans="1:8" x14ac:dyDescent="0.3">
      <c r="A20" s="10" t="s">
        <v>45</v>
      </c>
      <c r="B20" s="1">
        <v>9</v>
      </c>
      <c r="C20" s="16">
        <f>'2nd Results'!B33</f>
        <v>0</v>
      </c>
      <c r="D20" s="16">
        <f>'2nd Results'!C33</f>
        <v>1</v>
      </c>
      <c r="E20" s="16">
        <f>'2nd Results'!D33</f>
        <v>0</v>
      </c>
      <c r="F20" s="16">
        <f>'2nd Results'!E33</f>
        <v>0</v>
      </c>
      <c r="G20" s="17">
        <f>'2nd Results'!F33</f>
        <v>0</v>
      </c>
      <c r="H20" t="str">
        <f t="shared" si="0"/>
        <v>Euryops 9</v>
      </c>
    </row>
    <row r="21" spans="1:8" ht="15" thickBot="1" x14ac:dyDescent="0.35">
      <c r="A21" s="11" t="s">
        <v>45</v>
      </c>
      <c r="B21" s="4">
        <v>10</v>
      </c>
      <c r="C21" s="18">
        <f>'2nd Results'!B34</f>
        <v>0</v>
      </c>
      <c r="D21" s="18">
        <f>'2nd Results'!C34</f>
        <v>1</v>
      </c>
      <c r="E21" s="18">
        <f>'2nd Results'!D34</f>
        <v>0</v>
      </c>
      <c r="F21" s="18">
        <f>'2nd Results'!E34</f>
        <v>0</v>
      </c>
      <c r="G21" s="19">
        <f>'2nd Results'!F34</f>
        <v>0</v>
      </c>
      <c r="H21" t="str">
        <f t="shared" si="0"/>
        <v>Euryops 10</v>
      </c>
    </row>
    <row r="22" spans="1:8" x14ac:dyDescent="0.3">
      <c r="A22" s="9" t="s">
        <v>44</v>
      </c>
      <c r="B22" s="2">
        <v>1</v>
      </c>
      <c r="C22" s="14">
        <f>'2nd Results'!B38</f>
        <v>0</v>
      </c>
      <c r="D22" s="14">
        <f>'2nd Results'!C38</f>
        <v>0</v>
      </c>
      <c r="E22" s="14">
        <f>'2nd Results'!D38</f>
        <v>0</v>
      </c>
      <c r="F22" s="14">
        <f>'2nd Results'!E38</f>
        <v>0</v>
      </c>
      <c r="G22" s="15">
        <f>'2nd Results'!F38</f>
        <v>1</v>
      </c>
    </row>
    <row r="23" spans="1:8" x14ac:dyDescent="0.3">
      <c r="A23" s="10" t="s">
        <v>44</v>
      </c>
      <c r="B23" s="1">
        <v>2</v>
      </c>
      <c r="C23" s="16">
        <f>'2nd Results'!B39</f>
        <v>0</v>
      </c>
      <c r="D23" s="16">
        <f>'2nd Results'!C39</f>
        <v>1</v>
      </c>
      <c r="E23" s="16">
        <f>'2nd Results'!D39</f>
        <v>0</v>
      </c>
      <c r="F23" s="16">
        <f>'2nd Results'!E39</f>
        <v>0</v>
      </c>
      <c r="G23" s="17">
        <f>'2nd Results'!F39</f>
        <v>0</v>
      </c>
    </row>
    <row r="24" spans="1:8" x14ac:dyDescent="0.3">
      <c r="A24" s="10" t="s">
        <v>44</v>
      </c>
      <c r="B24" s="1">
        <v>3</v>
      </c>
      <c r="C24" s="16">
        <f>'2nd Results'!B40</f>
        <v>0</v>
      </c>
      <c r="D24" s="16">
        <f>'2nd Results'!C40</f>
        <v>1</v>
      </c>
      <c r="E24" s="16">
        <f>'2nd Results'!D40</f>
        <v>0</v>
      </c>
      <c r="F24" s="16">
        <f>'2nd Results'!E40</f>
        <v>0</v>
      </c>
      <c r="G24" s="17">
        <f>'2nd Results'!F40</f>
        <v>0</v>
      </c>
    </row>
    <row r="25" spans="1:8" x14ac:dyDescent="0.3">
      <c r="A25" s="10" t="s">
        <v>44</v>
      </c>
      <c r="B25" s="1">
        <v>4</v>
      </c>
      <c r="C25" s="16">
        <f>'2nd Results'!B41</f>
        <v>0</v>
      </c>
      <c r="D25" s="16">
        <f>'2nd Results'!C41</f>
        <v>1</v>
      </c>
      <c r="E25" s="16">
        <f>'2nd Results'!D41</f>
        <v>0</v>
      </c>
      <c r="F25" s="16">
        <f>'2nd Results'!E41</f>
        <v>0</v>
      </c>
      <c r="G25" s="17">
        <f>'2nd Results'!F41</f>
        <v>0</v>
      </c>
    </row>
    <row r="26" spans="1:8" x14ac:dyDescent="0.3">
      <c r="A26" s="10" t="s">
        <v>44</v>
      </c>
      <c r="B26" s="1">
        <v>5</v>
      </c>
      <c r="C26" s="16">
        <f>'2nd Results'!B42</f>
        <v>0</v>
      </c>
      <c r="D26" s="16">
        <f>'2nd Results'!C42</f>
        <v>1</v>
      </c>
      <c r="E26" s="16">
        <f>'2nd Results'!D42</f>
        <v>0</v>
      </c>
      <c r="F26" s="16">
        <f>'2nd Results'!E42</f>
        <v>0</v>
      </c>
      <c r="G26" s="17">
        <f>'2nd Results'!F42</f>
        <v>0</v>
      </c>
    </row>
    <row r="27" spans="1:8" x14ac:dyDescent="0.3">
      <c r="A27" s="10" t="s">
        <v>44</v>
      </c>
      <c r="B27" s="1">
        <v>6</v>
      </c>
      <c r="C27" s="16">
        <f>'2nd Results'!B43</f>
        <v>0</v>
      </c>
      <c r="D27" s="16">
        <f>'2nd Results'!C43</f>
        <v>0</v>
      </c>
      <c r="E27" s="16">
        <f>'2nd Results'!D43</f>
        <v>0</v>
      </c>
      <c r="F27" s="16">
        <f>'2nd Results'!E43</f>
        <v>1</v>
      </c>
      <c r="G27" s="17">
        <f>'2nd Results'!F43</f>
        <v>0</v>
      </c>
    </row>
    <row r="28" spans="1:8" x14ac:dyDescent="0.3">
      <c r="A28" s="10" t="s">
        <v>44</v>
      </c>
      <c r="B28" s="1">
        <v>7</v>
      </c>
      <c r="C28" s="16">
        <f>'2nd Results'!B44</f>
        <v>0</v>
      </c>
      <c r="D28" s="16">
        <f>'2nd Results'!C44</f>
        <v>1</v>
      </c>
      <c r="E28" s="16">
        <f>'2nd Results'!D44</f>
        <v>0</v>
      </c>
      <c r="F28" s="16">
        <f>'2nd Results'!E44</f>
        <v>0</v>
      </c>
      <c r="G28" s="17">
        <f>'2nd Results'!F44</f>
        <v>0</v>
      </c>
    </row>
    <row r="29" spans="1:8" x14ac:dyDescent="0.3">
      <c r="A29" s="10" t="s">
        <v>44</v>
      </c>
      <c r="B29" s="1">
        <v>8</v>
      </c>
      <c r="C29" s="16">
        <f>'2nd Results'!B45</f>
        <v>0</v>
      </c>
      <c r="D29" s="16">
        <f>'2nd Results'!C45</f>
        <v>1</v>
      </c>
      <c r="E29" s="16">
        <f>'2nd Results'!D45</f>
        <v>0</v>
      </c>
      <c r="F29" s="16">
        <f>'2nd Results'!E45</f>
        <v>0</v>
      </c>
      <c r="G29" s="17">
        <f>'2nd Results'!F45</f>
        <v>0</v>
      </c>
    </row>
    <row r="30" spans="1:8" x14ac:dyDescent="0.3">
      <c r="A30" s="10" t="s">
        <v>44</v>
      </c>
      <c r="B30" s="1">
        <v>9</v>
      </c>
      <c r="C30" s="16">
        <f>'2nd Results'!B46</f>
        <v>0</v>
      </c>
      <c r="D30" s="16">
        <f>'2nd Results'!C46</f>
        <v>0</v>
      </c>
      <c r="E30" s="16">
        <f>'2nd Results'!D46</f>
        <v>0</v>
      </c>
      <c r="F30" s="16">
        <f>'2nd Results'!E46</f>
        <v>1</v>
      </c>
      <c r="G30" s="17">
        <f>'2nd Results'!F46</f>
        <v>0</v>
      </c>
    </row>
    <row r="31" spans="1:8" ht="15" thickBot="1" x14ac:dyDescent="0.35">
      <c r="A31" s="11" t="s">
        <v>44</v>
      </c>
      <c r="B31" s="4">
        <v>10</v>
      </c>
      <c r="C31" s="18">
        <f>'2nd Results'!B47</f>
        <v>0</v>
      </c>
      <c r="D31" s="18">
        <f>'2nd Results'!C47</f>
        <v>1</v>
      </c>
      <c r="E31" s="18">
        <f>'2nd Results'!D47</f>
        <v>0</v>
      </c>
      <c r="F31" s="18">
        <f>'2nd Results'!E47</f>
        <v>0</v>
      </c>
      <c r="G31" s="19">
        <f>'2nd Results'!F47</f>
        <v>0</v>
      </c>
    </row>
  </sheetData>
  <conditionalFormatting sqref="C2:G31">
    <cfRule type="containsBlanks" dxfId="95" priority="1">
      <formula>LEN(TRIM(C2))=0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3B7EF-77B7-40DA-9F01-5C12ECC25C31}">
  <dimension ref="A1:W124"/>
  <sheetViews>
    <sheetView topLeftCell="C1" workbookViewId="0">
      <selection activeCell="U9" sqref="U9:W9"/>
    </sheetView>
  </sheetViews>
  <sheetFormatPr defaultRowHeight="14.4" x14ac:dyDescent="0.3"/>
  <cols>
    <col min="17" max="17" width="12" bestFit="1" customWidth="1"/>
  </cols>
  <sheetData>
    <row r="1" spans="1:23" ht="15" thickBot="1" x14ac:dyDescent="0.35">
      <c r="A1" t="s">
        <v>2</v>
      </c>
      <c r="B1" t="s">
        <v>159</v>
      </c>
      <c r="D1">
        <v>16</v>
      </c>
      <c r="E1">
        <v>21</v>
      </c>
      <c r="F1">
        <v>22</v>
      </c>
      <c r="G1">
        <v>25</v>
      </c>
      <c r="L1" s="9" t="s">
        <v>36</v>
      </c>
      <c r="M1" s="130">
        <v>0</v>
      </c>
      <c r="N1" s="14">
        <v>15</v>
      </c>
      <c r="O1" s="14">
        <v>30</v>
      </c>
      <c r="P1" s="14">
        <v>60</v>
      </c>
      <c r="Q1" s="14">
        <v>120</v>
      </c>
      <c r="R1" s="118" t="s">
        <v>6</v>
      </c>
      <c r="U1" t="s">
        <v>179</v>
      </c>
      <c r="V1" t="s">
        <v>180</v>
      </c>
      <c r="W1" t="s">
        <v>181</v>
      </c>
    </row>
    <row r="2" spans="1:23" x14ac:dyDescent="0.3">
      <c r="B2" t="s">
        <v>160</v>
      </c>
      <c r="G2">
        <v>28</v>
      </c>
      <c r="L2" s="10" t="s">
        <v>46</v>
      </c>
      <c r="M2" s="16">
        <v>0</v>
      </c>
      <c r="N2" s="16">
        <v>0</v>
      </c>
      <c r="O2" s="16">
        <v>0</v>
      </c>
      <c r="P2" s="16">
        <v>1</v>
      </c>
      <c r="Q2" s="16"/>
      <c r="R2" s="125">
        <v>44275</v>
      </c>
      <c r="T2" t="s">
        <v>174</v>
      </c>
      <c r="U2">
        <f>Q12</f>
        <v>0.75</v>
      </c>
      <c r="V2">
        <v>1</v>
      </c>
      <c r="W2">
        <v>0.375</v>
      </c>
    </row>
    <row r="3" spans="1:23" x14ac:dyDescent="0.3">
      <c r="B3" t="s">
        <v>161</v>
      </c>
      <c r="G3">
        <f>G1/G2</f>
        <v>0.8928571428571429</v>
      </c>
      <c r="L3" s="10" t="s">
        <v>46</v>
      </c>
      <c r="M3" s="16">
        <v>0</v>
      </c>
      <c r="N3" s="16">
        <v>1</v>
      </c>
      <c r="O3" s="16"/>
      <c r="P3" s="16"/>
      <c r="Q3" s="16"/>
      <c r="R3" s="125">
        <v>44275</v>
      </c>
      <c r="T3" t="s">
        <v>175</v>
      </c>
      <c r="U3">
        <f>Q26</f>
        <v>0.9</v>
      </c>
      <c r="V3">
        <v>0.9</v>
      </c>
      <c r="W3">
        <v>1</v>
      </c>
    </row>
    <row r="4" spans="1:23" x14ac:dyDescent="0.3">
      <c r="L4" s="10" t="s">
        <v>46</v>
      </c>
      <c r="M4" s="16">
        <v>0</v>
      </c>
      <c r="N4" s="16">
        <v>1</v>
      </c>
      <c r="O4" s="16"/>
      <c r="P4" s="16"/>
      <c r="Q4" s="16"/>
      <c r="R4" s="125">
        <v>44275</v>
      </c>
      <c r="T4" t="s">
        <v>176</v>
      </c>
      <c r="U4" s="132">
        <f>Q40</f>
        <v>1</v>
      </c>
      <c r="V4">
        <v>0.81818181818181823</v>
      </c>
      <c r="W4">
        <v>0.81818181818181823</v>
      </c>
    </row>
    <row r="5" spans="1:23" x14ac:dyDescent="0.3">
      <c r="A5" t="s">
        <v>1</v>
      </c>
      <c r="B5" s="124" t="s">
        <v>159</v>
      </c>
      <c r="D5">
        <v>21</v>
      </c>
      <c r="E5">
        <v>25</v>
      </c>
      <c r="F5">
        <v>26</v>
      </c>
      <c r="G5">
        <v>26</v>
      </c>
      <c r="L5" s="10" t="s">
        <v>46</v>
      </c>
      <c r="M5" s="16">
        <v>0</v>
      </c>
      <c r="N5" s="16">
        <v>1</v>
      </c>
      <c r="O5" s="16"/>
      <c r="P5" s="16"/>
      <c r="Q5" s="16"/>
      <c r="R5" s="125">
        <v>44275</v>
      </c>
      <c r="T5" t="s">
        <v>177</v>
      </c>
      <c r="U5">
        <f>(SUM(U2:U4)/3)</f>
        <v>0.8833333333333333</v>
      </c>
      <c r="V5">
        <f t="shared" ref="V5:W5" si="0">(SUM(V2:V4)/3)</f>
        <v>0.90606060606060612</v>
      </c>
      <c r="W5">
        <f t="shared" si="0"/>
        <v>0.73106060606060608</v>
      </c>
    </row>
    <row r="6" spans="1:23" x14ac:dyDescent="0.3">
      <c r="B6" s="124" t="s">
        <v>160</v>
      </c>
      <c r="G6">
        <v>28</v>
      </c>
      <c r="L6" s="10" t="s">
        <v>46</v>
      </c>
      <c r="M6" s="16">
        <v>0</v>
      </c>
      <c r="N6" s="16">
        <v>0</v>
      </c>
      <c r="O6" s="16">
        <v>0</v>
      </c>
      <c r="P6" s="16">
        <v>0</v>
      </c>
      <c r="Q6" s="16">
        <v>1</v>
      </c>
      <c r="R6" s="125">
        <v>44275</v>
      </c>
      <c r="T6" t="s">
        <v>178</v>
      </c>
      <c r="U6">
        <f>STDEV(U2:U4)</f>
        <v>0.1258305739211793</v>
      </c>
      <c r="V6">
        <f t="shared" ref="V6:W6" si="1">STDEV(V2:V4)</f>
        <v>9.1060480007980102E-2</v>
      </c>
      <c r="W6">
        <f t="shared" si="1"/>
        <v>0.32147912716240518</v>
      </c>
    </row>
    <row r="7" spans="1:23" x14ac:dyDescent="0.3">
      <c r="B7" s="124" t="s">
        <v>161</v>
      </c>
      <c r="G7">
        <v>0.9285714285714286</v>
      </c>
      <c r="L7" s="10" t="s">
        <v>46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25">
        <v>44275</v>
      </c>
      <c r="T7" s="65" t="s">
        <v>192</v>
      </c>
      <c r="U7">
        <f>STDEV(U2:U4)/SQRT(COUNT(U2:U4))</f>
        <v>7.2648315725677981E-2</v>
      </c>
      <c r="V7">
        <f t="shared" ref="V7:W7" si="2">STDEV(V2:V4)/SQRT(COUNT(V2:V4))</f>
        <v>5.2573792645143849E-2</v>
      </c>
      <c r="W7">
        <f t="shared" si="2"/>
        <v>0.18560606060606058</v>
      </c>
    </row>
    <row r="8" spans="1:23" x14ac:dyDescent="0.3">
      <c r="L8" s="10" t="s">
        <v>46</v>
      </c>
      <c r="M8" s="16">
        <v>0</v>
      </c>
      <c r="N8" s="16">
        <v>1</v>
      </c>
      <c r="O8" s="16"/>
      <c r="P8" s="16"/>
      <c r="Q8" s="16"/>
      <c r="R8" s="125">
        <v>44275</v>
      </c>
      <c r="T8" s="77" t="s">
        <v>193</v>
      </c>
      <c r="U8">
        <f>U5+1.96*U7</f>
        <v>1.0257240321556622</v>
      </c>
      <c r="V8">
        <f t="shared" ref="V8" si="3">V5+1.96*V7</f>
        <v>1.0091052396450881</v>
      </c>
      <c r="W8">
        <f>W5+1.96*W7</f>
        <v>1.0948484848484847</v>
      </c>
    </row>
    <row r="9" spans="1:23" x14ac:dyDescent="0.3">
      <c r="A9" t="s">
        <v>0</v>
      </c>
      <c r="B9" t="s">
        <v>159</v>
      </c>
      <c r="D9">
        <v>16</v>
      </c>
      <c r="E9">
        <v>17</v>
      </c>
      <c r="F9">
        <v>21</v>
      </c>
      <c r="G9">
        <v>22</v>
      </c>
      <c r="L9" s="10" t="s">
        <v>46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25">
        <v>44275</v>
      </c>
      <c r="T9" s="77" t="s">
        <v>194</v>
      </c>
      <c r="U9">
        <f>U5-1.96*U7</f>
        <v>0.74094263451100439</v>
      </c>
      <c r="V9">
        <f t="shared" ref="V9:W9" si="4">V5-1.96*V7</f>
        <v>0.80301597247612422</v>
      </c>
      <c r="W9">
        <f t="shared" si="4"/>
        <v>0.36727272727272736</v>
      </c>
    </row>
    <row r="10" spans="1:23" x14ac:dyDescent="0.3">
      <c r="B10" t="s">
        <v>160</v>
      </c>
      <c r="G10">
        <v>28</v>
      </c>
      <c r="L10" s="128" t="s">
        <v>159</v>
      </c>
      <c r="M10" s="122"/>
      <c r="N10" s="1">
        <f>SUM(N2:N9)</f>
        <v>4</v>
      </c>
      <c r="O10" s="1">
        <f>SUM(O2:O9) + N10</f>
        <v>4</v>
      </c>
      <c r="P10" s="1">
        <f t="shared" ref="P10:Q10" si="5">SUM(P2:P9) + O10</f>
        <v>5</v>
      </c>
      <c r="Q10" s="1">
        <f t="shared" si="5"/>
        <v>6</v>
      </c>
      <c r="R10" s="3"/>
    </row>
    <row r="11" spans="1:23" x14ac:dyDescent="0.3">
      <c r="B11" t="s">
        <v>161</v>
      </c>
      <c r="G11">
        <v>0.7857142857142857</v>
      </c>
      <c r="L11" s="128" t="s">
        <v>160</v>
      </c>
      <c r="M11" s="122"/>
      <c r="N11" s="1"/>
      <c r="O11" s="1"/>
      <c r="P11" s="1"/>
      <c r="Q11" s="1">
        <f>COUNTA(L2:L9)</f>
        <v>8</v>
      </c>
      <c r="R11" s="3"/>
    </row>
    <row r="12" spans="1:23" ht="15" thickBot="1" x14ac:dyDescent="0.35">
      <c r="L12" s="129" t="s">
        <v>161</v>
      </c>
      <c r="M12" s="126"/>
      <c r="N12" s="4"/>
      <c r="O12" s="4"/>
      <c r="P12" s="4"/>
      <c r="Q12" s="131">
        <f>Q10/Q11</f>
        <v>0.75</v>
      </c>
      <c r="R12" s="5"/>
    </row>
    <row r="13" spans="1:23" ht="15" thickBot="1" x14ac:dyDescent="0.35">
      <c r="L13" s="36"/>
      <c r="M13" s="65"/>
      <c r="N13" s="65"/>
      <c r="O13" s="65"/>
      <c r="P13" s="65"/>
      <c r="Q13" s="65"/>
      <c r="R13" s="35"/>
    </row>
    <row r="14" spans="1:23" ht="15" thickBot="1" x14ac:dyDescent="0.35">
      <c r="A14" s="42" t="s">
        <v>36</v>
      </c>
      <c r="B14" s="27">
        <v>0</v>
      </c>
      <c r="C14" s="27">
        <v>15</v>
      </c>
      <c r="D14" s="27">
        <v>30</v>
      </c>
      <c r="E14" s="27">
        <v>60</v>
      </c>
      <c r="F14" s="27">
        <v>120</v>
      </c>
      <c r="G14" s="43" t="s">
        <v>56</v>
      </c>
      <c r="H14" s="43" t="s">
        <v>4</v>
      </c>
      <c r="I14" s="118" t="s">
        <v>6</v>
      </c>
      <c r="L14" s="10" t="s">
        <v>2</v>
      </c>
      <c r="M14" s="16">
        <v>0</v>
      </c>
      <c r="N14" s="16">
        <v>1</v>
      </c>
      <c r="O14" s="16"/>
      <c r="P14" s="16"/>
      <c r="Q14" s="16"/>
      <c r="R14" s="125">
        <v>44276</v>
      </c>
    </row>
    <row r="15" spans="1:23" x14ac:dyDescent="0.3">
      <c r="A15" s="6" t="s">
        <v>44</v>
      </c>
      <c r="B15" s="45">
        <v>0</v>
      </c>
      <c r="C15" s="45">
        <v>0</v>
      </c>
      <c r="D15" s="45">
        <v>0</v>
      </c>
      <c r="E15" s="45">
        <v>0</v>
      </c>
      <c r="F15" s="45">
        <v>0</v>
      </c>
      <c r="G15" s="116" t="s">
        <v>152</v>
      </c>
      <c r="H15" s="6">
        <v>1</v>
      </c>
      <c r="I15" s="117">
        <v>44275</v>
      </c>
      <c r="L15" s="10" t="s">
        <v>2</v>
      </c>
      <c r="M15" s="16">
        <v>0</v>
      </c>
      <c r="N15" s="16">
        <v>0</v>
      </c>
      <c r="O15" s="16">
        <v>1</v>
      </c>
      <c r="P15" s="16"/>
      <c r="Q15" s="16"/>
      <c r="R15" s="125">
        <v>44276</v>
      </c>
    </row>
    <row r="16" spans="1:23" x14ac:dyDescent="0.3">
      <c r="A16" s="1" t="s">
        <v>44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15" t="s">
        <v>152</v>
      </c>
      <c r="H16" s="1">
        <v>2</v>
      </c>
      <c r="I16" s="113">
        <v>44275</v>
      </c>
      <c r="L16" s="10" t="s">
        <v>2</v>
      </c>
      <c r="M16" s="16">
        <v>0</v>
      </c>
      <c r="N16" s="16">
        <v>1</v>
      </c>
      <c r="O16" s="16"/>
      <c r="P16" s="16"/>
      <c r="Q16" s="16"/>
      <c r="R16" s="125">
        <v>44276</v>
      </c>
    </row>
    <row r="17" spans="1:18" x14ac:dyDescent="0.3">
      <c r="A17" s="1" t="s">
        <v>44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15" t="s">
        <v>152</v>
      </c>
      <c r="H17" s="1">
        <v>3</v>
      </c>
      <c r="I17" s="113">
        <v>44275</v>
      </c>
      <c r="L17" s="10" t="s">
        <v>2</v>
      </c>
      <c r="M17" s="16">
        <v>0</v>
      </c>
      <c r="N17" s="16">
        <v>1</v>
      </c>
      <c r="O17" s="16"/>
      <c r="P17" s="16"/>
      <c r="Q17" s="16"/>
      <c r="R17" s="125">
        <v>44276</v>
      </c>
    </row>
    <row r="18" spans="1:18" x14ac:dyDescent="0.3">
      <c r="A18" s="1" t="s">
        <v>44</v>
      </c>
      <c r="B18" s="16">
        <v>0</v>
      </c>
      <c r="C18" s="16">
        <v>1</v>
      </c>
      <c r="D18" s="16"/>
      <c r="E18" s="16"/>
      <c r="F18" s="16"/>
      <c r="G18" s="115" t="s">
        <v>152</v>
      </c>
      <c r="H18" s="1">
        <v>4</v>
      </c>
      <c r="I18" s="113">
        <v>44275</v>
      </c>
      <c r="L18" s="10" t="s">
        <v>2</v>
      </c>
      <c r="M18" s="16">
        <v>0</v>
      </c>
      <c r="N18" s="16">
        <v>1</v>
      </c>
      <c r="O18" s="16"/>
      <c r="P18" s="16"/>
      <c r="Q18" s="16"/>
      <c r="R18" s="125">
        <v>44276</v>
      </c>
    </row>
    <row r="19" spans="1:18" x14ac:dyDescent="0.3">
      <c r="A19" s="1" t="s">
        <v>44</v>
      </c>
      <c r="B19" s="16">
        <v>0</v>
      </c>
      <c r="C19" s="16">
        <v>1</v>
      </c>
      <c r="D19" s="16"/>
      <c r="E19" s="16"/>
      <c r="F19" s="16"/>
      <c r="G19" s="115" t="s">
        <v>152</v>
      </c>
      <c r="H19" s="1">
        <v>5</v>
      </c>
      <c r="I19" s="113">
        <v>44275</v>
      </c>
      <c r="L19" s="10" t="s">
        <v>2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25">
        <v>44276</v>
      </c>
    </row>
    <row r="20" spans="1:18" x14ac:dyDescent="0.3">
      <c r="A20" s="1" t="s">
        <v>44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15" t="s">
        <v>152</v>
      </c>
      <c r="H20" s="1">
        <v>6</v>
      </c>
      <c r="I20" s="113">
        <v>44275</v>
      </c>
      <c r="L20" s="10" t="s">
        <v>2</v>
      </c>
      <c r="M20" s="16">
        <v>0</v>
      </c>
      <c r="N20" s="16">
        <v>0</v>
      </c>
      <c r="O20" s="16">
        <v>1</v>
      </c>
      <c r="P20" s="16"/>
      <c r="Q20" s="16"/>
      <c r="R20" s="125">
        <v>44276</v>
      </c>
    </row>
    <row r="21" spans="1:18" x14ac:dyDescent="0.3">
      <c r="A21" s="1" t="s">
        <v>44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15" t="s">
        <v>152</v>
      </c>
      <c r="H21" s="1">
        <v>7</v>
      </c>
      <c r="I21" s="113">
        <v>44275</v>
      </c>
      <c r="L21" s="10" t="s">
        <v>2</v>
      </c>
      <c r="M21" s="16">
        <v>0</v>
      </c>
      <c r="N21" s="16">
        <v>1</v>
      </c>
      <c r="O21" s="16"/>
      <c r="P21" s="16"/>
      <c r="Q21" s="16"/>
      <c r="R21" s="125">
        <v>44276</v>
      </c>
    </row>
    <row r="22" spans="1:18" x14ac:dyDescent="0.3">
      <c r="A22" s="1" t="s">
        <v>44</v>
      </c>
      <c r="B22" s="16">
        <v>0</v>
      </c>
      <c r="C22" s="16">
        <v>0</v>
      </c>
      <c r="D22" s="16">
        <v>0</v>
      </c>
      <c r="E22" s="16">
        <v>1</v>
      </c>
      <c r="F22" s="16"/>
      <c r="G22" s="115" t="s">
        <v>152</v>
      </c>
      <c r="H22" s="1">
        <v>8</v>
      </c>
      <c r="I22" s="113">
        <v>44275</v>
      </c>
      <c r="L22" s="10" t="s">
        <v>2</v>
      </c>
      <c r="M22" s="16">
        <v>0</v>
      </c>
      <c r="N22" s="16">
        <v>1</v>
      </c>
      <c r="O22" s="16"/>
      <c r="P22" s="16"/>
      <c r="Q22" s="16"/>
      <c r="R22" s="125">
        <v>44276</v>
      </c>
    </row>
    <row r="23" spans="1:18" x14ac:dyDescent="0.3">
      <c r="A23" s="1" t="s">
        <v>45</v>
      </c>
      <c r="B23" s="16">
        <v>0</v>
      </c>
      <c r="C23" s="16">
        <v>0</v>
      </c>
      <c r="D23" s="16">
        <v>1</v>
      </c>
      <c r="E23" s="16"/>
      <c r="F23" s="16"/>
      <c r="G23" s="115" t="s">
        <v>152</v>
      </c>
      <c r="H23" s="1">
        <v>1</v>
      </c>
      <c r="I23" s="113">
        <v>44275</v>
      </c>
      <c r="L23" s="10" t="s">
        <v>46</v>
      </c>
      <c r="M23" s="16">
        <v>0</v>
      </c>
      <c r="N23" s="16">
        <v>1</v>
      </c>
      <c r="O23" s="16"/>
      <c r="P23" s="16"/>
      <c r="Q23" s="16"/>
      <c r="R23" s="125">
        <v>44276</v>
      </c>
    </row>
    <row r="24" spans="1:18" x14ac:dyDescent="0.3">
      <c r="A24" s="1" t="s">
        <v>45</v>
      </c>
      <c r="B24" s="16">
        <v>0</v>
      </c>
      <c r="C24" s="16">
        <v>1</v>
      </c>
      <c r="D24" s="16"/>
      <c r="E24" s="16"/>
      <c r="F24" s="16"/>
      <c r="G24" s="115" t="s">
        <v>152</v>
      </c>
      <c r="H24" s="1">
        <v>2</v>
      </c>
      <c r="I24" s="113">
        <v>44275</v>
      </c>
      <c r="L24" s="128" t="s">
        <v>159</v>
      </c>
      <c r="M24" s="122"/>
      <c r="N24" s="1">
        <f>SUM(N14:N23)</f>
        <v>7</v>
      </c>
      <c r="O24" s="1">
        <f>SUM(O14:O23) + N24</f>
        <v>9</v>
      </c>
      <c r="P24" s="1">
        <f t="shared" ref="P24:Q24" si="6">SUM(P14:P23) + O24</f>
        <v>9</v>
      </c>
      <c r="Q24" s="1">
        <f t="shared" si="6"/>
        <v>9</v>
      </c>
      <c r="R24" s="3"/>
    </row>
    <row r="25" spans="1:18" x14ac:dyDescent="0.3">
      <c r="A25" s="1" t="s">
        <v>45</v>
      </c>
      <c r="B25" s="16">
        <v>0</v>
      </c>
      <c r="C25" s="16">
        <v>1</v>
      </c>
      <c r="D25" s="16"/>
      <c r="E25" s="16"/>
      <c r="F25" s="16"/>
      <c r="G25" s="115" t="s">
        <v>152</v>
      </c>
      <c r="H25" s="1">
        <v>3</v>
      </c>
      <c r="I25" s="113">
        <v>44275</v>
      </c>
      <c r="L25" s="128" t="s">
        <v>160</v>
      </c>
      <c r="M25" s="122"/>
      <c r="N25" s="1"/>
      <c r="O25" s="1"/>
      <c r="P25" s="1"/>
      <c r="Q25" s="1">
        <f>COUNTA(L14:L23)</f>
        <v>10</v>
      </c>
      <c r="R25" s="3"/>
    </row>
    <row r="26" spans="1:18" ht="15" thickBot="1" x14ac:dyDescent="0.35">
      <c r="A26" s="1" t="s">
        <v>45</v>
      </c>
      <c r="B26" s="16">
        <v>0</v>
      </c>
      <c r="C26" s="16">
        <v>0</v>
      </c>
      <c r="D26" s="16">
        <v>1</v>
      </c>
      <c r="E26" s="16"/>
      <c r="F26" s="16"/>
      <c r="G26" s="115" t="s">
        <v>152</v>
      </c>
      <c r="H26" s="1">
        <v>4</v>
      </c>
      <c r="I26" s="113">
        <v>44275</v>
      </c>
      <c r="L26" s="129" t="s">
        <v>161</v>
      </c>
      <c r="M26" s="126"/>
      <c r="N26" s="4"/>
      <c r="O26" s="4"/>
      <c r="P26" s="4"/>
      <c r="Q26" s="131">
        <f>Q24/Q25</f>
        <v>0.9</v>
      </c>
      <c r="R26" s="5"/>
    </row>
    <row r="27" spans="1:18" x14ac:dyDescent="0.3">
      <c r="A27" s="1" t="s">
        <v>45</v>
      </c>
      <c r="B27" s="16">
        <v>0</v>
      </c>
      <c r="C27" s="16">
        <v>1</v>
      </c>
      <c r="D27" s="16"/>
      <c r="E27" s="16"/>
      <c r="F27" s="16"/>
      <c r="G27" s="115" t="s">
        <v>152</v>
      </c>
      <c r="H27" s="1">
        <v>5</v>
      </c>
      <c r="I27" s="113">
        <v>44275</v>
      </c>
      <c r="L27" s="36"/>
      <c r="M27" s="65"/>
      <c r="N27" s="65"/>
      <c r="O27" s="65"/>
      <c r="P27" s="65"/>
      <c r="Q27" s="65"/>
      <c r="R27" s="35"/>
    </row>
    <row r="28" spans="1:18" x14ac:dyDescent="0.3">
      <c r="A28" s="1" t="s">
        <v>45</v>
      </c>
      <c r="B28" s="16">
        <v>0</v>
      </c>
      <c r="C28" s="16">
        <v>1</v>
      </c>
      <c r="D28" s="16"/>
      <c r="E28" s="16"/>
      <c r="F28" s="16"/>
      <c r="G28" s="115" t="s">
        <v>152</v>
      </c>
      <c r="H28" s="1">
        <v>6</v>
      </c>
      <c r="I28" s="113">
        <v>44275</v>
      </c>
      <c r="L28" s="10" t="s">
        <v>46</v>
      </c>
      <c r="M28" s="16">
        <v>0</v>
      </c>
      <c r="N28" s="16">
        <v>0</v>
      </c>
      <c r="O28" s="16">
        <v>0</v>
      </c>
      <c r="P28" s="16">
        <v>0</v>
      </c>
      <c r="Q28" s="16">
        <v>1</v>
      </c>
      <c r="R28" s="125">
        <v>44277</v>
      </c>
    </row>
    <row r="29" spans="1:18" x14ac:dyDescent="0.3">
      <c r="A29" s="1" t="s">
        <v>45</v>
      </c>
      <c r="B29" s="16">
        <v>0</v>
      </c>
      <c r="C29" s="16">
        <v>1</v>
      </c>
      <c r="D29" s="16"/>
      <c r="E29" s="16"/>
      <c r="F29" s="16"/>
      <c r="G29" s="115" t="s">
        <v>152</v>
      </c>
      <c r="H29" s="1">
        <v>7</v>
      </c>
      <c r="I29" s="113">
        <v>44275</v>
      </c>
      <c r="L29" s="10" t="s">
        <v>46</v>
      </c>
      <c r="M29" s="16">
        <v>0</v>
      </c>
      <c r="N29" s="16">
        <v>1</v>
      </c>
      <c r="O29" s="16"/>
      <c r="P29" s="16"/>
      <c r="Q29" s="16"/>
      <c r="R29" s="125">
        <v>44277</v>
      </c>
    </row>
    <row r="30" spans="1:18" x14ac:dyDescent="0.3">
      <c r="A30" s="1" t="s">
        <v>45</v>
      </c>
      <c r="B30" s="16">
        <v>0</v>
      </c>
      <c r="C30" s="16">
        <v>1</v>
      </c>
      <c r="D30" s="16"/>
      <c r="E30" s="16"/>
      <c r="F30" s="16"/>
      <c r="G30" s="115" t="s">
        <v>152</v>
      </c>
      <c r="H30" s="1">
        <v>8</v>
      </c>
      <c r="I30" s="113">
        <v>44275</v>
      </c>
      <c r="L30" s="10" t="s">
        <v>46</v>
      </c>
      <c r="M30" s="16">
        <v>0</v>
      </c>
      <c r="N30" s="16">
        <v>0</v>
      </c>
      <c r="O30" s="16">
        <v>0</v>
      </c>
      <c r="P30" s="16">
        <v>0</v>
      </c>
      <c r="Q30" s="119">
        <v>1</v>
      </c>
      <c r="R30" s="125">
        <v>44277</v>
      </c>
    </row>
    <row r="31" spans="1:18" x14ac:dyDescent="0.3">
      <c r="A31" s="1" t="s">
        <v>46</v>
      </c>
      <c r="B31" s="16">
        <v>0</v>
      </c>
      <c r="C31" s="16">
        <v>0</v>
      </c>
      <c r="D31" s="16">
        <v>0</v>
      </c>
      <c r="E31" s="16">
        <v>1</v>
      </c>
      <c r="F31" s="16"/>
      <c r="G31" s="115" t="s">
        <v>152</v>
      </c>
      <c r="H31" s="1">
        <v>1</v>
      </c>
      <c r="I31" s="113">
        <v>44275</v>
      </c>
      <c r="L31" s="10" t="s">
        <v>46</v>
      </c>
      <c r="M31" s="16">
        <v>0</v>
      </c>
      <c r="N31" s="16">
        <v>0</v>
      </c>
      <c r="O31" s="16">
        <v>1</v>
      </c>
      <c r="P31" s="16"/>
      <c r="Q31" s="16"/>
      <c r="R31" s="125">
        <v>44277</v>
      </c>
    </row>
    <row r="32" spans="1:18" x14ac:dyDescent="0.3">
      <c r="A32" s="1" t="s">
        <v>46</v>
      </c>
      <c r="B32" s="16">
        <v>0</v>
      </c>
      <c r="C32" s="16">
        <v>1</v>
      </c>
      <c r="D32" s="16"/>
      <c r="E32" s="16"/>
      <c r="F32" s="16"/>
      <c r="G32" s="115" t="s">
        <v>152</v>
      </c>
      <c r="H32" s="1">
        <v>2</v>
      </c>
      <c r="I32" s="113">
        <v>44275</v>
      </c>
      <c r="L32" s="10" t="s">
        <v>46</v>
      </c>
      <c r="M32" s="16">
        <v>0</v>
      </c>
      <c r="N32" s="16">
        <v>1</v>
      </c>
      <c r="O32" s="16"/>
      <c r="P32" s="16"/>
      <c r="Q32" s="16"/>
      <c r="R32" s="125">
        <v>44277</v>
      </c>
    </row>
    <row r="33" spans="1:18" x14ac:dyDescent="0.3">
      <c r="A33" s="1" t="s">
        <v>46</v>
      </c>
      <c r="B33" s="16">
        <v>0</v>
      </c>
      <c r="C33" s="16">
        <v>1</v>
      </c>
      <c r="D33" s="16"/>
      <c r="E33" s="16"/>
      <c r="F33" s="16"/>
      <c r="G33" s="115" t="s">
        <v>152</v>
      </c>
      <c r="H33" s="1">
        <v>3</v>
      </c>
      <c r="I33" s="113">
        <v>44275</v>
      </c>
      <c r="L33" s="10" t="s">
        <v>46</v>
      </c>
      <c r="M33" s="16">
        <v>0</v>
      </c>
      <c r="N33" s="16">
        <v>0</v>
      </c>
      <c r="O33" s="16">
        <v>1</v>
      </c>
      <c r="P33" s="16"/>
      <c r="Q33" s="16"/>
      <c r="R33" s="125">
        <v>44277</v>
      </c>
    </row>
    <row r="34" spans="1:18" x14ac:dyDescent="0.3">
      <c r="A34" s="1" t="s">
        <v>46</v>
      </c>
      <c r="B34" s="16">
        <v>0</v>
      </c>
      <c r="C34" s="16">
        <v>1</v>
      </c>
      <c r="D34" s="16"/>
      <c r="E34" s="16"/>
      <c r="F34" s="16"/>
      <c r="G34" s="115" t="s">
        <v>152</v>
      </c>
      <c r="H34" s="1">
        <v>4</v>
      </c>
      <c r="I34" s="113">
        <v>44275</v>
      </c>
      <c r="L34" s="10" t="s">
        <v>46</v>
      </c>
      <c r="M34" s="16">
        <v>0</v>
      </c>
      <c r="N34" s="16">
        <v>1</v>
      </c>
      <c r="O34" s="16"/>
      <c r="P34" s="16"/>
      <c r="Q34" s="16"/>
      <c r="R34" s="125">
        <v>44277</v>
      </c>
    </row>
    <row r="35" spans="1:18" x14ac:dyDescent="0.3">
      <c r="A35" s="1" t="s">
        <v>46</v>
      </c>
      <c r="B35" s="16">
        <v>0</v>
      </c>
      <c r="C35" s="16">
        <v>0</v>
      </c>
      <c r="D35" s="16">
        <v>0</v>
      </c>
      <c r="E35" s="16">
        <v>0</v>
      </c>
      <c r="F35" s="16">
        <v>1</v>
      </c>
      <c r="G35" s="115" t="s">
        <v>152</v>
      </c>
      <c r="H35" s="1">
        <v>5</v>
      </c>
      <c r="I35" s="113">
        <v>44275</v>
      </c>
      <c r="L35" s="10" t="s">
        <v>46</v>
      </c>
      <c r="M35" s="16">
        <v>0</v>
      </c>
      <c r="N35" s="16">
        <v>1</v>
      </c>
      <c r="O35" s="16"/>
      <c r="P35" s="16"/>
      <c r="Q35" s="16"/>
      <c r="R35" s="125">
        <v>44277</v>
      </c>
    </row>
    <row r="36" spans="1:18" x14ac:dyDescent="0.3">
      <c r="A36" s="1" t="s">
        <v>46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15" t="s">
        <v>152</v>
      </c>
      <c r="H36" s="1">
        <v>6</v>
      </c>
      <c r="I36" s="113">
        <v>44275</v>
      </c>
      <c r="L36" s="10" t="s">
        <v>46</v>
      </c>
      <c r="M36" s="16">
        <v>0</v>
      </c>
      <c r="N36" s="16">
        <v>0</v>
      </c>
      <c r="O36" s="16">
        <v>1</v>
      </c>
      <c r="P36" s="16"/>
      <c r="Q36" s="16"/>
      <c r="R36" s="125">
        <v>44277</v>
      </c>
    </row>
    <row r="37" spans="1:18" x14ac:dyDescent="0.3">
      <c r="A37" s="1" t="s">
        <v>46</v>
      </c>
      <c r="B37" s="16">
        <v>0</v>
      </c>
      <c r="C37" s="16">
        <v>1</v>
      </c>
      <c r="D37" s="16"/>
      <c r="E37" s="16"/>
      <c r="F37" s="16"/>
      <c r="G37" s="115" t="s">
        <v>152</v>
      </c>
      <c r="H37" s="1">
        <v>7</v>
      </c>
      <c r="I37" s="113">
        <v>44275</v>
      </c>
      <c r="L37" s="10" t="s">
        <v>46</v>
      </c>
      <c r="M37" s="16">
        <v>0</v>
      </c>
      <c r="N37" s="16">
        <v>1</v>
      </c>
      <c r="O37" s="16"/>
      <c r="P37" s="16"/>
      <c r="Q37" s="16"/>
      <c r="R37" s="125">
        <v>44277</v>
      </c>
    </row>
    <row r="38" spans="1:18" x14ac:dyDescent="0.3">
      <c r="A38" s="1" t="s">
        <v>46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15" t="s">
        <v>152</v>
      </c>
      <c r="H38" s="1">
        <v>8</v>
      </c>
      <c r="I38" s="113">
        <v>44275</v>
      </c>
      <c r="L38" s="128" t="s">
        <v>159</v>
      </c>
      <c r="M38" s="122"/>
      <c r="N38" s="1">
        <f>SUM(N28:N37)</f>
        <v>5</v>
      </c>
      <c r="O38" s="1">
        <f>SUM(O28:O37) + N38</f>
        <v>8</v>
      </c>
      <c r="P38" s="1">
        <f t="shared" ref="P38" si="7">SUM(P28:P37) + O38</f>
        <v>8</v>
      </c>
      <c r="Q38" s="1">
        <f t="shared" ref="Q38" si="8">SUM(Q28:Q37) + P38</f>
        <v>10</v>
      </c>
      <c r="R38" s="3"/>
    </row>
    <row r="39" spans="1:18" x14ac:dyDescent="0.3">
      <c r="A39" s="1" t="s">
        <v>2</v>
      </c>
      <c r="B39" s="16">
        <v>0</v>
      </c>
      <c r="C39" s="16">
        <v>1</v>
      </c>
      <c r="D39" s="16"/>
      <c r="E39" s="16"/>
      <c r="F39" s="16"/>
      <c r="G39" s="115" t="s">
        <v>152</v>
      </c>
      <c r="H39" s="114">
        <v>1</v>
      </c>
      <c r="I39" s="113">
        <v>44276</v>
      </c>
      <c r="L39" s="128" t="s">
        <v>160</v>
      </c>
      <c r="M39" s="122"/>
      <c r="N39" s="1"/>
      <c r="O39" s="1"/>
      <c r="P39" s="1"/>
      <c r="Q39" s="1">
        <f>COUNTA(L28:L37)</f>
        <v>10</v>
      </c>
      <c r="R39" s="3"/>
    </row>
    <row r="40" spans="1:18" ht="15" thickBot="1" x14ac:dyDescent="0.35">
      <c r="A40" s="1" t="s">
        <v>2</v>
      </c>
      <c r="B40" s="16">
        <v>0</v>
      </c>
      <c r="C40" s="16">
        <v>0</v>
      </c>
      <c r="D40" s="16">
        <v>1</v>
      </c>
      <c r="E40" s="16"/>
      <c r="F40" s="16"/>
      <c r="G40" s="115" t="s">
        <v>152</v>
      </c>
      <c r="H40" s="114">
        <v>2</v>
      </c>
      <c r="I40" s="113">
        <v>44276</v>
      </c>
      <c r="L40" s="129" t="s">
        <v>161</v>
      </c>
      <c r="M40" s="126"/>
      <c r="N40" s="4"/>
      <c r="O40" s="4"/>
      <c r="P40" s="4"/>
      <c r="Q40" s="131">
        <f>Q38/Q39</f>
        <v>1</v>
      </c>
      <c r="R40" s="5"/>
    </row>
    <row r="41" spans="1:18" x14ac:dyDescent="0.3">
      <c r="A41" s="1" t="s">
        <v>2</v>
      </c>
      <c r="B41" s="16">
        <v>0</v>
      </c>
      <c r="C41" s="16">
        <v>1</v>
      </c>
      <c r="D41" s="16"/>
      <c r="E41" s="16"/>
      <c r="F41" s="16"/>
      <c r="G41" s="115" t="s">
        <v>152</v>
      </c>
      <c r="H41" s="114">
        <v>3</v>
      </c>
      <c r="I41" s="113">
        <v>44276</v>
      </c>
    </row>
    <row r="42" spans="1:18" ht="15" thickBot="1" x14ac:dyDescent="0.35">
      <c r="A42" s="1" t="s">
        <v>2</v>
      </c>
      <c r="B42" s="16">
        <v>0</v>
      </c>
      <c r="C42" s="16">
        <v>1</v>
      </c>
      <c r="D42" s="16"/>
      <c r="E42" s="16"/>
      <c r="F42" s="16"/>
      <c r="G42" s="115" t="s">
        <v>152</v>
      </c>
      <c r="H42" s="114">
        <v>4</v>
      </c>
      <c r="I42" s="113">
        <v>44276</v>
      </c>
    </row>
    <row r="43" spans="1:18" x14ac:dyDescent="0.3">
      <c r="A43" s="1" t="s">
        <v>2</v>
      </c>
      <c r="B43" s="16">
        <v>0</v>
      </c>
      <c r="C43" s="16">
        <v>1</v>
      </c>
      <c r="D43" s="16"/>
      <c r="E43" s="16"/>
      <c r="F43" s="16"/>
      <c r="G43" s="115" t="s">
        <v>152</v>
      </c>
      <c r="H43" s="114">
        <v>5</v>
      </c>
      <c r="I43" s="113">
        <v>44276</v>
      </c>
      <c r="L43" s="9" t="s">
        <v>45</v>
      </c>
      <c r="M43" s="14">
        <v>0</v>
      </c>
      <c r="N43" s="14">
        <v>0</v>
      </c>
      <c r="O43" s="14">
        <v>1</v>
      </c>
      <c r="P43" s="14"/>
      <c r="Q43" s="14"/>
      <c r="R43" s="7">
        <v>44275</v>
      </c>
    </row>
    <row r="44" spans="1:18" x14ac:dyDescent="0.3">
      <c r="A44" s="1" t="s">
        <v>2</v>
      </c>
      <c r="B44" s="16">
        <v>0</v>
      </c>
      <c r="C44" s="16">
        <v>0</v>
      </c>
      <c r="D44" s="16">
        <v>0</v>
      </c>
      <c r="E44" s="16">
        <v>0</v>
      </c>
      <c r="F44" s="16">
        <v>0</v>
      </c>
      <c r="G44" s="115" t="s">
        <v>152</v>
      </c>
      <c r="H44" s="114">
        <v>6</v>
      </c>
      <c r="I44" s="113">
        <v>44276</v>
      </c>
      <c r="L44" s="10" t="s">
        <v>45</v>
      </c>
      <c r="M44" s="16">
        <v>0</v>
      </c>
      <c r="N44" s="16">
        <v>1</v>
      </c>
      <c r="O44" s="16"/>
      <c r="P44" s="16"/>
      <c r="Q44" s="16"/>
      <c r="R44" s="125">
        <v>44275</v>
      </c>
    </row>
    <row r="45" spans="1:18" x14ac:dyDescent="0.3">
      <c r="A45" s="1" t="s">
        <v>2</v>
      </c>
      <c r="B45" s="16">
        <v>0</v>
      </c>
      <c r="C45" s="16">
        <v>0</v>
      </c>
      <c r="D45" s="16">
        <v>1</v>
      </c>
      <c r="E45" s="16"/>
      <c r="F45" s="16"/>
      <c r="G45" s="115" t="s">
        <v>152</v>
      </c>
      <c r="H45" s="114">
        <v>7</v>
      </c>
      <c r="I45" s="113">
        <v>44276</v>
      </c>
      <c r="L45" s="10" t="s">
        <v>45</v>
      </c>
      <c r="M45" s="16">
        <v>0</v>
      </c>
      <c r="N45" s="16">
        <v>1</v>
      </c>
      <c r="O45" s="16"/>
      <c r="P45" s="16"/>
      <c r="Q45" s="16"/>
      <c r="R45" s="125">
        <v>44275</v>
      </c>
    </row>
    <row r="46" spans="1:18" x14ac:dyDescent="0.3">
      <c r="A46" s="1" t="s">
        <v>2</v>
      </c>
      <c r="B46" s="16">
        <v>0</v>
      </c>
      <c r="C46" s="16">
        <v>1</v>
      </c>
      <c r="D46" s="16"/>
      <c r="E46" s="16"/>
      <c r="F46" s="16"/>
      <c r="G46" s="115" t="s">
        <v>152</v>
      </c>
      <c r="H46" s="114">
        <v>8</v>
      </c>
      <c r="I46" s="113">
        <v>44276</v>
      </c>
      <c r="L46" s="10" t="s">
        <v>45</v>
      </c>
      <c r="M46" s="16">
        <v>0</v>
      </c>
      <c r="N46" s="16">
        <v>0</v>
      </c>
      <c r="O46" s="16">
        <v>1</v>
      </c>
      <c r="P46" s="16"/>
      <c r="Q46" s="16"/>
      <c r="R46" s="125">
        <v>44275</v>
      </c>
    </row>
    <row r="47" spans="1:18" x14ac:dyDescent="0.3">
      <c r="A47" s="1" t="s">
        <v>2</v>
      </c>
      <c r="B47" s="16">
        <v>0</v>
      </c>
      <c r="C47" s="16">
        <v>1</v>
      </c>
      <c r="D47" s="16"/>
      <c r="E47" s="16"/>
      <c r="F47" s="16"/>
      <c r="G47" s="115" t="s">
        <v>152</v>
      </c>
      <c r="H47" s="114">
        <v>9</v>
      </c>
      <c r="I47" s="113">
        <v>44276</v>
      </c>
      <c r="L47" s="10" t="s">
        <v>45</v>
      </c>
      <c r="M47" s="16">
        <v>0</v>
      </c>
      <c r="N47" s="16">
        <v>1</v>
      </c>
      <c r="O47" s="16"/>
      <c r="P47" s="16"/>
      <c r="Q47" s="16"/>
      <c r="R47" s="125">
        <v>44275</v>
      </c>
    </row>
    <row r="48" spans="1:18" x14ac:dyDescent="0.3">
      <c r="A48" s="1" t="s">
        <v>46</v>
      </c>
      <c r="B48" s="16">
        <v>0</v>
      </c>
      <c r="C48" s="16">
        <v>1</v>
      </c>
      <c r="D48" s="16"/>
      <c r="E48" s="16"/>
      <c r="F48" s="16"/>
      <c r="G48" s="115" t="s">
        <v>152</v>
      </c>
      <c r="H48" s="114">
        <v>10</v>
      </c>
      <c r="I48" s="113">
        <v>44276</v>
      </c>
      <c r="L48" s="10" t="s">
        <v>45</v>
      </c>
      <c r="M48" s="16">
        <v>0</v>
      </c>
      <c r="N48" s="16">
        <v>1</v>
      </c>
      <c r="O48" s="16"/>
      <c r="P48" s="16"/>
      <c r="Q48" s="16"/>
      <c r="R48" s="125">
        <v>44275</v>
      </c>
    </row>
    <row r="49" spans="1:18" x14ac:dyDescent="0.3">
      <c r="A49" s="1" t="s">
        <v>1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  <c r="G49" s="115" t="s">
        <v>152</v>
      </c>
      <c r="H49" s="114">
        <v>1</v>
      </c>
      <c r="I49" s="113">
        <v>44276</v>
      </c>
      <c r="L49" s="10" t="s">
        <v>45</v>
      </c>
      <c r="M49" s="16">
        <v>0</v>
      </c>
      <c r="N49" s="16">
        <v>1</v>
      </c>
      <c r="O49" s="16"/>
      <c r="P49" s="16"/>
      <c r="Q49" s="16"/>
      <c r="R49" s="125">
        <v>44275</v>
      </c>
    </row>
    <row r="50" spans="1:18" x14ac:dyDescent="0.3">
      <c r="A50" s="1" t="s">
        <v>1</v>
      </c>
      <c r="B50" s="16">
        <v>0</v>
      </c>
      <c r="C50" s="16">
        <v>1</v>
      </c>
      <c r="D50" s="16"/>
      <c r="E50" s="16"/>
      <c r="F50" s="16"/>
      <c r="G50" s="115" t="s">
        <v>152</v>
      </c>
      <c r="H50" s="114">
        <v>2</v>
      </c>
      <c r="I50" s="113">
        <v>44276</v>
      </c>
      <c r="L50" s="10" t="s">
        <v>45</v>
      </c>
      <c r="M50" s="16">
        <v>0</v>
      </c>
      <c r="N50" s="16">
        <v>1</v>
      </c>
      <c r="O50" s="16"/>
      <c r="P50" s="16"/>
      <c r="Q50" s="16"/>
      <c r="R50" s="125">
        <v>44275</v>
      </c>
    </row>
    <row r="51" spans="1:18" x14ac:dyDescent="0.3">
      <c r="A51" s="1" t="s">
        <v>1</v>
      </c>
      <c r="B51" s="16">
        <v>0</v>
      </c>
      <c r="C51" s="16">
        <v>1</v>
      </c>
      <c r="D51" s="16"/>
      <c r="E51" s="16"/>
      <c r="F51" s="16"/>
      <c r="G51" s="115" t="s">
        <v>152</v>
      </c>
      <c r="H51" s="114">
        <v>3</v>
      </c>
      <c r="I51" s="113">
        <v>44276</v>
      </c>
      <c r="L51" s="128" t="s">
        <v>159</v>
      </c>
      <c r="M51" s="122"/>
      <c r="N51" s="1">
        <f>SUM(N43:N50)</f>
        <v>6</v>
      </c>
      <c r="O51" s="1">
        <f>SUM(O43:O50) + N51</f>
        <v>8</v>
      </c>
      <c r="P51" s="1">
        <f t="shared" ref="P51:Q51" si="9">SUM(P43:P50) + O51</f>
        <v>8</v>
      </c>
      <c r="Q51" s="1">
        <f t="shared" si="9"/>
        <v>8</v>
      </c>
      <c r="R51" s="3"/>
    </row>
    <row r="52" spans="1:18" x14ac:dyDescent="0.3">
      <c r="A52" s="1" t="s">
        <v>1</v>
      </c>
      <c r="B52" s="16">
        <v>0</v>
      </c>
      <c r="C52" s="16">
        <v>1</v>
      </c>
      <c r="D52" s="16"/>
      <c r="E52" s="16"/>
      <c r="F52" s="16"/>
      <c r="G52" s="115" t="s">
        <v>152</v>
      </c>
      <c r="H52" s="114">
        <v>4</v>
      </c>
      <c r="I52" s="113">
        <v>44276</v>
      </c>
      <c r="L52" s="128" t="s">
        <v>160</v>
      </c>
      <c r="M52" s="122"/>
      <c r="N52" s="1"/>
      <c r="O52" s="1"/>
      <c r="P52" s="1"/>
      <c r="Q52" s="1">
        <f>COUNTA(L43:L50)</f>
        <v>8</v>
      </c>
      <c r="R52" s="3"/>
    </row>
    <row r="53" spans="1:18" ht="15" thickBot="1" x14ac:dyDescent="0.35">
      <c r="A53" s="1" t="s">
        <v>1</v>
      </c>
      <c r="B53" s="16">
        <v>0</v>
      </c>
      <c r="C53" s="16">
        <v>0</v>
      </c>
      <c r="D53" s="16">
        <v>1</v>
      </c>
      <c r="E53" s="16"/>
      <c r="F53" s="16"/>
      <c r="G53" s="115" t="s">
        <v>152</v>
      </c>
      <c r="H53" s="114">
        <v>5</v>
      </c>
      <c r="I53" s="113">
        <v>44276</v>
      </c>
      <c r="L53" s="129" t="s">
        <v>161</v>
      </c>
      <c r="M53" s="126"/>
      <c r="N53" s="4"/>
      <c r="O53" s="4"/>
      <c r="P53" s="4"/>
      <c r="Q53" s="127">
        <f>Q51/Q52</f>
        <v>1</v>
      </c>
      <c r="R53" s="5"/>
    </row>
    <row r="54" spans="1:18" x14ac:dyDescent="0.3">
      <c r="A54" s="1" t="s">
        <v>1</v>
      </c>
      <c r="B54" s="16">
        <v>0</v>
      </c>
      <c r="C54" s="16">
        <v>1</v>
      </c>
      <c r="D54" s="16"/>
      <c r="E54" s="16"/>
      <c r="F54" s="16"/>
      <c r="G54" s="115" t="s">
        <v>152</v>
      </c>
      <c r="H54" s="114">
        <v>6</v>
      </c>
      <c r="I54" s="113">
        <v>44276</v>
      </c>
      <c r="L54" s="36"/>
      <c r="M54" s="65"/>
      <c r="N54" s="65"/>
      <c r="O54" s="65"/>
      <c r="P54" s="65"/>
      <c r="Q54" s="65"/>
      <c r="R54" s="35"/>
    </row>
    <row r="55" spans="1:18" x14ac:dyDescent="0.3">
      <c r="A55" s="1" t="s">
        <v>1</v>
      </c>
      <c r="B55" s="16">
        <v>0</v>
      </c>
      <c r="C55" s="16">
        <v>1</v>
      </c>
      <c r="D55" s="16"/>
      <c r="E55" s="16"/>
      <c r="F55" s="16"/>
      <c r="G55" s="115" t="s">
        <v>152</v>
      </c>
      <c r="H55" s="114">
        <v>7</v>
      </c>
      <c r="I55" s="113">
        <v>44276</v>
      </c>
      <c r="L55" s="10" t="s">
        <v>1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25">
        <v>44276</v>
      </c>
    </row>
    <row r="56" spans="1:18" x14ac:dyDescent="0.3">
      <c r="A56" s="1" t="s">
        <v>1</v>
      </c>
      <c r="B56" s="16">
        <v>0</v>
      </c>
      <c r="C56" s="16">
        <v>0</v>
      </c>
      <c r="D56" s="16">
        <v>0</v>
      </c>
      <c r="E56" s="16">
        <v>1</v>
      </c>
      <c r="F56" s="16"/>
      <c r="G56" s="115" t="s">
        <v>152</v>
      </c>
      <c r="H56" s="114">
        <v>8</v>
      </c>
      <c r="I56" s="113">
        <v>44276</v>
      </c>
      <c r="L56" s="10" t="s">
        <v>1</v>
      </c>
      <c r="M56" s="16">
        <v>0</v>
      </c>
      <c r="N56" s="16">
        <v>1</v>
      </c>
      <c r="O56" s="16"/>
      <c r="P56" s="16"/>
      <c r="Q56" s="16"/>
      <c r="R56" s="125">
        <v>44276</v>
      </c>
    </row>
    <row r="57" spans="1:18" x14ac:dyDescent="0.3">
      <c r="A57" s="1" t="s">
        <v>1</v>
      </c>
      <c r="B57" s="16">
        <v>0</v>
      </c>
      <c r="C57" s="16">
        <v>1</v>
      </c>
      <c r="D57" s="16"/>
      <c r="E57" s="16"/>
      <c r="F57" s="16"/>
      <c r="G57" s="115" t="s">
        <v>152</v>
      </c>
      <c r="H57" s="114">
        <v>9</v>
      </c>
      <c r="I57" s="113">
        <v>44276</v>
      </c>
      <c r="L57" s="10" t="s">
        <v>1</v>
      </c>
      <c r="M57" s="16">
        <v>0</v>
      </c>
      <c r="N57" s="16">
        <v>1</v>
      </c>
      <c r="O57" s="16"/>
      <c r="P57" s="16"/>
      <c r="Q57" s="16"/>
      <c r="R57" s="125">
        <v>44276</v>
      </c>
    </row>
    <row r="58" spans="1:18" x14ac:dyDescent="0.3">
      <c r="A58" s="1" t="s">
        <v>45</v>
      </c>
      <c r="B58" s="16">
        <v>0</v>
      </c>
      <c r="C58" s="16">
        <v>1</v>
      </c>
      <c r="D58" s="16"/>
      <c r="E58" s="16"/>
      <c r="F58" s="16"/>
      <c r="G58" s="115" t="s">
        <v>152</v>
      </c>
      <c r="H58" s="114">
        <v>10</v>
      </c>
      <c r="I58" s="113">
        <v>44276</v>
      </c>
      <c r="L58" s="10" t="s">
        <v>1</v>
      </c>
      <c r="M58" s="16">
        <v>0</v>
      </c>
      <c r="N58" s="16">
        <v>1</v>
      </c>
      <c r="O58" s="16"/>
      <c r="P58" s="16"/>
      <c r="Q58" s="16"/>
      <c r="R58" s="125">
        <v>44276</v>
      </c>
    </row>
    <row r="59" spans="1:18" x14ac:dyDescent="0.3">
      <c r="A59" s="1" t="s">
        <v>0</v>
      </c>
      <c r="B59" s="16">
        <v>0</v>
      </c>
      <c r="C59" s="16">
        <v>0</v>
      </c>
      <c r="D59" s="16">
        <v>0</v>
      </c>
      <c r="E59" s="16">
        <v>0</v>
      </c>
      <c r="F59" s="16">
        <v>1</v>
      </c>
      <c r="G59" s="115" t="s">
        <v>152</v>
      </c>
      <c r="H59" s="114">
        <v>1</v>
      </c>
      <c r="I59" s="113">
        <v>44276</v>
      </c>
      <c r="L59" s="10" t="s">
        <v>1</v>
      </c>
      <c r="M59" s="16">
        <v>0</v>
      </c>
      <c r="N59" s="16">
        <v>0</v>
      </c>
      <c r="O59" s="16">
        <v>1</v>
      </c>
      <c r="P59" s="16"/>
      <c r="Q59" s="16"/>
      <c r="R59" s="125">
        <v>44276</v>
      </c>
    </row>
    <row r="60" spans="1:18" x14ac:dyDescent="0.3">
      <c r="A60" s="1" t="s">
        <v>0</v>
      </c>
      <c r="B60" s="16">
        <v>0</v>
      </c>
      <c r="C60" s="16">
        <v>1</v>
      </c>
      <c r="D60" s="16"/>
      <c r="E60" s="16"/>
      <c r="F60" s="16"/>
      <c r="G60" s="115" t="s">
        <v>152</v>
      </c>
      <c r="H60" s="114">
        <v>2</v>
      </c>
      <c r="I60" s="113">
        <v>44276</v>
      </c>
      <c r="L60" s="10" t="s">
        <v>1</v>
      </c>
      <c r="M60" s="16">
        <v>0</v>
      </c>
      <c r="N60" s="16">
        <v>1</v>
      </c>
      <c r="O60" s="16"/>
      <c r="P60" s="16"/>
      <c r="Q60" s="16"/>
      <c r="R60" s="125">
        <v>44276</v>
      </c>
    </row>
    <row r="61" spans="1:18" x14ac:dyDescent="0.3">
      <c r="A61" s="1" t="s">
        <v>0</v>
      </c>
      <c r="B61" s="16">
        <v>0</v>
      </c>
      <c r="C61" s="16">
        <v>1</v>
      </c>
      <c r="D61" s="16"/>
      <c r="E61" s="16"/>
      <c r="F61" s="16"/>
      <c r="G61" s="115" t="s">
        <v>152</v>
      </c>
      <c r="H61" s="114">
        <v>3</v>
      </c>
      <c r="I61" s="113">
        <v>44276</v>
      </c>
      <c r="L61" s="10" t="s">
        <v>1</v>
      </c>
      <c r="M61" s="16">
        <v>0</v>
      </c>
      <c r="N61" s="16">
        <v>1</v>
      </c>
      <c r="O61" s="16"/>
      <c r="P61" s="16"/>
      <c r="Q61" s="16"/>
      <c r="R61" s="125">
        <v>44276</v>
      </c>
    </row>
    <row r="62" spans="1:18" x14ac:dyDescent="0.3">
      <c r="A62" s="1" t="s">
        <v>0</v>
      </c>
      <c r="B62" s="16">
        <v>0</v>
      </c>
      <c r="C62" s="16">
        <v>1</v>
      </c>
      <c r="D62" s="16"/>
      <c r="E62" s="16"/>
      <c r="F62" s="16"/>
      <c r="G62" s="115" t="s">
        <v>152</v>
      </c>
      <c r="H62" s="114">
        <v>4</v>
      </c>
      <c r="I62" s="113">
        <v>44276</v>
      </c>
      <c r="L62" s="10" t="s">
        <v>1</v>
      </c>
      <c r="M62" s="16">
        <v>0</v>
      </c>
      <c r="N62" s="16">
        <v>0</v>
      </c>
      <c r="O62" s="16">
        <v>0</v>
      </c>
      <c r="P62" s="16">
        <v>1</v>
      </c>
      <c r="Q62" s="16"/>
      <c r="R62" s="125">
        <v>44276</v>
      </c>
    </row>
    <row r="63" spans="1:18" x14ac:dyDescent="0.3">
      <c r="A63" s="1" t="s">
        <v>0</v>
      </c>
      <c r="B63" s="16">
        <v>0</v>
      </c>
      <c r="C63" s="16">
        <v>1</v>
      </c>
      <c r="D63" s="16"/>
      <c r="E63" s="16"/>
      <c r="F63" s="16"/>
      <c r="G63" s="115" t="s">
        <v>152</v>
      </c>
      <c r="H63" s="114">
        <v>5</v>
      </c>
      <c r="I63" s="113">
        <v>44276</v>
      </c>
      <c r="L63" s="10" t="s">
        <v>1</v>
      </c>
      <c r="M63" s="16">
        <v>0</v>
      </c>
      <c r="N63" s="16">
        <v>1</v>
      </c>
      <c r="O63" s="16"/>
      <c r="P63" s="16"/>
      <c r="Q63" s="16"/>
      <c r="R63" s="125">
        <v>44276</v>
      </c>
    </row>
    <row r="64" spans="1:18" x14ac:dyDescent="0.3">
      <c r="A64" s="1" t="s">
        <v>0</v>
      </c>
      <c r="B64" s="16">
        <v>0</v>
      </c>
      <c r="C64" s="16">
        <v>0</v>
      </c>
      <c r="D64" s="16">
        <v>0</v>
      </c>
      <c r="E64" s="16">
        <v>1</v>
      </c>
      <c r="F64" s="16"/>
      <c r="G64" s="115" t="s">
        <v>152</v>
      </c>
      <c r="H64" s="114">
        <v>6</v>
      </c>
      <c r="I64" s="113">
        <v>44276</v>
      </c>
      <c r="L64" s="10" t="s">
        <v>45</v>
      </c>
      <c r="M64" s="16">
        <v>0</v>
      </c>
      <c r="N64" s="16">
        <v>1</v>
      </c>
      <c r="O64" s="16"/>
      <c r="P64" s="16"/>
      <c r="Q64" s="16"/>
      <c r="R64" s="125">
        <v>44276</v>
      </c>
    </row>
    <row r="65" spans="1:18" x14ac:dyDescent="0.3">
      <c r="A65" s="1" t="s">
        <v>0</v>
      </c>
      <c r="B65" s="16">
        <v>0</v>
      </c>
      <c r="C65" s="16">
        <v>1</v>
      </c>
      <c r="D65" s="16"/>
      <c r="E65" s="16"/>
      <c r="F65" s="16"/>
      <c r="G65" s="115" t="s">
        <v>152</v>
      </c>
      <c r="H65" s="114">
        <v>7</v>
      </c>
      <c r="I65" s="113">
        <v>44276</v>
      </c>
      <c r="L65" s="128" t="s">
        <v>159</v>
      </c>
      <c r="M65" s="122"/>
      <c r="N65" s="1">
        <f>SUM(N55:N64)</f>
        <v>7</v>
      </c>
      <c r="O65" s="1">
        <f>SUM(O55:O64) + N65</f>
        <v>8</v>
      </c>
      <c r="P65" s="1">
        <f t="shared" ref="P65:Q65" si="10">SUM(P55:P64) + O65</f>
        <v>9</v>
      </c>
      <c r="Q65" s="1">
        <f t="shared" si="10"/>
        <v>9</v>
      </c>
      <c r="R65" s="3"/>
    </row>
    <row r="66" spans="1:18" x14ac:dyDescent="0.3">
      <c r="A66" s="1" t="s">
        <v>0</v>
      </c>
      <c r="B66" s="16">
        <v>0</v>
      </c>
      <c r="C66" s="16">
        <v>1</v>
      </c>
      <c r="D66" s="16"/>
      <c r="E66" s="16"/>
      <c r="F66" s="16"/>
      <c r="G66" s="115" t="s">
        <v>152</v>
      </c>
      <c r="H66" s="114">
        <v>8</v>
      </c>
      <c r="I66" s="113">
        <v>44276</v>
      </c>
      <c r="L66" s="128" t="s">
        <v>160</v>
      </c>
      <c r="M66" s="122"/>
      <c r="N66" s="1"/>
      <c r="O66" s="1"/>
      <c r="P66" s="1"/>
      <c r="Q66" s="1">
        <f>COUNTA(L55:L64)</f>
        <v>10</v>
      </c>
      <c r="R66" s="3"/>
    </row>
    <row r="67" spans="1:18" ht="15" thickBot="1" x14ac:dyDescent="0.35">
      <c r="A67" s="1" t="s">
        <v>0</v>
      </c>
      <c r="B67" s="16">
        <v>0</v>
      </c>
      <c r="C67" s="16">
        <v>0</v>
      </c>
      <c r="D67" s="16">
        <v>0</v>
      </c>
      <c r="E67" s="16">
        <v>1</v>
      </c>
      <c r="F67" s="16"/>
      <c r="G67" s="115" t="s">
        <v>152</v>
      </c>
      <c r="H67" s="114">
        <v>9</v>
      </c>
      <c r="I67" s="113">
        <v>44276</v>
      </c>
      <c r="L67" s="129" t="s">
        <v>161</v>
      </c>
      <c r="M67" s="126"/>
      <c r="N67" s="4"/>
      <c r="O67" s="4"/>
      <c r="P67" s="4"/>
      <c r="Q67" s="127">
        <f>Q65/Q66</f>
        <v>0.9</v>
      </c>
      <c r="R67" s="5"/>
    </row>
    <row r="68" spans="1:18" x14ac:dyDescent="0.3">
      <c r="A68" s="1" t="s">
        <v>44</v>
      </c>
      <c r="B68" s="16">
        <v>0</v>
      </c>
      <c r="C68" s="16">
        <v>1</v>
      </c>
      <c r="D68" s="16"/>
      <c r="E68" s="16"/>
      <c r="F68" s="16"/>
      <c r="G68" s="115" t="s">
        <v>152</v>
      </c>
      <c r="H68" s="114">
        <v>10</v>
      </c>
      <c r="I68" s="113">
        <v>44276</v>
      </c>
      <c r="L68" s="36"/>
      <c r="M68" s="65"/>
      <c r="N68" s="65"/>
      <c r="O68" s="65"/>
      <c r="P68" s="65"/>
      <c r="Q68" s="65"/>
      <c r="R68" s="35"/>
    </row>
    <row r="69" spans="1:18" x14ac:dyDescent="0.3">
      <c r="A69" s="1" t="s">
        <v>46</v>
      </c>
      <c r="B69" s="16">
        <v>0</v>
      </c>
      <c r="C69" s="16">
        <v>0</v>
      </c>
      <c r="D69" s="16">
        <v>0</v>
      </c>
      <c r="E69" s="16">
        <v>0</v>
      </c>
      <c r="F69" s="16">
        <v>1</v>
      </c>
      <c r="G69" s="115" t="s">
        <v>152</v>
      </c>
      <c r="H69" s="114">
        <v>1</v>
      </c>
      <c r="I69" s="113">
        <v>44277</v>
      </c>
      <c r="L69" s="10" t="s">
        <v>45</v>
      </c>
      <c r="M69" s="16">
        <v>0</v>
      </c>
      <c r="N69" s="16">
        <v>0</v>
      </c>
      <c r="O69" s="16">
        <v>1</v>
      </c>
      <c r="P69" s="16"/>
      <c r="Q69" s="16"/>
      <c r="R69" s="125">
        <v>44277</v>
      </c>
    </row>
    <row r="70" spans="1:18" x14ac:dyDescent="0.3">
      <c r="A70" s="1" t="s">
        <v>46</v>
      </c>
      <c r="B70" s="16">
        <v>0</v>
      </c>
      <c r="C70" s="16">
        <v>1</v>
      </c>
      <c r="D70" s="16"/>
      <c r="E70" s="16"/>
      <c r="F70" s="16"/>
      <c r="G70" s="115" t="s">
        <v>152</v>
      </c>
      <c r="H70" s="114">
        <v>2</v>
      </c>
      <c r="I70" s="113">
        <v>44277</v>
      </c>
      <c r="L70" s="10" t="s">
        <v>45</v>
      </c>
      <c r="M70" s="16">
        <v>0</v>
      </c>
      <c r="N70" s="16">
        <v>1</v>
      </c>
      <c r="O70" s="16"/>
      <c r="P70" s="16"/>
      <c r="Q70" s="16"/>
      <c r="R70" s="125">
        <v>44277</v>
      </c>
    </row>
    <row r="71" spans="1:18" x14ac:dyDescent="0.3">
      <c r="A71" s="1" t="s">
        <v>46</v>
      </c>
      <c r="B71" s="16">
        <v>0</v>
      </c>
      <c r="C71" s="16">
        <v>0</v>
      </c>
      <c r="D71" s="16">
        <v>0</v>
      </c>
      <c r="E71" s="16">
        <v>0</v>
      </c>
      <c r="F71" s="119">
        <v>1</v>
      </c>
      <c r="G71" s="115" t="s">
        <v>152</v>
      </c>
      <c r="H71" s="114">
        <v>3</v>
      </c>
      <c r="I71" s="113">
        <v>44277</v>
      </c>
      <c r="L71" s="10" t="s">
        <v>45</v>
      </c>
      <c r="M71" s="16">
        <v>0</v>
      </c>
      <c r="N71" s="16">
        <v>1</v>
      </c>
      <c r="O71" s="16"/>
      <c r="P71" s="16"/>
      <c r="Q71" s="16"/>
      <c r="R71" s="125">
        <v>44277</v>
      </c>
    </row>
    <row r="72" spans="1:18" x14ac:dyDescent="0.3">
      <c r="A72" s="1" t="s">
        <v>46</v>
      </c>
      <c r="B72" s="16">
        <v>0</v>
      </c>
      <c r="C72" s="16">
        <v>0</v>
      </c>
      <c r="D72" s="16">
        <v>1</v>
      </c>
      <c r="E72" s="16"/>
      <c r="F72" s="16"/>
      <c r="G72" s="115" t="s">
        <v>152</v>
      </c>
      <c r="H72" s="114">
        <v>4</v>
      </c>
      <c r="I72" s="113">
        <v>44277</v>
      </c>
      <c r="L72" s="10" t="s">
        <v>45</v>
      </c>
      <c r="M72" s="16">
        <v>0</v>
      </c>
      <c r="N72" s="16">
        <v>1</v>
      </c>
      <c r="O72" s="16"/>
      <c r="P72" s="16"/>
      <c r="Q72" s="16"/>
      <c r="R72" s="125">
        <v>44277</v>
      </c>
    </row>
    <row r="73" spans="1:18" x14ac:dyDescent="0.3">
      <c r="A73" s="1" t="s">
        <v>46</v>
      </c>
      <c r="B73" s="16">
        <v>0</v>
      </c>
      <c r="C73" s="16">
        <v>1</v>
      </c>
      <c r="D73" s="16"/>
      <c r="E73" s="16"/>
      <c r="F73" s="16"/>
      <c r="G73" s="115" t="s">
        <v>152</v>
      </c>
      <c r="H73" s="114">
        <v>5</v>
      </c>
      <c r="I73" s="113">
        <v>44277</v>
      </c>
      <c r="L73" s="10" t="s">
        <v>45</v>
      </c>
      <c r="M73" s="16">
        <v>0</v>
      </c>
      <c r="N73" s="16">
        <v>1</v>
      </c>
      <c r="O73" s="16"/>
      <c r="P73" s="16"/>
      <c r="Q73" s="16"/>
      <c r="R73" s="125">
        <v>44277</v>
      </c>
    </row>
    <row r="74" spans="1:18" x14ac:dyDescent="0.3">
      <c r="A74" s="1" t="s">
        <v>46</v>
      </c>
      <c r="B74" s="16">
        <v>0</v>
      </c>
      <c r="C74" s="16">
        <v>0</v>
      </c>
      <c r="D74" s="16">
        <v>1</v>
      </c>
      <c r="E74" s="16"/>
      <c r="F74" s="16"/>
      <c r="G74" s="115" t="s">
        <v>152</v>
      </c>
      <c r="H74" s="114">
        <v>6</v>
      </c>
      <c r="I74" s="113">
        <v>44277</v>
      </c>
      <c r="L74" s="10" t="s">
        <v>45</v>
      </c>
      <c r="M74" s="16">
        <v>0</v>
      </c>
      <c r="N74" s="16">
        <v>1</v>
      </c>
      <c r="O74" s="16"/>
      <c r="P74" s="16"/>
      <c r="Q74" s="16"/>
      <c r="R74" s="125">
        <v>44277</v>
      </c>
    </row>
    <row r="75" spans="1:18" x14ac:dyDescent="0.3">
      <c r="A75" s="1" t="s">
        <v>46</v>
      </c>
      <c r="B75" s="16">
        <v>0</v>
      </c>
      <c r="C75" s="16">
        <v>1</v>
      </c>
      <c r="D75" s="16"/>
      <c r="E75" s="16"/>
      <c r="F75" s="16"/>
      <c r="G75" s="115" t="s">
        <v>152</v>
      </c>
      <c r="H75" s="114">
        <v>7</v>
      </c>
      <c r="I75" s="113">
        <v>44277</v>
      </c>
      <c r="L75" s="10" t="s">
        <v>45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25">
        <v>44277</v>
      </c>
    </row>
    <row r="76" spans="1:18" x14ac:dyDescent="0.3">
      <c r="A76" s="1" t="s">
        <v>46</v>
      </c>
      <c r="B76" s="16">
        <v>0</v>
      </c>
      <c r="C76" s="16">
        <v>1</v>
      </c>
      <c r="D76" s="16"/>
      <c r="E76" s="16"/>
      <c r="F76" s="16"/>
      <c r="G76" s="115" t="s">
        <v>152</v>
      </c>
      <c r="H76" s="114">
        <v>8</v>
      </c>
      <c r="I76" s="113">
        <v>44277</v>
      </c>
      <c r="L76" s="10" t="s">
        <v>45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25">
        <v>44277</v>
      </c>
    </row>
    <row r="77" spans="1:18" x14ac:dyDescent="0.3">
      <c r="A77" s="1" t="s">
        <v>46</v>
      </c>
      <c r="B77" s="16">
        <v>0</v>
      </c>
      <c r="C77" s="16">
        <v>0</v>
      </c>
      <c r="D77" s="16">
        <v>1</v>
      </c>
      <c r="E77" s="16"/>
      <c r="F77" s="16"/>
      <c r="G77" s="115" t="s">
        <v>152</v>
      </c>
      <c r="H77" s="114">
        <v>9</v>
      </c>
      <c r="I77" s="113">
        <v>44277</v>
      </c>
      <c r="L77" s="10" t="s">
        <v>45</v>
      </c>
      <c r="M77" s="16">
        <v>0</v>
      </c>
      <c r="N77" s="16">
        <v>1</v>
      </c>
      <c r="O77" s="16"/>
      <c r="P77" s="16"/>
      <c r="Q77" s="16"/>
      <c r="R77" s="125">
        <v>44277</v>
      </c>
    </row>
    <row r="78" spans="1:18" x14ac:dyDescent="0.3">
      <c r="A78" s="1" t="s">
        <v>46</v>
      </c>
      <c r="B78" s="16">
        <v>0</v>
      </c>
      <c r="C78" s="16">
        <v>1</v>
      </c>
      <c r="D78" s="16"/>
      <c r="E78" s="16"/>
      <c r="F78" s="16"/>
      <c r="G78" s="115" t="s">
        <v>152</v>
      </c>
      <c r="H78" s="114">
        <v>10</v>
      </c>
      <c r="I78" s="113">
        <v>44277</v>
      </c>
      <c r="L78" s="10" t="s">
        <v>45</v>
      </c>
      <c r="M78" s="16">
        <v>0</v>
      </c>
      <c r="N78" s="16">
        <v>1</v>
      </c>
      <c r="O78" s="16"/>
      <c r="P78" s="16"/>
      <c r="Q78" s="16"/>
      <c r="R78" s="125">
        <v>44277</v>
      </c>
    </row>
    <row r="79" spans="1:18" x14ac:dyDescent="0.3">
      <c r="A79" s="1" t="s">
        <v>46</v>
      </c>
      <c r="B79" s="16">
        <v>0</v>
      </c>
      <c r="C79" s="16">
        <v>1</v>
      </c>
      <c r="D79" s="16"/>
      <c r="E79" s="16"/>
      <c r="F79" s="16"/>
      <c r="G79" s="115" t="s">
        <v>152</v>
      </c>
      <c r="H79" s="114">
        <v>11</v>
      </c>
      <c r="I79" s="113">
        <v>44277</v>
      </c>
      <c r="L79" s="10" t="s">
        <v>45</v>
      </c>
      <c r="M79" s="16">
        <v>0</v>
      </c>
      <c r="N79" s="16">
        <v>1</v>
      </c>
      <c r="O79" s="16"/>
      <c r="P79" s="16"/>
      <c r="Q79" s="16"/>
      <c r="R79" s="125">
        <v>44277</v>
      </c>
    </row>
    <row r="80" spans="1:18" x14ac:dyDescent="0.3">
      <c r="A80" s="1" t="s">
        <v>45</v>
      </c>
      <c r="B80" s="16">
        <v>0</v>
      </c>
      <c r="C80" s="16">
        <v>0</v>
      </c>
      <c r="D80" s="16">
        <v>1</v>
      </c>
      <c r="E80" s="16"/>
      <c r="F80" s="16"/>
      <c r="G80" s="115" t="s">
        <v>152</v>
      </c>
      <c r="H80" s="114">
        <v>1</v>
      </c>
      <c r="I80" s="113">
        <v>44277</v>
      </c>
      <c r="L80" s="128" t="s">
        <v>159</v>
      </c>
      <c r="M80" s="122"/>
      <c r="N80" s="1">
        <f>SUM(N69:N79)</f>
        <v>8</v>
      </c>
      <c r="O80" s="1">
        <f>SUM(O69:O79) + N80</f>
        <v>9</v>
      </c>
      <c r="P80" s="1">
        <f t="shared" ref="P80:Q80" si="11">SUM(P69:P79) + O80</f>
        <v>9</v>
      </c>
      <c r="Q80" s="1">
        <f t="shared" si="11"/>
        <v>9</v>
      </c>
      <c r="R80" s="3"/>
    </row>
    <row r="81" spans="1:18" x14ac:dyDescent="0.3">
      <c r="A81" s="1" t="s">
        <v>45</v>
      </c>
      <c r="B81" s="16">
        <v>0</v>
      </c>
      <c r="C81" s="16">
        <v>1</v>
      </c>
      <c r="D81" s="16"/>
      <c r="E81" s="16"/>
      <c r="F81" s="16"/>
      <c r="G81" s="115" t="s">
        <v>152</v>
      </c>
      <c r="H81" s="114">
        <v>2</v>
      </c>
      <c r="I81" s="113">
        <v>44277</v>
      </c>
      <c r="L81" s="128" t="s">
        <v>160</v>
      </c>
      <c r="M81" s="122"/>
      <c r="N81" s="1"/>
      <c r="O81" s="1"/>
      <c r="P81" s="1"/>
      <c r="Q81" s="1">
        <f>COUNTA(L69:L79)</f>
        <v>11</v>
      </c>
      <c r="R81" s="3"/>
    </row>
    <row r="82" spans="1:18" ht="15" thickBot="1" x14ac:dyDescent="0.35">
      <c r="A82" s="1" t="s">
        <v>45</v>
      </c>
      <c r="B82" s="16">
        <v>0</v>
      </c>
      <c r="C82" s="16">
        <v>1</v>
      </c>
      <c r="D82" s="16"/>
      <c r="E82" s="16"/>
      <c r="F82" s="16"/>
      <c r="G82" s="115" t="s">
        <v>152</v>
      </c>
      <c r="H82" s="114">
        <v>3</v>
      </c>
      <c r="I82" s="113">
        <v>44277</v>
      </c>
      <c r="L82" s="129" t="s">
        <v>161</v>
      </c>
      <c r="M82" s="126"/>
      <c r="N82" s="4"/>
      <c r="O82" s="4"/>
      <c r="P82" s="4"/>
      <c r="Q82" s="127">
        <f>Q80/Q81</f>
        <v>0.81818181818181823</v>
      </c>
      <c r="R82" s="5"/>
    </row>
    <row r="83" spans="1:18" x14ac:dyDescent="0.3">
      <c r="A83" s="1" t="s">
        <v>45</v>
      </c>
      <c r="B83" s="16">
        <v>0</v>
      </c>
      <c r="C83" s="16">
        <v>1</v>
      </c>
      <c r="D83" s="16"/>
      <c r="E83" s="16"/>
      <c r="F83" s="16"/>
      <c r="G83" s="115" t="s">
        <v>152</v>
      </c>
      <c r="H83" s="114">
        <v>4</v>
      </c>
      <c r="I83" s="113">
        <v>44277</v>
      </c>
    </row>
    <row r="84" spans="1:18" ht="15" thickBot="1" x14ac:dyDescent="0.35">
      <c r="A84" s="1" t="s">
        <v>45</v>
      </c>
      <c r="B84" s="16">
        <v>0</v>
      </c>
      <c r="C84" s="16">
        <v>1</v>
      </c>
      <c r="D84" s="16"/>
      <c r="E84" s="16"/>
      <c r="F84" s="16"/>
      <c r="G84" s="115" t="s">
        <v>152</v>
      </c>
      <c r="H84" s="114">
        <v>5</v>
      </c>
      <c r="I84" s="113">
        <v>44277</v>
      </c>
    </row>
    <row r="85" spans="1:18" x14ac:dyDescent="0.3">
      <c r="A85" s="1" t="s">
        <v>45</v>
      </c>
      <c r="B85" s="16">
        <v>0</v>
      </c>
      <c r="C85" s="16">
        <v>1</v>
      </c>
      <c r="D85" s="16"/>
      <c r="E85" s="16"/>
      <c r="F85" s="16"/>
      <c r="G85" s="115" t="s">
        <v>152</v>
      </c>
      <c r="H85" s="114">
        <v>6</v>
      </c>
      <c r="I85" s="113">
        <v>44277</v>
      </c>
      <c r="L85" s="9" t="s">
        <v>44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7">
        <v>44275</v>
      </c>
    </row>
    <row r="86" spans="1:18" x14ac:dyDescent="0.3">
      <c r="A86" s="1" t="s">
        <v>45</v>
      </c>
      <c r="B86" s="16">
        <v>0</v>
      </c>
      <c r="C86" s="16">
        <v>0</v>
      </c>
      <c r="D86" s="16">
        <v>0</v>
      </c>
      <c r="E86" s="16">
        <v>0</v>
      </c>
      <c r="F86" s="16">
        <v>0</v>
      </c>
      <c r="G86" s="115" t="s">
        <v>152</v>
      </c>
      <c r="H86" s="114">
        <v>7</v>
      </c>
      <c r="I86" s="113">
        <v>44277</v>
      </c>
      <c r="L86" s="10" t="s">
        <v>44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25">
        <v>44275</v>
      </c>
    </row>
    <row r="87" spans="1:18" x14ac:dyDescent="0.3">
      <c r="A87" s="1" t="s">
        <v>45</v>
      </c>
      <c r="B87" s="16">
        <v>0</v>
      </c>
      <c r="C87" s="16">
        <v>0</v>
      </c>
      <c r="D87" s="16">
        <v>0</v>
      </c>
      <c r="E87" s="16">
        <v>0</v>
      </c>
      <c r="F87" s="16">
        <v>0</v>
      </c>
      <c r="G87" s="115" t="s">
        <v>152</v>
      </c>
      <c r="H87" s="114">
        <v>8</v>
      </c>
      <c r="I87" s="113">
        <v>44277</v>
      </c>
      <c r="L87" s="10" t="s">
        <v>44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25">
        <v>44275</v>
      </c>
    </row>
    <row r="88" spans="1:18" x14ac:dyDescent="0.3">
      <c r="A88" s="1" t="s">
        <v>45</v>
      </c>
      <c r="B88" s="16">
        <v>0</v>
      </c>
      <c r="C88" s="16">
        <v>1</v>
      </c>
      <c r="D88" s="16"/>
      <c r="E88" s="16"/>
      <c r="F88" s="16"/>
      <c r="G88" s="115" t="s">
        <v>152</v>
      </c>
      <c r="H88" s="114">
        <v>9</v>
      </c>
      <c r="I88" s="113">
        <v>44277</v>
      </c>
      <c r="L88" s="10" t="s">
        <v>44</v>
      </c>
      <c r="M88" s="16">
        <v>0</v>
      </c>
      <c r="N88" s="16">
        <v>1</v>
      </c>
      <c r="O88" s="16"/>
      <c r="P88" s="16"/>
      <c r="Q88" s="16"/>
      <c r="R88" s="125">
        <v>44275</v>
      </c>
    </row>
    <row r="89" spans="1:18" x14ac:dyDescent="0.3">
      <c r="A89" s="1" t="s">
        <v>45</v>
      </c>
      <c r="B89" s="16">
        <v>0</v>
      </c>
      <c r="C89" s="16">
        <v>1</v>
      </c>
      <c r="D89" s="16"/>
      <c r="E89" s="16"/>
      <c r="F89" s="16"/>
      <c r="G89" s="115" t="s">
        <v>152</v>
      </c>
      <c r="H89" s="114">
        <v>10</v>
      </c>
      <c r="I89" s="113">
        <v>44277</v>
      </c>
      <c r="L89" s="10" t="s">
        <v>44</v>
      </c>
      <c r="M89" s="16">
        <v>0</v>
      </c>
      <c r="N89" s="16">
        <v>1</v>
      </c>
      <c r="O89" s="16"/>
      <c r="P89" s="16"/>
      <c r="Q89" s="16"/>
      <c r="R89" s="125">
        <v>44275</v>
      </c>
    </row>
    <row r="90" spans="1:18" x14ac:dyDescent="0.3">
      <c r="A90" s="1" t="s">
        <v>45</v>
      </c>
      <c r="B90" s="16">
        <v>0</v>
      </c>
      <c r="C90" s="16">
        <v>1</v>
      </c>
      <c r="D90" s="16"/>
      <c r="E90" s="16"/>
      <c r="F90" s="16"/>
      <c r="G90" s="115" t="s">
        <v>152</v>
      </c>
      <c r="H90" s="114">
        <v>11</v>
      </c>
      <c r="I90" s="113">
        <v>44277</v>
      </c>
      <c r="L90" s="10" t="s">
        <v>44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25">
        <v>44275</v>
      </c>
    </row>
    <row r="91" spans="1:18" x14ac:dyDescent="0.3">
      <c r="A91" s="1" t="s">
        <v>44</v>
      </c>
      <c r="B91" s="16">
        <v>0</v>
      </c>
      <c r="C91" s="16">
        <v>1</v>
      </c>
      <c r="D91" s="16"/>
      <c r="E91" s="16"/>
      <c r="F91" s="16"/>
      <c r="G91" s="115" t="s">
        <v>152</v>
      </c>
      <c r="H91" s="114">
        <v>1</v>
      </c>
      <c r="I91" s="113">
        <v>44277</v>
      </c>
      <c r="L91" s="10" t="s">
        <v>44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25">
        <v>44275</v>
      </c>
    </row>
    <row r="92" spans="1:18" x14ac:dyDescent="0.3">
      <c r="A92" s="1" t="s">
        <v>44</v>
      </c>
      <c r="B92" s="16">
        <v>0</v>
      </c>
      <c r="C92" s="16">
        <v>0</v>
      </c>
      <c r="D92" s="16">
        <v>1</v>
      </c>
      <c r="E92" s="16"/>
      <c r="F92" s="16"/>
      <c r="G92" s="115" t="s">
        <v>152</v>
      </c>
      <c r="H92" s="114">
        <v>2</v>
      </c>
      <c r="I92" s="113">
        <v>44277</v>
      </c>
      <c r="L92" s="10" t="s">
        <v>44</v>
      </c>
      <c r="M92" s="16">
        <v>0</v>
      </c>
      <c r="N92" s="16">
        <v>0</v>
      </c>
      <c r="O92" s="16">
        <v>0</v>
      </c>
      <c r="P92" s="16">
        <v>1</v>
      </c>
      <c r="Q92" s="16"/>
      <c r="R92" s="125">
        <v>44275</v>
      </c>
    </row>
    <row r="93" spans="1:18" x14ac:dyDescent="0.3">
      <c r="A93" s="1" t="s">
        <v>44</v>
      </c>
      <c r="B93" s="16">
        <v>0</v>
      </c>
      <c r="C93" s="16">
        <v>1</v>
      </c>
      <c r="D93" s="16"/>
      <c r="E93" s="16"/>
      <c r="F93" s="16"/>
      <c r="G93" s="115" t="s">
        <v>152</v>
      </c>
      <c r="H93" s="114">
        <v>3</v>
      </c>
      <c r="I93" s="113">
        <v>44277</v>
      </c>
      <c r="L93" s="128" t="s">
        <v>159</v>
      </c>
      <c r="M93" s="122"/>
      <c r="N93" s="1">
        <f>SUM(N85:N92)</f>
        <v>2</v>
      </c>
      <c r="O93" s="1">
        <f>SUM(O85:O92) + N93</f>
        <v>2</v>
      </c>
      <c r="P93" s="1">
        <f t="shared" ref="P93:Q93" si="12">SUM(P85:P92) + O93</f>
        <v>3</v>
      </c>
      <c r="Q93" s="1">
        <f t="shared" si="12"/>
        <v>3</v>
      </c>
      <c r="R93" s="3"/>
    </row>
    <row r="94" spans="1:18" x14ac:dyDescent="0.3">
      <c r="A94" s="1" t="s">
        <v>44</v>
      </c>
      <c r="B94" s="16">
        <v>0</v>
      </c>
      <c r="C94" s="16">
        <v>1</v>
      </c>
      <c r="D94" s="16"/>
      <c r="E94" s="16"/>
      <c r="F94" s="16"/>
      <c r="G94" s="115" t="s">
        <v>152</v>
      </c>
      <c r="H94" s="114">
        <v>4</v>
      </c>
      <c r="I94" s="113">
        <v>44277</v>
      </c>
      <c r="L94" s="128" t="s">
        <v>160</v>
      </c>
      <c r="M94" s="122"/>
      <c r="N94" s="1"/>
      <c r="O94" s="1"/>
      <c r="P94" s="1"/>
      <c r="Q94" s="1">
        <f>COUNTA(L85:L92)</f>
        <v>8</v>
      </c>
      <c r="R94" s="3"/>
    </row>
    <row r="95" spans="1:18" ht="15" thickBot="1" x14ac:dyDescent="0.35">
      <c r="A95" s="1" t="s">
        <v>44</v>
      </c>
      <c r="B95" s="16">
        <v>0</v>
      </c>
      <c r="C95" s="16">
        <v>0</v>
      </c>
      <c r="D95" s="16">
        <v>0</v>
      </c>
      <c r="E95" s="16">
        <v>0</v>
      </c>
      <c r="F95" s="16">
        <v>0</v>
      </c>
      <c r="G95" s="115" t="s">
        <v>152</v>
      </c>
      <c r="H95" s="114">
        <v>5</v>
      </c>
      <c r="I95" s="113">
        <v>44277</v>
      </c>
      <c r="L95" s="129" t="s">
        <v>161</v>
      </c>
      <c r="M95" s="126"/>
      <c r="N95" s="4"/>
      <c r="O95" s="4"/>
      <c r="P95" s="4"/>
      <c r="Q95" s="127">
        <f>Q93/Q94</f>
        <v>0.375</v>
      </c>
      <c r="R95" s="5"/>
    </row>
    <row r="96" spans="1:18" x14ac:dyDescent="0.3">
      <c r="A96" s="1" t="s">
        <v>44</v>
      </c>
      <c r="B96" s="16">
        <v>0</v>
      </c>
      <c r="C96" s="16">
        <v>1</v>
      </c>
      <c r="D96" s="16"/>
      <c r="E96" s="16"/>
      <c r="F96" s="16"/>
      <c r="G96" s="115" t="s">
        <v>152</v>
      </c>
      <c r="H96" s="114">
        <v>6</v>
      </c>
      <c r="I96" s="113">
        <v>44277</v>
      </c>
      <c r="L96" s="36"/>
      <c r="M96" s="65"/>
      <c r="N96" s="65"/>
      <c r="O96" s="65"/>
      <c r="P96" s="65"/>
      <c r="Q96" s="65"/>
      <c r="R96" s="35"/>
    </row>
    <row r="97" spans="1:18" x14ac:dyDescent="0.3">
      <c r="A97" s="1" t="s">
        <v>44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15" t="s">
        <v>152</v>
      </c>
      <c r="H97" s="114">
        <v>7</v>
      </c>
      <c r="I97" s="113">
        <v>44277</v>
      </c>
      <c r="L97" s="10" t="s">
        <v>0</v>
      </c>
      <c r="M97" s="16">
        <v>0</v>
      </c>
      <c r="N97" s="16">
        <v>0</v>
      </c>
      <c r="O97" s="16">
        <v>0</v>
      </c>
      <c r="P97" s="16">
        <v>0</v>
      </c>
      <c r="Q97" s="16">
        <v>1</v>
      </c>
      <c r="R97" s="125">
        <v>44276</v>
      </c>
    </row>
    <row r="98" spans="1:18" x14ac:dyDescent="0.3">
      <c r="A98" s="1" t="s">
        <v>44</v>
      </c>
      <c r="B98" s="16">
        <v>0</v>
      </c>
      <c r="C98" s="16">
        <v>1</v>
      </c>
      <c r="D98" s="16"/>
      <c r="E98" s="16"/>
      <c r="F98" s="16"/>
      <c r="G98" s="115" t="s">
        <v>152</v>
      </c>
      <c r="H98" s="114">
        <v>8</v>
      </c>
      <c r="I98" s="113">
        <v>44277</v>
      </c>
      <c r="L98" s="10" t="s">
        <v>0</v>
      </c>
      <c r="M98" s="16">
        <v>0</v>
      </c>
      <c r="N98" s="16">
        <v>1</v>
      </c>
      <c r="O98" s="16"/>
      <c r="P98" s="16"/>
      <c r="Q98" s="16"/>
      <c r="R98" s="125">
        <v>44276</v>
      </c>
    </row>
    <row r="99" spans="1:18" x14ac:dyDescent="0.3">
      <c r="A99" s="1" t="s">
        <v>44</v>
      </c>
      <c r="B99" s="16">
        <v>0</v>
      </c>
      <c r="C99" s="16">
        <v>0</v>
      </c>
      <c r="D99" s="16">
        <v>0</v>
      </c>
      <c r="E99" s="16">
        <v>1</v>
      </c>
      <c r="F99" s="16"/>
      <c r="G99" s="115" t="s">
        <v>152</v>
      </c>
      <c r="H99" s="114">
        <v>9</v>
      </c>
      <c r="I99" s="113">
        <v>44277</v>
      </c>
      <c r="L99" s="10" t="s">
        <v>0</v>
      </c>
      <c r="M99" s="16">
        <v>0</v>
      </c>
      <c r="N99" s="16">
        <v>1</v>
      </c>
      <c r="O99" s="16"/>
      <c r="P99" s="16"/>
      <c r="Q99" s="16"/>
      <c r="R99" s="125">
        <v>44276</v>
      </c>
    </row>
    <row r="100" spans="1:18" x14ac:dyDescent="0.3">
      <c r="A100" s="1" t="s">
        <v>44</v>
      </c>
      <c r="B100" s="16">
        <v>0</v>
      </c>
      <c r="C100" s="16">
        <v>1</v>
      </c>
      <c r="D100" s="16"/>
      <c r="E100" s="16"/>
      <c r="F100" s="16"/>
      <c r="G100" s="115" t="s">
        <v>152</v>
      </c>
      <c r="H100" s="114">
        <v>10</v>
      </c>
      <c r="I100" s="113">
        <v>44277</v>
      </c>
      <c r="L100" s="10" t="s">
        <v>0</v>
      </c>
      <c r="M100" s="16">
        <v>0</v>
      </c>
      <c r="N100" s="16">
        <v>1</v>
      </c>
      <c r="O100" s="16"/>
      <c r="P100" s="16"/>
      <c r="Q100" s="16"/>
      <c r="R100" s="125">
        <v>44276</v>
      </c>
    </row>
    <row r="101" spans="1:18" x14ac:dyDescent="0.3">
      <c r="A101" s="1" t="s">
        <v>44</v>
      </c>
      <c r="B101" s="16">
        <v>0</v>
      </c>
      <c r="C101" s="16">
        <v>1</v>
      </c>
      <c r="D101" s="16"/>
      <c r="E101" s="16"/>
      <c r="F101" s="16"/>
      <c r="G101" s="115" t="s">
        <v>152</v>
      </c>
      <c r="H101" s="114">
        <v>11</v>
      </c>
      <c r="I101" s="113">
        <v>44277</v>
      </c>
      <c r="L101" s="10" t="s">
        <v>0</v>
      </c>
      <c r="M101" s="16">
        <v>0</v>
      </c>
      <c r="N101" s="16">
        <v>1</v>
      </c>
      <c r="O101" s="16"/>
      <c r="P101" s="16"/>
      <c r="Q101" s="16"/>
      <c r="R101" s="125">
        <v>44276</v>
      </c>
    </row>
    <row r="102" spans="1:18" x14ac:dyDescent="0.3">
      <c r="L102" s="10" t="s">
        <v>0</v>
      </c>
      <c r="M102" s="16">
        <v>0</v>
      </c>
      <c r="N102" s="16">
        <v>0</v>
      </c>
      <c r="O102" s="16">
        <v>0</v>
      </c>
      <c r="P102" s="16">
        <v>1</v>
      </c>
      <c r="Q102" s="16"/>
      <c r="R102" s="125">
        <v>44276</v>
      </c>
    </row>
    <row r="103" spans="1:18" x14ac:dyDescent="0.3">
      <c r="L103" s="10" t="s">
        <v>0</v>
      </c>
      <c r="M103" s="16">
        <v>0</v>
      </c>
      <c r="N103" s="16">
        <v>1</v>
      </c>
      <c r="O103" s="16"/>
      <c r="P103" s="16"/>
      <c r="Q103" s="16"/>
      <c r="R103" s="125">
        <v>44276</v>
      </c>
    </row>
    <row r="104" spans="1:18" x14ac:dyDescent="0.3">
      <c r="L104" s="10" t="s">
        <v>0</v>
      </c>
      <c r="M104" s="16">
        <v>0</v>
      </c>
      <c r="N104" s="16">
        <v>1</v>
      </c>
      <c r="O104" s="16"/>
      <c r="P104" s="16"/>
      <c r="Q104" s="16"/>
      <c r="R104" s="125">
        <v>44276</v>
      </c>
    </row>
    <row r="105" spans="1:18" x14ac:dyDescent="0.3">
      <c r="L105" s="10" t="s">
        <v>0</v>
      </c>
      <c r="M105" s="16">
        <v>0</v>
      </c>
      <c r="N105" s="16">
        <v>0</v>
      </c>
      <c r="O105" s="16">
        <v>0</v>
      </c>
      <c r="P105" s="16">
        <v>1</v>
      </c>
      <c r="Q105" s="16"/>
      <c r="R105" s="125">
        <v>44276</v>
      </c>
    </row>
    <row r="106" spans="1:18" x14ac:dyDescent="0.3">
      <c r="L106" s="10" t="s">
        <v>44</v>
      </c>
      <c r="M106" s="16">
        <v>0</v>
      </c>
      <c r="N106" s="16">
        <v>1</v>
      </c>
      <c r="O106" s="16"/>
      <c r="P106" s="16"/>
      <c r="Q106" s="16"/>
      <c r="R106" s="125">
        <v>44276</v>
      </c>
    </row>
    <row r="107" spans="1:18" x14ac:dyDescent="0.3">
      <c r="L107" s="128" t="s">
        <v>159</v>
      </c>
      <c r="M107" s="122"/>
      <c r="N107" s="1">
        <f>SUM(N97:N106)</f>
        <v>7</v>
      </c>
      <c r="O107" s="1">
        <f>SUM(O97:O106) + N107</f>
        <v>7</v>
      </c>
      <c r="P107" s="1">
        <f t="shared" ref="P107:Q107" si="13">SUM(P97:P106) + O107</f>
        <v>9</v>
      </c>
      <c r="Q107" s="1">
        <f t="shared" si="13"/>
        <v>10</v>
      </c>
      <c r="R107" s="3"/>
    </row>
    <row r="108" spans="1:18" x14ac:dyDescent="0.3">
      <c r="L108" s="128" t="s">
        <v>160</v>
      </c>
      <c r="M108" s="122"/>
      <c r="N108" s="1"/>
      <c r="O108" s="1"/>
      <c r="P108" s="1"/>
      <c r="Q108" s="1">
        <f>COUNTA(L97:L106)</f>
        <v>10</v>
      </c>
      <c r="R108" s="3"/>
    </row>
    <row r="109" spans="1:18" ht="15" thickBot="1" x14ac:dyDescent="0.35">
      <c r="L109" s="129" t="s">
        <v>161</v>
      </c>
      <c r="M109" s="126"/>
      <c r="N109" s="4"/>
      <c r="O109" s="4"/>
      <c r="P109" s="4"/>
      <c r="Q109" s="127">
        <f>Q107/Q108</f>
        <v>1</v>
      </c>
      <c r="R109" s="5"/>
    </row>
    <row r="110" spans="1:18" x14ac:dyDescent="0.3">
      <c r="L110" s="36"/>
      <c r="M110" s="65"/>
      <c r="N110" s="65"/>
      <c r="O110" s="65"/>
      <c r="P110" s="65"/>
      <c r="Q110" s="65"/>
      <c r="R110" s="35"/>
    </row>
    <row r="111" spans="1:18" x14ac:dyDescent="0.3">
      <c r="L111" s="10" t="s">
        <v>44</v>
      </c>
      <c r="M111" s="16">
        <v>0</v>
      </c>
      <c r="N111" s="16">
        <v>1</v>
      </c>
      <c r="O111" s="16"/>
      <c r="P111" s="16"/>
      <c r="Q111" s="16"/>
      <c r="R111" s="125">
        <v>44277</v>
      </c>
    </row>
    <row r="112" spans="1:18" x14ac:dyDescent="0.3">
      <c r="L112" s="10" t="s">
        <v>44</v>
      </c>
      <c r="M112" s="16">
        <v>0</v>
      </c>
      <c r="N112" s="16">
        <v>0</v>
      </c>
      <c r="O112" s="16">
        <v>1</v>
      </c>
      <c r="P112" s="16"/>
      <c r="Q112" s="16"/>
      <c r="R112" s="125">
        <v>44277</v>
      </c>
    </row>
    <row r="113" spans="12:18" x14ac:dyDescent="0.3">
      <c r="L113" s="10" t="s">
        <v>44</v>
      </c>
      <c r="M113" s="16">
        <v>0</v>
      </c>
      <c r="N113" s="16">
        <v>1</v>
      </c>
      <c r="O113" s="16"/>
      <c r="P113" s="16"/>
      <c r="Q113" s="16"/>
      <c r="R113" s="125">
        <v>44277</v>
      </c>
    </row>
    <row r="114" spans="12:18" x14ac:dyDescent="0.3">
      <c r="L114" s="10" t="s">
        <v>44</v>
      </c>
      <c r="M114" s="16">
        <v>0</v>
      </c>
      <c r="N114" s="16">
        <v>1</v>
      </c>
      <c r="O114" s="16"/>
      <c r="P114" s="16"/>
      <c r="Q114" s="16"/>
      <c r="R114" s="125">
        <v>44277</v>
      </c>
    </row>
    <row r="115" spans="12:18" x14ac:dyDescent="0.3">
      <c r="L115" s="10" t="s">
        <v>44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25">
        <v>44277</v>
      </c>
    </row>
    <row r="116" spans="12:18" x14ac:dyDescent="0.3">
      <c r="L116" s="10" t="s">
        <v>44</v>
      </c>
      <c r="M116" s="16">
        <v>0</v>
      </c>
      <c r="N116" s="16">
        <v>1</v>
      </c>
      <c r="O116" s="16"/>
      <c r="P116" s="16"/>
      <c r="Q116" s="16"/>
      <c r="R116" s="125">
        <v>44277</v>
      </c>
    </row>
    <row r="117" spans="12:18" x14ac:dyDescent="0.3">
      <c r="L117" s="10" t="s">
        <v>44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25">
        <v>44277</v>
      </c>
    </row>
    <row r="118" spans="12:18" x14ac:dyDescent="0.3">
      <c r="L118" s="10" t="s">
        <v>44</v>
      </c>
      <c r="M118" s="16">
        <v>0</v>
      </c>
      <c r="N118" s="16">
        <v>1</v>
      </c>
      <c r="O118" s="16"/>
      <c r="P118" s="16"/>
      <c r="Q118" s="16"/>
      <c r="R118" s="125">
        <v>44277</v>
      </c>
    </row>
    <row r="119" spans="12:18" x14ac:dyDescent="0.3">
      <c r="L119" s="10" t="s">
        <v>44</v>
      </c>
      <c r="M119" s="16">
        <v>0</v>
      </c>
      <c r="N119" s="16">
        <v>0</v>
      </c>
      <c r="O119" s="16">
        <v>0</v>
      </c>
      <c r="P119" s="16">
        <v>1</v>
      </c>
      <c r="Q119" s="16"/>
      <c r="R119" s="125">
        <v>44277</v>
      </c>
    </row>
    <row r="120" spans="12:18" x14ac:dyDescent="0.3">
      <c r="L120" s="10" t="s">
        <v>44</v>
      </c>
      <c r="M120" s="16">
        <v>0</v>
      </c>
      <c r="N120" s="16">
        <v>1</v>
      </c>
      <c r="O120" s="16"/>
      <c r="P120" s="16"/>
      <c r="Q120" s="16"/>
      <c r="R120" s="125">
        <v>44277</v>
      </c>
    </row>
    <row r="121" spans="12:18" x14ac:dyDescent="0.3">
      <c r="L121" s="10" t="s">
        <v>44</v>
      </c>
      <c r="M121" s="16">
        <v>0</v>
      </c>
      <c r="N121" s="16">
        <v>1</v>
      </c>
      <c r="O121" s="16"/>
      <c r="P121" s="16"/>
      <c r="Q121" s="16"/>
      <c r="R121" s="125">
        <v>44277</v>
      </c>
    </row>
    <row r="122" spans="12:18" x14ac:dyDescent="0.3">
      <c r="L122" s="128" t="s">
        <v>159</v>
      </c>
      <c r="M122" s="122"/>
      <c r="N122" s="1">
        <f>SUM(N111:N121)</f>
        <v>7</v>
      </c>
      <c r="O122" s="1">
        <f>SUM(O111:O121) + N122</f>
        <v>8</v>
      </c>
      <c r="P122" s="1">
        <f t="shared" ref="P122:Q122" si="14">SUM(P111:P121) + O122</f>
        <v>9</v>
      </c>
      <c r="Q122" s="1">
        <f t="shared" si="14"/>
        <v>9</v>
      </c>
      <c r="R122" s="3"/>
    </row>
    <row r="123" spans="12:18" x14ac:dyDescent="0.3">
      <c r="L123" s="128" t="s">
        <v>160</v>
      </c>
      <c r="M123" s="122"/>
      <c r="N123" s="1"/>
      <c r="O123" s="1"/>
      <c r="P123" s="1"/>
      <c r="Q123" s="1">
        <f>COUNTA(L111:L121)</f>
        <v>11</v>
      </c>
      <c r="R123" s="3"/>
    </row>
    <row r="124" spans="12:18" ht="15" thickBot="1" x14ac:dyDescent="0.35">
      <c r="L124" s="129" t="s">
        <v>161</v>
      </c>
      <c r="M124" s="126"/>
      <c r="N124" s="4"/>
      <c r="O124" s="4"/>
      <c r="P124" s="4"/>
      <c r="Q124" s="127">
        <f>Q122/Q123</f>
        <v>0.81818181818181823</v>
      </c>
      <c r="R124" s="5"/>
    </row>
  </sheetData>
  <conditionalFormatting sqref="I39 I42 I45 I48 I51 I54 I57 I60 I63 I66 N85:R92 N2:R9 N43:R50 D15:I38 C15:C101 D39:G101">
    <cfRule type="containsBlanks" dxfId="94" priority="96">
      <formula>LEN(TRIM(C2))=0</formula>
    </cfRule>
  </conditionalFormatting>
  <conditionalFormatting sqref="H39:H68">
    <cfRule type="containsBlanks" dxfId="93" priority="95">
      <formula>LEN(TRIM(H39))=0</formula>
    </cfRule>
  </conditionalFormatting>
  <conditionalFormatting sqref="I40 I43 I46 I49 I52 I55 I58 I61 I64 I67">
    <cfRule type="containsBlanks" dxfId="92" priority="94">
      <formula>LEN(TRIM(I40))=0</formula>
    </cfRule>
  </conditionalFormatting>
  <conditionalFormatting sqref="I41 I44 I47 I50 I53 I56 I59 I62 I65 I68:I69 I72 I75 I78 I81 I84 I87 I90 I93 I96 I99">
    <cfRule type="containsBlanks" dxfId="91" priority="93">
      <formula>LEN(TRIM(I41))=0</formula>
    </cfRule>
  </conditionalFormatting>
  <conditionalFormatting sqref="B69:B101">
    <cfRule type="containsBlanks" dxfId="90" priority="91">
      <formula>LEN(TRIM(B69))=0</formula>
    </cfRule>
  </conditionalFormatting>
  <conditionalFormatting sqref="I70 I73 I76 I79 I82 I85 I88 I91 I94 I97 I100">
    <cfRule type="containsBlanks" dxfId="89" priority="90">
      <formula>LEN(TRIM(I70))=0</formula>
    </cfRule>
  </conditionalFormatting>
  <conditionalFormatting sqref="I71 I74 I77 I80 I83 I86 I89 I92 I95 I98 I101">
    <cfRule type="containsBlanks" dxfId="88" priority="89">
      <formula>LEN(TRIM(I71))=0</formula>
    </cfRule>
  </conditionalFormatting>
  <conditionalFormatting sqref="H69:H79">
    <cfRule type="containsBlanks" dxfId="87" priority="88">
      <formula>LEN(TRIM(H69))=0</formula>
    </cfRule>
  </conditionalFormatting>
  <conditionalFormatting sqref="H80:H90">
    <cfRule type="containsBlanks" dxfId="86" priority="83">
      <formula>LEN(TRIM(H80))=0</formula>
    </cfRule>
  </conditionalFormatting>
  <conditionalFormatting sqref="H91:H101">
    <cfRule type="containsBlanks" dxfId="85" priority="82">
      <formula>LEN(TRIM(H91))=0</formula>
    </cfRule>
  </conditionalFormatting>
  <conditionalFormatting sqref="I14:I104857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8 R101 R104">
    <cfRule type="containsBlanks" dxfId="84" priority="77">
      <formula>LEN(TRIM(R98))=0</formula>
    </cfRule>
  </conditionalFormatting>
  <conditionalFormatting sqref="N97:Q106">
    <cfRule type="containsBlanks" dxfId="83" priority="76">
      <formula>LEN(TRIM(N97))=0</formula>
    </cfRule>
  </conditionalFormatting>
  <conditionalFormatting sqref="R99 R102 R105">
    <cfRule type="containsBlanks" dxfId="82" priority="75">
      <formula>LEN(TRIM(R99))=0</formula>
    </cfRule>
  </conditionalFormatting>
  <conditionalFormatting sqref="R97 R100 R103 R106">
    <cfRule type="containsBlanks" dxfId="81" priority="74">
      <formula>LEN(TRIM(R97))=0</formula>
    </cfRule>
  </conditionalFormatting>
  <conditionalFormatting sqref="R113 R116 R119">
    <cfRule type="containsBlanks" dxfId="80" priority="71">
      <formula>LEN(TRIM(R113))=0</formula>
    </cfRule>
  </conditionalFormatting>
  <conditionalFormatting sqref="M111:M121">
    <cfRule type="containsBlanks" dxfId="79" priority="70">
      <formula>LEN(TRIM(M111))=0</formula>
    </cfRule>
  </conditionalFormatting>
  <conditionalFormatting sqref="R111 R114 R117 R120">
    <cfRule type="containsBlanks" dxfId="78" priority="69">
      <formula>LEN(TRIM(R111))=0</formula>
    </cfRule>
  </conditionalFormatting>
  <conditionalFormatting sqref="R112 R115 R118 R121">
    <cfRule type="containsBlanks" dxfId="77" priority="68">
      <formula>LEN(TRIM(R112))=0</formula>
    </cfRule>
  </conditionalFormatting>
  <conditionalFormatting sqref="N111:Q121">
    <cfRule type="containsBlanks" dxfId="76" priority="66">
      <formula>LEN(TRIM(N111))=0</formula>
    </cfRule>
  </conditionalFormatting>
  <conditionalFormatting sqref="R14 R17 R20 R23">
    <cfRule type="containsBlanks" dxfId="75" priority="64">
      <formula>LEN(TRIM(R14))=0</formula>
    </cfRule>
  </conditionalFormatting>
  <conditionalFormatting sqref="N14:Q23">
    <cfRule type="containsBlanks" dxfId="74" priority="63">
      <formula>LEN(TRIM(N14))=0</formula>
    </cfRule>
  </conditionalFormatting>
  <conditionalFormatting sqref="R15 R18 R21">
    <cfRule type="containsBlanks" dxfId="73" priority="62">
      <formula>LEN(TRIM(R15))=0</formula>
    </cfRule>
  </conditionalFormatting>
  <conditionalFormatting sqref="R16 R19 R22">
    <cfRule type="containsBlanks" dxfId="72" priority="61">
      <formula>LEN(TRIM(R16))=0</formula>
    </cfRule>
  </conditionalFormatting>
  <conditionalFormatting sqref="R28 R31 R34 R37">
    <cfRule type="containsBlanks" dxfId="71" priority="58">
      <formula>LEN(TRIM(R28))=0</formula>
    </cfRule>
  </conditionalFormatting>
  <conditionalFormatting sqref="M28:M37">
    <cfRule type="containsBlanks" dxfId="70" priority="57">
      <formula>LEN(TRIM(M28))=0</formula>
    </cfRule>
  </conditionalFormatting>
  <conditionalFormatting sqref="R29 R32 R35">
    <cfRule type="containsBlanks" dxfId="69" priority="56">
      <formula>LEN(TRIM(R29))=0</formula>
    </cfRule>
  </conditionalFormatting>
  <conditionalFormatting sqref="R30 R33 R36">
    <cfRule type="containsBlanks" dxfId="68" priority="55">
      <formula>LEN(TRIM(R30))=0</formula>
    </cfRule>
  </conditionalFormatting>
  <conditionalFormatting sqref="N28:Q37">
    <cfRule type="containsBlanks" dxfId="67" priority="53">
      <formula>LEN(TRIM(N28))=0</formula>
    </cfRule>
  </conditionalFormatting>
  <conditionalFormatting sqref="R57 R60 R63">
    <cfRule type="containsBlanks" dxfId="66" priority="49">
      <formula>LEN(TRIM(R57))=0</formula>
    </cfRule>
  </conditionalFormatting>
  <conditionalFormatting sqref="N55:Q64">
    <cfRule type="containsBlanks" dxfId="65" priority="48">
      <formula>LEN(TRIM(N55))=0</formula>
    </cfRule>
  </conditionalFormatting>
  <conditionalFormatting sqref="R55 R58 R61 R64">
    <cfRule type="containsBlanks" dxfId="64" priority="47">
      <formula>LEN(TRIM(R55))=0</formula>
    </cfRule>
  </conditionalFormatting>
  <conditionalFormatting sqref="R56 R59 R62">
    <cfRule type="containsBlanks" dxfId="63" priority="46">
      <formula>LEN(TRIM(R56))=0</formula>
    </cfRule>
  </conditionalFormatting>
  <conditionalFormatting sqref="R70 R73 R76 R79">
    <cfRule type="containsBlanks" dxfId="62" priority="43">
      <formula>LEN(TRIM(R70))=0</formula>
    </cfRule>
  </conditionalFormatting>
  <conditionalFormatting sqref="M69:M79">
    <cfRule type="containsBlanks" dxfId="61" priority="42">
      <formula>LEN(TRIM(M69))=0</formula>
    </cfRule>
  </conditionalFormatting>
  <conditionalFormatting sqref="R71 R74 R77">
    <cfRule type="containsBlanks" dxfId="60" priority="41">
      <formula>LEN(TRIM(R71))=0</formula>
    </cfRule>
  </conditionalFormatting>
  <conditionalFormatting sqref="R69 R72 R75 R78">
    <cfRule type="containsBlanks" dxfId="59" priority="40">
      <formula>LEN(TRIM(R69))=0</formula>
    </cfRule>
  </conditionalFormatting>
  <conditionalFormatting sqref="N69:Q79">
    <cfRule type="containsBlanks" dxfId="58" priority="39">
      <formula>LEN(TRIM(N69))=0</formula>
    </cfRule>
  </conditionalFormatting>
  <conditionalFormatting sqref="R1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:R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:R2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:R3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1:R5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5:R6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0:R8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3:R9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1:R121 R69:R79 R28:R37 R55:R64 R43:R50 R2:R9 R14:R23 R85:R92 R97:R106 R131:R104857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7:R10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2:R1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:W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:W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E9313-BFAB-459C-B571-37B1C24BB41C}">
  <dimension ref="A1:V138"/>
  <sheetViews>
    <sheetView workbookViewId="0">
      <selection activeCell="T9" sqref="T9:V9"/>
    </sheetView>
  </sheetViews>
  <sheetFormatPr defaultRowHeight="14.4" x14ac:dyDescent="0.3"/>
  <cols>
    <col min="1" max="1" width="8.88671875" style="1"/>
    <col min="2" max="2" width="8.88671875" style="122"/>
    <col min="3" max="9" width="8.88671875" style="1"/>
    <col min="12" max="12" width="8.88671875" style="121"/>
    <col min="19" max="19" width="8.88671875" style="65"/>
  </cols>
  <sheetData>
    <row r="1" spans="1:22" ht="15" thickBot="1" x14ac:dyDescent="0.35">
      <c r="A1" s="65" t="s">
        <v>155</v>
      </c>
      <c r="B1" s="65"/>
      <c r="C1" s="65">
        <v>15</v>
      </c>
      <c r="D1" s="65">
        <v>18</v>
      </c>
      <c r="E1" s="65">
        <v>20</v>
      </c>
      <c r="F1" s="65">
        <v>22</v>
      </c>
      <c r="G1" s="65"/>
      <c r="H1" s="65"/>
      <c r="I1" s="65"/>
      <c r="K1" s="42" t="s">
        <v>36</v>
      </c>
      <c r="L1" s="145">
        <v>0</v>
      </c>
      <c r="M1" s="27">
        <v>15</v>
      </c>
      <c r="N1" s="27">
        <v>30</v>
      </c>
      <c r="O1" s="27">
        <v>60</v>
      </c>
      <c r="P1" s="27">
        <v>120</v>
      </c>
      <c r="Q1" s="123" t="s">
        <v>6</v>
      </c>
      <c r="S1"/>
      <c r="T1" t="s">
        <v>179</v>
      </c>
      <c r="U1" t="s">
        <v>180</v>
      </c>
      <c r="V1" t="s">
        <v>181</v>
      </c>
    </row>
    <row r="2" spans="1:22" x14ac:dyDescent="0.3">
      <c r="A2" s="65" t="s">
        <v>154</v>
      </c>
      <c r="B2" s="65"/>
      <c r="C2" s="65"/>
      <c r="D2" s="65"/>
      <c r="E2" s="65"/>
      <c r="F2" s="65">
        <v>23</v>
      </c>
      <c r="G2" s="65"/>
      <c r="H2" s="65"/>
      <c r="I2" s="65"/>
      <c r="K2" s="9" t="s">
        <v>2</v>
      </c>
      <c r="L2" s="130">
        <v>0</v>
      </c>
      <c r="M2" s="14">
        <v>1</v>
      </c>
      <c r="N2" s="14"/>
      <c r="O2" s="14"/>
      <c r="P2" s="14"/>
      <c r="Q2" s="125">
        <v>44277</v>
      </c>
      <c r="S2" t="s">
        <v>174</v>
      </c>
      <c r="T2" s="132">
        <f>P10</f>
        <v>1</v>
      </c>
      <c r="U2" s="146">
        <v>1</v>
      </c>
      <c r="V2" s="147">
        <v>0.6</v>
      </c>
    </row>
    <row r="3" spans="1:22" x14ac:dyDescent="0.3">
      <c r="A3" s="65" t="s">
        <v>158</v>
      </c>
      <c r="B3" s="65"/>
      <c r="C3" s="65"/>
      <c r="D3" s="65"/>
      <c r="E3" s="65"/>
      <c r="F3" s="65">
        <v>0.95652173913043481</v>
      </c>
      <c r="G3" s="65"/>
      <c r="H3" s="65"/>
      <c r="I3" s="65"/>
      <c r="K3" s="10" t="s">
        <v>2</v>
      </c>
      <c r="L3" s="120">
        <v>0</v>
      </c>
      <c r="M3" s="16">
        <v>0</v>
      </c>
      <c r="N3" s="16">
        <v>1</v>
      </c>
      <c r="O3" s="16"/>
      <c r="P3" s="16"/>
      <c r="Q3" s="125">
        <v>44277</v>
      </c>
      <c r="S3" t="s">
        <v>175</v>
      </c>
      <c r="T3" s="132">
        <f>P25</f>
        <v>1</v>
      </c>
      <c r="U3" s="146">
        <v>0.9</v>
      </c>
      <c r="V3" s="146">
        <v>1</v>
      </c>
    </row>
    <row r="4" spans="1:22" ht="15" thickBot="1" x14ac:dyDescent="0.35">
      <c r="A4" s="65"/>
      <c r="B4" s="65"/>
      <c r="C4" s="65"/>
      <c r="D4" s="65"/>
      <c r="E4" s="65"/>
      <c r="F4" s="65"/>
      <c r="G4" s="65"/>
      <c r="H4" s="65"/>
      <c r="I4" s="65"/>
      <c r="K4" s="10" t="s">
        <v>2</v>
      </c>
      <c r="L4" s="120">
        <v>0</v>
      </c>
      <c r="M4" s="16">
        <v>0</v>
      </c>
      <c r="N4" s="16">
        <v>1</v>
      </c>
      <c r="O4" s="16"/>
      <c r="P4" s="16"/>
      <c r="Q4" s="125">
        <v>44277</v>
      </c>
      <c r="S4" t="s">
        <v>176</v>
      </c>
      <c r="T4" s="132">
        <f>P35</f>
        <v>0.83333333333333337</v>
      </c>
      <c r="U4" s="131">
        <v>0.7</v>
      </c>
      <c r="V4" s="131">
        <v>0.88888888888888884</v>
      </c>
    </row>
    <row r="5" spans="1:22" x14ac:dyDescent="0.3">
      <c r="A5" s="65" t="s">
        <v>155</v>
      </c>
      <c r="B5" s="65"/>
      <c r="C5" s="65">
        <v>15</v>
      </c>
      <c r="D5" s="65">
        <v>17</v>
      </c>
      <c r="E5" s="65">
        <v>21</v>
      </c>
      <c r="F5" s="65">
        <v>21</v>
      </c>
      <c r="G5" s="65"/>
      <c r="H5" s="65"/>
      <c r="I5" s="65"/>
      <c r="K5" s="10" t="s">
        <v>2</v>
      </c>
      <c r="L5" s="120">
        <v>0</v>
      </c>
      <c r="M5" s="16">
        <v>1</v>
      </c>
      <c r="N5" s="16"/>
      <c r="O5" s="16"/>
      <c r="P5" s="16"/>
      <c r="Q5" s="125">
        <v>44277</v>
      </c>
      <c r="S5" t="s">
        <v>177</v>
      </c>
      <c r="T5">
        <f>SUM(T2:T4)/3</f>
        <v>0.94444444444444453</v>
      </c>
      <c r="U5">
        <f>SUM(U2:U4)/3</f>
        <v>0.86666666666666659</v>
      </c>
      <c r="V5">
        <f>SUM(V2:V4)/3</f>
        <v>0.82962962962962961</v>
      </c>
    </row>
    <row r="6" spans="1:22" x14ac:dyDescent="0.3">
      <c r="A6" s="65" t="s">
        <v>156</v>
      </c>
      <c r="B6" s="65"/>
      <c r="C6" s="65"/>
      <c r="D6" s="65"/>
      <c r="E6" s="65"/>
      <c r="F6" s="65">
        <v>25</v>
      </c>
      <c r="G6" s="65"/>
      <c r="H6" s="65"/>
      <c r="I6" s="65"/>
      <c r="K6" s="10" t="s">
        <v>2</v>
      </c>
      <c r="L6" s="120">
        <v>0</v>
      </c>
      <c r="M6" s="16">
        <v>1</v>
      </c>
      <c r="N6" s="16"/>
      <c r="O6" s="16"/>
      <c r="P6" s="16"/>
      <c r="Q6" s="125">
        <v>44277</v>
      </c>
      <c r="S6" t="s">
        <v>178</v>
      </c>
      <c r="T6">
        <f>STDEV(T2:T4)</f>
        <v>9.6225044864937603E-2</v>
      </c>
      <c r="U6">
        <f t="shared" ref="U6:V6" si="0">STDEV(U2:U4)</f>
        <v>0.15275252316519569</v>
      </c>
      <c r="V6">
        <f t="shared" si="0"/>
        <v>0.20647940540394591</v>
      </c>
    </row>
    <row r="7" spans="1:22" x14ac:dyDescent="0.3">
      <c r="A7" s="65" t="s">
        <v>158</v>
      </c>
      <c r="B7" s="65"/>
      <c r="C7" s="65"/>
      <c r="D7" s="65"/>
      <c r="E7" s="65"/>
      <c r="F7" s="65">
        <v>0.84</v>
      </c>
      <c r="G7" s="65"/>
      <c r="H7" s="65"/>
      <c r="I7" s="65"/>
      <c r="K7" s="10" t="s">
        <v>2</v>
      </c>
      <c r="L7" s="120">
        <v>0</v>
      </c>
      <c r="M7" s="16">
        <v>0</v>
      </c>
      <c r="N7" s="16">
        <v>0</v>
      </c>
      <c r="O7" s="16">
        <v>0</v>
      </c>
      <c r="P7" s="16">
        <v>1</v>
      </c>
      <c r="Q7" s="125">
        <v>44277</v>
      </c>
      <c r="S7" s="65" t="s">
        <v>192</v>
      </c>
      <c r="T7">
        <f>STDEV(T2:T4)/SQRT(COUNT(T2:T4))</f>
        <v>5.5555555555555546E-2</v>
      </c>
      <c r="U7">
        <f t="shared" ref="U7" si="1">STDEV(U2:U4)/SQRT(COUNT(U2:U4))</f>
        <v>8.8191710368820286E-2</v>
      </c>
      <c r="V7">
        <f>STDEV(V2:V4)/SQRT(COUNT(V2:V4))</f>
        <v>0.11921094029208204</v>
      </c>
    </row>
    <row r="8" spans="1:22" x14ac:dyDescent="0.3">
      <c r="A8" s="65"/>
      <c r="B8" s="65"/>
      <c r="C8" s="65"/>
      <c r="D8" s="65"/>
      <c r="E8" s="65"/>
      <c r="F8" s="65"/>
      <c r="G8" s="65"/>
      <c r="H8" s="65"/>
      <c r="I8" s="65"/>
      <c r="K8" s="69" t="s">
        <v>155</v>
      </c>
      <c r="L8" s="122"/>
      <c r="M8" s="1">
        <f>SUM(M2:M7)</f>
        <v>3</v>
      </c>
      <c r="N8" s="1">
        <f>SUM(N2:N7) + M8</f>
        <v>5</v>
      </c>
      <c r="O8" s="1">
        <f t="shared" ref="O8:P8" si="2">SUM(O2:O7) + N8</f>
        <v>5</v>
      </c>
      <c r="P8" s="1">
        <f t="shared" si="2"/>
        <v>6</v>
      </c>
      <c r="Q8" s="3"/>
      <c r="S8" s="77" t="s">
        <v>193</v>
      </c>
      <c r="T8">
        <f>T5+1.96*T7</f>
        <v>1.0533333333333335</v>
      </c>
      <c r="U8">
        <f t="shared" ref="U8" si="3">U5+1.96*U7</f>
        <v>1.0395224189895544</v>
      </c>
      <c r="V8">
        <f>V5+1.96*V7</f>
        <v>1.0632830726021103</v>
      </c>
    </row>
    <row r="9" spans="1:22" x14ac:dyDescent="0.3">
      <c r="A9" s="65" t="s">
        <v>155</v>
      </c>
      <c r="B9" s="65"/>
      <c r="C9" s="65">
        <v>14</v>
      </c>
      <c r="D9" s="65">
        <v>18</v>
      </c>
      <c r="E9" s="65">
        <v>19</v>
      </c>
      <c r="F9" s="65">
        <v>20</v>
      </c>
      <c r="G9" s="65"/>
      <c r="H9" s="65"/>
      <c r="I9" s="65"/>
      <c r="K9" s="69" t="s">
        <v>154</v>
      </c>
      <c r="L9" s="122"/>
      <c r="M9" s="1"/>
      <c r="N9" s="1"/>
      <c r="O9" s="1"/>
      <c r="P9" s="1">
        <f>COUNTA(K2:K7)</f>
        <v>6</v>
      </c>
      <c r="Q9" s="3"/>
      <c r="S9" s="77" t="s">
        <v>194</v>
      </c>
      <c r="T9">
        <f>T5-1.96*T7</f>
        <v>0.83555555555555561</v>
      </c>
      <c r="U9">
        <f t="shared" ref="U9:V9" si="4">U5-1.96*U7</f>
        <v>0.69381091434377884</v>
      </c>
      <c r="V9">
        <f t="shared" si="4"/>
        <v>0.5959761866571488</v>
      </c>
    </row>
    <row r="10" spans="1:22" x14ac:dyDescent="0.3">
      <c r="A10" s="65" t="s">
        <v>157</v>
      </c>
      <c r="B10" s="65"/>
      <c r="C10" s="65"/>
      <c r="D10" s="65"/>
      <c r="E10" s="65"/>
      <c r="F10" s="65">
        <v>23</v>
      </c>
      <c r="G10" s="65"/>
      <c r="H10" s="65"/>
      <c r="I10" s="65"/>
      <c r="K10" s="69" t="s">
        <v>158</v>
      </c>
      <c r="L10" s="122"/>
      <c r="M10" s="1"/>
      <c r="N10" s="1"/>
      <c r="O10" s="1"/>
      <c r="P10" s="123">
        <f>P8/P9</f>
        <v>1</v>
      </c>
      <c r="Q10" s="3"/>
    </row>
    <row r="11" spans="1:22" x14ac:dyDescent="0.3">
      <c r="A11" s="65" t="s">
        <v>158</v>
      </c>
      <c r="B11" s="65"/>
      <c r="C11" s="65"/>
      <c r="D11" s="65"/>
      <c r="E11" s="65"/>
      <c r="F11" s="65">
        <v>0.86956521739130432</v>
      </c>
      <c r="G11" s="65"/>
      <c r="H11" s="65"/>
      <c r="I11" s="65"/>
      <c r="K11" s="36"/>
      <c r="L11" s="137"/>
      <c r="M11" s="65"/>
      <c r="N11" s="65"/>
      <c r="O11" s="65"/>
      <c r="P11" s="65"/>
      <c r="Q11" s="35"/>
    </row>
    <row r="12" spans="1:22" x14ac:dyDescent="0.3">
      <c r="A12" s="65"/>
      <c r="B12" s="137"/>
      <c r="C12" s="65"/>
      <c r="D12" s="65"/>
      <c r="E12" s="65"/>
      <c r="F12" s="65"/>
      <c r="G12" s="65"/>
      <c r="H12" s="65"/>
      <c r="I12" s="65"/>
      <c r="K12" s="10" t="s">
        <v>2</v>
      </c>
      <c r="L12" s="120">
        <v>0</v>
      </c>
      <c r="M12" s="16">
        <v>1</v>
      </c>
      <c r="N12" s="16"/>
      <c r="O12" s="16"/>
      <c r="P12" s="16"/>
      <c r="Q12" s="125">
        <v>44278</v>
      </c>
    </row>
    <row r="13" spans="1:22" x14ac:dyDescent="0.3">
      <c r="A13" s="135"/>
      <c r="B13" s="138"/>
      <c r="C13" s="135"/>
      <c r="D13" s="135"/>
      <c r="E13" s="135"/>
      <c r="F13" s="135"/>
      <c r="G13" s="135"/>
      <c r="H13" s="135"/>
      <c r="I13" s="135"/>
      <c r="K13" s="10" t="s">
        <v>2</v>
      </c>
      <c r="L13" s="120">
        <v>0</v>
      </c>
      <c r="M13" s="16">
        <v>1</v>
      </c>
      <c r="N13" s="16"/>
      <c r="O13" s="16"/>
      <c r="P13" s="16"/>
      <c r="Q13" s="125">
        <v>44278</v>
      </c>
    </row>
    <row r="14" spans="1:22" x14ac:dyDescent="0.3">
      <c r="A14" s="6" t="s">
        <v>36</v>
      </c>
      <c r="B14" s="136">
        <v>0</v>
      </c>
      <c r="C14" s="45">
        <v>15</v>
      </c>
      <c r="D14" s="45">
        <v>30</v>
      </c>
      <c r="E14" s="45">
        <v>60</v>
      </c>
      <c r="F14" s="45">
        <v>120</v>
      </c>
      <c r="G14" s="6" t="s">
        <v>56</v>
      </c>
      <c r="H14" s="6" t="s">
        <v>6</v>
      </c>
      <c r="I14" s="6" t="s">
        <v>4</v>
      </c>
      <c r="K14" s="10" t="s">
        <v>2</v>
      </c>
      <c r="L14" s="120">
        <v>0</v>
      </c>
      <c r="M14" s="16">
        <v>0</v>
      </c>
      <c r="N14" s="16">
        <v>1</v>
      </c>
      <c r="O14" s="16"/>
      <c r="P14" s="16"/>
      <c r="Q14" s="125">
        <v>44278</v>
      </c>
    </row>
    <row r="15" spans="1:22" x14ac:dyDescent="0.3">
      <c r="A15" s="1" t="s">
        <v>2</v>
      </c>
      <c r="B15" s="120">
        <v>0</v>
      </c>
      <c r="C15" s="16">
        <v>1</v>
      </c>
      <c r="D15" s="16"/>
      <c r="E15" s="16"/>
      <c r="F15" s="16"/>
      <c r="G15" s="115" t="s">
        <v>153</v>
      </c>
      <c r="H15" s="113">
        <v>44277</v>
      </c>
      <c r="I15" s="1">
        <v>1</v>
      </c>
      <c r="K15" s="10" t="s">
        <v>2</v>
      </c>
      <c r="L15" s="120">
        <v>0</v>
      </c>
      <c r="M15" s="16">
        <v>1</v>
      </c>
      <c r="N15" s="16"/>
      <c r="O15" s="16"/>
      <c r="P15" s="16"/>
      <c r="Q15" s="125">
        <v>44278</v>
      </c>
    </row>
    <row r="16" spans="1:22" x14ac:dyDescent="0.3">
      <c r="A16" s="1" t="s">
        <v>2</v>
      </c>
      <c r="B16" s="120">
        <v>0</v>
      </c>
      <c r="C16" s="16">
        <v>0</v>
      </c>
      <c r="D16" s="16">
        <v>1</v>
      </c>
      <c r="E16" s="16"/>
      <c r="F16" s="16"/>
      <c r="G16" s="115" t="s">
        <v>153</v>
      </c>
      <c r="H16" s="113">
        <v>44277</v>
      </c>
      <c r="I16" s="1">
        <v>2</v>
      </c>
      <c r="K16" s="10" t="s">
        <v>2</v>
      </c>
      <c r="L16" s="120">
        <v>0</v>
      </c>
      <c r="M16" s="16">
        <v>1</v>
      </c>
      <c r="N16" s="16"/>
      <c r="O16" s="16"/>
      <c r="P16" s="16"/>
      <c r="Q16" s="125">
        <v>44278</v>
      </c>
    </row>
    <row r="17" spans="1:17" x14ac:dyDescent="0.3">
      <c r="A17" s="1" t="s">
        <v>2</v>
      </c>
      <c r="B17" s="120">
        <v>0</v>
      </c>
      <c r="C17" s="16">
        <v>0</v>
      </c>
      <c r="D17" s="16">
        <v>1</v>
      </c>
      <c r="E17" s="16"/>
      <c r="F17" s="16"/>
      <c r="G17" s="115" t="s">
        <v>153</v>
      </c>
      <c r="H17" s="113">
        <v>44277</v>
      </c>
      <c r="I17" s="1">
        <v>3</v>
      </c>
      <c r="K17" s="10" t="s">
        <v>2</v>
      </c>
      <c r="L17" s="120">
        <v>0</v>
      </c>
      <c r="M17" s="16">
        <v>1</v>
      </c>
      <c r="N17" s="16"/>
      <c r="O17" s="16"/>
      <c r="P17" s="16"/>
      <c r="Q17" s="125">
        <v>44278</v>
      </c>
    </row>
    <row r="18" spans="1:17" x14ac:dyDescent="0.3">
      <c r="A18" s="1" t="s">
        <v>2</v>
      </c>
      <c r="B18" s="120">
        <v>0</v>
      </c>
      <c r="C18" s="16">
        <v>1</v>
      </c>
      <c r="D18" s="16"/>
      <c r="E18" s="16"/>
      <c r="F18" s="16"/>
      <c r="G18" s="115" t="s">
        <v>153</v>
      </c>
      <c r="H18" s="113">
        <v>44277</v>
      </c>
      <c r="I18" s="1">
        <v>4</v>
      </c>
      <c r="K18" s="10" t="s">
        <v>2</v>
      </c>
      <c r="L18" s="120">
        <v>0</v>
      </c>
      <c r="M18" s="16">
        <v>0</v>
      </c>
      <c r="N18" s="16">
        <v>0</v>
      </c>
      <c r="O18" s="16">
        <v>0</v>
      </c>
      <c r="P18" s="16">
        <v>1</v>
      </c>
      <c r="Q18" s="125">
        <v>44278</v>
      </c>
    </row>
    <row r="19" spans="1:17" x14ac:dyDescent="0.3">
      <c r="A19" s="1" t="s">
        <v>2</v>
      </c>
      <c r="B19" s="120">
        <v>0</v>
      </c>
      <c r="C19" s="16">
        <v>1</v>
      </c>
      <c r="D19" s="16"/>
      <c r="E19" s="16"/>
      <c r="F19" s="16"/>
      <c r="G19" s="115" t="s">
        <v>153</v>
      </c>
      <c r="H19" s="113">
        <v>44277</v>
      </c>
      <c r="I19" s="1">
        <v>5</v>
      </c>
      <c r="K19" s="10" t="s">
        <v>2</v>
      </c>
      <c r="L19" s="120">
        <v>0</v>
      </c>
      <c r="M19" s="16">
        <v>1</v>
      </c>
      <c r="N19" s="16"/>
      <c r="O19" s="16"/>
      <c r="P19" s="16"/>
      <c r="Q19" s="125">
        <v>44278</v>
      </c>
    </row>
    <row r="20" spans="1:17" x14ac:dyDescent="0.3">
      <c r="A20" s="1" t="s">
        <v>2</v>
      </c>
      <c r="B20" s="120">
        <v>0</v>
      </c>
      <c r="C20" s="16">
        <v>0</v>
      </c>
      <c r="D20" s="16">
        <v>0</v>
      </c>
      <c r="E20" s="16">
        <v>0</v>
      </c>
      <c r="F20" s="16">
        <v>1</v>
      </c>
      <c r="G20" s="115" t="s">
        <v>153</v>
      </c>
      <c r="H20" s="113">
        <v>44277</v>
      </c>
      <c r="I20" s="1">
        <v>6</v>
      </c>
      <c r="K20" s="10" t="s">
        <v>2</v>
      </c>
      <c r="L20" s="120">
        <v>0</v>
      </c>
      <c r="M20" s="73">
        <v>1</v>
      </c>
      <c r="N20" s="16"/>
      <c r="O20" s="16"/>
      <c r="P20" s="16"/>
      <c r="Q20" s="125">
        <v>44278</v>
      </c>
    </row>
    <row r="21" spans="1:17" x14ac:dyDescent="0.3">
      <c r="A21" s="1" t="s">
        <v>1</v>
      </c>
      <c r="B21" s="120">
        <v>0</v>
      </c>
      <c r="C21" s="16">
        <v>1</v>
      </c>
      <c r="D21" s="16"/>
      <c r="E21" s="16"/>
      <c r="F21" s="16"/>
      <c r="G21" s="115" t="s">
        <v>153</v>
      </c>
      <c r="H21" s="113">
        <v>44277</v>
      </c>
      <c r="I21" s="1">
        <v>1</v>
      </c>
      <c r="K21" s="10" t="s">
        <v>2</v>
      </c>
      <c r="L21" s="120">
        <v>0</v>
      </c>
      <c r="M21" s="73">
        <v>1</v>
      </c>
      <c r="N21" s="16"/>
      <c r="O21" s="16"/>
      <c r="P21" s="16"/>
      <c r="Q21" s="125">
        <v>44278</v>
      </c>
    </row>
    <row r="22" spans="1:17" x14ac:dyDescent="0.3">
      <c r="A22" s="1" t="s">
        <v>1</v>
      </c>
      <c r="B22" s="120">
        <v>0</v>
      </c>
      <c r="C22" s="16">
        <v>1</v>
      </c>
      <c r="D22" s="16"/>
      <c r="E22" s="16"/>
      <c r="F22" s="16"/>
      <c r="G22" s="115" t="s">
        <v>153</v>
      </c>
      <c r="H22" s="113">
        <v>44277</v>
      </c>
      <c r="I22" s="1">
        <v>2</v>
      </c>
      <c r="K22" s="10" t="s">
        <v>2</v>
      </c>
      <c r="L22" s="120">
        <v>0</v>
      </c>
      <c r="M22" s="73">
        <v>0</v>
      </c>
      <c r="N22" s="16">
        <v>0</v>
      </c>
      <c r="O22" s="16">
        <v>1</v>
      </c>
      <c r="P22" s="16"/>
      <c r="Q22" s="125">
        <v>44278</v>
      </c>
    </row>
    <row r="23" spans="1:17" x14ac:dyDescent="0.3">
      <c r="A23" s="1" t="s">
        <v>1</v>
      </c>
      <c r="B23" s="120">
        <v>0</v>
      </c>
      <c r="C23" s="16">
        <v>0</v>
      </c>
      <c r="D23" s="16">
        <v>0</v>
      </c>
      <c r="E23" s="16">
        <v>1</v>
      </c>
      <c r="F23" s="16"/>
      <c r="G23" s="115" t="s">
        <v>153</v>
      </c>
      <c r="H23" s="113">
        <v>44277</v>
      </c>
      <c r="I23" s="1">
        <v>3</v>
      </c>
      <c r="K23" s="69" t="s">
        <v>155</v>
      </c>
      <c r="L23" s="122"/>
      <c r="M23" s="1">
        <f>SUM(M12:M22)</f>
        <v>8</v>
      </c>
      <c r="N23" s="1">
        <f>SUM(N12:N22) + M23</f>
        <v>9</v>
      </c>
      <c r="O23" s="1">
        <f t="shared" ref="O23:P23" si="5">SUM(O12:O22) + N23</f>
        <v>10</v>
      </c>
      <c r="P23" s="1">
        <f t="shared" si="5"/>
        <v>11</v>
      </c>
      <c r="Q23" s="3"/>
    </row>
    <row r="24" spans="1:17" x14ac:dyDescent="0.3">
      <c r="A24" s="1" t="s">
        <v>1</v>
      </c>
      <c r="B24" s="120">
        <v>0</v>
      </c>
      <c r="C24" s="16">
        <v>1</v>
      </c>
      <c r="D24" s="16"/>
      <c r="E24" s="16"/>
      <c r="F24" s="16"/>
      <c r="G24" s="115" t="s">
        <v>153</v>
      </c>
      <c r="H24" s="113">
        <v>44277</v>
      </c>
      <c r="I24" s="1">
        <v>4</v>
      </c>
      <c r="K24" s="69" t="s">
        <v>154</v>
      </c>
      <c r="L24" s="122"/>
      <c r="M24" s="1"/>
      <c r="N24" s="1"/>
      <c r="O24" s="1"/>
      <c r="P24" s="1">
        <f>COUNTA(K12:K22)</f>
        <v>11</v>
      </c>
      <c r="Q24" s="3"/>
    </row>
    <row r="25" spans="1:17" x14ac:dyDescent="0.3">
      <c r="A25" s="1" t="s">
        <v>1</v>
      </c>
      <c r="B25" s="120">
        <v>0</v>
      </c>
      <c r="C25" s="16">
        <v>1</v>
      </c>
      <c r="D25" s="16"/>
      <c r="E25" s="16"/>
      <c r="F25" s="16"/>
      <c r="G25" s="115" t="s">
        <v>153</v>
      </c>
      <c r="H25" s="113">
        <v>44277</v>
      </c>
      <c r="I25" s="1">
        <v>5</v>
      </c>
      <c r="K25" s="69" t="s">
        <v>158</v>
      </c>
      <c r="L25" s="122"/>
      <c r="M25" s="1"/>
      <c r="N25" s="1"/>
      <c r="O25" s="1"/>
      <c r="P25" s="123">
        <f>P23/P24</f>
        <v>1</v>
      </c>
      <c r="Q25" s="3"/>
    </row>
    <row r="26" spans="1:17" x14ac:dyDescent="0.3">
      <c r="A26" s="114" t="s">
        <v>0</v>
      </c>
      <c r="B26" s="120">
        <v>0</v>
      </c>
      <c r="C26" s="16">
        <v>0</v>
      </c>
      <c r="D26" s="16">
        <v>1</v>
      </c>
      <c r="E26" s="16"/>
      <c r="F26" s="16"/>
      <c r="G26" s="115" t="s">
        <v>153</v>
      </c>
      <c r="H26" s="113">
        <v>44277</v>
      </c>
      <c r="I26" s="1">
        <v>1</v>
      </c>
      <c r="K26" s="36"/>
      <c r="L26" s="137"/>
      <c r="M26" s="65"/>
      <c r="N26" s="65"/>
      <c r="O26" s="65"/>
      <c r="P26" s="65"/>
      <c r="Q26" s="35"/>
    </row>
    <row r="27" spans="1:17" x14ac:dyDescent="0.3">
      <c r="A27" s="114" t="s">
        <v>0</v>
      </c>
      <c r="B27" s="120">
        <v>0</v>
      </c>
      <c r="C27" s="16">
        <v>1</v>
      </c>
      <c r="D27" s="16"/>
      <c r="E27" s="16"/>
      <c r="F27" s="16"/>
      <c r="G27" s="115" t="s">
        <v>153</v>
      </c>
      <c r="H27" s="113">
        <v>44277</v>
      </c>
      <c r="I27" s="1">
        <v>2</v>
      </c>
      <c r="K27" s="10" t="s">
        <v>2</v>
      </c>
      <c r="L27" s="120">
        <v>0</v>
      </c>
      <c r="M27" s="16">
        <v>1</v>
      </c>
      <c r="N27" s="16"/>
      <c r="O27" s="16"/>
      <c r="P27" s="16"/>
      <c r="Q27" s="125">
        <v>44279</v>
      </c>
    </row>
    <row r="28" spans="1:17" x14ac:dyDescent="0.3">
      <c r="A28" s="114" t="s">
        <v>0</v>
      </c>
      <c r="B28" s="120">
        <v>0</v>
      </c>
      <c r="C28" s="16">
        <v>0</v>
      </c>
      <c r="D28" s="16">
        <v>0</v>
      </c>
      <c r="E28" s="16">
        <v>0</v>
      </c>
      <c r="F28" s="16">
        <v>0</v>
      </c>
      <c r="G28" s="115" t="s">
        <v>153</v>
      </c>
      <c r="H28" s="113">
        <v>44277</v>
      </c>
      <c r="I28" s="1">
        <v>3</v>
      </c>
      <c r="K28" s="10" t="s">
        <v>2</v>
      </c>
      <c r="L28" s="120">
        <v>0</v>
      </c>
      <c r="M28" s="16">
        <v>0</v>
      </c>
      <c r="N28" s="16">
        <v>0</v>
      </c>
      <c r="O28" s="16">
        <v>1</v>
      </c>
      <c r="P28" s="16"/>
      <c r="Q28" s="125">
        <v>44279</v>
      </c>
    </row>
    <row r="29" spans="1:17" x14ac:dyDescent="0.3">
      <c r="A29" s="114" t="s">
        <v>0</v>
      </c>
      <c r="B29" s="120">
        <v>0</v>
      </c>
      <c r="C29" s="16">
        <v>0</v>
      </c>
      <c r="D29" s="16">
        <v>0</v>
      </c>
      <c r="E29" s="16">
        <v>0</v>
      </c>
      <c r="F29" s="16">
        <v>0</v>
      </c>
      <c r="G29" s="115" t="s">
        <v>153</v>
      </c>
      <c r="H29" s="113">
        <v>44277</v>
      </c>
      <c r="I29" s="1">
        <v>4</v>
      </c>
      <c r="K29" s="10" t="s">
        <v>2</v>
      </c>
      <c r="L29" s="120">
        <v>0</v>
      </c>
      <c r="M29" s="16">
        <v>0</v>
      </c>
      <c r="N29" s="16">
        <v>0</v>
      </c>
      <c r="O29" s="16">
        <v>0</v>
      </c>
      <c r="P29" s="16">
        <v>0</v>
      </c>
      <c r="Q29" s="125">
        <v>44279</v>
      </c>
    </row>
    <row r="30" spans="1:17" x14ac:dyDescent="0.3">
      <c r="A30" s="114" t="s">
        <v>0</v>
      </c>
      <c r="B30" s="120">
        <v>0</v>
      </c>
      <c r="C30" s="16">
        <v>1</v>
      </c>
      <c r="D30" s="16"/>
      <c r="E30" s="16"/>
      <c r="F30" s="16"/>
      <c r="G30" s="115" t="s">
        <v>153</v>
      </c>
      <c r="H30" s="113">
        <v>44277</v>
      </c>
      <c r="I30" s="1">
        <v>5</v>
      </c>
      <c r="K30" s="10" t="s">
        <v>2</v>
      </c>
      <c r="L30" s="120">
        <v>0</v>
      </c>
      <c r="M30" s="16">
        <v>1</v>
      </c>
      <c r="N30" s="16"/>
      <c r="O30" s="16"/>
      <c r="P30" s="16"/>
      <c r="Q30" s="125">
        <v>44279</v>
      </c>
    </row>
    <row r="31" spans="1:17" x14ac:dyDescent="0.3">
      <c r="A31" s="1" t="s">
        <v>2</v>
      </c>
      <c r="B31" s="120">
        <v>0</v>
      </c>
      <c r="C31" s="16">
        <v>1</v>
      </c>
      <c r="D31" s="16"/>
      <c r="E31" s="16"/>
      <c r="F31" s="16"/>
      <c r="G31" s="115" t="s">
        <v>153</v>
      </c>
      <c r="H31" s="113">
        <v>44278</v>
      </c>
      <c r="K31" s="10" t="s">
        <v>2</v>
      </c>
      <c r="L31" s="120">
        <v>0</v>
      </c>
      <c r="M31" s="16">
        <v>1</v>
      </c>
      <c r="N31" s="16"/>
      <c r="O31" s="16"/>
      <c r="P31" s="16"/>
      <c r="Q31" s="125">
        <v>44279</v>
      </c>
    </row>
    <row r="32" spans="1:17" x14ac:dyDescent="0.3">
      <c r="A32" s="1" t="s">
        <v>2</v>
      </c>
      <c r="B32" s="120">
        <v>0</v>
      </c>
      <c r="C32" s="16">
        <v>1</v>
      </c>
      <c r="D32" s="16"/>
      <c r="E32" s="16"/>
      <c r="F32" s="16"/>
      <c r="G32" s="115" t="s">
        <v>153</v>
      </c>
      <c r="H32" s="113">
        <v>44278</v>
      </c>
      <c r="K32" s="10" t="s">
        <v>2</v>
      </c>
      <c r="L32" s="120">
        <v>0</v>
      </c>
      <c r="M32" s="16">
        <v>1</v>
      </c>
      <c r="N32" s="16"/>
      <c r="O32" s="16"/>
      <c r="P32" s="16"/>
      <c r="Q32" s="125">
        <v>44279</v>
      </c>
    </row>
    <row r="33" spans="1:17" x14ac:dyDescent="0.3">
      <c r="A33" s="1" t="s">
        <v>2</v>
      </c>
      <c r="B33" s="120">
        <v>0</v>
      </c>
      <c r="C33" s="16">
        <v>0</v>
      </c>
      <c r="D33" s="16">
        <v>1</v>
      </c>
      <c r="E33" s="16"/>
      <c r="F33" s="16"/>
      <c r="G33" s="115" t="s">
        <v>153</v>
      </c>
      <c r="H33" s="113">
        <v>44278</v>
      </c>
      <c r="K33" s="69" t="s">
        <v>155</v>
      </c>
      <c r="L33" s="122"/>
      <c r="M33" s="1">
        <f>SUM(M27:M32)</f>
        <v>4</v>
      </c>
      <c r="N33" s="1">
        <f>SUM(N27:N32) + M33</f>
        <v>4</v>
      </c>
      <c r="O33" s="1">
        <f t="shared" ref="O33:P33" si="6">SUM(O27:O32) + N33</f>
        <v>5</v>
      </c>
      <c r="P33" s="1">
        <f t="shared" si="6"/>
        <v>5</v>
      </c>
      <c r="Q33" s="3"/>
    </row>
    <row r="34" spans="1:17" x14ac:dyDescent="0.3">
      <c r="A34" s="1" t="s">
        <v>2</v>
      </c>
      <c r="B34" s="120">
        <v>0</v>
      </c>
      <c r="C34" s="16">
        <v>1</v>
      </c>
      <c r="D34" s="16"/>
      <c r="E34" s="16"/>
      <c r="F34" s="16"/>
      <c r="G34" s="115" t="s">
        <v>153</v>
      </c>
      <c r="H34" s="113">
        <v>44278</v>
      </c>
      <c r="K34" s="69" t="s">
        <v>154</v>
      </c>
      <c r="L34" s="122"/>
      <c r="M34" s="1"/>
      <c r="N34" s="1"/>
      <c r="O34" s="1"/>
      <c r="P34" s="1">
        <f>COUNTA(K27:K32)</f>
        <v>6</v>
      </c>
      <c r="Q34" s="3"/>
    </row>
    <row r="35" spans="1:17" ht="15" thickBot="1" x14ac:dyDescent="0.35">
      <c r="A35" s="1" t="s">
        <v>2</v>
      </c>
      <c r="B35" s="120">
        <v>0</v>
      </c>
      <c r="C35" s="16">
        <v>1</v>
      </c>
      <c r="D35" s="16"/>
      <c r="E35" s="16"/>
      <c r="F35" s="16"/>
      <c r="G35" s="115" t="s">
        <v>153</v>
      </c>
      <c r="H35" s="113">
        <v>44278</v>
      </c>
      <c r="K35" s="141" t="s">
        <v>158</v>
      </c>
      <c r="L35" s="126"/>
      <c r="M35" s="4"/>
      <c r="N35" s="4"/>
      <c r="O35" s="4"/>
      <c r="P35" s="127">
        <f>P33/P34</f>
        <v>0.83333333333333337</v>
      </c>
      <c r="Q35" s="5"/>
    </row>
    <row r="36" spans="1:17" x14ac:dyDescent="0.3">
      <c r="A36" s="1" t="s">
        <v>2</v>
      </c>
      <c r="B36" s="120">
        <v>0</v>
      </c>
      <c r="C36" s="16">
        <v>1</v>
      </c>
      <c r="D36" s="16"/>
      <c r="E36" s="16"/>
      <c r="F36" s="16"/>
      <c r="G36" s="115" t="s">
        <v>153</v>
      </c>
      <c r="H36" s="113">
        <v>44278</v>
      </c>
      <c r="K36" s="65"/>
      <c r="L36" s="139"/>
      <c r="M36" s="66"/>
      <c r="N36" s="66"/>
      <c r="O36" s="66"/>
      <c r="P36" s="66"/>
      <c r="Q36" s="140"/>
    </row>
    <row r="37" spans="1:17" x14ac:dyDescent="0.3">
      <c r="A37" s="1" t="s">
        <v>2</v>
      </c>
      <c r="B37" s="120">
        <v>0</v>
      </c>
      <c r="C37" s="16">
        <v>0</v>
      </c>
      <c r="D37" s="16">
        <v>0</v>
      </c>
      <c r="E37" s="16">
        <v>0</v>
      </c>
      <c r="F37" s="16">
        <v>1</v>
      </c>
      <c r="G37" s="115" t="s">
        <v>153</v>
      </c>
      <c r="H37" s="113">
        <v>44278</v>
      </c>
      <c r="K37" s="65"/>
      <c r="L37" s="139"/>
      <c r="M37" s="66"/>
      <c r="N37" s="66"/>
      <c r="O37" s="66"/>
      <c r="P37" s="66"/>
      <c r="Q37" s="140"/>
    </row>
    <row r="38" spans="1:17" x14ac:dyDescent="0.3">
      <c r="A38" s="1" t="s">
        <v>2</v>
      </c>
      <c r="B38" s="120">
        <v>0</v>
      </c>
      <c r="C38" s="16">
        <v>1</v>
      </c>
      <c r="D38" s="16"/>
      <c r="E38" s="16"/>
      <c r="F38" s="16"/>
      <c r="G38" s="115" t="s">
        <v>153</v>
      </c>
      <c r="H38" s="113">
        <v>44278</v>
      </c>
      <c r="K38" s="1" t="s">
        <v>1</v>
      </c>
      <c r="L38" s="120">
        <v>0</v>
      </c>
      <c r="M38" s="16">
        <v>1</v>
      </c>
      <c r="N38" s="16"/>
      <c r="O38" s="16"/>
      <c r="P38" s="16"/>
      <c r="Q38" s="113">
        <v>44277</v>
      </c>
    </row>
    <row r="39" spans="1:17" x14ac:dyDescent="0.3">
      <c r="A39" s="1" t="s">
        <v>2</v>
      </c>
      <c r="B39" s="120">
        <v>0</v>
      </c>
      <c r="C39" s="73">
        <v>1</v>
      </c>
      <c r="D39" s="16"/>
      <c r="E39" s="16"/>
      <c r="F39" s="16"/>
      <c r="G39" s="115" t="s">
        <v>153</v>
      </c>
      <c r="H39" s="113">
        <v>44278</v>
      </c>
      <c r="K39" s="1" t="s">
        <v>1</v>
      </c>
      <c r="L39" s="120">
        <v>0</v>
      </c>
      <c r="M39" s="16">
        <v>1</v>
      </c>
      <c r="N39" s="16"/>
      <c r="O39" s="16"/>
      <c r="P39" s="16"/>
      <c r="Q39" s="113">
        <v>44277</v>
      </c>
    </row>
    <row r="40" spans="1:17" x14ac:dyDescent="0.3">
      <c r="A40" s="1" t="s">
        <v>2</v>
      </c>
      <c r="B40" s="120">
        <v>0</v>
      </c>
      <c r="C40" s="73">
        <v>1</v>
      </c>
      <c r="D40" s="16"/>
      <c r="E40" s="16"/>
      <c r="F40" s="16"/>
      <c r="G40" s="115" t="s">
        <v>153</v>
      </c>
      <c r="H40" s="113">
        <v>44278</v>
      </c>
      <c r="K40" s="1" t="s">
        <v>1</v>
      </c>
      <c r="L40" s="120">
        <v>0</v>
      </c>
      <c r="M40" s="16">
        <v>0</v>
      </c>
      <c r="N40" s="16">
        <v>0</v>
      </c>
      <c r="O40" s="16">
        <v>1</v>
      </c>
      <c r="P40" s="16"/>
      <c r="Q40" s="113">
        <v>44277</v>
      </c>
    </row>
    <row r="41" spans="1:17" x14ac:dyDescent="0.3">
      <c r="A41" s="1" t="s">
        <v>2</v>
      </c>
      <c r="B41" s="120">
        <v>0</v>
      </c>
      <c r="C41" s="73">
        <v>0</v>
      </c>
      <c r="D41" s="16">
        <v>0</v>
      </c>
      <c r="E41" s="16">
        <v>1</v>
      </c>
      <c r="F41" s="16"/>
      <c r="G41" s="115" t="s">
        <v>153</v>
      </c>
      <c r="H41" s="113">
        <v>44278</v>
      </c>
      <c r="K41" s="1" t="s">
        <v>1</v>
      </c>
      <c r="L41" s="120">
        <v>0</v>
      </c>
      <c r="M41" s="16">
        <v>1</v>
      </c>
      <c r="N41" s="16"/>
      <c r="O41" s="16"/>
      <c r="P41" s="16"/>
      <c r="Q41" s="113">
        <v>44277</v>
      </c>
    </row>
    <row r="42" spans="1:17" x14ac:dyDescent="0.3">
      <c r="A42" s="1" t="s">
        <v>1</v>
      </c>
      <c r="B42" s="120">
        <v>0</v>
      </c>
      <c r="C42" s="16">
        <v>1</v>
      </c>
      <c r="D42" s="16"/>
      <c r="E42" s="16"/>
      <c r="F42" s="16"/>
      <c r="G42" s="115" t="s">
        <v>153</v>
      </c>
      <c r="H42" s="113">
        <v>44278</v>
      </c>
      <c r="K42" s="1" t="s">
        <v>1</v>
      </c>
      <c r="L42" s="120">
        <v>0</v>
      </c>
      <c r="M42" s="16">
        <v>1</v>
      </c>
      <c r="N42" s="16"/>
      <c r="O42" s="16"/>
      <c r="P42" s="16"/>
      <c r="Q42" s="113">
        <v>44277</v>
      </c>
    </row>
    <row r="43" spans="1:17" x14ac:dyDescent="0.3">
      <c r="A43" s="1" t="s">
        <v>1</v>
      </c>
      <c r="B43" s="120">
        <v>0</v>
      </c>
      <c r="C43" s="16">
        <v>1</v>
      </c>
      <c r="D43" s="16"/>
      <c r="E43" s="16"/>
      <c r="F43" s="16"/>
      <c r="G43" s="115" t="s">
        <v>153</v>
      </c>
      <c r="H43" s="113">
        <v>44278</v>
      </c>
      <c r="K43" s="114" t="s">
        <v>155</v>
      </c>
      <c r="L43" s="122"/>
      <c r="M43" s="1">
        <f>SUM(M38:M42)</f>
        <v>4</v>
      </c>
      <c r="N43" s="1">
        <f>SUM(N38:N42) + M43</f>
        <v>4</v>
      </c>
      <c r="O43" s="1">
        <f t="shared" ref="O43:P43" si="7">SUM(O38:O42) + N43</f>
        <v>5</v>
      </c>
      <c r="P43" s="1">
        <f t="shared" si="7"/>
        <v>5</v>
      </c>
      <c r="Q43" s="1"/>
    </row>
    <row r="44" spans="1:17" x14ac:dyDescent="0.3">
      <c r="A44" s="1" t="s">
        <v>1</v>
      </c>
      <c r="B44" s="120">
        <v>0</v>
      </c>
      <c r="C44" s="16">
        <v>0</v>
      </c>
      <c r="D44" s="16">
        <v>0</v>
      </c>
      <c r="E44" s="16">
        <v>0</v>
      </c>
      <c r="F44" s="16">
        <v>0</v>
      </c>
      <c r="G44" s="115" t="s">
        <v>153</v>
      </c>
      <c r="H44" s="113">
        <v>44278</v>
      </c>
      <c r="K44" s="114" t="s">
        <v>154</v>
      </c>
      <c r="L44" s="122"/>
      <c r="M44" s="1"/>
      <c r="N44" s="1"/>
      <c r="O44" s="1"/>
      <c r="P44" s="1">
        <f>COUNTA(K38:K42)</f>
        <v>5</v>
      </c>
      <c r="Q44" s="1"/>
    </row>
    <row r="45" spans="1:17" x14ac:dyDescent="0.3">
      <c r="A45" s="1" t="s">
        <v>1</v>
      </c>
      <c r="B45" s="120">
        <v>0</v>
      </c>
      <c r="C45" s="16">
        <v>0</v>
      </c>
      <c r="D45" s="16">
        <v>1</v>
      </c>
      <c r="E45" s="16"/>
      <c r="F45" s="16"/>
      <c r="G45" s="115" t="s">
        <v>153</v>
      </c>
      <c r="H45" s="113">
        <v>44278</v>
      </c>
      <c r="K45" s="114" t="s">
        <v>158</v>
      </c>
      <c r="L45" s="122"/>
      <c r="M45" s="1"/>
      <c r="N45" s="1"/>
      <c r="O45" s="1"/>
      <c r="P45" s="123">
        <f>P43/P44</f>
        <v>1</v>
      </c>
      <c r="Q45" s="1"/>
    </row>
    <row r="46" spans="1:17" x14ac:dyDescent="0.3">
      <c r="A46" s="1" t="s">
        <v>1</v>
      </c>
      <c r="B46" s="120">
        <v>0</v>
      </c>
      <c r="C46" s="16">
        <v>1</v>
      </c>
      <c r="D46" s="16"/>
      <c r="E46" s="16"/>
      <c r="F46" s="16"/>
      <c r="G46" s="115" t="s">
        <v>153</v>
      </c>
      <c r="H46" s="113">
        <v>44278</v>
      </c>
      <c r="K46" s="36"/>
      <c r="L46" s="139"/>
      <c r="M46" s="66"/>
      <c r="N46" s="66"/>
      <c r="O46" s="66"/>
      <c r="P46" s="66"/>
      <c r="Q46" s="142"/>
    </row>
    <row r="47" spans="1:17" x14ac:dyDescent="0.3">
      <c r="A47" s="1" t="s">
        <v>1</v>
      </c>
      <c r="B47" s="120">
        <v>0</v>
      </c>
      <c r="C47" s="16">
        <v>1</v>
      </c>
      <c r="D47" s="16"/>
      <c r="E47" s="16"/>
      <c r="F47" s="16"/>
      <c r="G47" s="115" t="s">
        <v>153</v>
      </c>
      <c r="H47" s="113">
        <v>44278</v>
      </c>
      <c r="K47" s="1" t="s">
        <v>1</v>
      </c>
      <c r="L47" s="120">
        <v>0</v>
      </c>
      <c r="M47" s="16">
        <v>1</v>
      </c>
      <c r="N47" s="16"/>
      <c r="O47" s="16"/>
      <c r="P47" s="16"/>
      <c r="Q47" s="113">
        <v>44278</v>
      </c>
    </row>
    <row r="48" spans="1:17" x14ac:dyDescent="0.3">
      <c r="A48" s="1" t="s">
        <v>1</v>
      </c>
      <c r="B48" s="120">
        <v>0</v>
      </c>
      <c r="C48" s="16">
        <v>1</v>
      </c>
      <c r="D48" s="16"/>
      <c r="E48" s="16"/>
      <c r="F48" s="16"/>
      <c r="G48" s="115" t="s">
        <v>153</v>
      </c>
      <c r="H48" s="113">
        <v>44278</v>
      </c>
      <c r="K48" s="1" t="s">
        <v>1</v>
      </c>
      <c r="L48" s="120">
        <v>0</v>
      </c>
      <c r="M48" s="16">
        <v>1</v>
      </c>
      <c r="N48" s="16"/>
      <c r="O48" s="16"/>
      <c r="P48" s="16"/>
      <c r="Q48" s="113">
        <v>44278</v>
      </c>
    </row>
    <row r="49" spans="1:17" x14ac:dyDescent="0.3">
      <c r="A49" s="1" t="s">
        <v>1</v>
      </c>
      <c r="B49" s="120">
        <v>0</v>
      </c>
      <c r="C49" s="73">
        <v>0</v>
      </c>
      <c r="D49" s="16">
        <v>0</v>
      </c>
      <c r="E49" s="16">
        <v>1</v>
      </c>
      <c r="F49" s="16"/>
      <c r="G49" s="115" t="s">
        <v>153</v>
      </c>
      <c r="H49" s="113">
        <v>44278</v>
      </c>
      <c r="K49" s="1" t="s">
        <v>1</v>
      </c>
      <c r="L49" s="120">
        <v>0</v>
      </c>
      <c r="M49" s="16">
        <v>0</v>
      </c>
      <c r="N49" s="16">
        <v>0</v>
      </c>
      <c r="O49" s="16">
        <v>0</v>
      </c>
      <c r="P49" s="16">
        <v>0</v>
      </c>
      <c r="Q49" s="113">
        <v>44278</v>
      </c>
    </row>
    <row r="50" spans="1:17" x14ac:dyDescent="0.3">
      <c r="A50" s="1" t="s">
        <v>1</v>
      </c>
      <c r="B50" s="120">
        <v>0</v>
      </c>
      <c r="C50" s="73">
        <v>0</v>
      </c>
      <c r="D50" s="16">
        <v>0</v>
      </c>
      <c r="E50" s="16">
        <v>1</v>
      </c>
      <c r="F50" s="16"/>
      <c r="G50" s="115" t="s">
        <v>153</v>
      </c>
      <c r="H50" s="113">
        <v>44278</v>
      </c>
      <c r="K50" s="1" t="s">
        <v>1</v>
      </c>
      <c r="L50" s="120">
        <v>0</v>
      </c>
      <c r="M50" s="16">
        <v>0</v>
      </c>
      <c r="N50" s="16">
        <v>1</v>
      </c>
      <c r="O50" s="16"/>
      <c r="P50" s="16"/>
      <c r="Q50" s="113">
        <v>44278</v>
      </c>
    </row>
    <row r="51" spans="1:17" x14ac:dyDescent="0.3">
      <c r="A51" s="1" t="s">
        <v>1</v>
      </c>
      <c r="B51" s="120">
        <v>0</v>
      </c>
      <c r="C51" s="73">
        <v>1</v>
      </c>
      <c r="D51" s="16"/>
      <c r="E51" s="16"/>
      <c r="F51" s="16"/>
      <c r="G51" s="115" t="s">
        <v>153</v>
      </c>
      <c r="H51" s="113">
        <v>44278</v>
      </c>
      <c r="K51" s="1" t="s">
        <v>1</v>
      </c>
      <c r="L51" s="120">
        <v>0</v>
      </c>
      <c r="M51" s="16">
        <v>1</v>
      </c>
      <c r="N51" s="16"/>
      <c r="O51" s="16"/>
      <c r="P51" s="16"/>
      <c r="Q51" s="113">
        <v>44278</v>
      </c>
    </row>
    <row r="52" spans="1:17" x14ac:dyDescent="0.3">
      <c r="A52" s="114" t="s">
        <v>0</v>
      </c>
      <c r="B52" s="120">
        <v>0</v>
      </c>
      <c r="C52" s="16">
        <v>1</v>
      </c>
      <c r="D52" s="16"/>
      <c r="E52" s="16"/>
      <c r="F52" s="16"/>
      <c r="G52" s="115" t="s">
        <v>153</v>
      </c>
      <c r="H52" s="113">
        <v>44278</v>
      </c>
      <c r="K52" s="1" t="s">
        <v>1</v>
      </c>
      <c r="L52" s="120">
        <v>0</v>
      </c>
      <c r="M52" s="16">
        <v>1</v>
      </c>
      <c r="N52" s="16"/>
      <c r="O52" s="16"/>
      <c r="P52" s="16"/>
      <c r="Q52" s="113">
        <v>44278</v>
      </c>
    </row>
    <row r="53" spans="1:17" x14ac:dyDescent="0.3">
      <c r="A53" s="114" t="s">
        <v>0</v>
      </c>
      <c r="B53" s="120">
        <v>0</v>
      </c>
      <c r="C53" s="16">
        <v>0</v>
      </c>
      <c r="D53" s="16">
        <v>0</v>
      </c>
      <c r="E53" s="16">
        <v>1</v>
      </c>
      <c r="F53" s="16"/>
      <c r="G53" s="115" t="s">
        <v>153</v>
      </c>
      <c r="H53" s="113">
        <v>44278</v>
      </c>
      <c r="K53" s="1" t="s">
        <v>1</v>
      </c>
      <c r="L53" s="120">
        <v>0</v>
      </c>
      <c r="M53" s="16">
        <v>1</v>
      </c>
      <c r="N53" s="16"/>
      <c r="O53" s="16"/>
      <c r="P53" s="16"/>
      <c r="Q53" s="113">
        <v>44278</v>
      </c>
    </row>
    <row r="54" spans="1:17" x14ac:dyDescent="0.3">
      <c r="A54" s="114" t="s">
        <v>0</v>
      </c>
      <c r="B54" s="120">
        <v>0</v>
      </c>
      <c r="C54" s="16">
        <v>1</v>
      </c>
      <c r="D54" s="16"/>
      <c r="E54" s="16"/>
      <c r="F54" s="16"/>
      <c r="G54" s="115" t="s">
        <v>153</v>
      </c>
      <c r="H54" s="113">
        <v>44278</v>
      </c>
      <c r="K54" s="1" t="s">
        <v>1</v>
      </c>
      <c r="L54" s="120">
        <v>0</v>
      </c>
      <c r="M54" s="73">
        <v>0</v>
      </c>
      <c r="N54" s="16">
        <v>0</v>
      </c>
      <c r="O54" s="16">
        <v>1</v>
      </c>
      <c r="P54" s="16"/>
      <c r="Q54" s="113">
        <v>44278</v>
      </c>
    </row>
    <row r="55" spans="1:17" x14ac:dyDescent="0.3">
      <c r="A55" s="114" t="s">
        <v>0</v>
      </c>
      <c r="B55" s="120">
        <v>0</v>
      </c>
      <c r="C55" s="16">
        <v>0</v>
      </c>
      <c r="D55" s="16">
        <v>0</v>
      </c>
      <c r="E55" s="16">
        <v>0</v>
      </c>
      <c r="F55" s="16">
        <v>1</v>
      </c>
      <c r="G55" s="115" t="s">
        <v>153</v>
      </c>
      <c r="H55" s="113">
        <v>44278</v>
      </c>
      <c r="K55" s="1" t="s">
        <v>1</v>
      </c>
      <c r="L55" s="120">
        <v>0</v>
      </c>
      <c r="M55" s="73">
        <v>0</v>
      </c>
      <c r="N55" s="16">
        <v>0</v>
      </c>
      <c r="O55" s="16">
        <v>1</v>
      </c>
      <c r="P55" s="16"/>
      <c r="Q55" s="113">
        <v>44278</v>
      </c>
    </row>
    <row r="56" spans="1:17" x14ac:dyDescent="0.3">
      <c r="A56" s="114" t="s">
        <v>0</v>
      </c>
      <c r="B56" s="120">
        <v>0</v>
      </c>
      <c r="C56" s="16">
        <v>1</v>
      </c>
      <c r="D56" s="16"/>
      <c r="E56" s="16"/>
      <c r="F56" s="16"/>
      <c r="G56" s="115" t="s">
        <v>153</v>
      </c>
      <c r="H56" s="113">
        <v>44278</v>
      </c>
      <c r="K56" s="1" t="s">
        <v>1</v>
      </c>
      <c r="L56" s="120">
        <v>0</v>
      </c>
      <c r="M56" s="73">
        <v>1</v>
      </c>
      <c r="N56" s="16"/>
      <c r="O56" s="16"/>
      <c r="P56" s="16"/>
      <c r="Q56" s="113">
        <v>44278</v>
      </c>
    </row>
    <row r="57" spans="1:17" x14ac:dyDescent="0.3">
      <c r="A57" s="114" t="s">
        <v>0</v>
      </c>
      <c r="B57" s="120">
        <v>0</v>
      </c>
      <c r="C57" s="73">
        <v>1</v>
      </c>
      <c r="D57" s="16"/>
      <c r="E57" s="16"/>
      <c r="F57" s="16"/>
      <c r="G57" s="115" t="s">
        <v>153</v>
      </c>
      <c r="H57" s="113">
        <v>44278</v>
      </c>
      <c r="K57" s="114" t="s">
        <v>155</v>
      </c>
      <c r="L57" s="122"/>
      <c r="M57" s="1">
        <f>SUM(M47:M56)</f>
        <v>6</v>
      </c>
      <c r="N57" s="1">
        <f>SUM(N47:N56) + M57</f>
        <v>7</v>
      </c>
      <c r="O57" s="1">
        <f t="shared" ref="O57:P57" si="8">SUM(O47:O56) + N57</f>
        <v>9</v>
      </c>
      <c r="P57" s="1">
        <f t="shared" si="8"/>
        <v>9</v>
      </c>
      <c r="Q57" s="113"/>
    </row>
    <row r="58" spans="1:17" x14ac:dyDescent="0.3">
      <c r="A58" s="114" t="s">
        <v>0</v>
      </c>
      <c r="B58" s="120">
        <v>0</v>
      </c>
      <c r="C58" s="73">
        <v>1</v>
      </c>
      <c r="D58" s="16"/>
      <c r="E58" s="16"/>
      <c r="F58" s="16"/>
      <c r="G58" s="115" t="s">
        <v>153</v>
      </c>
      <c r="H58" s="113">
        <v>44278</v>
      </c>
      <c r="K58" s="114" t="s">
        <v>154</v>
      </c>
      <c r="L58" s="122"/>
      <c r="M58" s="1"/>
      <c r="N58" s="1"/>
      <c r="O58" s="1"/>
      <c r="P58" s="1">
        <f>COUNTA(K47:K56)</f>
        <v>10</v>
      </c>
      <c r="Q58" s="113"/>
    </row>
    <row r="59" spans="1:17" x14ac:dyDescent="0.3">
      <c r="A59" s="114" t="s">
        <v>0</v>
      </c>
      <c r="B59" s="120">
        <v>0</v>
      </c>
      <c r="C59" s="73">
        <v>1</v>
      </c>
      <c r="D59" s="16"/>
      <c r="E59" s="16"/>
      <c r="F59" s="16"/>
      <c r="G59" s="115" t="s">
        <v>153</v>
      </c>
      <c r="H59" s="113">
        <v>44278</v>
      </c>
      <c r="K59" s="114" t="s">
        <v>158</v>
      </c>
      <c r="L59" s="122"/>
      <c r="M59" s="1"/>
      <c r="N59" s="1"/>
      <c r="O59" s="1"/>
      <c r="P59" s="123">
        <f>P57/P58</f>
        <v>0.9</v>
      </c>
      <c r="Q59" s="113"/>
    </row>
    <row r="60" spans="1:17" x14ac:dyDescent="0.3">
      <c r="A60" s="114" t="s">
        <v>0</v>
      </c>
      <c r="B60" s="120">
        <v>0</v>
      </c>
      <c r="C60" s="73">
        <v>1</v>
      </c>
      <c r="D60" s="16"/>
      <c r="E60" s="16"/>
      <c r="F60" s="16"/>
      <c r="G60" s="115" t="s">
        <v>153</v>
      </c>
      <c r="H60" s="113">
        <v>44278</v>
      </c>
      <c r="K60" s="36"/>
      <c r="L60" s="139"/>
      <c r="M60" s="66"/>
      <c r="N60" s="66"/>
      <c r="O60" s="66"/>
      <c r="P60" s="66"/>
      <c r="Q60" s="142"/>
    </row>
    <row r="61" spans="1:17" x14ac:dyDescent="0.3">
      <c r="A61" s="1" t="s">
        <v>2</v>
      </c>
      <c r="B61" s="120">
        <v>0</v>
      </c>
      <c r="C61" s="16">
        <v>1</v>
      </c>
      <c r="D61" s="16"/>
      <c r="E61" s="16"/>
      <c r="F61" s="16"/>
      <c r="G61" s="115" t="s">
        <v>153</v>
      </c>
      <c r="H61" s="113">
        <v>44279</v>
      </c>
      <c r="K61" s="1" t="s">
        <v>1</v>
      </c>
      <c r="L61" s="120">
        <v>0</v>
      </c>
      <c r="M61" s="16">
        <v>0</v>
      </c>
      <c r="N61" s="16">
        <v>0</v>
      </c>
      <c r="O61" s="16">
        <v>0</v>
      </c>
      <c r="P61" s="16">
        <v>0</v>
      </c>
      <c r="Q61" s="113">
        <v>44279</v>
      </c>
    </row>
    <row r="62" spans="1:17" x14ac:dyDescent="0.3">
      <c r="A62" s="1" t="s">
        <v>2</v>
      </c>
      <c r="B62" s="120">
        <v>0</v>
      </c>
      <c r="C62" s="16">
        <v>0</v>
      </c>
      <c r="D62" s="16">
        <v>0</v>
      </c>
      <c r="E62" s="16">
        <v>1</v>
      </c>
      <c r="F62" s="16"/>
      <c r="G62" s="115" t="s">
        <v>153</v>
      </c>
      <c r="H62" s="113">
        <v>44279</v>
      </c>
      <c r="K62" s="1" t="s">
        <v>1</v>
      </c>
      <c r="L62" s="120">
        <v>0</v>
      </c>
      <c r="M62" s="16">
        <v>1</v>
      </c>
      <c r="N62" s="16"/>
      <c r="O62" s="16"/>
      <c r="P62" s="16"/>
      <c r="Q62" s="113">
        <v>44279</v>
      </c>
    </row>
    <row r="63" spans="1:17" x14ac:dyDescent="0.3">
      <c r="A63" s="1" t="s">
        <v>2</v>
      </c>
      <c r="B63" s="120">
        <v>0</v>
      </c>
      <c r="C63" s="16">
        <v>0</v>
      </c>
      <c r="D63" s="16">
        <v>0</v>
      </c>
      <c r="E63" s="16">
        <v>0</v>
      </c>
      <c r="F63" s="16">
        <v>0</v>
      </c>
      <c r="G63" s="115" t="s">
        <v>153</v>
      </c>
      <c r="H63" s="113">
        <v>44279</v>
      </c>
      <c r="K63" s="1" t="s">
        <v>1</v>
      </c>
      <c r="L63" s="120">
        <v>0</v>
      </c>
      <c r="M63" s="16">
        <v>0</v>
      </c>
      <c r="N63" s="16">
        <v>0</v>
      </c>
      <c r="O63" s="16">
        <v>1</v>
      </c>
      <c r="P63" s="16"/>
      <c r="Q63" s="113">
        <v>44279</v>
      </c>
    </row>
    <row r="64" spans="1:17" x14ac:dyDescent="0.3">
      <c r="A64" s="1" t="s">
        <v>2</v>
      </c>
      <c r="B64" s="120">
        <v>0</v>
      </c>
      <c r="C64" s="16">
        <v>1</v>
      </c>
      <c r="D64" s="16"/>
      <c r="E64" s="16"/>
      <c r="F64" s="16"/>
      <c r="G64" s="115" t="s">
        <v>153</v>
      </c>
      <c r="H64" s="113">
        <v>44279</v>
      </c>
      <c r="K64" s="1" t="s">
        <v>1</v>
      </c>
      <c r="L64" s="120">
        <v>0</v>
      </c>
      <c r="M64" s="16">
        <v>1</v>
      </c>
      <c r="N64" s="16"/>
      <c r="O64" s="16"/>
      <c r="P64" s="16"/>
      <c r="Q64" s="113">
        <v>44279</v>
      </c>
    </row>
    <row r="65" spans="1:17" x14ac:dyDescent="0.3">
      <c r="A65" s="1" t="s">
        <v>2</v>
      </c>
      <c r="B65" s="120">
        <v>0</v>
      </c>
      <c r="C65" s="16">
        <v>1</v>
      </c>
      <c r="D65" s="16"/>
      <c r="E65" s="16"/>
      <c r="F65" s="16"/>
      <c r="G65" s="115" t="s">
        <v>153</v>
      </c>
      <c r="H65" s="113">
        <v>44279</v>
      </c>
      <c r="K65" s="1" t="s">
        <v>1</v>
      </c>
      <c r="L65" s="120">
        <v>0</v>
      </c>
      <c r="M65" s="16">
        <v>1</v>
      </c>
      <c r="N65" s="16"/>
      <c r="O65" s="16"/>
      <c r="P65" s="16"/>
      <c r="Q65" s="113">
        <v>44279</v>
      </c>
    </row>
    <row r="66" spans="1:17" x14ac:dyDescent="0.3">
      <c r="A66" s="1" t="s">
        <v>2</v>
      </c>
      <c r="B66" s="120">
        <v>0</v>
      </c>
      <c r="C66" s="16">
        <v>1</v>
      </c>
      <c r="D66" s="16"/>
      <c r="E66" s="16"/>
      <c r="F66" s="16"/>
      <c r="G66" s="115" t="s">
        <v>153</v>
      </c>
      <c r="H66" s="113">
        <v>44279</v>
      </c>
      <c r="K66" s="1" t="s">
        <v>1</v>
      </c>
      <c r="L66" s="120">
        <v>0</v>
      </c>
      <c r="M66" s="73">
        <v>0</v>
      </c>
      <c r="N66" s="16">
        <v>0</v>
      </c>
      <c r="O66" s="16">
        <v>0</v>
      </c>
      <c r="P66" s="16">
        <v>0</v>
      </c>
      <c r="Q66" s="113">
        <v>44279</v>
      </c>
    </row>
    <row r="67" spans="1:17" x14ac:dyDescent="0.3">
      <c r="A67" s="1" t="s">
        <v>1</v>
      </c>
      <c r="B67" s="120">
        <v>0</v>
      </c>
      <c r="C67" s="16">
        <v>0</v>
      </c>
      <c r="D67" s="16">
        <v>0</v>
      </c>
      <c r="E67" s="16">
        <v>0</v>
      </c>
      <c r="F67" s="16">
        <v>0</v>
      </c>
      <c r="G67" s="115" t="s">
        <v>153</v>
      </c>
      <c r="H67" s="113">
        <v>44279</v>
      </c>
      <c r="K67" s="1" t="s">
        <v>1</v>
      </c>
      <c r="L67" s="120">
        <v>0</v>
      </c>
      <c r="M67" s="16">
        <v>0</v>
      </c>
      <c r="N67" s="16">
        <v>1</v>
      </c>
      <c r="O67" s="16"/>
      <c r="P67" s="16"/>
      <c r="Q67" s="113">
        <v>44279</v>
      </c>
    </row>
    <row r="68" spans="1:17" x14ac:dyDescent="0.3">
      <c r="A68" s="1" t="s">
        <v>1</v>
      </c>
      <c r="B68" s="120">
        <v>0</v>
      </c>
      <c r="C68" s="16">
        <v>1</v>
      </c>
      <c r="D68" s="16"/>
      <c r="E68" s="16"/>
      <c r="F68" s="16"/>
      <c r="G68" s="115" t="s">
        <v>153</v>
      </c>
      <c r="H68" s="113">
        <v>44279</v>
      </c>
      <c r="K68" s="1" t="s">
        <v>1</v>
      </c>
      <c r="L68" s="120">
        <v>0</v>
      </c>
      <c r="M68" s="16">
        <v>1</v>
      </c>
      <c r="N68" s="16"/>
      <c r="O68" s="16"/>
      <c r="P68" s="16"/>
      <c r="Q68" s="113">
        <v>44279</v>
      </c>
    </row>
    <row r="69" spans="1:17" x14ac:dyDescent="0.3">
      <c r="A69" s="1" t="s">
        <v>1</v>
      </c>
      <c r="B69" s="120">
        <v>0</v>
      </c>
      <c r="C69" s="16">
        <v>0</v>
      </c>
      <c r="D69" s="16">
        <v>0</v>
      </c>
      <c r="E69" s="16">
        <v>1</v>
      </c>
      <c r="F69" s="16"/>
      <c r="G69" s="115" t="s">
        <v>153</v>
      </c>
      <c r="H69" s="113">
        <v>44279</v>
      </c>
      <c r="K69" s="1" t="s">
        <v>1</v>
      </c>
      <c r="L69" s="120">
        <v>0</v>
      </c>
      <c r="M69" s="73">
        <v>0</v>
      </c>
      <c r="N69" s="16">
        <v>0</v>
      </c>
      <c r="O69" s="16">
        <v>0</v>
      </c>
      <c r="P69" s="16">
        <v>0</v>
      </c>
      <c r="Q69" s="113">
        <v>44279</v>
      </c>
    </row>
    <row r="70" spans="1:17" x14ac:dyDescent="0.3">
      <c r="A70" s="1" t="s">
        <v>1</v>
      </c>
      <c r="B70" s="120">
        <v>0</v>
      </c>
      <c r="C70" s="16">
        <v>1</v>
      </c>
      <c r="D70" s="16"/>
      <c r="E70" s="16"/>
      <c r="F70" s="16"/>
      <c r="G70" s="115" t="s">
        <v>153</v>
      </c>
      <c r="H70" s="113">
        <v>44279</v>
      </c>
      <c r="K70" s="1" t="s">
        <v>1</v>
      </c>
      <c r="L70" s="120">
        <v>0</v>
      </c>
      <c r="M70" s="73">
        <v>1</v>
      </c>
      <c r="N70" s="16"/>
      <c r="O70" s="16"/>
      <c r="P70" s="16"/>
      <c r="Q70" s="113">
        <v>44279</v>
      </c>
    </row>
    <row r="71" spans="1:17" x14ac:dyDescent="0.3">
      <c r="A71" s="1" t="s">
        <v>1</v>
      </c>
      <c r="B71" s="120">
        <v>0</v>
      </c>
      <c r="C71" s="16">
        <v>1</v>
      </c>
      <c r="D71" s="16"/>
      <c r="E71" s="16"/>
      <c r="F71" s="16"/>
      <c r="G71" s="115" t="s">
        <v>153</v>
      </c>
      <c r="H71" s="113">
        <v>44279</v>
      </c>
      <c r="K71" s="114" t="s">
        <v>155</v>
      </c>
      <c r="L71" s="122"/>
      <c r="M71" s="1">
        <f>SUM(M61:M70)</f>
        <v>5</v>
      </c>
      <c r="N71" s="1">
        <f>SUM(N61:N70) + M71</f>
        <v>6</v>
      </c>
      <c r="O71" s="1">
        <f t="shared" ref="O71" si="9">SUM(O61:O70) + N71</f>
        <v>7</v>
      </c>
      <c r="P71" s="1">
        <f t="shared" ref="P71" si="10">SUM(P61:P70) + O71</f>
        <v>7</v>
      </c>
      <c r="Q71" s="113"/>
    </row>
    <row r="72" spans="1:17" x14ac:dyDescent="0.3">
      <c r="A72" s="1" t="s">
        <v>1</v>
      </c>
      <c r="B72" s="120">
        <v>0</v>
      </c>
      <c r="C72" s="73">
        <v>0</v>
      </c>
      <c r="D72" s="16">
        <v>0</v>
      </c>
      <c r="E72" s="16">
        <v>0</v>
      </c>
      <c r="F72" s="16">
        <v>0</v>
      </c>
      <c r="G72" s="115" t="s">
        <v>153</v>
      </c>
      <c r="H72" s="113">
        <v>44279</v>
      </c>
      <c r="K72" s="114" t="s">
        <v>154</v>
      </c>
      <c r="L72" s="122"/>
      <c r="M72" s="1"/>
      <c r="N72" s="1"/>
      <c r="O72" s="1"/>
      <c r="P72" s="1">
        <f>COUNTA(K61:K70)</f>
        <v>10</v>
      </c>
      <c r="Q72" s="113"/>
    </row>
    <row r="73" spans="1:17" x14ac:dyDescent="0.3">
      <c r="A73" s="1" t="s">
        <v>1</v>
      </c>
      <c r="B73" s="120">
        <v>0</v>
      </c>
      <c r="C73" s="16">
        <v>0</v>
      </c>
      <c r="D73" s="16">
        <v>1</v>
      </c>
      <c r="E73" s="16"/>
      <c r="F73" s="16"/>
      <c r="G73" s="115" t="s">
        <v>153</v>
      </c>
      <c r="H73" s="113">
        <v>44279</v>
      </c>
      <c r="K73" s="114" t="s">
        <v>158</v>
      </c>
      <c r="L73" s="122"/>
      <c r="M73" s="1"/>
      <c r="N73" s="1"/>
      <c r="O73" s="1"/>
      <c r="P73" s="123">
        <f>P71/P72</f>
        <v>0.7</v>
      </c>
      <c r="Q73" s="113"/>
    </row>
    <row r="74" spans="1:17" ht="15" thickBot="1" x14ac:dyDescent="0.35">
      <c r="A74" s="1" t="s">
        <v>1</v>
      </c>
      <c r="B74" s="120">
        <v>0</v>
      </c>
      <c r="C74" s="16">
        <v>1</v>
      </c>
      <c r="D74" s="16"/>
      <c r="E74" s="16"/>
      <c r="F74" s="16"/>
      <c r="G74" s="115" t="s">
        <v>153</v>
      </c>
      <c r="H74" s="113">
        <v>44279</v>
      </c>
    </row>
    <row r="75" spans="1:17" x14ac:dyDescent="0.3">
      <c r="A75" s="1" t="s">
        <v>1</v>
      </c>
      <c r="B75" s="120">
        <v>0</v>
      </c>
      <c r="C75" s="73">
        <v>0</v>
      </c>
      <c r="D75" s="16">
        <v>0</v>
      </c>
      <c r="E75" s="16">
        <v>0</v>
      </c>
      <c r="F75" s="16">
        <v>0</v>
      </c>
      <c r="G75" s="115" t="s">
        <v>153</v>
      </c>
      <c r="H75" s="113">
        <v>44279</v>
      </c>
      <c r="K75" s="144" t="s">
        <v>0</v>
      </c>
      <c r="L75" s="130">
        <v>0</v>
      </c>
      <c r="M75" s="14">
        <v>0</v>
      </c>
      <c r="N75" s="14">
        <v>1</v>
      </c>
      <c r="O75" s="14"/>
      <c r="P75" s="14"/>
      <c r="Q75" s="7">
        <v>44277</v>
      </c>
    </row>
    <row r="76" spans="1:17" x14ac:dyDescent="0.3">
      <c r="A76" s="1" t="s">
        <v>1</v>
      </c>
      <c r="B76" s="120">
        <v>0</v>
      </c>
      <c r="C76" s="73">
        <v>1</v>
      </c>
      <c r="D76" s="16"/>
      <c r="E76" s="16"/>
      <c r="F76" s="16"/>
      <c r="G76" s="115" t="s">
        <v>153</v>
      </c>
      <c r="H76" s="113">
        <v>44279</v>
      </c>
      <c r="K76" s="69" t="s">
        <v>0</v>
      </c>
      <c r="L76" s="120">
        <v>0</v>
      </c>
      <c r="M76" s="16">
        <v>1</v>
      </c>
      <c r="N76" s="16"/>
      <c r="O76" s="16"/>
      <c r="P76" s="16"/>
      <c r="Q76" s="125">
        <v>44277</v>
      </c>
    </row>
    <row r="77" spans="1:17" x14ac:dyDescent="0.3">
      <c r="A77" s="114" t="s">
        <v>0</v>
      </c>
      <c r="B77" s="120">
        <v>0</v>
      </c>
      <c r="C77" s="16">
        <v>0</v>
      </c>
      <c r="D77" s="16">
        <v>1</v>
      </c>
      <c r="E77" s="16"/>
      <c r="F77" s="16"/>
      <c r="G77" s="115" t="s">
        <v>153</v>
      </c>
      <c r="H77" s="113">
        <v>44279</v>
      </c>
      <c r="K77" s="69" t="s">
        <v>0</v>
      </c>
      <c r="L77" s="120">
        <v>0</v>
      </c>
      <c r="M77" s="16">
        <v>0</v>
      </c>
      <c r="N77" s="16">
        <v>0</v>
      </c>
      <c r="O77" s="16">
        <v>0</v>
      </c>
      <c r="P77" s="16">
        <v>0</v>
      </c>
      <c r="Q77" s="125">
        <v>44277</v>
      </c>
    </row>
    <row r="78" spans="1:17" x14ac:dyDescent="0.3">
      <c r="A78" s="114" t="s">
        <v>0</v>
      </c>
      <c r="B78" s="120">
        <v>0</v>
      </c>
      <c r="C78" s="16">
        <v>0</v>
      </c>
      <c r="D78" s="16">
        <v>1</v>
      </c>
      <c r="E78" s="16"/>
      <c r="F78" s="16"/>
      <c r="G78" s="115" t="s">
        <v>153</v>
      </c>
      <c r="H78" s="113">
        <v>44279</v>
      </c>
      <c r="K78" s="69" t="s">
        <v>0</v>
      </c>
      <c r="L78" s="120">
        <v>0</v>
      </c>
      <c r="M78" s="16">
        <v>0</v>
      </c>
      <c r="N78" s="16">
        <v>0</v>
      </c>
      <c r="O78" s="16">
        <v>0</v>
      </c>
      <c r="P78" s="16">
        <v>0</v>
      </c>
      <c r="Q78" s="125">
        <v>44277</v>
      </c>
    </row>
    <row r="79" spans="1:17" x14ac:dyDescent="0.3">
      <c r="A79" s="114" t="s">
        <v>0</v>
      </c>
      <c r="B79" s="120">
        <v>0</v>
      </c>
      <c r="C79" s="16">
        <v>1</v>
      </c>
      <c r="D79" s="16"/>
      <c r="E79" s="16"/>
      <c r="F79" s="16"/>
      <c r="G79" s="115" t="s">
        <v>153</v>
      </c>
      <c r="H79" s="113">
        <v>44279</v>
      </c>
      <c r="K79" s="69" t="s">
        <v>0</v>
      </c>
      <c r="L79" s="120">
        <v>0</v>
      </c>
      <c r="M79" s="16">
        <v>1</v>
      </c>
      <c r="N79" s="16"/>
      <c r="O79" s="16"/>
      <c r="P79" s="16"/>
      <c r="Q79" s="125">
        <v>44277</v>
      </c>
    </row>
    <row r="80" spans="1:17" x14ac:dyDescent="0.3">
      <c r="A80" s="114" t="s">
        <v>0</v>
      </c>
      <c r="B80" s="120">
        <v>0</v>
      </c>
      <c r="C80" s="16">
        <v>1</v>
      </c>
      <c r="D80" s="16"/>
      <c r="E80" s="16"/>
      <c r="F80" s="16"/>
      <c r="G80" s="115" t="s">
        <v>153</v>
      </c>
      <c r="H80" s="113">
        <v>44279</v>
      </c>
      <c r="K80" s="69" t="s">
        <v>155</v>
      </c>
      <c r="L80" s="122"/>
      <c r="M80" s="1">
        <f>SUM(M75:M79)</f>
        <v>2</v>
      </c>
      <c r="N80" s="1">
        <f>SUM(N75:N79) + M80</f>
        <v>3</v>
      </c>
      <c r="O80" s="1">
        <f t="shared" ref="O80:P80" si="11">SUM(O75:O79) + N80</f>
        <v>3</v>
      </c>
      <c r="P80" s="1">
        <f t="shared" si="11"/>
        <v>3</v>
      </c>
      <c r="Q80" s="125"/>
    </row>
    <row r="81" spans="1:20" x14ac:dyDescent="0.3">
      <c r="A81" s="114" t="s">
        <v>0</v>
      </c>
      <c r="B81" s="120">
        <v>0</v>
      </c>
      <c r="C81" s="16">
        <v>1</v>
      </c>
      <c r="D81" s="16"/>
      <c r="E81" s="16"/>
      <c r="F81" s="16"/>
      <c r="G81" s="115" t="s">
        <v>153</v>
      </c>
      <c r="H81" s="113">
        <v>44279</v>
      </c>
      <c r="K81" s="69" t="s">
        <v>154</v>
      </c>
      <c r="L81" s="122"/>
      <c r="M81" s="1"/>
      <c r="N81" s="1"/>
      <c r="O81" s="1"/>
      <c r="P81" s="1">
        <f>COUNTA(K75:K79)</f>
        <v>5</v>
      </c>
      <c r="Q81" s="125"/>
    </row>
    <row r="82" spans="1:20" x14ac:dyDescent="0.3">
      <c r="A82" s="114" t="s">
        <v>0</v>
      </c>
      <c r="B82" s="120">
        <v>0</v>
      </c>
      <c r="C82" s="16">
        <v>1</v>
      </c>
      <c r="D82" s="16"/>
      <c r="E82" s="16"/>
      <c r="F82" s="16"/>
      <c r="G82" s="115" t="s">
        <v>153</v>
      </c>
      <c r="H82" s="113">
        <v>44279</v>
      </c>
      <c r="K82" s="69" t="s">
        <v>158</v>
      </c>
      <c r="L82" s="122"/>
      <c r="M82" s="1"/>
      <c r="N82" s="1"/>
      <c r="O82" s="1"/>
      <c r="P82" s="123">
        <f>P80/P81</f>
        <v>0.6</v>
      </c>
      <c r="Q82" s="125"/>
    </row>
    <row r="83" spans="1:20" x14ac:dyDescent="0.3">
      <c r="A83" s="114" t="s">
        <v>0</v>
      </c>
      <c r="B83" s="120">
        <v>0</v>
      </c>
      <c r="C83" s="16">
        <v>0</v>
      </c>
      <c r="D83" s="16">
        <v>0</v>
      </c>
      <c r="E83" s="16">
        <v>0</v>
      </c>
      <c r="F83" s="16">
        <v>0</v>
      </c>
      <c r="G83" s="115" t="s">
        <v>153</v>
      </c>
      <c r="H83" s="113">
        <v>44279</v>
      </c>
      <c r="K83" s="36"/>
      <c r="L83" s="137"/>
      <c r="M83" s="65"/>
      <c r="N83" s="65"/>
      <c r="O83" s="65"/>
      <c r="P83" s="65"/>
      <c r="Q83" s="35"/>
    </row>
    <row r="84" spans="1:20" x14ac:dyDescent="0.3">
      <c r="A84" s="114" t="s">
        <v>0</v>
      </c>
      <c r="B84" s="120">
        <v>0</v>
      </c>
      <c r="C84" s="16">
        <v>0</v>
      </c>
      <c r="D84" s="16">
        <v>1</v>
      </c>
      <c r="E84" s="16"/>
      <c r="F84" s="16"/>
      <c r="G84" s="115" t="s">
        <v>153</v>
      </c>
      <c r="H84" s="113">
        <v>44279</v>
      </c>
      <c r="K84" s="114" t="s">
        <v>0</v>
      </c>
      <c r="L84" s="120">
        <v>0</v>
      </c>
      <c r="M84" s="16">
        <v>1</v>
      </c>
      <c r="N84" s="16"/>
      <c r="O84" s="16"/>
      <c r="P84" s="16"/>
      <c r="Q84" s="113">
        <v>44278</v>
      </c>
    </row>
    <row r="85" spans="1:20" x14ac:dyDescent="0.3">
      <c r="A85" s="114" t="s">
        <v>0</v>
      </c>
      <c r="B85" s="120">
        <v>0</v>
      </c>
      <c r="C85" s="73">
        <v>1</v>
      </c>
      <c r="D85" s="16"/>
      <c r="E85" s="16"/>
      <c r="F85" s="16"/>
      <c r="G85" s="115" t="s">
        <v>153</v>
      </c>
      <c r="H85" s="113">
        <v>44279</v>
      </c>
      <c r="K85" s="114" t="s">
        <v>0</v>
      </c>
      <c r="L85" s="120">
        <v>0</v>
      </c>
      <c r="M85" s="16">
        <v>0</v>
      </c>
      <c r="N85" s="16">
        <v>0</v>
      </c>
      <c r="O85" s="16">
        <v>1</v>
      </c>
      <c r="P85" s="16"/>
      <c r="Q85" s="113">
        <v>44278</v>
      </c>
    </row>
    <row r="86" spans="1:20" x14ac:dyDescent="0.3">
      <c r="A86" s="1" t="s">
        <v>2</v>
      </c>
      <c r="B86" s="120">
        <v>0</v>
      </c>
      <c r="C86" s="16">
        <v>1</v>
      </c>
      <c r="D86" s="16"/>
      <c r="E86" s="16"/>
      <c r="F86" s="16"/>
      <c r="G86" s="115" t="s">
        <v>153</v>
      </c>
      <c r="H86" s="113">
        <v>44280</v>
      </c>
      <c r="K86" s="114" t="s">
        <v>0</v>
      </c>
      <c r="L86" s="120">
        <v>0</v>
      </c>
      <c r="M86" s="16">
        <v>1</v>
      </c>
      <c r="N86" s="16"/>
      <c r="O86" s="16"/>
      <c r="P86" s="16"/>
      <c r="Q86" s="113">
        <v>44278</v>
      </c>
    </row>
    <row r="87" spans="1:20" x14ac:dyDescent="0.3">
      <c r="A87" s="1" t="s">
        <v>2</v>
      </c>
      <c r="B87" s="120">
        <v>0</v>
      </c>
      <c r="C87" s="16">
        <v>1</v>
      </c>
      <c r="D87" s="16"/>
      <c r="E87" s="16"/>
      <c r="F87" s="16"/>
      <c r="G87" s="115" t="s">
        <v>153</v>
      </c>
      <c r="H87" s="113">
        <v>44280</v>
      </c>
      <c r="K87" s="114" t="s">
        <v>0</v>
      </c>
      <c r="L87" s="120">
        <v>0</v>
      </c>
      <c r="M87" s="16">
        <v>0</v>
      </c>
      <c r="N87" s="16">
        <v>0</v>
      </c>
      <c r="O87" s="16">
        <v>0</v>
      </c>
      <c r="P87" s="16">
        <v>1</v>
      </c>
      <c r="Q87" s="113">
        <v>44278</v>
      </c>
    </row>
    <row r="88" spans="1:20" x14ac:dyDescent="0.3">
      <c r="A88" s="1" t="s">
        <v>2</v>
      </c>
      <c r="B88" s="120">
        <v>0</v>
      </c>
      <c r="C88" s="16">
        <v>1</v>
      </c>
      <c r="D88" s="16"/>
      <c r="E88" s="16"/>
      <c r="F88" s="16"/>
      <c r="G88" s="115" t="s">
        <v>153</v>
      </c>
      <c r="H88" s="113">
        <v>44280</v>
      </c>
      <c r="K88" s="114" t="s">
        <v>0</v>
      </c>
      <c r="L88" s="120">
        <v>0</v>
      </c>
      <c r="M88" s="16">
        <v>1</v>
      </c>
      <c r="N88" s="16"/>
      <c r="O88" s="16"/>
      <c r="P88" s="16"/>
      <c r="Q88" s="113">
        <v>44278</v>
      </c>
    </row>
    <row r="89" spans="1:20" x14ac:dyDescent="0.3">
      <c r="A89" s="1" t="s">
        <v>2</v>
      </c>
      <c r="B89" s="120">
        <v>0</v>
      </c>
      <c r="C89" s="16">
        <v>1</v>
      </c>
      <c r="D89" s="16"/>
      <c r="E89" s="16"/>
      <c r="F89" s="16"/>
      <c r="G89" s="115" t="s">
        <v>153</v>
      </c>
      <c r="H89" s="113">
        <v>44280</v>
      </c>
      <c r="K89" s="114" t="s">
        <v>0</v>
      </c>
      <c r="L89" s="120">
        <v>0</v>
      </c>
      <c r="M89" s="73">
        <v>1</v>
      </c>
      <c r="N89" s="16"/>
      <c r="O89" s="16"/>
      <c r="P89" s="16"/>
      <c r="Q89" s="113">
        <v>44278</v>
      </c>
    </row>
    <row r="90" spans="1:20" x14ac:dyDescent="0.3">
      <c r="A90" s="1" t="s">
        <v>2</v>
      </c>
      <c r="B90" s="120">
        <v>0</v>
      </c>
      <c r="C90" s="16"/>
      <c r="D90" s="16"/>
      <c r="E90" s="16"/>
      <c r="F90" s="16"/>
      <c r="G90" s="115" t="s">
        <v>153</v>
      </c>
      <c r="H90" s="113">
        <v>44280</v>
      </c>
      <c r="K90" s="114" t="s">
        <v>0</v>
      </c>
      <c r="L90" s="120">
        <v>0</v>
      </c>
      <c r="M90" s="73">
        <v>1</v>
      </c>
      <c r="N90" s="16"/>
      <c r="O90" s="16"/>
      <c r="P90" s="16"/>
      <c r="Q90" s="113">
        <v>44278</v>
      </c>
    </row>
    <row r="91" spans="1:20" x14ac:dyDescent="0.3">
      <c r="A91" s="1" t="s">
        <v>2</v>
      </c>
      <c r="B91" s="120">
        <v>0</v>
      </c>
      <c r="C91" s="16"/>
      <c r="D91" s="16"/>
      <c r="E91" s="16"/>
      <c r="F91" s="16"/>
      <c r="G91" s="115" t="s">
        <v>153</v>
      </c>
      <c r="H91" s="113">
        <v>44280</v>
      </c>
      <c r="K91" s="114" t="s">
        <v>0</v>
      </c>
      <c r="L91" s="120">
        <v>0</v>
      </c>
      <c r="M91" s="73">
        <v>1</v>
      </c>
      <c r="N91" s="16"/>
      <c r="O91" s="16"/>
      <c r="P91" s="16"/>
      <c r="Q91" s="113">
        <v>44278</v>
      </c>
    </row>
    <row r="92" spans="1:20" x14ac:dyDescent="0.3">
      <c r="A92" s="1" t="s">
        <v>2</v>
      </c>
      <c r="B92" s="120">
        <v>0</v>
      </c>
      <c r="C92" s="16">
        <v>1</v>
      </c>
      <c r="D92" s="16"/>
      <c r="E92" s="16"/>
      <c r="F92" s="16"/>
      <c r="G92" s="115" t="s">
        <v>153</v>
      </c>
      <c r="H92" s="113">
        <v>44280</v>
      </c>
      <c r="K92" s="114" t="s">
        <v>0</v>
      </c>
      <c r="L92" s="120">
        <v>0</v>
      </c>
      <c r="M92" s="73">
        <v>1</v>
      </c>
      <c r="N92" s="16"/>
      <c r="O92" s="16"/>
      <c r="P92" s="16"/>
      <c r="Q92" s="113">
        <v>44278</v>
      </c>
      <c r="T92" s="65"/>
    </row>
    <row r="93" spans="1:20" x14ac:dyDescent="0.3">
      <c r="A93" s="1" t="s">
        <v>2</v>
      </c>
      <c r="B93" s="120">
        <v>0</v>
      </c>
      <c r="C93" s="16">
        <v>1</v>
      </c>
      <c r="D93" s="16"/>
      <c r="E93" s="16"/>
      <c r="F93" s="16"/>
      <c r="G93" s="115" t="s">
        <v>153</v>
      </c>
      <c r="H93" s="113">
        <v>44280</v>
      </c>
      <c r="K93" s="114" t="s">
        <v>155</v>
      </c>
      <c r="L93" s="122"/>
      <c r="M93" s="1">
        <f>SUM(M84:M92)</f>
        <v>7</v>
      </c>
      <c r="N93" s="1">
        <f>SUM(N84:N92) + M93</f>
        <v>7</v>
      </c>
      <c r="O93" s="1">
        <f t="shared" ref="O93:P93" si="12">SUM(O84:O92) + N93</f>
        <v>8</v>
      </c>
      <c r="P93" s="1">
        <f t="shared" si="12"/>
        <v>9</v>
      </c>
      <c r="Q93" s="113"/>
      <c r="T93" s="65"/>
    </row>
    <row r="94" spans="1:20" x14ac:dyDescent="0.3">
      <c r="A94" s="1" t="s">
        <v>2</v>
      </c>
      <c r="B94" s="120">
        <v>0</v>
      </c>
      <c r="C94" s="16">
        <v>1</v>
      </c>
      <c r="D94" s="16"/>
      <c r="E94" s="16"/>
      <c r="F94" s="16"/>
      <c r="G94" s="115" t="s">
        <v>153</v>
      </c>
      <c r="H94" s="113">
        <v>44280</v>
      </c>
      <c r="K94" s="114" t="s">
        <v>154</v>
      </c>
      <c r="L94" s="122"/>
      <c r="M94" s="1"/>
      <c r="N94" s="1"/>
      <c r="O94" s="1"/>
      <c r="P94" s="1">
        <f>COUNTA(K84:K92)</f>
        <v>9</v>
      </c>
      <c r="Q94" s="113"/>
      <c r="T94" s="65"/>
    </row>
    <row r="95" spans="1:20" x14ac:dyDescent="0.3">
      <c r="A95" s="1" t="s">
        <v>2</v>
      </c>
      <c r="B95" s="120">
        <v>0</v>
      </c>
      <c r="C95" s="16">
        <v>0</v>
      </c>
      <c r="D95" s="16">
        <v>0</v>
      </c>
      <c r="E95" s="16"/>
      <c r="F95" s="16"/>
      <c r="G95" s="115" t="s">
        <v>153</v>
      </c>
      <c r="H95" s="113">
        <v>44280</v>
      </c>
      <c r="K95" s="114" t="s">
        <v>158</v>
      </c>
      <c r="L95" s="122"/>
      <c r="M95" s="1"/>
      <c r="N95" s="1"/>
      <c r="O95" s="1"/>
      <c r="P95" s="123">
        <f>P93/P94</f>
        <v>1</v>
      </c>
      <c r="Q95" s="113"/>
      <c r="T95" s="65"/>
    </row>
    <row r="96" spans="1:20" x14ac:dyDescent="0.3">
      <c r="A96" s="1" t="s">
        <v>2</v>
      </c>
      <c r="B96" s="120">
        <v>0</v>
      </c>
      <c r="C96" s="16">
        <v>1</v>
      </c>
      <c r="D96" s="16"/>
      <c r="E96" s="16"/>
      <c r="F96" s="16"/>
      <c r="G96" s="115" t="s">
        <v>153</v>
      </c>
      <c r="H96" s="113">
        <v>44280</v>
      </c>
      <c r="K96" s="36"/>
      <c r="L96" s="139"/>
      <c r="M96" s="66"/>
      <c r="N96" s="66"/>
      <c r="O96" s="66"/>
      <c r="P96" s="66"/>
      <c r="Q96" s="142"/>
      <c r="T96" s="65"/>
    </row>
    <row r="97" spans="1:20" x14ac:dyDescent="0.3">
      <c r="A97" s="1" t="s">
        <v>2</v>
      </c>
      <c r="B97" s="120">
        <v>0</v>
      </c>
      <c r="C97" s="16">
        <v>0</v>
      </c>
      <c r="D97" s="16">
        <v>0</v>
      </c>
      <c r="E97" s="16">
        <v>1</v>
      </c>
      <c r="F97" s="16"/>
      <c r="G97" s="115" t="s">
        <v>153</v>
      </c>
      <c r="H97" s="113">
        <v>44280</v>
      </c>
      <c r="K97" s="114" t="s">
        <v>0</v>
      </c>
      <c r="L97" s="120">
        <v>0</v>
      </c>
      <c r="M97" s="16">
        <v>0</v>
      </c>
      <c r="N97" s="16">
        <v>1</v>
      </c>
      <c r="O97" s="16"/>
      <c r="P97" s="16"/>
      <c r="Q97" s="113">
        <v>44279</v>
      </c>
      <c r="T97" s="65"/>
    </row>
    <row r="98" spans="1:20" x14ac:dyDescent="0.3">
      <c r="A98" s="1" t="s">
        <v>2</v>
      </c>
      <c r="B98" s="120">
        <v>0</v>
      </c>
      <c r="C98" s="16">
        <v>1</v>
      </c>
      <c r="D98" s="16"/>
      <c r="E98" s="16"/>
      <c r="F98" s="16"/>
      <c r="G98" s="115" t="s">
        <v>153</v>
      </c>
      <c r="H98" s="113">
        <v>44280</v>
      </c>
      <c r="K98" s="114" t="s">
        <v>0</v>
      </c>
      <c r="L98" s="120">
        <v>0</v>
      </c>
      <c r="M98" s="16">
        <v>0</v>
      </c>
      <c r="N98" s="16">
        <v>1</v>
      </c>
      <c r="O98" s="16"/>
      <c r="P98" s="16"/>
      <c r="Q98" s="113">
        <v>44279</v>
      </c>
      <c r="T98" s="65"/>
    </row>
    <row r="99" spans="1:20" x14ac:dyDescent="0.3">
      <c r="A99" s="1" t="s">
        <v>2</v>
      </c>
      <c r="B99" s="120">
        <v>0</v>
      </c>
      <c r="C99" s="16">
        <v>1</v>
      </c>
      <c r="D99" s="16"/>
      <c r="E99" s="16"/>
      <c r="F99" s="16"/>
      <c r="G99" s="115" t="s">
        <v>153</v>
      </c>
      <c r="H99" s="113">
        <v>44280</v>
      </c>
      <c r="K99" s="114" t="s">
        <v>0</v>
      </c>
      <c r="L99" s="120">
        <v>0</v>
      </c>
      <c r="M99" s="16">
        <v>1</v>
      </c>
      <c r="N99" s="16"/>
      <c r="O99" s="16"/>
      <c r="P99" s="16"/>
      <c r="Q99" s="113">
        <v>44279</v>
      </c>
    </row>
    <row r="100" spans="1:20" x14ac:dyDescent="0.3">
      <c r="A100" s="1" t="s">
        <v>2</v>
      </c>
      <c r="B100" s="120">
        <v>0</v>
      </c>
      <c r="C100" s="16">
        <v>1</v>
      </c>
      <c r="D100" s="16"/>
      <c r="E100" s="16"/>
      <c r="F100" s="16"/>
      <c r="G100" s="115" t="s">
        <v>153</v>
      </c>
      <c r="H100" s="113">
        <v>44280</v>
      </c>
      <c r="K100" s="114" t="s">
        <v>0</v>
      </c>
      <c r="L100" s="120">
        <v>0</v>
      </c>
      <c r="M100" s="16">
        <v>1</v>
      </c>
      <c r="N100" s="16"/>
      <c r="O100" s="16"/>
      <c r="P100" s="16"/>
      <c r="Q100" s="113">
        <v>44279</v>
      </c>
    </row>
    <row r="101" spans="1:20" x14ac:dyDescent="0.3">
      <c r="A101" s="1" t="s">
        <v>2</v>
      </c>
      <c r="B101" s="120">
        <v>0</v>
      </c>
      <c r="C101" s="16">
        <v>1</v>
      </c>
      <c r="D101" s="16"/>
      <c r="E101" s="16"/>
      <c r="F101" s="16"/>
      <c r="G101" s="115" t="s">
        <v>153</v>
      </c>
      <c r="H101" s="113">
        <v>44280</v>
      </c>
      <c r="K101" s="114" t="s">
        <v>0</v>
      </c>
      <c r="L101" s="120">
        <v>0</v>
      </c>
      <c r="M101" s="16">
        <v>1</v>
      </c>
      <c r="N101" s="16"/>
      <c r="O101" s="16"/>
      <c r="P101" s="16"/>
      <c r="Q101" s="113">
        <v>44279</v>
      </c>
    </row>
    <row r="102" spans="1:20" x14ac:dyDescent="0.3">
      <c r="A102" s="1" t="s">
        <v>2</v>
      </c>
      <c r="B102" s="120">
        <v>0</v>
      </c>
      <c r="C102" s="16">
        <v>1</v>
      </c>
      <c r="D102" s="16"/>
      <c r="E102" s="16"/>
      <c r="F102" s="16"/>
      <c r="G102" s="115" t="s">
        <v>153</v>
      </c>
      <c r="H102" s="113">
        <v>44280</v>
      </c>
      <c r="K102" s="114" t="s">
        <v>0</v>
      </c>
      <c r="L102" s="120">
        <v>0</v>
      </c>
      <c r="M102" s="16">
        <v>1</v>
      </c>
      <c r="N102" s="16"/>
      <c r="O102" s="16"/>
      <c r="P102" s="16"/>
      <c r="Q102" s="113">
        <v>44279</v>
      </c>
    </row>
    <row r="103" spans="1:20" x14ac:dyDescent="0.3">
      <c r="A103" s="1" t="s">
        <v>2</v>
      </c>
      <c r="B103" s="120">
        <v>0</v>
      </c>
      <c r="C103" s="16">
        <v>0</v>
      </c>
      <c r="D103" s="16">
        <v>0</v>
      </c>
      <c r="E103" s="16">
        <v>0</v>
      </c>
      <c r="F103" s="16"/>
      <c r="G103" s="115" t="s">
        <v>153</v>
      </c>
      <c r="H103" s="113">
        <v>44280</v>
      </c>
      <c r="K103" s="114" t="s">
        <v>0</v>
      </c>
      <c r="L103" s="120">
        <v>0</v>
      </c>
      <c r="M103" s="16">
        <v>0</v>
      </c>
      <c r="N103" s="16">
        <v>0</v>
      </c>
      <c r="O103" s="16">
        <v>0</v>
      </c>
      <c r="P103" s="16">
        <v>0</v>
      </c>
      <c r="Q103" s="113">
        <v>44279</v>
      </c>
    </row>
    <row r="104" spans="1:20" x14ac:dyDescent="0.3">
      <c r="A104" s="1" t="s">
        <v>2</v>
      </c>
      <c r="B104" s="120">
        <v>0</v>
      </c>
      <c r="C104" s="16">
        <v>1</v>
      </c>
      <c r="D104" s="16"/>
      <c r="E104" s="16"/>
      <c r="F104" s="16"/>
      <c r="G104" s="115" t="s">
        <v>153</v>
      </c>
      <c r="H104" s="113">
        <v>44280</v>
      </c>
      <c r="K104" s="114" t="s">
        <v>0</v>
      </c>
      <c r="L104" s="120">
        <v>0</v>
      </c>
      <c r="M104" s="16">
        <v>0</v>
      </c>
      <c r="N104" s="16">
        <v>1</v>
      </c>
      <c r="O104" s="16"/>
      <c r="P104" s="16"/>
      <c r="Q104" s="113">
        <v>44279</v>
      </c>
    </row>
    <row r="105" spans="1:20" x14ac:dyDescent="0.3">
      <c r="A105" s="1" t="s">
        <v>2</v>
      </c>
      <c r="B105" s="120">
        <v>0</v>
      </c>
      <c r="C105" s="16">
        <v>1</v>
      </c>
      <c r="D105" s="16"/>
      <c r="E105" s="16"/>
      <c r="F105" s="16"/>
      <c r="G105" s="115" t="s">
        <v>153</v>
      </c>
      <c r="H105" s="113">
        <v>44280</v>
      </c>
      <c r="K105" s="114" t="s">
        <v>0</v>
      </c>
      <c r="L105" s="120">
        <v>0</v>
      </c>
      <c r="M105" s="73">
        <v>1</v>
      </c>
      <c r="N105" s="16"/>
      <c r="O105" s="16"/>
      <c r="P105" s="16"/>
      <c r="Q105" s="113">
        <v>44279</v>
      </c>
    </row>
    <row r="106" spans="1:20" x14ac:dyDescent="0.3">
      <c r="A106" s="1" t="s">
        <v>2</v>
      </c>
      <c r="B106" s="120">
        <v>0</v>
      </c>
      <c r="C106" s="16">
        <v>1</v>
      </c>
      <c r="D106" s="16"/>
      <c r="E106" s="16"/>
      <c r="F106" s="16"/>
      <c r="G106" s="115" t="s">
        <v>153</v>
      </c>
      <c r="H106" s="113">
        <v>44280</v>
      </c>
      <c r="K106" s="69" t="s">
        <v>155</v>
      </c>
      <c r="L106" s="122"/>
      <c r="M106" s="1">
        <f>SUM(M97:M105)</f>
        <v>5</v>
      </c>
      <c r="N106" s="1">
        <f>SUM(N97:N105) + M106</f>
        <v>8</v>
      </c>
      <c r="O106" s="1">
        <f t="shared" ref="O106:P106" si="13">SUM(O97:O105) + N106</f>
        <v>8</v>
      </c>
      <c r="P106" s="1">
        <f t="shared" si="13"/>
        <v>8</v>
      </c>
      <c r="Q106" s="125"/>
    </row>
    <row r="107" spans="1:20" x14ac:dyDescent="0.3">
      <c r="A107" s="1" t="s">
        <v>2</v>
      </c>
      <c r="B107" s="120">
        <v>0</v>
      </c>
      <c r="C107" s="16">
        <v>1</v>
      </c>
      <c r="D107" s="16"/>
      <c r="E107" s="16"/>
      <c r="F107" s="16"/>
      <c r="G107" s="115" t="s">
        <v>153</v>
      </c>
      <c r="H107" s="113">
        <v>44280</v>
      </c>
      <c r="K107" s="69" t="s">
        <v>154</v>
      </c>
      <c r="L107" s="122"/>
      <c r="M107" s="1"/>
      <c r="N107" s="1"/>
      <c r="O107" s="1"/>
      <c r="P107" s="1">
        <f>COUNTA(K97:K105)</f>
        <v>9</v>
      </c>
      <c r="Q107" s="125"/>
    </row>
    <row r="108" spans="1:20" ht="15" thickBot="1" x14ac:dyDescent="0.35">
      <c r="A108" s="1" t="s">
        <v>2</v>
      </c>
      <c r="B108" s="120">
        <v>0</v>
      </c>
      <c r="C108" s="16">
        <v>0</v>
      </c>
      <c r="D108" s="16">
        <v>0</v>
      </c>
      <c r="E108" s="16">
        <v>0</v>
      </c>
      <c r="F108" s="16"/>
      <c r="G108" s="115" t="s">
        <v>153</v>
      </c>
      <c r="H108" s="113">
        <v>44280</v>
      </c>
      <c r="K108" s="141" t="s">
        <v>158</v>
      </c>
      <c r="L108" s="126"/>
      <c r="M108" s="4"/>
      <c r="N108" s="4"/>
      <c r="O108" s="4"/>
      <c r="P108" s="127">
        <f>P106/P107</f>
        <v>0.88888888888888884</v>
      </c>
      <c r="Q108" s="143"/>
    </row>
    <row r="109" spans="1:20" x14ac:dyDescent="0.3">
      <c r="A109" s="1" t="s">
        <v>2</v>
      </c>
      <c r="B109" s="120">
        <v>0</v>
      </c>
      <c r="C109" s="16">
        <v>0</v>
      </c>
      <c r="D109" s="16">
        <v>0</v>
      </c>
      <c r="E109" s="16">
        <v>0</v>
      </c>
      <c r="F109" s="16"/>
      <c r="G109" s="115" t="s">
        <v>153</v>
      </c>
      <c r="H109" s="113">
        <v>44280</v>
      </c>
    </row>
    <row r="110" spans="1:20" x14ac:dyDescent="0.3">
      <c r="A110" s="1" t="s">
        <v>2</v>
      </c>
      <c r="B110" s="120">
        <v>0</v>
      </c>
      <c r="C110" s="16">
        <v>1</v>
      </c>
      <c r="D110" s="16"/>
      <c r="E110" s="16"/>
      <c r="F110" s="16"/>
      <c r="G110" s="115" t="s">
        <v>153</v>
      </c>
      <c r="H110" s="113">
        <v>44280</v>
      </c>
    </row>
    <row r="111" spans="1:20" x14ac:dyDescent="0.3">
      <c r="A111" s="1" t="s">
        <v>2</v>
      </c>
      <c r="B111" s="120">
        <v>0</v>
      </c>
      <c r="C111" s="73">
        <v>0</v>
      </c>
      <c r="D111" s="16">
        <v>1</v>
      </c>
      <c r="E111" s="16"/>
      <c r="F111" s="16"/>
      <c r="G111" s="115" t="s">
        <v>153</v>
      </c>
      <c r="H111" s="113">
        <v>44280</v>
      </c>
    </row>
    <row r="112" spans="1:20" x14ac:dyDescent="0.3">
      <c r="A112" s="1" t="s">
        <v>2</v>
      </c>
      <c r="B112" s="120">
        <v>0</v>
      </c>
      <c r="C112" s="73">
        <v>0</v>
      </c>
      <c r="D112" s="16">
        <v>0</v>
      </c>
      <c r="E112" s="16">
        <v>1</v>
      </c>
      <c r="F112" s="16"/>
      <c r="G112" s="115" t="s">
        <v>153</v>
      </c>
      <c r="H112" s="113">
        <v>44280</v>
      </c>
    </row>
    <row r="113" spans="1:17" x14ac:dyDescent="0.3">
      <c r="A113" s="1" t="s">
        <v>2</v>
      </c>
      <c r="B113" s="120">
        <v>0</v>
      </c>
      <c r="C113" s="73">
        <v>0</v>
      </c>
      <c r="D113" s="16">
        <v>0</v>
      </c>
      <c r="E113" s="16">
        <v>0</v>
      </c>
      <c r="F113" s="16">
        <v>0</v>
      </c>
      <c r="G113" s="115" t="s">
        <v>153</v>
      </c>
      <c r="H113" s="113">
        <v>44280</v>
      </c>
    </row>
    <row r="114" spans="1:17" x14ac:dyDescent="0.3">
      <c r="A114" s="1" t="s">
        <v>2</v>
      </c>
      <c r="B114" s="120">
        <v>0</v>
      </c>
      <c r="C114" s="73">
        <v>1</v>
      </c>
      <c r="D114" s="16"/>
      <c r="E114" s="16"/>
      <c r="F114" s="16"/>
      <c r="G114" s="115" t="s">
        <v>153</v>
      </c>
      <c r="H114" s="113">
        <v>44280</v>
      </c>
    </row>
    <row r="115" spans="1:17" x14ac:dyDescent="0.3">
      <c r="A115" s="1" t="s">
        <v>2</v>
      </c>
      <c r="B115" s="120">
        <v>0</v>
      </c>
      <c r="C115" s="73">
        <v>1</v>
      </c>
      <c r="D115" s="16"/>
      <c r="E115" s="16"/>
      <c r="F115" s="16"/>
      <c r="G115" s="115" t="s">
        <v>153</v>
      </c>
      <c r="H115" s="113">
        <v>44280</v>
      </c>
    </row>
    <row r="116" spans="1:17" x14ac:dyDescent="0.3">
      <c r="A116" s="1" t="s">
        <v>2</v>
      </c>
      <c r="B116" s="120">
        <v>0</v>
      </c>
      <c r="C116" s="73">
        <v>1</v>
      </c>
      <c r="D116" s="16"/>
      <c r="E116" s="16"/>
      <c r="F116" s="16"/>
      <c r="G116" s="115" t="s">
        <v>153</v>
      </c>
      <c r="H116" s="113">
        <v>44280</v>
      </c>
    </row>
    <row r="117" spans="1:17" x14ac:dyDescent="0.3">
      <c r="A117" s="1" t="s">
        <v>2</v>
      </c>
      <c r="B117" s="120">
        <v>0</v>
      </c>
      <c r="C117" s="73">
        <v>1</v>
      </c>
      <c r="D117" s="16"/>
      <c r="E117" s="16"/>
      <c r="F117" s="16"/>
      <c r="G117" s="115" t="s">
        <v>153</v>
      </c>
      <c r="H117" s="113">
        <v>44280</v>
      </c>
    </row>
    <row r="118" spans="1:17" x14ac:dyDescent="0.3">
      <c r="A118" s="1" t="s">
        <v>2</v>
      </c>
      <c r="B118" s="120">
        <v>0</v>
      </c>
      <c r="C118" s="73">
        <v>1</v>
      </c>
      <c r="D118" s="16"/>
      <c r="E118" s="16"/>
      <c r="F118" s="16"/>
      <c r="G118" s="115" t="s">
        <v>153</v>
      </c>
      <c r="H118" s="113">
        <v>44280</v>
      </c>
    </row>
    <row r="119" spans="1:17" x14ac:dyDescent="0.3">
      <c r="A119" s="1" t="s">
        <v>2</v>
      </c>
      <c r="B119" s="120">
        <v>0</v>
      </c>
      <c r="C119" s="73">
        <v>1</v>
      </c>
      <c r="D119" s="16"/>
      <c r="E119" s="16"/>
      <c r="F119" s="16"/>
      <c r="G119" s="115" t="s">
        <v>153</v>
      </c>
      <c r="H119" s="113">
        <v>44280</v>
      </c>
    </row>
    <row r="120" spans="1:17" x14ac:dyDescent="0.3">
      <c r="A120" s="1" t="s">
        <v>2</v>
      </c>
      <c r="B120" s="120">
        <v>0</v>
      </c>
      <c r="C120" s="16">
        <v>1</v>
      </c>
      <c r="D120" s="16"/>
      <c r="E120" s="16"/>
      <c r="F120" s="16"/>
      <c r="G120" s="115" t="s">
        <v>153</v>
      </c>
      <c r="H120" s="113">
        <v>44280</v>
      </c>
    </row>
    <row r="121" spans="1:17" x14ac:dyDescent="0.3">
      <c r="A121" s="1" t="s">
        <v>2</v>
      </c>
      <c r="B121" s="120">
        <v>0</v>
      </c>
      <c r="C121" s="16">
        <v>0</v>
      </c>
      <c r="D121" s="16">
        <v>0</v>
      </c>
      <c r="E121" s="16">
        <v>0</v>
      </c>
      <c r="F121" s="16">
        <v>0</v>
      </c>
      <c r="G121" s="115" t="s">
        <v>153</v>
      </c>
      <c r="H121" s="113">
        <v>44280</v>
      </c>
    </row>
    <row r="122" spans="1:17" x14ac:dyDescent="0.3">
      <c r="A122" s="1" t="s">
        <v>2</v>
      </c>
      <c r="B122" s="120">
        <v>0</v>
      </c>
      <c r="C122" s="16">
        <v>1</v>
      </c>
      <c r="D122" s="16"/>
      <c r="E122" s="16"/>
      <c r="F122" s="16"/>
      <c r="G122" s="115" t="s">
        <v>153</v>
      </c>
      <c r="H122" s="113">
        <v>44280</v>
      </c>
    </row>
    <row r="123" spans="1:17" x14ac:dyDescent="0.3">
      <c r="A123" s="1" t="s">
        <v>2</v>
      </c>
      <c r="B123" s="120">
        <v>0</v>
      </c>
      <c r="C123" s="16">
        <v>1</v>
      </c>
      <c r="D123" s="16"/>
      <c r="E123" s="16"/>
      <c r="F123" s="16"/>
      <c r="G123" s="115" t="s">
        <v>153</v>
      </c>
      <c r="H123" s="113">
        <v>44280</v>
      </c>
    </row>
    <row r="124" spans="1:17" x14ac:dyDescent="0.3">
      <c r="A124" s="1" t="s">
        <v>2</v>
      </c>
      <c r="B124" s="120">
        <v>0</v>
      </c>
      <c r="C124" s="73">
        <v>1</v>
      </c>
      <c r="D124" s="16"/>
      <c r="E124" s="16"/>
      <c r="F124" s="16"/>
      <c r="G124" s="115" t="s">
        <v>153</v>
      </c>
      <c r="H124" s="113">
        <v>44280</v>
      </c>
    </row>
    <row r="125" spans="1:17" x14ac:dyDescent="0.3">
      <c r="A125" s="1" t="s">
        <v>2</v>
      </c>
      <c r="B125" s="120">
        <v>0</v>
      </c>
      <c r="C125" s="73">
        <v>1</v>
      </c>
      <c r="D125" s="16"/>
      <c r="E125" s="16"/>
      <c r="F125" s="16"/>
      <c r="G125" s="115" t="s">
        <v>153</v>
      </c>
      <c r="H125" s="113">
        <v>44280</v>
      </c>
    </row>
    <row r="126" spans="1:17" x14ac:dyDescent="0.3">
      <c r="A126" s="1" t="s">
        <v>2</v>
      </c>
      <c r="B126" s="120">
        <v>0</v>
      </c>
      <c r="C126" s="73">
        <v>1</v>
      </c>
      <c r="D126" s="16"/>
      <c r="E126" s="16"/>
      <c r="F126" s="16"/>
      <c r="G126" s="115" t="s">
        <v>153</v>
      </c>
      <c r="H126" s="113">
        <v>44280</v>
      </c>
    </row>
    <row r="127" spans="1:17" x14ac:dyDescent="0.3">
      <c r="A127" s="1" t="s">
        <v>1</v>
      </c>
      <c r="B127" s="120">
        <v>0</v>
      </c>
      <c r="C127" s="16">
        <v>1</v>
      </c>
      <c r="D127" s="16"/>
      <c r="E127" s="16"/>
      <c r="F127" s="16"/>
      <c r="G127" s="115" t="s">
        <v>153</v>
      </c>
      <c r="H127" s="113">
        <v>44280</v>
      </c>
      <c r="K127" s="114"/>
      <c r="L127" s="120"/>
      <c r="M127" s="16"/>
      <c r="N127" s="16"/>
      <c r="O127" s="16"/>
      <c r="P127" s="16"/>
      <c r="Q127" s="113"/>
    </row>
    <row r="128" spans="1:17" x14ac:dyDescent="0.3">
      <c r="A128" s="1" t="s">
        <v>1</v>
      </c>
      <c r="B128" s="120">
        <v>0</v>
      </c>
      <c r="C128" s="16">
        <v>1</v>
      </c>
      <c r="D128" s="16"/>
      <c r="E128" s="16"/>
      <c r="F128" s="16"/>
      <c r="G128" s="115" t="s">
        <v>153</v>
      </c>
      <c r="H128" s="113">
        <v>44280</v>
      </c>
      <c r="K128" s="114"/>
      <c r="L128" s="120"/>
      <c r="M128" s="16"/>
      <c r="N128" s="16"/>
      <c r="O128" s="16"/>
      <c r="P128" s="16"/>
      <c r="Q128" s="113"/>
    </row>
    <row r="129" spans="1:17" x14ac:dyDescent="0.3">
      <c r="A129" s="1" t="s">
        <v>1</v>
      </c>
      <c r="B129" s="120">
        <v>0</v>
      </c>
      <c r="C129" s="16">
        <v>1</v>
      </c>
      <c r="D129" s="16"/>
      <c r="E129" s="16"/>
      <c r="F129" s="16"/>
      <c r="G129" s="115" t="s">
        <v>153</v>
      </c>
      <c r="H129" s="113">
        <v>44280</v>
      </c>
      <c r="K129" s="114"/>
      <c r="L129" s="120"/>
      <c r="M129" s="16"/>
      <c r="N129" s="16"/>
      <c r="O129" s="16"/>
      <c r="P129" s="16"/>
      <c r="Q129" s="113"/>
    </row>
    <row r="130" spans="1:17" x14ac:dyDescent="0.3">
      <c r="A130" s="1" t="s">
        <v>1</v>
      </c>
      <c r="B130" s="120">
        <v>0</v>
      </c>
      <c r="C130" s="16">
        <v>1</v>
      </c>
      <c r="D130" s="16"/>
      <c r="E130" s="16"/>
      <c r="F130" s="16"/>
      <c r="G130" s="115" t="s">
        <v>153</v>
      </c>
      <c r="H130" s="113">
        <v>44280</v>
      </c>
      <c r="K130" s="114"/>
      <c r="L130" s="120"/>
      <c r="M130" s="16"/>
      <c r="N130" s="16"/>
      <c r="O130" s="16"/>
      <c r="P130" s="16"/>
      <c r="Q130" s="113"/>
    </row>
    <row r="131" spans="1:17" x14ac:dyDescent="0.3">
      <c r="A131" s="1" t="s">
        <v>1</v>
      </c>
      <c r="B131" s="120">
        <v>0</v>
      </c>
      <c r="C131" s="73">
        <v>1</v>
      </c>
      <c r="D131" s="16"/>
      <c r="E131" s="16"/>
      <c r="F131" s="16"/>
      <c r="G131" s="115" t="s">
        <v>153</v>
      </c>
      <c r="H131" s="113">
        <v>44280</v>
      </c>
      <c r="K131" s="114"/>
      <c r="L131" s="120"/>
      <c r="M131" s="16"/>
      <c r="N131" s="16"/>
      <c r="O131" s="16"/>
      <c r="P131" s="16"/>
      <c r="Q131" s="113"/>
    </row>
    <row r="132" spans="1:17" x14ac:dyDescent="0.3">
      <c r="A132" s="114" t="s">
        <v>0</v>
      </c>
      <c r="B132" s="120">
        <v>0</v>
      </c>
      <c r="C132" s="16">
        <v>0</v>
      </c>
      <c r="D132" s="16">
        <v>0</v>
      </c>
      <c r="E132" s="16">
        <v>0</v>
      </c>
      <c r="F132" s="16">
        <v>0</v>
      </c>
      <c r="G132" s="115" t="s">
        <v>153</v>
      </c>
      <c r="H132" s="113">
        <v>44280</v>
      </c>
      <c r="K132" s="114"/>
      <c r="L132" s="120"/>
      <c r="M132" s="16"/>
      <c r="N132" s="16"/>
      <c r="O132" s="16"/>
      <c r="P132" s="16"/>
      <c r="Q132" s="113"/>
    </row>
    <row r="133" spans="1:17" x14ac:dyDescent="0.3">
      <c r="A133" s="114" t="s">
        <v>0</v>
      </c>
      <c r="B133" s="120">
        <v>0</v>
      </c>
      <c r="C133" s="16">
        <v>1</v>
      </c>
      <c r="D133" s="16"/>
      <c r="E133" s="16"/>
      <c r="F133" s="16"/>
      <c r="G133" s="115" t="s">
        <v>153</v>
      </c>
      <c r="H133" s="113">
        <v>44280</v>
      </c>
      <c r="K133" s="114"/>
      <c r="L133" s="120"/>
      <c r="M133" s="73"/>
      <c r="N133" s="16"/>
      <c r="O133" s="16"/>
      <c r="P133" s="16"/>
      <c r="Q133" s="113"/>
    </row>
    <row r="134" spans="1:17" x14ac:dyDescent="0.3">
      <c r="A134" s="114" t="s">
        <v>0</v>
      </c>
      <c r="B134" s="120">
        <v>0</v>
      </c>
      <c r="C134" s="16">
        <v>1</v>
      </c>
      <c r="D134" s="16"/>
      <c r="E134" s="16"/>
      <c r="F134" s="16"/>
      <c r="G134" s="115" t="s">
        <v>153</v>
      </c>
      <c r="H134" s="113">
        <v>44280</v>
      </c>
      <c r="K134" s="114" t="s">
        <v>155</v>
      </c>
      <c r="L134" s="122"/>
      <c r="M134" s="1">
        <f>SUM(M75:M133)</f>
        <v>28</v>
      </c>
      <c r="N134" s="1">
        <f>SUM(N75:N133) +M134</f>
        <v>50</v>
      </c>
      <c r="O134" s="1">
        <f>SUM(O75:O133) +N134</f>
        <v>70</v>
      </c>
      <c r="P134" s="1">
        <f>SUM(P75:P133) +O134</f>
        <v>116.48888888888888</v>
      </c>
      <c r="Q134" s="1"/>
    </row>
    <row r="135" spans="1:17" x14ac:dyDescent="0.3">
      <c r="A135" s="114" t="s">
        <v>0</v>
      </c>
      <c r="B135" s="120">
        <v>0</v>
      </c>
      <c r="C135" s="16">
        <v>0</v>
      </c>
      <c r="D135" s="16">
        <v>0</v>
      </c>
      <c r="E135" s="16">
        <v>0</v>
      </c>
      <c r="F135" s="16">
        <v>0</v>
      </c>
      <c r="G135" s="115" t="s">
        <v>153</v>
      </c>
      <c r="H135" s="113">
        <v>44280</v>
      </c>
      <c r="K135" s="114" t="s">
        <v>157</v>
      </c>
      <c r="L135" s="122"/>
      <c r="M135" s="1"/>
      <c r="N135" s="1"/>
      <c r="O135" s="1"/>
      <c r="P135" s="1">
        <f>COUNTA(K75:K133)</f>
        <v>32</v>
      </c>
      <c r="Q135" s="1"/>
    </row>
    <row r="136" spans="1:17" x14ac:dyDescent="0.3">
      <c r="A136" s="114" t="s">
        <v>0</v>
      </c>
      <c r="B136" s="120">
        <v>0</v>
      </c>
      <c r="C136" s="16">
        <v>0</v>
      </c>
      <c r="D136" s="16">
        <v>1</v>
      </c>
      <c r="E136" s="16"/>
      <c r="F136" s="16"/>
      <c r="G136" s="115" t="s">
        <v>153</v>
      </c>
      <c r="H136" s="113">
        <v>44280</v>
      </c>
      <c r="K136" s="114" t="s">
        <v>158</v>
      </c>
      <c r="L136" s="122"/>
      <c r="M136" s="1"/>
      <c r="N136" s="1"/>
      <c r="O136" s="1"/>
      <c r="P136" s="123">
        <f>P134/P135</f>
        <v>3.6402777777777775</v>
      </c>
      <c r="Q136" s="1"/>
    </row>
    <row r="137" spans="1:17" x14ac:dyDescent="0.3">
      <c r="A137" s="114" t="s">
        <v>0</v>
      </c>
      <c r="B137" s="120">
        <v>0</v>
      </c>
      <c r="C137" s="16">
        <v>0</v>
      </c>
      <c r="D137" s="16">
        <v>1</v>
      </c>
      <c r="E137" s="16"/>
      <c r="F137" s="16"/>
      <c r="G137" s="115" t="s">
        <v>153</v>
      </c>
      <c r="H137" s="113">
        <v>44280</v>
      </c>
    </row>
    <row r="138" spans="1:17" x14ac:dyDescent="0.3">
      <c r="A138" s="114" t="s">
        <v>0</v>
      </c>
      <c r="B138" s="120">
        <v>0</v>
      </c>
      <c r="C138" s="73">
        <v>1</v>
      </c>
      <c r="D138" s="16"/>
      <c r="E138" s="16"/>
      <c r="F138" s="16"/>
      <c r="G138" s="115" t="s">
        <v>153</v>
      </c>
      <c r="H138" s="113">
        <v>44280</v>
      </c>
    </row>
  </sheetData>
  <conditionalFormatting sqref="I15:I20 G15:G138">
    <cfRule type="containsBlanks" dxfId="57" priority="119">
      <formula>LEN(TRIM(G15))=0</formula>
    </cfRule>
  </conditionalFormatting>
  <conditionalFormatting sqref="C15:F30">
    <cfRule type="containsBlanks" dxfId="56" priority="118">
      <formula>LEN(TRIM(C15))=0</formula>
    </cfRule>
  </conditionalFormatting>
  <conditionalFormatting sqref="I21:I25">
    <cfRule type="containsBlanks" dxfId="55" priority="117">
      <formula>LEN(TRIM(I21))=0</formula>
    </cfRule>
  </conditionalFormatting>
  <conditionalFormatting sqref="I26:I31">
    <cfRule type="containsBlanks" dxfId="54" priority="116">
      <formula>LEN(TRIM(I26))=0</formula>
    </cfRule>
  </conditionalFormatting>
  <conditionalFormatting sqref="C31:F41">
    <cfRule type="containsBlanks" dxfId="53" priority="115">
      <formula>LEN(TRIM(C31))=0</formula>
    </cfRule>
  </conditionalFormatting>
  <conditionalFormatting sqref="C42:F51">
    <cfRule type="containsBlanks" dxfId="52" priority="114">
      <formula>LEN(TRIM(C42))=0</formula>
    </cfRule>
  </conditionalFormatting>
  <conditionalFormatting sqref="C52:F60">
    <cfRule type="containsBlanks" dxfId="51" priority="113">
      <formula>LEN(TRIM(C52))=0</formula>
    </cfRule>
  </conditionalFormatting>
  <conditionalFormatting sqref="H14:H1048576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1:F66">
    <cfRule type="containsBlanks" dxfId="50" priority="111">
      <formula>LEN(TRIM(C61))=0</formula>
    </cfRule>
  </conditionalFormatting>
  <conditionalFormatting sqref="C67:F76">
    <cfRule type="containsBlanks" dxfId="49" priority="110">
      <formula>LEN(TRIM(C67))=0</formula>
    </cfRule>
  </conditionalFormatting>
  <conditionalFormatting sqref="C77:F85">
    <cfRule type="containsBlanks" dxfId="48" priority="109">
      <formula>LEN(TRIM(C77))=0</formula>
    </cfRule>
  </conditionalFormatting>
  <conditionalFormatting sqref="C90:F91">
    <cfRule type="containsBlanks" dxfId="47" priority="108">
      <formula>LEN(TRIM(C90))=0</formula>
    </cfRule>
  </conditionalFormatting>
  <conditionalFormatting sqref="C86:F89">
    <cfRule type="containsBlanks" dxfId="46" priority="107">
      <formula>LEN(TRIM(C86))=0</formula>
    </cfRule>
  </conditionalFormatting>
  <conditionalFormatting sqref="C92:F96">
    <cfRule type="containsBlanks" dxfId="45" priority="106">
      <formula>LEN(TRIM(C92))=0</formula>
    </cfRule>
  </conditionalFormatting>
  <conditionalFormatting sqref="C97:F103">
    <cfRule type="containsBlanks" dxfId="44" priority="105">
      <formula>LEN(TRIM(C97))=0</formula>
    </cfRule>
  </conditionalFormatting>
  <conditionalFormatting sqref="C104:F110">
    <cfRule type="containsBlanks" dxfId="43" priority="104">
      <formula>LEN(TRIM(C104))=0</formula>
    </cfRule>
  </conditionalFormatting>
  <conditionalFormatting sqref="C111:F115">
    <cfRule type="containsBlanks" dxfId="42" priority="103">
      <formula>LEN(TRIM(C111))=0</formula>
    </cfRule>
  </conditionalFormatting>
  <conditionalFormatting sqref="C116:F119">
    <cfRule type="containsBlanks" dxfId="41" priority="102">
      <formula>LEN(TRIM(C116))=0</formula>
    </cfRule>
  </conditionalFormatting>
  <conditionalFormatting sqref="C120:F123">
    <cfRule type="containsBlanks" dxfId="40" priority="101">
      <formula>LEN(TRIM(C120))=0</formula>
    </cfRule>
  </conditionalFormatting>
  <conditionalFormatting sqref="C124:F126">
    <cfRule type="containsBlanks" dxfId="39" priority="100">
      <formula>LEN(TRIM(C124))=0</formula>
    </cfRule>
  </conditionalFormatting>
  <conditionalFormatting sqref="C127:F127">
    <cfRule type="containsBlanks" dxfId="38" priority="99">
      <formula>LEN(TRIM(C127))=0</formula>
    </cfRule>
  </conditionalFormatting>
  <conditionalFormatting sqref="C128:F131">
    <cfRule type="containsBlanks" dxfId="37" priority="98">
      <formula>LEN(TRIM(C128))=0</formula>
    </cfRule>
  </conditionalFormatting>
  <conditionalFormatting sqref="C132:F138">
    <cfRule type="containsBlanks" dxfId="36" priority="97">
      <formula>LEN(TRIM(C132))=0</formula>
    </cfRule>
  </conditionalFormatting>
  <conditionalFormatting sqref="M2:P7">
    <cfRule type="containsBlanks" dxfId="35" priority="95">
      <formula>LEN(TRIM(M2))=0</formula>
    </cfRule>
  </conditionalFormatting>
  <conditionalFormatting sqref="M12:P22">
    <cfRule type="containsBlanks" dxfId="34" priority="91">
      <formula>LEN(TRIM(M12))=0</formula>
    </cfRule>
  </conditionalFormatting>
  <conditionalFormatting sqref="M27:P32">
    <cfRule type="containsBlanks" dxfId="33" priority="87">
      <formula>LEN(TRIM(M27))=0</formula>
    </cfRule>
  </conditionalFormatting>
  <conditionalFormatting sqref="M38:P42">
    <cfRule type="containsBlanks" dxfId="32" priority="74">
      <formula>LEN(TRIM(M38))=0</formula>
    </cfRule>
  </conditionalFormatting>
  <conditionalFormatting sqref="M47:P56">
    <cfRule type="containsBlanks" dxfId="31" priority="71">
      <formula>LEN(TRIM(M47))=0</formula>
    </cfRule>
  </conditionalFormatting>
  <conditionalFormatting sqref="M61:P70">
    <cfRule type="containsBlanks" dxfId="30" priority="67">
      <formula>LEN(TRIM(M61))=0</formula>
    </cfRule>
  </conditionalFormatting>
  <conditionalFormatting sqref="M75:P79">
    <cfRule type="containsBlanks" dxfId="29" priority="61">
      <formula>LEN(TRIM(M75))=0</formula>
    </cfRule>
  </conditionalFormatting>
  <conditionalFormatting sqref="M84:P92">
    <cfRule type="containsBlanks" dxfId="28" priority="58">
      <formula>LEN(TRIM(M84))=0</formula>
    </cfRule>
  </conditionalFormatting>
  <conditionalFormatting sqref="M127:P133">
    <cfRule type="containsBlanks" dxfId="27" priority="53">
      <formula>LEN(TRIM(M127))=0</formula>
    </cfRule>
  </conditionalFormatting>
  <conditionalFormatting sqref="M97:P105">
    <cfRule type="containsBlanks" dxfId="26" priority="50">
      <formula>LEN(TRIM(M97))=0</formula>
    </cfRule>
  </conditionalFormatting>
  <conditionalFormatting sqref="M8:P10">
    <cfRule type="containsBlanks" dxfId="25" priority="44">
      <formula>LEN(TRIM(M8))=0</formula>
    </cfRule>
  </conditionalFormatting>
  <conditionalFormatting sqref="M23:P25">
    <cfRule type="containsBlanks" dxfId="24" priority="41">
      <formula>LEN(TRIM(M23))=0</formula>
    </cfRule>
  </conditionalFormatting>
  <conditionalFormatting sqref="M33:P35">
    <cfRule type="containsBlanks" dxfId="23" priority="38">
      <formula>LEN(TRIM(M33))=0</formula>
    </cfRule>
  </conditionalFormatting>
  <conditionalFormatting sqref="M57:P59">
    <cfRule type="containsBlanks" dxfId="22" priority="30">
      <formula>LEN(TRIM(M57))=0</formula>
    </cfRule>
  </conditionalFormatting>
  <conditionalFormatting sqref="M43:P45">
    <cfRule type="containsBlanks" dxfId="21" priority="32">
      <formula>LEN(TRIM(M43))=0</formula>
    </cfRule>
  </conditionalFormatting>
  <conditionalFormatting sqref="M71:P73">
    <cfRule type="containsBlanks" dxfId="20" priority="28">
      <formula>LEN(TRIM(M71))=0</formula>
    </cfRule>
  </conditionalFormatting>
  <conditionalFormatting sqref="M80:P82">
    <cfRule type="containsBlanks" dxfId="19" priority="26">
      <formula>LEN(TRIM(M80))=0</formula>
    </cfRule>
  </conditionalFormatting>
  <conditionalFormatting sqref="M93:P95">
    <cfRule type="containsBlanks" dxfId="18" priority="22">
      <formula>LEN(TRIM(M93))=0</formula>
    </cfRule>
  </conditionalFormatting>
  <conditionalFormatting sqref="M106:P108">
    <cfRule type="containsBlanks" dxfId="17" priority="18">
      <formula>LEN(TRIM(M106))=0</formula>
    </cfRule>
  </conditionalFormatting>
  <conditionalFormatting sqref="Q1:Q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V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V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">
    <cfRule type="containsBlanks" dxfId="16" priority="13">
      <formula>LEN(TRIM(U2))=0</formula>
    </cfRule>
  </conditionalFormatting>
  <conditionalFormatting sqref="U3">
    <cfRule type="containsBlanks" dxfId="15" priority="12">
      <formula>LEN(TRIM(U3))=0</formula>
    </cfRule>
  </conditionalFormatting>
  <conditionalFormatting sqref="U4">
    <cfRule type="containsBlanks" dxfId="14" priority="11">
      <formula>LEN(TRIM(U4))=0</formula>
    </cfRule>
  </conditionalFormatting>
  <conditionalFormatting sqref="V2">
    <cfRule type="containsBlanks" dxfId="13" priority="10">
      <formula>LEN(TRIM(V2))=0</formula>
    </cfRule>
  </conditionalFormatting>
  <conditionalFormatting sqref="V3">
    <cfRule type="containsBlanks" dxfId="12" priority="9">
      <formula>LEN(TRIM(V3))=0</formula>
    </cfRule>
  </conditionalFormatting>
  <conditionalFormatting sqref="V4">
    <cfRule type="containsBlanks" dxfId="11" priority="8">
      <formula>LEN(TRIM(V4))=0</formula>
    </cfRule>
  </conditionalFormatting>
  <conditionalFormatting sqref="Q1">
    <cfRule type="containsBlanks" dxfId="10" priority="6">
      <formula>LEN(TRIM(Q1))=0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CC272-87A0-4366-8FEE-AED0B0F3FD20}">
  <dimension ref="A1:O22"/>
  <sheetViews>
    <sheetView workbookViewId="0">
      <selection sqref="A1:J3"/>
    </sheetView>
  </sheetViews>
  <sheetFormatPr defaultRowHeight="14.4" x14ac:dyDescent="0.3"/>
  <sheetData>
    <row r="1" spans="1:15" x14ac:dyDescent="0.3">
      <c r="B1" t="s">
        <v>164</v>
      </c>
      <c r="C1" t="s">
        <v>162</v>
      </c>
      <c r="D1" t="s">
        <v>168</v>
      </c>
      <c r="E1" t="s">
        <v>163</v>
      </c>
      <c r="F1" t="s">
        <v>165</v>
      </c>
      <c r="G1" t="s">
        <v>169</v>
      </c>
      <c r="H1" t="s">
        <v>166</v>
      </c>
      <c r="I1" t="s">
        <v>167</v>
      </c>
      <c r="J1" t="s">
        <v>170</v>
      </c>
    </row>
    <row r="2" spans="1:15" x14ac:dyDescent="0.3">
      <c r="A2" t="s">
        <v>153</v>
      </c>
      <c r="B2" s="132">
        <v>0.94444444444444453</v>
      </c>
      <c r="C2" s="132">
        <v>9.6225044864937603E-2</v>
      </c>
      <c r="D2" s="132">
        <v>3</v>
      </c>
      <c r="E2" s="132">
        <v>0.86666666666666659</v>
      </c>
      <c r="F2" s="132">
        <v>0.15275252316519569</v>
      </c>
      <c r="G2" s="132">
        <v>3</v>
      </c>
      <c r="H2" s="132">
        <v>0.82962962962962961</v>
      </c>
      <c r="I2" s="132">
        <v>0.20647940540394591</v>
      </c>
      <c r="J2" s="132">
        <v>3</v>
      </c>
    </row>
    <row r="3" spans="1:15" x14ac:dyDescent="0.3">
      <c r="A3" s="133" t="s">
        <v>152</v>
      </c>
      <c r="B3" s="151">
        <v>0.8833333333333333</v>
      </c>
      <c r="C3" s="132">
        <v>0.1258305739211793</v>
      </c>
      <c r="D3" s="151">
        <v>3</v>
      </c>
      <c r="E3" s="151">
        <v>0.90606060606060612</v>
      </c>
      <c r="F3" s="132">
        <v>9.1060480007980102E-2</v>
      </c>
      <c r="G3" s="152">
        <v>3</v>
      </c>
      <c r="H3" s="151">
        <v>0.73106060606060608</v>
      </c>
      <c r="I3" s="132">
        <v>0.32147912716240518</v>
      </c>
      <c r="J3" s="132">
        <v>3</v>
      </c>
      <c r="O3" s="149"/>
    </row>
    <row r="4" spans="1:15" x14ac:dyDescent="0.3">
      <c r="A4" s="133"/>
      <c r="B4" s="133"/>
      <c r="C4" s="133"/>
      <c r="D4" s="133"/>
      <c r="E4" s="133"/>
      <c r="F4" s="133"/>
      <c r="G4" s="133"/>
      <c r="H4" s="133"/>
      <c r="I4" s="133"/>
    </row>
    <row r="5" spans="1:15" x14ac:dyDescent="0.3">
      <c r="A5" s="133"/>
      <c r="B5" s="133"/>
      <c r="C5" s="133"/>
      <c r="D5" s="133"/>
      <c r="E5" s="133"/>
      <c r="F5" s="133"/>
      <c r="G5" s="133"/>
      <c r="H5" s="133"/>
      <c r="I5" s="133"/>
    </row>
    <row r="6" spans="1:15" x14ac:dyDescent="0.3">
      <c r="A6" s="133"/>
      <c r="B6" s="133"/>
      <c r="C6" s="133"/>
      <c r="D6" s="133"/>
      <c r="E6" s="133"/>
      <c r="F6" s="133"/>
      <c r="G6" s="133"/>
      <c r="H6" s="133"/>
      <c r="I6" s="133"/>
    </row>
    <row r="9" spans="1:15" x14ac:dyDescent="0.3">
      <c r="A9" s="20"/>
      <c r="B9" s="150"/>
      <c r="C9" s="20"/>
      <c r="D9" s="150"/>
      <c r="E9" s="148"/>
      <c r="F9" s="148"/>
      <c r="G9" s="148"/>
      <c r="H9" s="148"/>
      <c r="I9" s="148"/>
      <c r="J9" s="148"/>
    </row>
    <row r="10" spans="1:15" x14ac:dyDescent="0.3">
      <c r="A10" s="20"/>
      <c r="B10" s="154"/>
      <c r="C10" s="154"/>
      <c r="D10" s="20"/>
    </row>
    <row r="22" spans="1:8" x14ac:dyDescent="0.3">
      <c r="A22" s="133"/>
      <c r="B22" s="133"/>
      <c r="D22" s="133"/>
      <c r="E22" s="133"/>
      <c r="G22" s="134"/>
      <c r="H22" s="133"/>
    </row>
  </sheetData>
  <mergeCells count="1">
    <mergeCell ref="B10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1st Results</vt:lpstr>
      <vt:lpstr>1st Results (R)</vt:lpstr>
      <vt:lpstr>2nd Results</vt:lpstr>
      <vt:lpstr>2nd Results (R)</vt:lpstr>
      <vt:lpstr>3rd Results</vt:lpstr>
      <vt:lpstr>3rd Results (R)</vt:lpstr>
      <vt:lpstr>Total males (R)</vt:lpstr>
      <vt:lpstr>Total females</vt:lpstr>
      <vt:lpstr>summary</vt:lpstr>
      <vt:lpstr>data</vt:lpstr>
      <vt:lpstr>table_data</vt:lpstr>
      <vt:lpstr>nb_replica</vt:lpstr>
      <vt:lpstr>Females 1st Results</vt:lpstr>
      <vt:lpstr>Females 2nd Results</vt:lpstr>
      <vt:lpstr>Females 3rd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dcterms:created xsi:type="dcterms:W3CDTF">2021-03-16T21:08:01Z</dcterms:created>
  <dcterms:modified xsi:type="dcterms:W3CDTF">2021-04-15T10:01:22Z</dcterms:modified>
</cp:coreProperties>
</file>