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g\Desktop\"/>
    </mc:Choice>
  </mc:AlternateContent>
  <xr:revisionPtr revIDLastSave="0" documentId="13_ncr:1_{FC09BC64-F9E2-4519-99D0-BF3FF8294462}" xr6:coauthVersionLast="47" xr6:coauthVersionMax="47" xr10:uidLastSave="{00000000-0000-0000-0000-000000000000}"/>
  <bookViews>
    <workbookView xWindow="11445" yWindow="390" windowWidth="21600" windowHeight="14130" xr2:uid="{1BC73F47-C5AE-4B96-A6A1-F0088F698F1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0" i="1" l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B4" i="1"/>
  <c r="B3" i="1"/>
  <c r="C4" i="1"/>
  <c r="C2" i="1"/>
  <c r="B107" i="1"/>
  <c r="B106" i="1"/>
  <c r="B105" i="1"/>
  <c r="B104" i="1"/>
  <c r="B103" i="1"/>
  <c r="B102" i="1"/>
  <c r="B101" i="1"/>
  <c r="B100" i="1"/>
  <c r="B97" i="1"/>
  <c r="B96" i="1"/>
  <c r="B95" i="1"/>
  <c r="B94" i="1"/>
  <c r="B93" i="1"/>
  <c r="B92" i="1"/>
  <c r="B91" i="1"/>
  <c r="B90" i="1"/>
  <c r="B98" i="1"/>
  <c r="B99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55" i="1"/>
  <c r="B54" i="1"/>
  <c r="B53" i="1"/>
  <c r="B52" i="1"/>
  <c r="B51" i="1"/>
  <c r="B50" i="1"/>
  <c r="B48" i="1"/>
  <c r="B8" i="1"/>
  <c r="C3" i="1"/>
  <c r="B2" i="1"/>
  <c r="B11" i="1"/>
  <c r="B10" i="1"/>
  <c r="B7" i="1"/>
  <c r="B17" i="1"/>
  <c r="B16" i="1"/>
  <c r="B15" i="1"/>
  <c r="B14" i="1"/>
  <c r="B49" i="1"/>
  <c r="B13" i="1"/>
  <c r="B12" i="1"/>
  <c r="B9" i="1"/>
  <c r="B6" i="1"/>
  <c r="B5" i="1"/>
</calcChain>
</file>

<file path=xl/sharedStrings.xml><?xml version="1.0" encoding="utf-8"?>
<sst xmlns="http://schemas.openxmlformats.org/spreadsheetml/2006/main" count="212" uniqueCount="93">
  <si>
    <t>Adidas Copa Sense+</t>
    <phoneticPr fontId="1" type="noConversion"/>
  </si>
  <si>
    <t>FG</t>
    <phoneticPr fontId="1" type="noConversion"/>
  </si>
  <si>
    <t>Adidas Copa Sense.1</t>
    <phoneticPr fontId="1" type="noConversion"/>
  </si>
  <si>
    <t>AG</t>
    <phoneticPr fontId="1" type="noConversion"/>
  </si>
  <si>
    <t>Adidas Copa Sense.3</t>
    <phoneticPr fontId="1" type="noConversion"/>
  </si>
  <si>
    <t>TF</t>
    <phoneticPr fontId="1" type="noConversion"/>
  </si>
  <si>
    <t>Adidas F50 Adizero IV Leather Battle Pack II Limited Edition</t>
    <phoneticPr fontId="1" type="noConversion"/>
  </si>
  <si>
    <t>Adidas Gamemode</t>
    <phoneticPr fontId="1" type="noConversion"/>
  </si>
  <si>
    <t>Adidas Gamemode Knit</t>
    <phoneticPr fontId="1" type="noConversion"/>
  </si>
  <si>
    <t>IC</t>
    <phoneticPr fontId="1" type="noConversion"/>
  </si>
  <si>
    <t>Adidas Goletto 7</t>
    <phoneticPr fontId="1" type="noConversion"/>
  </si>
  <si>
    <t>Adidas Mundial Goal</t>
  </si>
  <si>
    <t>Adidas Mundial Team</t>
  </si>
  <si>
    <t>Adidas Nemeziz.3</t>
    <phoneticPr fontId="1" type="noConversion"/>
  </si>
  <si>
    <t>Adidas Predator 20.3</t>
    <phoneticPr fontId="1" type="noConversion"/>
  </si>
  <si>
    <t>Adidas Predator Edge+</t>
    <phoneticPr fontId="1" type="noConversion"/>
  </si>
  <si>
    <t>Adidas Predator Edge 94+</t>
    <phoneticPr fontId="1" type="noConversion"/>
  </si>
  <si>
    <t>Adidas Predator Edge.1</t>
    <phoneticPr fontId="1" type="noConversion"/>
  </si>
  <si>
    <t>Adidas Predator Edge.1 Low</t>
    <phoneticPr fontId="1" type="noConversion"/>
  </si>
  <si>
    <t>Adidas Predator Edge.3</t>
    <phoneticPr fontId="1" type="noConversion"/>
  </si>
  <si>
    <t>Adidas Samba</t>
  </si>
  <si>
    <t>Adidas X Ghosted</t>
    <phoneticPr fontId="1" type="noConversion"/>
  </si>
  <si>
    <t>Adidas X Speedflow Messi.3</t>
    <phoneticPr fontId="1" type="noConversion"/>
  </si>
  <si>
    <t>Adidas X Speedportal+</t>
    <phoneticPr fontId="1" type="noConversion"/>
  </si>
  <si>
    <t>Adidas X Speedportal.1</t>
    <phoneticPr fontId="1" type="noConversion"/>
  </si>
  <si>
    <t>Adidas X Speedportal Messi.1</t>
    <phoneticPr fontId="1" type="noConversion"/>
  </si>
  <si>
    <t>Mizuno Monarcida Neo 2 Select</t>
    <phoneticPr fontId="1" type="noConversion"/>
  </si>
  <si>
    <t>Mizuno Monarcida Neo 3 Pro</t>
  </si>
  <si>
    <t>Mizuno Monarcida Neo Sala Pro</t>
  </si>
  <si>
    <t>Mizuno Morelia Neo 3 Beta Elite</t>
    <phoneticPr fontId="1" type="noConversion"/>
  </si>
  <si>
    <t>Mizuno Morelia Neo 3 Beta Mix</t>
    <phoneticPr fontId="1" type="noConversion"/>
  </si>
  <si>
    <t>SG</t>
    <phoneticPr fontId="1" type="noConversion"/>
  </si>
  <si>
    <t>Mizuno Morelia Neo 3 Pro</t>
    <phoneticPr fontId="1" type="noConversion"/>
  </si>
  <si>
    <t>Mizuno Morelia Sala Club</t>
    <phoneticPr fontId="1" type="noConversion"/>
  </si>
  <si>
    <t>Mizuno Rebula CUP JAPAN</t>
    <phoneticPr fontId="1" type="noConversion"/>
  </si>
  <si>
    <t>Mizuno Rebula CUP SELECT</t>
  </si>
  <si>
    <t>New Balance 442 V2 Pro</t>
    <phoneticPr fontId="1" type="noConversion"/>
  </si>
  <si>
    <t>New balance 442 V2 Team</t>
    <phoneticPr fontId="1" type="noConversion"/>
  </si>
  <si>
    <t>New Balance Audazo 5+ Pro Suede</t>
  </si>
  <si>
    <t>New Balance Furon V6+ Pro</t>
    <phoneticPr fontId="1" type="noConversion"/>
  </si>
  <si>
    <t>New Balance Furon V7 Pro</t>
    <phoneticPr fontId="1" type="noConversion"/>
  </si>
  <si>
    <t>New Balance TEKELA V2 Pro</t>
    <phoneticPr fontId="1" type="noConversion"/>
  </si>
  <si>
    <t>New Balance Tekela V3+ Pro</t>
    <phoneticPr fontId="1" type="noConversion"/>
  </si>
  <si>
    <t>New Balance Tekela V4 Pro</t>
    <phoneticPr fontId="1" type="noConversion"/>
  </si>
  <si>
    <t>New Balance Visaro 2.0 Pro</t>
    <phoneticPr fontId="1" type="noConversion"/>
  </si>
  <si>
    <t>Nike Air Zoom Mercurial Superfly 9 Academy</t>
    <phoneticPr fontId="1" type="noConversion"/>
  </si>
  <si>
    <t>Nike Air Zoom Mercurial Superfly 9 Elite KM</t>
    <phoneticPr fontId="1" type="noConversion"/>
  </si>
  <si>
    <t>Nike Air Zoom Mercurial Superfly 9 Elite Pro</t>
    <phoneticPr fontId="1" type="noConversion"/>
  </si>
  <si>
    <t>Nike Air Zoom Mercurial Superfly 9 Elite Pro Player Edition</t>
    <phoneticPr fontId="1" type="noConversion"/>
  </si>
  <si>
    <t>Nike Air Zoom Mercurial Vapor 15 Academy</t>
    <phoneticPr fontId="1" type="noConversion"/>
  </si>
  <si>
    <t>Nike Air Zoom Mercurial Vapor 15 Elite</t>
    <phoneticPr fontId="1" type="noConversion"/>
  </si>
  <si>
    <t>Nike Air Zoom Mercurial Vapor 15 Elite Pro</t>
    <phoneticPr fontId="1" type="noConversion"/>
  </si>
  <si>
    <t>Nike Air Zoom Mercurial Vapor 15 Elite Pro Player Edition</t>
    <phoneticPr fontId="1" type="noConversion"/>
  </si>
  <si>
    <t>Nike Air Zoom Mercurial Vapor 15 Pro</t>
    <phoneticPr fontId="1" type="noConversion"/>
  </si>
  <si>
    <t>Nike Libretto 3</t>
    <phoneticPr fontId="1" type="noConversion"/>
  </si>
  <si>
    <t>Nike LunarGato 2</t>
    <phoneticPr fontId="1" type="noConversion"/>
  </si>
  <si>
    <t>Nike Magista Obra II Elite DF</t>
    <phoneticPr fontId="1" type="noConversion"/>
  </si>
  <si>
    <t>Nike Mercurial Superfly 7 Academy MDS</t>
    <phoneticPr fontId="1" type="noConversion"/>
  </si>
  <si>
    <t>Nike Mercurial Vapor 14 Elite</t>
    <phoneticPr fontId="1" type="noConversion"/>
  </si>
  <si>
    <t>Nike Phantom GT Academy</t>
    <phoneticPr fontId="1" type="noConversion"/>
  </si>
  <si>
    <t>Nike Phantom GT 2 Academy</t>
    <phoneticPr fontId="1" type="noConversion"/>
  </si>
  <si>
    <t>Nike Phantom GT 2 Academy DF</t>
    <phoneticPr fontId="1" type="noConversion"/>
  </si>
  <si>
    <t>Nike Phantom GT 2 Elite</t>
    <phoneticPr fontId="1" type="noConversion"/>
  </si>
  <si>
    <t>Nike Phantom GT 2 Elite DF</t>
    <phoneticPr fontId="1" type="noConversion"/>
  </si>
  <si>
    <t>Nike Phantom GT 2 Elite DF Pro Player Edition</t>
    <phoneticPr fontId="1" type="noConversion"/>
  </si>
  <si>
    <t>Nike Phantom GT 2 Elite Pro</t>
    <phoneticPr fontId="1" type="noConversion"/>
  </si>
  <si>
    <t>Nike Phantom GT 2 Pro Player Edition</t>
    <phoneticPr fontId="1" type="noConversion"/>
  </si>
  <si>
    <t>Nike Phantom Venom Elite</t>
    <phoneticPr fontId="1" type="noConversion"/>
  </si>
  <si>
    <t>Nike React Phantom GT2 Pro</t>
    <phoneticPr fontId="1" type="noConversion"/>
  </si>
  <si>
    <t>Nike Tiempo Legend 8 Pro</t>
    <phoneticPr fontId="1" type="noConversion"/>
  </si>
  <si>
    <t>Nike Tiempo Legend 9 Academy</t>
    <phoneticPr fontId="1" type="noConversion"/>
  </si>
  <si>
    <t>Nike Tiempo Legend 9 Elite x Made in Italy</t>
    <phoneticPr fontId="1" type="noConversion"/>
  </si>
  <si>
    <t>Nike Tiempo Legend 9 Pro</t>
    <phoneticPr fontId="1" type="noConversion"/>
  </si>
  <si>
    <t>Nike The Premier 3</t>
    <phoneticPr fontId="1" type="noConversion"/>
  </si>
  <si>
    <t>Nike Zoom Superfly 9 Elite CR7</t>
    <phoneticPr fontId="1" type="noConversion"/>
  </si>
  <si>
    <t>Nike Zoom Vapor 15 Elite CR7</t>
    <phoneticPr fontId="1" type="noConversion"/>
  </si>
  <si>
    <t>Nike Zoom Vapor 15 Elite CR7 Pro</t>
    <phoneticPr fontId="1" type="noConversion"/>
  </si>
  <si>
    <t>Puma 365 Ignite</t>
    <phoneticPr fontId="1" type="noConversion"/>
  </si>
  <si>
    <t>Puma Future Z 1.3 Pro Cage</t>
  </si>
  <si>
    <t>Puma Future Z 1.4</t>
    <phoneticPr fontId="1" type="noConversion"/>
  </si>
  <si>
    <t>Puma Future Z 1.4 MX</t>
    <phoneticPr fontId="1" type="noConversion"/>
  </si>
  <si>
    <t>Puma King 21</t>
    <phoneticPr fontId="1" type="noConversion"/>
  </si>
  <si>
    <t>Puma Monarch</t>
    <phoneticPr fontId="1" type="noConversion"/>
  </si>
  <si>
    <t>Puma Ultra Ultimate Pro</t>
    <phoneticPr fontId="1" type="noConversion"/>
  </si>
  <si>
    <t>Puma Ultra Ultimate MX</t>
    <phoneticPr fontId="1" type="noConversion"/>
  </si>
  <si>
    <t>Puma SPIRIT 3</t>
    <phoneticPr fontId="1" type="noConversion"/>
  </si>
  <si>
    <t>Puma Ultra 4.3</t>
    <phoneticPr fontId="1" type="noConversion"/>
  </si>
  <si>
    <t>Puma Rapido 3</t>
    <phoneticPr fontId="1" type="noConversion"/>
  </si>
  <si>
    <t>Puma Tacto</t>
    <phoneticPr fontId="1" type="noConversion"/>
  </si>
  <si>
    <t>Puma Ultra Ultimate Cage Ultra</t>
    <phoneticPr fontId="1" type="noConversion"/>
  </si>
  <si>
    <t>Puma ONE 20.3 OSG</t>
    <phoneticPr fontId="1" type="noConversion"/>
  </si>
  <si>
    <t>Puma Ultra Ultimate Cage</t>
  </si>
  <si>
    <t>Pima Ultra 1.4 Pro Cage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</si>
</sst>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&quot;월&quot;\ dd&quot;일&quot;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D0AD0-9760-4083-A288-6B0B5872617E}">
  <dimension ref="A2:D107"/>
  <sheetViews>
    <sheetView tabSelected="1" topLeftCell="A52" workbookViewId="0">
      <selection activeCell="C71" sqref="C71"/>
    </sheetView>
  </sheetViews>
  <sheetFormatPr defaultRowHeight="16.5" x14ac:dyDescent="0.3"/>
  <cols>
    <col min="1" max="1" width="59.375" customWidth="1"/>
    <col min="2" max="2" width="24.125" customWidth="1"/>
    <col min="3" max="3" width="21.875" customWidth="1"/>
    <col min="4" max="4" width="16.375" customWidth="1"/>
  </cols>
  <sheetData>
    <row r="2" spans="1:4" x14ac:dyDescent="0.3">
      <c r="A2" t="s">
        <v>0</v>
      </c>
      <c r="B2" s="1" t="str">
        <f>IMDIV(10.1, 24)</f>
        <v>0.420833333333333</v>
      </c>
      <c r="C2" s="1" t="str">
        <f>IMDIV(8,24)</f>
        <v>0.333333333333333</v>
      </c>
      <c r="D2" t="s">
        <v>1</v>
      </c>
    </row>
    <row r="3" spans="1:4" x14ac:dyDescent="0.3">
      <c r="A3" t="s">
        <v>2</v>
      </c>
      <c r="B3" s="1" t="str">
        <f>IMDIV(10.3,26.5)</f>
        <v>0.388679245283019</v>
      </c>
      <c r="C3" s="1" t="str">
        <f>IMDIV(8.5,26.5)</f>
        <v>0.320754716981132</v>
      </c>
      <c r="D3" t="s">
        <v>3</v>
      </c>
    </row>
    <row r="4" spans="1:4" x14ac:dyDescent="0.3">
      <c r="A4" t="s">
        <v>4</v>
      </c>
      <c r="B4" s="1" t="str">
        <f>IMDIV(10.3,28)</f>
        <v>0.367857142857143</v>
      </c>
      <c r="C4" s="1" t="str">
        <f>IMDIV(8,28)</f>
        <v>0.285714285714286</v>
      </c>
      <c r="D4" t="s">
        <v>5</v>
      </c>
    </row>
    <row r="5" spans="1:4" x14ac:dyDescent="0.3">
      <c r="A5" t="s">
        <v>6</v>
      </c>
      <c r="B5" s="1" t="str">
        <f>IMDIV(9.2,24)</f>
        <v>0.383333333333333</v>
      </c>
      <c r="C5" s="1" t="str">
        <f>IMDIV(7.2,24)</f>
        <v>0.3</v>
      </c>
      <c r="D5" t="s">
        <v>1</v>
      </c>
    </row>
    <row r="6" spans="1:4" x14ac:dyDescent="0.3">
      <c r="A6" t="s">
        <v>7</v>
      </c>
      <c r="B6" s="1" t="str">
        <f>IMDIV(10,24)</f>
        <v>0.416666666666667</v>
      </c>
      <c r="C6" s="1" t="str">
        <f>IMDIV(7,24)</f>
        <v>0.291666666666667</v>
      </c>
      <c r="D6" t="s">
        <v>1</v>
      </c>
    </row>
    <row r="7" spans="1:4" x14ac:dyDescent="0.3">
      <c r="A7" t="s">
        <v>8</v>
      </c>
      <c r="B7" s="1" t="str">
        <f>IMDIV(10.9,28)</f>
        <v>0.389285714285714</v>
      </c>
      <c r="C7" s="1" t="str">
        <f>IMDIV(8.5,28)</f>
        <v>0.303571428571429</v>
      </c>
      <c r="D7" t="s">
        <v>9</v>
      </c>
    </row>
    <row r="8" spans="1:4" x14ac:dyDescent="0.3">
      <c r="A8" t="s">
        <v>10</v>
      </c>
      <c r="B8" s="1" t="str">
        <f>IMDIV(10.3,28)</f>
        <v>0.367857142857143</v>
      </c>
      <c r="C8" s="1" t="str">
        <f>IMDIV(9,28)</f>
        <v>0.321428571428571</v>
      </c>
      <c r="D8" t="s">
        <v>5</v>
      </c>
    </row>
    <row r="9" spans="1:4" x14ac:dyDescent="0.3">
      <c r="A9" t="s">
        <v>11</v>
      </c>
      <c r="B9" s="1" t="str">
        <f>IMDIV(9.5,24)</f>
        <v>0.395833333333333</v>
      </c>
      <c r="C9" s="1" t="str">
        <f>IMDIV(7.5,24)</f>
        <v>0.3125</v>
      </c>
      <c r="D9" t="s">
        <v>9</v>
      </c>
    </row>
    <row r="10" spans="1:4" x14ac:dyDescent="0.3">
      <c r="A10" t="s">
        <v>12</v>
      </c>
      <c r="B10" s="1" t="str">
        <f>IMDIV(10.1,24)</f>
        <v>0.420833333333333</v>
      </c>
      <c r="C10" s="1" t="str">
        <f>IMDIV(7.1,24)</f>
        <v>0.295833333333333</v>
      </c>
      <c r="D10" t="s">
        <v>5</v>
      </c>
    </row>
    <row r="11" spans="1:4" x14ac:dyDescent="0.3">
      <c r="A11" t="s">
        <v>13</v>
      </c>
      <c r="B11" s="1" t="str">
        <f>IMDIV(11.1,28)</f>
        <v>0.396428571428571</v>
      </c>
      <c r="C11" s="1" t="str">
        <f>IMDIV(8.1,28)</f>
        <v>0.289285714285714</v>
      </c>
      <c r="D11" t="s">
        <v>1</v>
      </c>
    </row>
    <row r="12" spans="1:4" x14ac:dyDescent="0.3">
      <c r="A12" t="s">
        <v>14</v>
      </c>
      <c r="B12" s="1" t="str">
        <f>IMDIV(9.8,24)</f>
        <v>0.408333333333333</v>
      </c>
      <c r="C12" s="1" t="str">
        <f>IMDIV(7.8,24)</f>
        <v>0.325</v>
      </c>
      <c r="D12" t="s">
        <v>1</v>
      </c>
    </row>
    <row r="13" spans="1:4" x14ac:dyDescent="0.3">
      <c r="A13" t="s">
        <v>15</v>
      </c>
      <c r="B13" s="1" t="str">
        <f>IMDIV(9.8,24)</f>
        <v>0.408333333333333</v>
      </c>
      <c r="C13" s="1" t="str">
        <f>IMDIV(7.4,24)</f>
        <v>0.308333333333333</v>
      </c>
      <c r="D13" t="s">
        <v>1</v>
      </c>
    </row>
    <row r="14" spans="1:4" x14ac:dyDescent="0.3">
      <c r="A14" t="s">
        <v>16</v>
      </c>
      <c r="B14" s="1" t="str">
        <f>IMDIV(10.2,26)</f>
        <v>0.392307692307692</v>
      </c>
      <c r="C14" s="1" t="str">
        <f>IMDIV(8.2,26)</f>
        <v>0.315384615384615</v>
      </c>
      <c r="D14" t="s">
        <v>1</v>
      </c>
    </row>
    <row r="15" spans="1:4" x14ac:dyDescent="0.3">
      <c r="A15" t="s">
        <v>17</v>
      </c>
      <c r="B15" s="1" t="str">
        <f>IMDIV(10.3,26.5)</f>
        <v>0.388679245283019</v>
      </c>
      <c r="C15" s="1" t="str">
        <f>IMDIV(8.3,26.5)</f>
        <v>0.313207547169811</v>
      </c>
      <c r="D15" t="s">
        <v>9</v>
      </c>
    </row>
    <row r="16" spans="1:4" x14ac:dyDescent="0.3">
      <c r="A16" t="s">
        <v>18</v>
      </c>
      <c r="B16" s="1" t="str">
        <f>IMDIV(10.5,27)</f>
        <v>0.388888888888889</v>
      </c>
      <c r="C16" s="1" t="str">
        <f>IMDIV(8.5,27)</f>
        <v>0.314814814814815</v>
      </c>
      <c r="D16" t="s">
        <v>3</v>
      </c>
    </row>
    <row r="17" spans="1:4" x14ac:dyDescent="0.3">
      <c r="A17" t="s">
        <v>19</v>
      </c>
      <c r="B17" s="1" t="str">
        <f>IMDIV(10.6,27.5)</f>
        <v>0.385454545454545</v>
      </c>
      <c r="C17" s="1" t="str">
        <f>IMDIV(8.6,27.5)</f>
        <v>0.312727272727273</v>
      </c>
      <c r="D17" t="s">
        <v>5</v>
      </c>
    </row>
    <row r="18" spans="1:4" x14ac:dyDescent="0.3">
      <c r="A18" t="s">
        <v>20</v>
      </c>
      <c r="B18" s="1" t="str">
        <f>IMDIV(9.3,24.5)</f>
        <v>0.379591836734694</v>
      </c>
      <c r="C18" s="1" t="str">
        <f>IMDIV(7.3,24.5)</f>
        <v>0.297959183673469</v>
      </c>
      <c r="D18" t="s">
        <v>9</v>
      </c>
    </row>
    <row r="19" spans="1:4" x14ac:dyDescent="0.3">
      <c r="A19" t="s">
        <v>21</v>
      </c>
      <c r="B19" s="1" t="str">
        <f>IMDIV(9.4,24.5)</f>
        <v>0.383673469387755</v>
      </c>
      <c r="C19" s="1" t="str">
        <f>IMDIV(7.4,24.5)</f>
        <v>0.302040816326531</v>
      </c>
      <c r="D19" t="s">
        <v>1</v>
      </c>
    </row>
    <row r="20" spans="1:4" x14ac:dyDescent="0.3">
      <c r="A20" t="s">
        <v>22</v>
      </c>
      <c r="B20" s="1" t="str">
        <f>IMDIV(9.5,24.5)</f>
        <v>0.387755102040816</v>
      </c>
      <c r="C20" s="1" t="str">
        <f>IMDIV(7.5,24.5)</f>
        <v>0.306122448979592</v>
      </c>
      <c r="D20" t="s">
        <v>9</v>
      </c>
    </row>
    <row r="21" spans="1:4" x14ac:dyDescent="0.3">
      <c r="A21" t="s">
        <v>23</v>
      </c>
      <c r="B21" s="1" t="str">
        <f>IMDIV(9.6,24.5)</f>
        <v>0.391836734693878</v>
      </c>
      <c r="C21" s="1" t="str">
        <f>IMDIV(7.6,24.5)</f>
        <v>0.310204081632653</v>
      </c>
      <c r="D21" t="s">
        <v>1</v>
      </c>
    </row>
    <row r="22" spans="1:4" x14ac:dyDescent="0.3">
      <c r="A22" t="s">
        <v>24</v>
      </c>
      <c r="B22" s="1" t="str">
        <f>IMDIV(9.7,24.5)</f>
        <v>0.395918367346939</v>
      </c>
      <c r="C22" s="1" t="str">
        <f>IMDIV(7.7,24.5)</f>
        <v>0.314285714285714</v>
      </c>
      <c r="D22" t="s">
        <v>5</v>
      </c>
    </row>
    <row r="23" spans="1:4" x14ac:dyDescent="0.3">
      <c r="A23" t="s">
        <v>25</v>
      </c>
      <c r="B23" s="1" t="str">
        <f>IMDIV(9.8,24.5)</f>
        <v>0.4</v>
      </c>
      <c r="C23" s="1" t="str">
        <f>IMDIV(7.8,24.5)</f>
        <v>0.318367346938775</v>
      </c>
      <c r="D23" t="s">
        <v>1</v>
      </c>
    </row>
    <row r="24" spans="1:4" x14ac:dyDescent="0.3">
      <c r="A24" t="s">
        <v>26</v>
      </c>
      <c r="B24" s="1" t="str">
        <f>IMDIV(9.9,24.5)</f>
        <v>0.404081632653061</v>
      </c>
      <c r="C24" s="1" t="str">
        <f>IMDIV(7.9,24.5)</f>
        <v>0.322448979591837</v>
      </c>
      <c r="D24" t="s">
        <v>1</v>
      </c>
    </row>
    <row r="25" spans="1:4" x14ac:dyDescent="0.3">
      <c r="A25" t="s">
        <v>27</v>
      </c>
      <c r="B25" s="1" t="str">
        <f>IMDIV(10,24.5)</f>
        <v>0.408163265306122</v>
      </c>
      <c r="C25" s="1" t="str">
        <f>IMDIV(8,24.5)</f>
        <v>0.326530612244898</v>
      </c>
      <c r="D25" t="s">
        <v>5</v>
      </c>
    </row>
    <row r="26" spans="1:4" x14ac:dyDescent="0.3">
      <c r="A26" t="s">
        <v>28</v>
      </c>
      <c r="B26" s="1" t="str">
        <f>IMDIV(10,26)</f>
        <v>0.384615384615385</v>
      </c>
      <c r="C26" s="1" t="str">
        <f>IMDIV(8.4,26)</f>
        <v>0.323076923076923</v>
      </c>
      <c r="D26" t="s">
        <v>9</v>
      </c>
    </row>
    <row r="27" spans="1:4" x14ac:dyDescent="0.3">
      <c r="A27" t="s">
        <v>29</v>
      </c>
      <c r="B27" s="1" t="str">
        <f>IMDIV(10.1,26)</f>
        <v>0.388461538461538</v>
      </c>
      <c r="C27" s="1" t="str">
        <f>IMDIV(8.3,26)</f>
        <v>0.319230769230769</v>
      </c>
      <c r="D27" t="s">
        <v>1</v>
      </c>
    </row>
    <row r="28" spans="1:4" x14ac:dyDescent="0.3">
      <c r="A28" t="s">
        <v>30</v>
      </c>
      <c r="B28" s="1" t="str">
        <f>IMDIV(10.2,26)</f>
        <v>0.392307692307692</v>
      </c>
      <c r="C28" s="1" t="str">
        <f>IMDIV(8.2,26)</f>
        <v>0.315384615384615</v>
      </c>
      <c r="D28" t="s">
        <v>31</v>
      </c>
    </row>
    <row r="29" spans="1:4" x14ac:dyDescent="0.3">
      <c r="A29" t="s">
        <v>32</v>
      </c>
      <c r="B29" s="1" t="str">
        <f>IMDIV(10.3,26)</f>
        <v>0.396153846153846</v>
      </c>
      <c r="C29" s="1" t="str">
        <f>IMDIV(8.1,26)</f>
        <v>0.311538461538462</v>
      </c>
      <c r="D29" t="s">
        <v>3</v>
      </c>
    </row>
    <row r="30" spans="1:4" x14ac:dyDescent="0.3">
      <c r="A30" t="s">
        <v>33</v>
      </c>
      <c r="B30" s="1" t="str">
        <f>IMDIV(10.4,26)</f>
        <v>0.4</v>
      </c>
      <c r="C30" s="1" t="str">
        <f>IMDIV(8,26)</f>
        <v>0.307692307692308</v>
      </c>
      <c r="D30" t="s">
        <v>5</v>
      </c>
    </row>
    <row r="31" spans="1:4" x14ac:dyDescent="0.3">
      <c r="A31" t="s">
        <v>34</v>
      </c>
      <c r="B31" s="1" t="str">
        <f>IMDIV(9.5,24)</f>
        <v>0.395833333333333</v>
      </c>
      <c r="C31" s="1" t="str">
        <f>IMDIV(8,24)</f>
        <v>0.333333333333333</v>
      </c>
      <c r="D31" t="s">
        <v>1</v>
      </c>
    </row>
    <row r="32" spans="1:4" x14ac:dyDescent="0.3">
      <c r="A32" t="s">
        <v>35</v>
      </c>
      <c r="B32" s="1" t="str">
        <f>IMDIV(9.6,24)</f>
        <v>0.4</v>
      </c>
      <c r="C32" s="1" t="str">
        <f>IMDIV(7.9,24)</f>
        <v>0.329166666666667</v>
      </c>
      <c r="D32" t="s">
        <v>5</v>
      </c>
    </row>
    <row r="33" spans="1:4" x14ac:dyDescent="0.3">
      <c r="A33" t="s">
        <v>36</v>
      </c>
      <c r="B33" s="1" t="str">
        <f>IMDIV(9.7,24)</f>
        <v>0.404166666666667</v>
      </c>
      <c r="C33" s="1" t="str">
        <f>IMDIV(7.8,24)</f>
        <v>0.325</v>
      </c>
      <c r="D33" t="s">
        <v>1</v>
      </c>
    </row>
    <row r="34" spans="1:4" x14ac:dyDescent="0.3">
      <c r="A34" t="s">
        <v>37</v>
      </c>
      <c r="B34" s="1" t="str">
        <f>IMDIV(9.8,24)</f>
        <v>0.408333333333333</v>
      </c>
      <c r="C34" s="1" t="str">
        <f>IMDIV(7.7,24)</f>
        <v>0.320833333333333</v>
      </c>
      <c r="D34" t="s">
        <v>5</v>
      </c>
    </row>
    <row r="35" spans="1:4" x14ac:dyDescent="0.3">
      <c r="A35" t="s">
        <v>38</v>
      </c>
      <c r="B35" s="1" t="str">
        <f>IMDIV(9.9,24)</f>
        <v>0.4125</v>
      </c>
      <c r="C35" s="1" t="str">
        <f>IMDIV(7.6,24)</f>
        <v>0.316666666666667</v>
      </c>
      <c r="D35" t="s">
        <v>9</v>
      </c>
    </row>
    <row r="36" spans="1:4" x14ac:dyDescent="0.3">
      <c r="A36" t="s">
        <v>39</v>
      </c>
      <c r="B36" s="1" t="str">
        <f>IMDIV(10,24)</f>
        <v>0.416666666666667</v>
      </c>
      <c r="C36" s="1" t="str">
        <f>IMDIV(7.5,24)</f>
        <v>0.3125</v>
      </c>
      <c r="D36" t="s">
        <v>3</v>
      </c>
    </row>
    <row r="37" spans="1:4" x14ac:dyDescent="0.3">
      <c r="A37" t="s">
        <v>40</v>
      </c>
      <c r="B37" s="1" t="str">
        <f>IMDIV(10.5,27.5)</f>
        <v>0.381818181818182</v>
      </c>
      <c r="C37" s="1" t="str">
        <f>IMDIV(8.5,27.5)</f>
        <v>0.309090909090909</v>
      </c>
      <c r="D37" t="s">
        <v>1</v>
      </c>
    </row>
    <row r="38" spans="1:4" x14ac:dyDescent="0.3">
      <c r="A38" t="s">
        <v>41</v>
      </c>
      <c r="B38" s="1" t="str">
        <f>IMDIV(10.6,27.5)</f>
        <v>0.385454545454545</v>
      </c>
      <c r="C38" s="1" t="str">
        <f>IMDIV(8.6,27.5)</f>
        <v>0.312727272727273</v>
      </c>
      <c r="D38" t="s">
        <v>31</v>
      </c>
    </row>
    <row r="39" spans="1:4" x14ac:dyDescent="0.3">
      <c r="A39" t="s">
        <v>42</v>
      </c>
      <c r="B39" s="1" t="str">
        <f>IMDIV(10.7,27.5)</f>
        <v>0.389090909090909</v>
      </c>
      <c r="C39" s="1" t="str">
        <f>IMDIV(8.7,27.5)</f>
        <v>0.316363636363636</v>
      </c>
      <c r="D39" t="s">
        <v>3</v>
      </c>
    </row>
    <row r="40" spans="1:4" x14ac:dyDescent="0.3">
      <c r="A40" t="s">
        <v>43</v>
      </c>
      <c r="B40" s="1" t="str">
        <f>IMDIV(10.8,27.5)</f>
        <v>0.392727272727273</v>
      </c>
      <c r="C40" s="1" t="str">
        <f>IMDIV(8.8,27.5)</f>
        <v>0.32</v>
      </c>
      <c r="D40" t="s">
        <v>1</v>
      </c>
    </row>
    <row r="41" spans="1:4" x14ac:dyDescent="0.3">
      <c r="A41" t="s">
        <v>44</v>
      </c>
      <c r="B41" s="1" t="str">
        <f>IMDIV(10.9,27.5)</f>
        <v>0.396363636363636</v>
      </c>
      <c r="C41" s="1" t="str">
        <f>IMDIV(8.9,27.5)</f>
        <v>0.323636363636364</v>
      </c>
      <c r="D41" t="s">
        <v>31</v>
      </c>
    </row>
    <row r="42" spans="1:4" x14ac:dyDescent="0.3">
      <c r="A42" t="s">
        <v>45</v>
      </c>
      <c r="B42" s="1" t="str">
        <f>IMDIV(11,27.5)</f>
        <v>0.4</v>
      </c>
      <c r="C42" s="1" t="str">
        <f>IMDIV(9,27.5)</f>
        <v>0.327272727272727</v>
      </c>
      <c r="D42" t="s">
        <v>9</v>
      </c>
    </row>
    <row r="43" spans="1:4" x14ac:dyDescent="0.3">
      <c r="A43" t="s">
        <v>46</v>
      </c>
      <c r="B43" s="1" t="str">
        <f>IMDIV(11.1,27.5)</f>
        <v>0.403636363636364</v>
      </c>
      <c r="C43" s="1" t="str">
        <f>IMDIV(9.1,27.5)</f>
        <v>0.330909090909091</v>
      </c>
      <c r="D43" t="s">
        <v>1</v>
      </c>
    </row>
    <row r="44" spans="1:4" x14ac:dyDescent="0.3">
      <c r="A44" t="s">
        <v>47</v>
      </c>
      <c r="B44" s="1" t="str">
        <f>IMDIV(9.6,25.5)</f>
        <v>0.376470588235294</v>
      </c>
      <c r="C44" s="1" t="str">
        <f>IMDIV(7.6,25.5)</f>
        <v>0.298039215686275</v>
      </c>
      <c r="D44" t="s">
        <v>3</v>
      </c>
    </row>
    <row r="45" spans="1:4" x14ac:dyDescent="0.3">
      <c r="A45" t="s">
        <v>48</v>
      </c>
      <c r="B45" s="1" t="str">
        <f>IMDIV(9.7,25.5)</f>
        <v>0.380392156862745</v>
      </c>
      <c r="C45" s="1" t="str">
        <f>IMDIV(7.7,25.5)</f>
        <v>0.301960784313725</v>
      </c>
      <c r="D45" t="s">
        <v>31</v>
      </c>
    </row>
    <row r="46" spans="1:4" x14ac:dyDescent="0.3">
      <c r="A46" t="s">
        <v>49</v>
      </c>
      <c r="B46" s="1" t="str">
        <f>IMDIV(9.8,25.5)</f>
        <v>0.384313725490196</v>
      </c>
      <c r="C46" s="1" t="str">
        <f>IMDIV(7.8,25.5)</f>
        <v>0.305882352941176</v>
      </c>
      <c r="D46" t="s">
        <v>9</v>
      </c>
    </row>
    <row r="47" spans="1:4" x14ac:dyDescent="0.3">
      <c r="A47" t="s">
        <v>50</v>
      </c>
      <c r="B47" s="1" t="str">
        <f>IMDIV(9.9,25.5)</f>
        <v>0.388235294117647</v>
      </c>
      <c r="C47" s="1" t="str">
        <f>IMDIV(7.9,25.5)</f>
        <v>0.309803921568627</v>
      </c>
      <c r="D47" t="s">
        <v>1</v>
      </c>
    </row>
    <row r="48" spans="1:4" x14ac:dyDescent="0.3">
      <c r="A48" t="s">
        <v>51</v>
      </c>
      <c r="B48" s="1" t="str">
        <f>IMDIV(10.4,25)</f>
        <v>0.416</v>
      </c>
      <c r="C48" s="1" t="str">
        <f>IMDIV(8.3,25)</f>
        <v>0.332</v>
      </c>
      <c r="D48" t="s">
        <v>3</v>
      </c>
    </row>
    <row r="49" spans="1:4" x14ac:dyDescent="0.3">
      <c r="A49" t="s">
        <v>52</v>
      </c>
      <c r="B49" s="1" t="str">
        <f>IMDIV(10,25)</f>
        <v>0.4</v>
      </c>
      <c r="C49" s="1" t="str">
        <f>IMDIV(8,25)</f>
        <v>0.32</v>
      </c>
      <c r="D49" t="s">
        <v>31</v>
      </c>
    </row>
    <row r="50" spans="1:4" x14ac:dyDescent="0.3">
      <c r="A50" t="s">
        <v>53</v>
      </c>
      <c r="B50" s="1" t="str">
        <f>IMDIV(10.1,27)</f>
        <v>0.374074074074074</v>
      </c>
      <c r="C50" s="1" t="str">
        <f>IMDIV(8.6,27)</f>
        <v>0.318518518518518</v>
      </c>
      <c r="D50" t="s">
        <v>5</v>
      </c>
    </row>
    <row r="51" spans="1:4" x14ac:dyDescent="0.3">
      <c r="A51" t="s">
        <v>54</v>
      </c>
      <c r="B51" s="1" t="str">
        <f>IMDIV(10.2,27)</f>
        <v>0.377777777777778</v>
      </c>
      <c r="C51" s="1" t="str">
        <f>IMDIV(8.5,27)</f>
        <v>0.314814814814815</v>
      </c>
      <c r="D51" t="s">
        <v>5</v>
      </c>
    </row>
    <row r="52" spans="1:4" x14ac:dyDescent="0.3">
      <c r="A52" t="s">
        <v>55</v>
      </c>
      <c r="B52" s="1" t="str">
        <f>IMDIV(10.3,27)</f>
        <v>0.381481481481482</v>
      </c>
      <c r="C52" s="1" t="str">
        <f>IMDIV(8.4,27)</f>
        <v>0.311111111111111</v>
      </c>
      <c r="D52" t="s">
        <v>9</v>
      </c>
    </row>
    <row r="53" spans="1:4" x14ac:dyDescent="0.3">
      <c r="A53" t="s">
        <v>56</v>
      </c>
      <c r="B53" s="1" t="str">
        <f>IMDIV(10.4,27)</f>
        <v>0.385185185185185</v>
      </c>
      <c r="C53" s="1" t="str">
        <f>IMDIV(8.3,27)</f>
        <v>0.307407407407407</v>
      </c>
      <c r="D53" t="s">
        <v>1</v>
      </c>
    </row>
    <row r="54" spans="1:4" x14ac:dyDescent="0.3">
      <c r="A54" t="s">
        <v>57</v>
      </c>
      <c r="B54" s="1" t="str">
        <f>IMDIV(10.5,27)</f>
        <v>0.388888888888889</v>
      </c>
      <c r="C54" s="1" t="str">
        <f>IMDIV(8.2,27)</f>
        <v>0.303703703703704</v>
      </c>
      <c r="D54" t="s">
        <v>5</v>
      </c>
    </row>
    <row r="55" spans="1:4" x14ac:dyDescent="0.3">
      <c r="A55" t="s">
        <v>58</v>
      </c>
      <c r="B55" s="1" t="str">
        <f>IMDIV(10.6,27)</f>
        <v>0.392592592592593</v>
      </c>
      <c r="C55" s="1" t="str">
        <f>IMDIV(8.1,27)</f>
        <v>0.3</v>
      </c>
      <c r="D55" t="s">
        <v>3</v>
      </c>
    </row>
    <row r="56" spans="1:4" x14ac:dyDescent="0.3">
      <c r="A56" t="s">
        <v>59</v>
      </c>
      <c r="B56" s="1" t="str">
        <f>IMDIV(9.5,24)</f>
        <v>0.395833333333333</v>
      </c>
      <c r="C56" s="1" t="str">
        <f>IMDIV(7.5,24)</f>
        <v>0.3125</v>
      </c>
      <c r="D56" t="s">
        <v>5</v>
      </c>
    </row>
    <row r="57" spans="1:4" x14ac:dyDescent="0.3">
      <c r="A57" t="s">
        <v>60</v>
      </c>
      <c r="B57" s="1" t="str">
        <f>IMDIV(9.6,24)</f>
        <v>0.4</v>
      </c>
      <c r="C57" s="1" t="str">
        <f>IMDIV(7.6,24)</f>
        <v>0.316666666666667</v>
      </c>
      <c r="D57" t="s">
        <v>9</v>
      </c>
    </row>
    <row r="58" spans="1:4" x14ac:dyDescent="0.3">
      <c r="A58" t="s">
        <v>61</v>
      </c>
      <c r="B58" s="1" t="str">
        <f>IMDIV(9.7,24)</f>
        <v>0.404166666666667</v>
      </c>
      <c r="C58" s="1" t="str">
        <f>IMDIV(7.7,24)</f>
        <v>0.320833333333333</v>
      </c>
      <c r="D58" t="s">
        <v>9</v>
      </c>
    </row>
    <row r="59" spans="1:4" x14ac:dyDescent="0.3">
      <c r="A59" t="s">
        <v>62</v>
      </c>
      <c r="B59" s="1" t="str">
        <f>IMDIV(9.8,24)</f>
        <v>0.408333333333333</v>
      </c>
      <c r="C59" s="1" t="str">
        <f>IMDIV(7.8,24)</f>
        <v>0.325</v>
      </c>
      <c r="D59" t="s">
        <v>1</v>
      </c>
    </row>
    <row r="60" spans="1:4" x14ac:dyDescent="0.3">
      <c r="A60" t="s">
        <v>63</v>
      </c>
      <c r="B60" s="1" t="str">
        <f>IMDIV(9.9,24)</f>
        <v>0.4125</v>
      </c>
      <c r="C60" s="1" t="str">
        <f>IMDIV(7.9,24)</f>
        <v>0.329166666666667</v>
      </c>
      <c r="D60" t="s">
        <v>1</v>
      </c>
    </row>
    <row r="61" spans="1:4" x14ac:dyDescent="0.3">
      <c r="A61" t="s">
        <v>64</v>
      </c>
      <c r="B61" s="1" t="str">
        <f>IMDIV(10,24)</f>
        <v>0.416666666666667</v>
      </c>
      <c r="C61" s="1" t="str">
        <f>IMDIV(7.3,24)</f>
        <v>0.304166666666667</v>
      </c>
      <c r="D61" t="s">
        <v>31</v>
      </c>
    </row>
    <row r="62" spans="1:4" x14ac:dyDescent="0.3">
      <c r="A62" t="s">
        <v>65</v>
      </c>
      <c r="B62" s="1" t="str">
        <f>IMDIV(10.1,24)</f>
        <v>0.420833333333333</v>
      </c>
      <c r="C62" s="1" t="str">
        <f>IMDIV(7.2,24)</f>
        <v>0.3</v>
      </c>
      <c r="D62" t="s">
        <v>3</v>
      </c>
    </row>
    <row r="63" spans="1:4" x14ac:dyDescent="0.3">
      <c r="A63" t="s">
        <v>66</v>
      </c>
      <c r="B63" s="1" t="str">
        <f>IMDIV(11,27.5)</f>
        <v>0.4</v>
      </c>
      <c r="C63" s="1" t="str">
        <f>IMDIV(8.7,27.5)</f>
        <v>0.316363636363636</v>
      </c>
      <c r="D63" t="s">
        <v>31</v>
      </c>
    </row>
    <row r="64" spans="1:4" x14ac:dyDescent="0.3">
      <c r="A64" t="s">
        <v>67</v>
      </c>
      <c r="B64" s="1" t="str">
        <f>IMDIV(10,24)</f>
        <v>0.416666666666667</v>
      </c>
      <c r="C64" s="1" t="str">
        <f>IMDIV(7.2,24)</f>
        <v>0.3</v>
      </c>
      <c r="D64" t="s">
        <v>1</v>
      </c>
    </row>
    <row r="65" spans="1:4" x14ac:dyDescent="0.3">
      <c r="A65" t="s">
        <v>68</v>
      </c>
      <c r="B65" s="1" t="str">
        <f>IMDIV(10.1,24)</f>
        <v>0.420833333333333</v>
      </c>
      <c r="C65" s="1" t="str">
        <f>IMDIV(7.7,24)</f>
        <v>0.320833333333333</v>
      </c>
      <c r="D65" t="s">
        <v>5</v>
      </c>
    </row>
    <row r="66" spans="1:4" x14ac:dyDescent="0.3">
      <c r="A66" t="s">
        <v>69</v>
      </c>
      <c r="B66" s="1" t="str">
        <f>IMDIV(10.2,25.5)</f>
        <v>0.4</v>
      </c>
      <c r="C66" s="1" t="str">
        <f>IMDIV(8,25.5)</f>
        <v>0.313725490196078</v>
      </c>
      <c r="D66" t="s">
        <v>5</v>
      </c>
    </row>
    <row r="67" spans="1:4" x14ac:dyDescent="0.3">
      <c r="A67" t="s">
        <v>70</v>
      </c>
      <c r="B67" s="1" t="str">
        <f>IMDIV(10.8,28)</f>
        <v>0.385714285714286</v>
      </c>
      <c r="C67" s="1" t="str">
        <f>IMDIV(8.8,28)</f>
        <v>0.314285714285714</v>
      </c>
      <c r="D67" t="s">
        <v>9</v>
      </c>
    </row>
    <row r="68" spans="1:4" x14ac:dyDescent="0.3">
      <c r="A68" t="s">
        <v>71</v>
      </c>
      <c r="B68" s="1" t="str">
        <f>IMDIV(10.9,28)</f>
        <v>0.389285714285714</v>
      </c>
      <c r="C68" s="1" t="str">
        <f>IMDIV(8.7,28)</f>
        <v>0.310714285714286</v>
      </c>
      <c r="D68" t="s">
        <v>1</v>
      </c>
    </row>
    <row r="69" spans="1:4" x14ac:dyDescent="0.3">
      <c r="A69" t="s">
        <v>72</v>
      </c>
      <c r="B69" s="1" t="str">
        <f>IMDIV(10.9,28)</f>
        <v>0.389285714285714</v>
      </c>
      <c r="C69" s="1" t="str">
        <f>IMDIV(8.3,28)</f>
        <v>0.296428571428571</v>
      </c>
      <c r="D69" t="s">
        <v>3</v>
      </c>
    </row>
    <row r="70" spans="1:4" x14ac:dyDescent="0.3">
      <c r="A70" t="s">
        <v>73</v>
      </c>
      <c r="B70" s="1" t="str">
        <f>IMDIV(9.4,24.5)</f>
        <v>0.383673469387755</v>
      </c>
      <c r="C70" s="1" t="str">
        <f>IMDIV(7.4,24.5)</f>
        <v>0.302040816326531</v>
      </c>
      <c r="D70" t="s">
        <v>1</v>
      </c>
    </row>
    <row r="71" spans="1:4" x14ac:dyDescent="0.3">
      <c r="A71" t="s">
        <v>74</v>
      </c>
      <c r="B71" s="1" t="str">
        <f>IMDIV(9.5,24.5)</f>
        <v>0.387755102040816</v>
      </c>
      <c r="C71" s="1" t="str">
        <f>IMDIV(7.5,24.5)</f>
        <v>0.306122448979592</v>
      </c>
      <c r="D71" t="s">
        <v>1</v>
      </c>
    </row>
    <row r="72" spans="1:4" x14ac:dyDescent="0.3">
      <c r="A72" t="s">
        <v>75</v>
      </c>
      <c r="B72" s="1" t="str">
        <f>IMDIV(9.6,24.5)</f>
        <v>0.391836734693878</v>
      </c>
      <c r="C72" s="1" t="str">
        <f>IMDIV(8,24.5)</f>
        <v>0.326530612244898</v>
      </c>
      <c r="D72" t="s">
        <v>1</v>
      </c>
    </row>
    <row r="73" spans="1:4" x14ac:dyDescent="0.3">
      <c r="A73" t="s">
        <v>76</v>
      </c>
      <c r="B73" s="1" t="str">
        <f>IMDIV(9.7,24.5)</f>
        <v>0.395918367346939</v>
      </c>
      <c r="C73" s="1" t="str">
        <f>IMDIV(7.9,24.5)</f>
        <v>0.322448979591837</v>
      </c>
      <c r="D73" t="s">
        <v>3</v>
      </c>
    </row>
    <row r="74" spans="1:4" x14ac:dyDescent="0.3">
      <c r="A74" t="s">
        <v>77</v>
      </c>
      <c r="B74" s="1" t="str">
        <f>IMDIV(9.8,24.5)</f>
        <v>0.4</v>
      </c>
      <c r="C74" s="1" t="str">
        <f>IMDIV(7.8,24.5)</f>
        <v>0.318367346938775</v>
      </c>
      <c r="D74" t="s">
        <v>5</v>
      </c>
    </row>
    <row r="75" spans="1:4" x14ac:dyDescent="0.3">
      <c r="A75" t="s">
        <v>78</v>
      </c>
      <c r="B75" s="1" t="str">
        <f>IMDIV(9.9,24.5)</f>
        <v>0.404081632653061</v>
      </c>
      <c r="C75" s="1" t="str">
        <f>IMDIV(7.7,24.5)</f>
        <v>0.314285714285714</v>
      </c>
      <c r="D75" t="s">
        <v>9</v>
      </c>
    </row>
    <row r="76" spans="1:4" x14ac:dyDescent="0.3">
      <c r="A76" t="s">
        <v>79</v>
      </c>
      <c r="B76" s="1" t="str">
        <f>IMDIV(10,24.5)</f>
        <v>0.408163265306122</v>
      </c>
      <c r="C76" s="1" t="str">
        <f>IMDIV(7.6,24.5)</f>
        <v>0.310204081632653</v>
      </c>
      <c r="D76" t="s">
        <v>1</v>
      </c>
    </row>
    <row r="77" spans="1:4" x14ac:dyDescent="0.3">
      <c r="A77" t="s">
        <v>80</v>
      </c>
      <c r="B77" s="1" t="str">
        <f>IMDIV(10,26)</f>
        <v>0.384615384615385</v>
      </c>
      <c r="C77" s="1" t="str">
        <f>IMDIV(8,26)</f>
        <v>0.307692307692308</v>
      </c>
      <c r="D77" t="s">
        <v>31</v>
      </c>
    </row>
    <row r="78" spans="1:4" x14ac:dyDescent="0.3">
      <c r="A78" t="s">
        <v>81</v>
      </c>
      <c r="B78" s="1" t="str">
        <f>IMDIV(10.1,26)</f>
        <v>0.388461538461538</v>
      </c>
      <c r="C78" s="1" t="str">
        <f>IMDIV(8,26)</f>
        <v>0.307692307692308</v>
      </c>
      <c r="D78" t="s">
        <v>9</v>
      </c>
    </row>
    <row r="79" spans="1:4" x14ac:dyDescent="0.3">
      <c r="A79" t="s">
        <v>82</v>
      </c>
      <c r="B79" s="1" t="str">
        <f>IMDIV(10.2,26)</f>
        <v>0.392307692307692</v>
      </c>
      <c r="C79" s="1" t="str">
        <f>IMDIV(7.9,26)</f>
        <v>0.303846153846154</v>
      </c>
      <c r="D79" t="s">
        <v>5</v>
      </c>
    </row>
    <row r="80" spans="1:4" x14ac:dyDescent="0.3">
      <c r="A80" t="s">
        <v>83</v>
      </c>
      <c r="B80" s="1" t="str">
        <f>IMDIV(10.3,26)</f>
        <v>0.396153846153846</v>
      </c>
      <c r="C80" s="1" t="str">
        <f>IMDIV(7.8,26)</f>
        <v>0.3</v>
      </c>
      <c r="D80" t="s">
        <v>1</v>
      </c>
    </row>
    <row r="81" spans="1:4" x14ac:dyDescent="0.3">
      <c r="A81" t="s">
        <v>84</v>
      </c>
      <c r="B81" s="1" t="str">
        <f>IMDIV(10.4,26)</f>
        <v>0.4</v>
      </c>
      <c r="C81" s="1" t="str">
        <f>IMDIV(7.7,26)</f>
        <v>0.296153846153846</v>
      </c>
      <c r="D81" t="s">
        <v>31</v>
      </c>
    </row>
    <row r="82" spans="1:4" x14ac:dyDescent="0.3">
      <c r="A82" t="s">
        <v>85</v>
      </c>
      <c r="B82" s="1" t="str">
        <f>IMDIV(9.5,24)</f>
        <v>0.395833333333333</v>
      </c>
      <c r="C82" s="1" t="str">
        <f>IMDIV(7.1,24)</f>
        <v>0.295833333333333</v>
      </c>
      <c r="D82" t="s">
        <v>5</v>
      </c>
    </row>
    <row r="83" spans="1:4" x14ac:dyDescent="0.3">
      <c r="A83" t="s">
        <v>86</v>
      </c>
      <c r="B83" s="1" t="str">
        <f>IMDIV(9.6,24)</f>
        <v>0.4</v>
      </c>
      <c r="C83" s="1" t="str">
        <f>IMDIV(7.2,24)</f>
        <v>0.3</v>
      </c>
      <c r="D83" t="s">
        <v>5</v>
      </c>
    </row>
    <row r="84" spans="1:4" x14ac:dyDescent="0.3">
      <c r="A84" t="s">
        <v>87</v>
      </c>
      <c r="B84" s="1" t="str">
        <f>IMDIV(9.7,24)</f>
        <v>0.404166666666667</v>
      </c>
      <c r="C84" s="1" t="str">
        <f>IMDIV(7.3,24)</f>
        <v>0.304166666666667</v>
      </c>
      <c r="D84" t="s">
        <v>5</v>
      </c>
    </row>
    <row r="85" spans="1:4" x14ac:dyDescent="0.3">
      <c r="A85" t="s">
        <v>88</v>
      </c>
      <c r="B85" s="1" t="str">
        <f>IMDIV(9.8,24)</f>
        <v>0.408333333333333</v>
      </c>
      <c r="C85" s="1" t="str">
        <f>IMDIV(7.4,24)</f>
        <v>0.308333333333333</v>
      </c>
      <c r="D85" t="s">
        <v>5</v>
      </c>
    </row>
    <row r="86" spans="1:4" x14ac:dyDescent="0.3">
      <c r="A86" t="s">
        <v>89</v>
      </c>
      <c r="B86" s="1" t="str">
        <f>IMDIV(10.1,24)</f>
        <v>0.420833333333333</v>
      </c>
      <c r="C86" s="1" t="str">
        <f>IMDIV(7,24)</f>
        <v>0.291666666666667</v>
      </c>
      <c r="D86" t="s">
        <v>5</v>
      </c>
    </row>
    <row r="87" spans="1:4" x14ac:dyDescent="0.3">
      <c r="A87" t="s">
        <v>90</v>
      </c>
      <c r="B87" s="1" t="str">
        <f>IMDIV(10.2,24)</f>
        <v>0.425</v>
      </c>
      <c r="C87" s="1" t="str">
        <f>IMDIV(7.8,24)</f>
        <v>0.325</v>
      </c>
      <c r="D87" t="s">
        <v>5</v>
      </c>
    </row>
    <row r="88" spans="1:4" x14ac:dyDescent="0.3">
      <c r="A88" t="s">
        <v>91</v>
      </c>
      <c r="B88" s="1" t="str">
        <f>IMDIV(10.3,26)</f>
        <v>0.396153846153846</v>
      </c>
      <c r="C88" s="1" t="str">
        <f>IMDIV(8.1,26)</f>
        <v>0.311538461538462</v>
      </c>
      <c r="D88" t="s">
        <v>9</v>
      </c>
    </row>
    <row r="89" spans="1:4" x14ac:dyDescent="0.3">
      <c r="A89" t="s">
        <v>92</v>
      </c>
      <c r="B89" s="1" t="str">
        <f>IMDIV(10.4,26.5)</f>
        <v>0.392452830188679</v>
      </c>
      <c r="C89" s="1" t="str">
        <f>IMDIV(8.1,26.5)</f>
        <v>0.305660377358491</v>
      </c>
      <c r="D89" t="s">
        <v>9</v>
      </c>
    </row>
    <row r="90" spans="1:4" x14ac:dyDescent="0.3">
      <c r="A90" t="s">
        <v>2</v>
      </c>
      <c r="B90" s="1" t="str">
        <f>IMDIV(10.5,26.5)</f>
        <v>0.39622641509434</v>
      </c>
      <c r="C90" s="1" t="str">
        <f>IMDIV(8.5,26.5)</f>
        <v>0.320754716981132</v>
      </c>
      <c r="D90" t="s">
        <v>31</v>
      </c>
    </row>
    <row r="91" spans="1:4" x14ac:dyDescent="0.3">
      <c r="A91" t="s">
        <v>4</v>
      </c>
      <c r="B91" s="1" t="str">
        <f>IMDIV(10.6,26.5)</f>
        <v>0.4</v>
      </c>
      <c r="C91" s="1" t="str">
        <f>IMDIV(8.6,26.5)</f>
        <v>0.324528301886792</v>
      </c>
      <c r="D91" t="s">
        <v>9</v>
      </c>
    </row>
    <row r="92" spans="1:4" x14ac:dyDescent="0.3">
      <c r="A92" t="s">
        <v>13</v>
      </c>
      <c r="B92" s="1" t="str">
        <f>IMDIV(10.7,26.5)</f>
        <v>0.40377358490566</v>
      </c>
      <c r="C92" s="1" t="str">
        <f>IMDIV(8,26.5)</f>
        <v>0.30188679245283</v>
      </c>
      <c r="D92" t="s">
        <v>3</v>
      </c>
    </row>
    <row r="93" spans="1:4" x14ac:dyDescent="0.3">
      <c r="A93" t="s">
        <v>14</v>
      </c>
      <c r="B93" s="1" t="str">
        <f>IMDIV(10.8,26.5)</f>
        <v>0.407547169811321</v>
      </c>
      <c r="C93" s="1" t="str">
        <f>IMDIV(7.9,26.5)</f>
        <v>0.29811320754717</v>
      </c>
      <c r="D93" t="s">
        <v>3</v>
      </c>
    </row>
    <row r="94" spans="1:4" x14ac:dyDescent="0.3">
      <c r="A94" t="s">
        <v>15</v>
      </c>
      <c r="B94" s="1" t="str">
        <f>IMDIV(10.9,26.5)</f>
        <v>0.411320754716981</v>
      </c>
      <c r="C94" s="1" t="str">
        <f>IMDIV(7.8,26.5)</f>
        <v>0.294339622641509</v>
      </c>
      <c r="D94" t="s">
        <v>3</v>
      </c>
    </row>
    <row r="95" spans="1:4" x14ac:dyDescent="0.3">
      <c r="A95" t="s">
        <v>15</v>
      </c>
      <c r="B95" s="1" t="str">
        <f>IMDIV(9.9,26.5)</f>
        <v>0.373584905660377</v>
      </c>
      <c r="C95" s="1" t="str">
        <f>IMDIV(7.7,26.5)</f>
        <v>0.290566037735849</v>
      </c>
      <c r="D95" t="s">
        <v>31</v>
      </c>
    </row>
    <row r="96" spans="1:4" x14ac:dyDescent="0.3">
      <c r="A96" t="s">
        <v>21</v>
      </c>
      <c r="B96" s="1" t="str">
        <f>IMDIV(10,26.5)</f>
        <v>0.377358490566038</v>
      </c>
      <c r="C96" s="1" t="str">
        <f>IMDIV(7.6,26.5)</f>
        <v>0.286792452830189</v>
      </c>
      <c r="D96" t="s">
        <v>3</v>
      </c>
    </row>
    <row r="97" spans="1:4" x14ac:dyDescent="0.3">
      <c r="A97" t="s">
        <v>23</v>
      </c>
      <c r="B97" s="1" t="str">
        <f>IMDIV(10.1,26.5)</f>
        <v>0.381132075471698</v>
      </c>
      <c r="C97" s="1" t="str">
        <f>IMDIV(8.8,26.5)</f>
        <v>0.332075471698113</v>
      </c>
      <c r="D97" t="s">
        <v>3</v>
      </c>
    </row>
    <row r="98" spans="1:4" x14ac:dyDescent="0.3">
      <c r="A98" t="s">
        <v>24</v>
      </c>
      <c r="B98" s="1" t="str">
        <f t="shared" ref="B98:B99" si="0">IMDIV(10.4,26.5)</f>
        <v>0.392452830188679</v>
      </c>
      <c r="C98" s="1" t="str">
        <f>IMDIV(8.6,26.5)</f>
        <v>0.324528301886792</v>
      </c>
      <c r="D98" t="s">
        <v>9</v>
      </c>
    </row>
    <row r="99" spans="1:4" x14ac:dyDescent="0.3">
      <c r="A99" t="s">
        <v>23</v>
      </c>
      <c r="B99" s="1" t="str">
        <f t="shared" si="0"/>
        <v>0.392452830188679</v>
      </c>
      <c r="C99" s="1" t="str">
        <f>IMDIV(8.5,26.5)</f>
        <v>0.320754716981132</v>
      </c>
      <c r="D99" t="s">
        <v>31</v>
      </c>
    </row>
    <row r="100" spans="1:4" x14ac:dyDescent="0.3">
      <c r="A100" t="s">
        <v>26</v>
      </c>
      <c r="B100" s="1" t="str">
        <f>IMDIV(10.4,28)</f>
        <v>0.371428571428571</v>
      </c>
      <c r="C100" s="1" t="str">
        <f>IMDIV(8.4,28)</f>
        <v>0.3</v>
      </c>
      <c r="D100" t="s">
        <v>3</v>
      </c>
    </row>
    <row r="101" spans="1:4" x14ac:dyDescent="0.3">
      <c r="A101" t="s">
        <v>32</v>
      </c>
      <c r="B101" s="1" t="str">
        <f>IMDIV(10.9,28)</f>
        <v>0.389285714285714</v>
      </c>
      <c r="C101" s="1" t="str">
        <f>IMDIV(8.9,28)</f>
        <v>0.317857142857143</v>
      </c>
      <c r="D101" t="s">
        <v>5</v>
      </c>
    </row>
    <row r="102" spans="1:4" x14ac:dyDescent="0.3">
      <c r="A102" t="s">
        <v>33</v>
      </c>
      <c r="B102" s="1" t="str">
        <f>IMDIV(11,28)</f>
        <v>0.392857142857143</v>
      </c>
      <c r="C102" s="1" t="str">
        <f>IMDIV(9,28)</f>
        <v>0.321428571428571</v>
      </c>
      <c r="D102" t="s">
        <v>9</v>
      </c>
    </row>
    <row r="103" spans="1:4" x14ac:dyDescent="0.3">
      <c r="A103" t="s">
        <v>34</v>
      </c>
      <c r="B103" s="1" t="str">
        <f>IMDIV(11.1,28)</f>
        <v>0.396428571428571</v>
      </c>
      <c r="C103" s="1" t="str">
        <f>IMDIV(8.8,28)</f>
        <v>0.314285714285714</v>
      </c>
      <c r="D103" t="s">
        <v>3</v>
      </c>
    </row>
    <row r="104" spans="1:4" x14ac:dyDescent="0.3">
      <c r="A104" t="s">
        <v>36</v>
      </c>
      <c r="B104" s="1" t="str">
        <f>IMDIV(11.2,28)</f>
        <v>0.4</v>
      </c>
      <c r="C104" s="1" t="str">
        <f>IMDIV(8.4,28)</f>
        <v>0.3</v>
      </c>
      <c r="D104" t="s">
        <v>31</v>
      </c>
    </row>
    <row r="105" spans="1:4" x14ac:dyDescent="0.3">
      <c r="A105" t="s">
        <v>74</v>
      </c>
      <c r="B105" s="1" t="str">
        <f>IMDIV(11.3,28)</f>
        <v>0.403571428571429</v>
      </c>
      <c r="C105" s="1" t="str">
        <f>IMDIV(8.7,28)</f>
        <v>0.310714285714286</v>
      </c>
      <c r="D105" t="s">
        <v>31</v>
      </c>
    </row>
    <row r="106" spans="1:4" x14ac:dyDescent="0.3">
      <c r="A106" t="s">
        <v>79</v>
      </c>
      <c r="B106" s="1" t="str">
        <f>IMDIV(10.9,27)</f>
        <v>0.403703703703704</v>
      </c>
      <c r="C106" s="1" t="str">
        <f>IMDIV(7.8,27)</f>
        <v>0.288888888888889</v>
      </c>
      <c r="D106" t="s">
        <v>3</v>
      </c>
    </row>
    <row r="107" spans="1:4" x14ac:dyDescent="0.3">
      <c r="A107" t="s">
        <v>83</v>
      </c>
      <c r="B107" s="1" t="str">
        <f>IMDIV(10.9,27)</f>
        <v>0.403703703703704</v>
      </c>
      <c r="C107" s="1" t="str">
        <f>IMDIV(8.1,27)</f>
        <v>0.3</v>
      </c>
      <c r="D107" t="s">
        <v>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이동익</dc:creator>
  <cp:lastModifiedBy>이동익</cp:lastModifiedBy>
  <dcterms:created xsi:type="dcterms:W3CDTF">2022-11-08T12:16:16Z</dcterms:created>
  <dcterms:modified xsi:type="dcterms:W3CDTF">2022-11-08T15:13:34Z</dcterms:modified>
</cp:coreProperties>
</file>