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informatyka 2015\"/>
    </mc:Choice>
  </mc:AlternateContent>
  <xr:revisionPtr revIDLastSave="0" documentId="8_{914B1444-79B7-4ADD-AF75-0A3C0022DD50}" xr6:coauthVersionLast="46" xr6:coauthVersionMax="46" xr10:uidLastSave="{00000000-0000-0000-0000-000000000000}"/>
  <bookViews>
    <workbookView xWindow="-44295" yWindow="7965" windowWidth="21600" windowHeight="11385" firstSheet="2" activeTab="5" xr2:uid="{6D67558A-ED9F-405E-9B26-14CD99E9C4E5}"/>
  </bookViews>
  <sheets>
    <sheet name="Arkusz2" sheetId="3" r:id="rId1"/>
    <sheet name="Arkusz3" sheetId="4" r:id="rId2"/>
    <sheet name="kraina" sheetId="2" r:id="rId3"/>
    <sheet name="Arkusz5" sheetId="6" r:id="rId4"/>
    <sheet name="Arkusz6" sheetId="7" r:id="rId5"/>
    <sheet name="Arkusz4" sheetId="5" r:id="rId6"/>
    <sheet name="Arkusz1" sheetId="1" r:id="rId7"/>
  </sheets>
  <definedNames>
    <definedName name="DaneZewnętrzne_1" localSheetId="2" hidden="1">kraina!$A$1:$E$51</definedName>
  </definedNames>
  <calcPr calcId="191029"/>
  <pivotCaches>
    <pivotCache cacheId="9" r:id="rId8"/>
    <pivotCache cacheId="13" r:id="rId9"/>
    <pivotCache cacheId="17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5" l="1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2" i="5"/>
  <c r="F30" i="7"/>
  <c r="G30" i="7" s="1"/>
  <c r="D5" i="6"/>
  <c r="J51" i="5"/>
  <c r="K51" i="5" s="1"/>
  <c r="L51" i="5" s="1"/>
  <c r="M51" i="5" s="1"/>
  <c r="N51" i="5" s="1"/>
  <c r="O51" i="5" s="1"/>
  <c r="P51" i="5" s="1"/>
  <c r="Q51" i="5" s="1"/>
  <c r="R51" i="5" s="1"/>
  <c r="S51" i="5" s="1"/>
  <c r="T51" i="5" s="1"/>
  <c r="J3" i="5"/>
  <c r="K3" i="5" s="1"/>
  <c r="L3" i="5" s="1"/>
  <c r="M3" i="5" s="1"/>
  <c r="N3" i="5" s="1"/>
  <c r="O3" i="5" s="1"/>
  <c r="P3" i="5" s="1"/>
  <c r="Q3" i="5" s="1"/>
  <c r="R3" i="5" s="1"/>
  <c r="S3" i="5" s="1"/>
  <c r="T3" i="5" s="1"/>
  <c r="J4" i="5"/>
  <c r="K4" i="5" s="1"/>
  <c r="L4" i="5" s="1"/>
  <c r="M4" i="5" s="1"/>
  <c r="N4" i="5" s="1"/>
  <c r="O4" i="5" s="1"/>
  <c r="P4" i="5" s="1"/>
  <c r="Q4" i="5" s="1"/>
  <c r="R4" i="5" s="1"/>
  <c r="S4" i="5" s="1"/>
  <c r="T4" i="5" s="1"/>
  <c r="J5" i="5"/>
  <c r="K5" i="5" s="1"/>
  <c r="L5" i="5" s="1"/>
  <c r="M5" i="5" s="1"/>
  <c r="N5" i="5" s="1"/>
  <c r="O5" i="5" s="1"/>
  <c r="P5" i="5" s="1"/>
  <c r="Q5" i="5" s="1"/>
  <c r="R5" i="5" s="1"/>
  <c r="S5" i="5" s="1"/>
  <c r="T5" i="5" s="1"/>
  <c r="J6" i="5"/>
  <c r="K6" i="5"/>
  <c r="L6" i="5" s="1"/>
  <c r="M6" i="5" s="1"/>
  <c r="N6" i="5" s="1"/>
  <c r="O6" i="5" s="1"/>
  <c r="P6" i="5" s="1"/>
  <c r="Q6" i="5" s="1"/>
  <c r="R6" i="5" s="1"/>
  <c r="S6" i="5" s="1"/>
  <c r="T6" i="5" s="1"/>
  <c r="J7" i="5"/>
  <c r="K7" i="5"/>
  <c r="L7" i="5"/>
  <c r="M7" i="5" s="1"/>
  <c r="N7" i="5" s="1"/>
  <c r="O7" i="5" s="1"/>
  <c r="P7" i="5" s="1"/>
  <c r="Q7" i="5" s="1"/>
  <c r="R7" i="5" s="1"/>
  <c r="S7" i="5" s="1"/>
  <c r="T7" i="5" s="1"/>
  <c r="J8" i="5"/>
  <c r="K8" i="5" s="1"/>
  <c r="L8" i="5" s="1"/>
  <c r="M8" i="5" s="1"/>
  <c r="N8" i="5" s="1"/>
  <c r="O8" i="5" s="1"/>
  <c r="P8" i="5" s="1"/>
  <c r="Q8" i="5" s="1"/>
  <c r="R8" i="5" s="1"/>
  <c r="S8" i="5" s="1"/>
  <c r="T8" i="5" s="1"/>
  <c r="J9" i="5"/>
  <c r="K9" i="5"/>
  <c r="L9" i="5" s="1"/>
  <c r="M9" i="5" s="1"/>
  <c r="N9" i="5" s="1"/>
  <c r="O9" i="5" s="1"/>
  <c r="P9" i="5" s="1"/>
  <c r="Q9" i="5" s="1"/>
  <c r="R9" i="5" s="1"/>
  <c r="S9" i="5" s="1"/>
  <c r="T9" i="5" s="1"/>
  <c r="J10" i="5"/>
  <c r="K10" i="5"/>
  <c r="L10" i="5"/>
  <c r="M10" i="5" s="1"/>
  <c r="N10" i="5" s="1"/>
  <c r="O10" i="5" s="1"/>
  <c r="P10" i="5" s="1"/>
  <c r="Q10" i="5" s="1"/>
  <c r="R10" i="5" s="1"/>
  <c r="S10" i="5" s="1"/>
  <c r="T10" i="5" s="1"/>
  <c r="J11" i="5"/>
  <c r="K11" i="5"/>
  <c r="L11" i="5"/>
  <c r="M11" i="5"/>
  <c r="N11" i="5" s="1"/>
  <c r="O11" i="5" s="1"/>
  <c r="P11" i="5" s="1"/>
  <c r="Q11" i="5" s="1"/>
  <c r="R11" i="5" s="1"/>
  <c r="S11" i="5" s="1"/>
  <c r="T11" i="5" s="1"/>
  <c r="J12" i="5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J13" i="5"/>
  <c r="K13" i="5"/>
  <c r="L13" i="5" s="1"/>
  <c r="M13" i="5" s="1"/>
  <c r="N13" i="5" s="1"/>
  <c r="O13" i="5" s="1"/>
  <c r="P13" i="5" s="1"/>
  <c r="Q13" i="5" s="1"/>
  <c r="R13" i="5" s="1"/>
  <c r="S13" i="5" s="1"/>
  <c r="T13" i="5" s="1"/>
  <c r="J14" i="5"/>
  <c r="K14" i="5"/>
  <c r="L14" i="5"/>
  <c r="M14" i="5" s="1"/>
  <c r="N14" i="5" s="1"/>
  <c r="O14" i="5" s="1"/>
  <c r="P14" i="5" s="1"/>
  <c r="Q14" i="5" s="1"/>
  <c r="R14" i="5" s="1"/>
  <c r="S14" i="5" s="1"/>
  <c r="T14" i="5" s="1"/>
  <c r="J15" i="5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J16" i="5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J17" i="5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J18" i="5"/>
  <c r="K18" i="5"/>
  <c r="L18" i="5" s="1"/>
  <c r="M18" i="5" s="1"/>
  <c r="N18" i="5" s="1"/>
  <c r="O18" i="5" s="1"/>
  <c r="P18" i="5" s="1"/>
  <c r="Q18" i="5" s="1"/>
  <c r="R18" i="5" s="1"/>
  <c r="S18" i="5" s="1"/>
  <c r="T18" i="5" s="1"/>
  <c r="J19" i="5"/>
  <c r="K19" i="5"/>
  <c r="L19" i="5"/>
  <c r="M19" i="5" s="1"/>
  <c r="N19" i="5" s="1"/>
  <c r="O19" i="5" s="1"/>
  <c r="P19" i="5" s="1"/>
  <c r="Q19" i="5" s="1"/>
  <c r="R19" i="5" s="1"/>
  <c r="S19" i="5" s="1"/>
  <c r="T19" i="5" s="1"/>
  <c r="J20" i="5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J21" i="5"/>
  <c r="K21" i="5"/>
  <c r="L21" i="5" s="1"/>
  <c r="M21" i="5" s="1"/>
  <c r="N21" i="5" s="1"/>
  <c r="O21" i="5" s="1"/>
  <c r="P21" i="5" s="1"/>
  <c r="Q21" i="5" s="1"/>
  <c r="R21" i="5" s="1"/>
  <c r="S21" i="5" s="1"/>
  <c r="T21" i="5" s="1"/>
  <c r="J22" i="5"/>
  <c r="K22" i="5"/>
  <c r="L22" i="5"/>
  <c r="M22" i="5" s="1"/>
  <c r="N22" i="5" s="1"/>
  <c r="O22" i="5" s="1"/>
  <c r="P22" i="5" s="1"/>
  <c r="Q22" i="5" s="1"/>
  <c r="R22" i="5" s="1"/>
  <c r="S22" i="5" s="1"/>
  <c r="T22" i="5" s="1"/>
  <c r="J23" i="5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J24" i="5"/>
  <c r="K24" i="5"/>
  <c r="L24" i="5" s="1"/>
  <c r="M24" i="5" s="1"/>
  <c r="N24" i="5" s="1"/>
  <c r="O24" i="5" s="1"/>
  <c r="P24" i="5" s="1"/>
  <c r="Q24" i="5" s="1"/>
  <c r="R24" i="5" s="1"/>
  <c r="S24" i="5" s="1"/>
  <c r="T24" i="5" s="1"/>
  <c r="J25" i="5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J26" i="5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J27" i="5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J28" i="5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J29" i="5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J30" i="5"/>
  <c r="K30" i="5"/>
  <c r="L30" i="5" s="1"/>
  <c r="M30" i="5" s="1"/>
  <c r="N30" i="5" s="1"/>
  <c r="O30" i="5" s="1"/>
  <c r="P30" i="5" s="1"/>
  <c r="Q30" i="5" s="1"/>
  <c r="R30" i="5" s="1"/>
  <c r="S30" i="5" s="1"/>
  <c r="T30" i="5" s="1"/>
  <c r="J31" i="5"/>
  <c r="K31" i="5"/>
  <c r="L31" i="5"/>
  <c r="M31" i="5" s="1"/>
  <c r="N31" i="5" s="1"/>
  <c r="O31" i="5" s="1"/>
  <c r="P31" i="5" s="1"/>
  <c r="Q31" i="5" s="1"/>
  <c r="R31" i="5" s="1"/>
  <c r="S31" i="5" s="1"/>
  <c r="T31" i="5" s="1"/>
  <c r="J32" i="5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J33" i="5"/>
  <c r="K33" i="5"/>
  <c r="L33" i="5" s="1"/>
  <c r="M33" i="5" s="1"/>
  <c r="N33" i="5" s="1"/>
  <c r="O33" i="5" s="1"/>
  <c r="P33" i="5" s="1"/>
  <c r="Q33" i="5" s="1"/>
  <c r="R33" i="5" s="1"/>
  <c r="S33" i="5" s="1"/>
  <c r="T33" i="5" s="1"/>
  <c r="J34" i="5"/>
  <c r="K34" i="5"/>
  <c r="L34" i="5"/>
  <c r="M34" i="5" s="1"/>
  <c r="N34" i="5" s="1"/>
  <c r="O34" i="5" s="1"/>
  <c r="P34" i="5" s="1"/>
  <c r="Q34" i="5" s="1"/>
  <c r="R34" i="5" s="1"/>
  <c r="S34" i="5" s="1"/>
  <c r="T34" i="5" s="1"/>
  <c r="J35" i="5"/>
  <c r="K35" i="5" s="1"/>
  <c r="L35" i="5" s="1"/>
  <c r="M35" i="5" s="1"/>
  <c r="N35" i="5" s="1"/>
  <c r="O35" i="5" s="1"/>
  <c r="P35" i="5" s="1"/>
  <c r="Q35" i="5" s="1"/>
  <c r="R35" i="5" s="1"/>
  <c r="S35" i="5" s="1"/>
  <c r="T35" i="5" s="1"/>
  <c r="J36" i="5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J37" i="5"/>
  <c r="K37" i="5"/>
  <c r="L37" i="5" s="1"/>
  <c r="M37" i="5" s="1"/>
  <c r="N37" i="5" s="1"/>
  <c r="O37" i="5" s="1"/>
  <c r="P37" i="5" s="1"/>
  <c r="Q37" i="5" s="1"/>
  <c r="R37" i="5" s="1"/>
  <c r="S37" i="5" s="1"/>
  <c r="T37" i="5" s="1"/>
  <c r="J38" i="5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J39" i="5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J40" i="5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J41" i="5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J42" i="5"/>
  <c r="K42" i="5"/>
  <c r="L42" i="5" s="1"/>
  <c r="M42" i="5" s="1"/>
  <c r="N42" i="5" s="1"/>
  <c r="O42" i="5" s="1"/>
  <c r="P42" i="5" s="1"/>
  <c r="Q42" i="5" s="1"/>
  <c r="R42" i="5" s="1"/>
  <c r="S42" i="5" s="1"/>
  <c r="T42" i="5" s="1"/>
  <c r="J43" i="5"/>
  <c r="K43" i="5"/>
  <c r="L43" i="5"/>
  <c r="M43" i="5" s="1"/>
  <c r="N43" i="5" s="1"/>
  <c r="O43" i="5" s="1"/>
  <c r="P43" i="5" s="1"/>
  <c r="Q43" i="5" s="1"/>
  <c r="R43" i="5" s="1"/>
  <c r="S43" i="5" s="1"/>
  <c r="T43" i="5" s="1"/>
  <c r="J44" i="5"/>
  <c r="K44" i="5" s="1"/>
  <c r="L44" i="5" s="1"/>
  <c r="M44" i="5" s="1"/>
  <c r="N44" i="5" s="1"/>
  <c r="O44" i="5" s="1"/>
  <c r="P44" i="5" s="1"/>
  <c r="Q44" i="5" s="1"/>
  <c r="R44" i="5" s="1"/>
  <c r="S44" i="5" s="1"/>
  <c r="T44" i="5" s="1"/>
  <c r="J45" i="5"/>
  <c r="K45" i="5"/>
  <c r="L45" i="5" s="1"/>
  <c r="M45" i="5" s="1"/>
  <c r="N45" i="5" s="1"/>
  <c r="O45" i="5" s="1"/>
  <c r="P45" i="5" s="1"/>
  <c r="Q45" i="5" s="1"/>
  <c r="R45" i="5" s="1"/>
  <c r="S45" i="5" s="1"/>
  <c r="T45" i="5" s="1"/>
  <c r="J46" i="5"/>
  <c r="K46" i="5"/>
  <c r="L46" i="5"/>
  <c r="M46" i="5" s="1"/>
  <c r="N46" i="5" s="1"/>
  <c r="O46" i="5" s="1"/>
  <c r="P46" i="5" s="1"/>
  <c r="Q46" i="5" s="1"/>
  <c r="R46" i="5" s="1"/>
  <c r="S46" i="5" s="1"/>
  <c r="T46" i="5" s="1"/>
  <c r="J47" i="5"/>
  <c r="K47" i="5"/>
  <c r="L47" i="5"/>
  <c r="M47" i="5"/>
  <c r="N47" i="5" s="1"/>
  <c r="O47" i="5" s="1"/>
  <c r="P47" i="5" s="1"/>
  <c r="Q47" i="5" s="1"/>
  <c r="R47" i="5" s="1"/>
  <c r="S47" i="5" s="1"/>
  <c r="T47" i="5" s="1"/>
  <c r="J48" i="5"/>
  <c r="K48" i="5"/>
  <c r="L48" i="5" s="1"/>
  <c r="M48" i="5" s="1"/>
  <c r="N48" i="5" s="1"/>
  <c r="O48" i="5" s="1"/>
  <c r="P48" i="5" s="1"/>
  <c r="Q48" i="5" s="1"/>
  <c r="R48" i="5" s="1"/>
  <c r="S48" i="5" s="1"/>
  <c r="T48" i="5" s="1"/>
  <c r="J49" i="5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J50" i="5"/>
  <c r="K50" i="5"/>
  <c r="L50" i="5" s="1"/>
  <c r="M50" i="5" s="1"/>
  <c r="N50" i="5" s="1"/>
  <c r="O50" i="5" s="1"/>
  <c r="P50" i="5" s="1"/>
  <c r="Q50" i="5" s="1"/>
  <c r="R50" i="5" s="1"/>
  <c r="S50" i="5" s="1"/>
  <c r="T50" i="5" s="1"/>
  <c r="K2" i="5"/>
  <c r="L2" i="5" s="1"/>
  <c r="M2" i="5" s="1"/>
  <c r="N2" i="5" s="1"/>
  <c r="O2" i="5" s="1"/>
  <c r="P2" i="5" s="1"/>
  <c r="Q2" i="5" s="1"/>
  <c r="R2" i="5" s="1"/>
  <c r="S2" i="5" s="1"/>
  <c r="T2" i="5" s="1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2" i="5"/>
  <c r="M4" i="2"/>
  <c r="M5" i="2"/>
  <c r="M6" i="2"/>
  <c r="M3" i="2"/>
  <c r="I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D5" i="3"/>
  <c r="D6" i="3"/>
  <c r="D7" i="3"/>
  <c r="D4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V52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B7D8FF-DAEA-49AE-ABA4-4A42F8D194AC}" keepAlive="1" name="Zapytanie — kraina" description="Połączenie z zapytaniem „kraina” w skoroszycie." type="5" refreshedVersion="6" background="1" saveData="1">
    <dbPr connection="Provider=Microsoft.Mashup.OleDb.1;Data Source=$Workbook$;Location=kraina;Extended Properties=&quot;&quot;" command="SELECT * FROM [kraina]"/>
  </connection>
</connections>
</file>

<file path=xl/sharedStrings.xml><?xml version="1.0" encoding="utf-8"?>
<sst xmlns="http://schemas.openxmlformats.org/spreadsheetml/2006/main" count="191" uniqueCount="73">
  <si>
    <t>Column1</t>
  </si>
  <si>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</si>
  <si>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</si>
  <si>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</si>
  <si>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</si>
  <si>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</si>
  <si>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</si>
  <si>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</si>
  <si>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</si>
  <si>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</si>
  <si>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</si>
  <si>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</si>
  <si>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</si>
  <si>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</si>
  <si>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</si>
  <si>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</si>
  <si>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</si>
  <si>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</si>
  <si>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</si>
  <si>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</si>
  <si>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</si>
  <si>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</si>
  <si>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</si>
  <si>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</si>
  <si>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</si>
  <si>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</si>
  <si>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</si>
  <si>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</si>
  <si>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</si>
  <si>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</si>
  <si>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</si>
  <si>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</si>
  <si>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</si>
  <si>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</si>
  <si>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</si>
  <si>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</si>
  <si>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</si>
  <si>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</si>
  <si>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</si>
  <si>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</si>
  <si>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</si>
  <si>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</si>
  <si>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</si>
  <si>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</si>
  <si>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</si>
  <si>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</si>
  <si>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</si>
  <si>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</si>
  <si>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</si>
  <si>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</si>
  <si>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</si>
  <si>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kobiety2013</t>
  </si>
  <si>
    <t>faceci2013</t>
  </si>
  <si>
    <t>kobiety2014</t>
  </si>
  <si>
    <t>faceci2014</t>
  </si>
  <si>
    <t>region</t>
  </si>
  <si>
    <t>Etykiety wierszy</t>
  </si>
  <si>
    <t>A</t>
  </si>
  <si>
    <t>B</t>
  </si>
  <si>
    <t>C</t>
  </si>
  <si>
    <t>D</t>
  </si>
  <si>
    <t>Suma końcowa</t>
  </si>
  <si>
    <t>Suma z kobiety2013</t>
  </si>
  <si>
    <t>Suma z faceci2013</t>
  </si>
  <si>
    <t>Kolumna1</t>
  </si>
  <si>
    <t>regiony</t>
  </si>
  <si>
    <t>tempo</t>
  </si>
  <si>
    <t>Suma z 2025</t>
  </si>
  <si>
    <t>woj.</t>
  </si>
  <si>
    <t>k13</t>
  </si>
  <si>
    <t>m13</t>
  </si>
  <si>
    <t>k14</t>
  </si>
  <si>
    <t>m14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</si>
</sst>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NumberFormat="1" applyFont="1" applyFill="1" applyBorder="1"/>
    <xf numFmtId="0" fontId="0" fillId="0" borderId="1" xfId="0" applyNumberFormat="1" applyFont="1" applyBorder="1"/>
    <xf numFmtId="1" fontId="0" fillId="0" borderId="0" xfId="0" applyNumberFormat="1"/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Arkusz2!$D$4:$D$7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3-47E6-9307-1F34C58DD29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Arkusz2!$E$4:$E$7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3-47E6-9307-1F34C58DD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554383"/>
        <c:axId val="941555631"/>
      </c:barChart>
      <c:catAx>
        <c:axId val="94155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1555631"/>
        <c:crosses val="autoZero"/>
        <c:auto val="1"/>
        <c:lblAlgn val="ctr"/>
        <c:lblOffset val="100"/>
        <c:noMultiLvlLbl val="0"/>
      </c:catAx>
      <c:valAx>
        <c:axId val="9415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155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12</xdr:row>
      <xdr:rowOff>128587</xdr:rowOff>
    </xdr:from>
    <xdr:to>
      <xdr:col>8</xdr:col>
      <xdr:colOff>385762</xdr:colOff>
      <xdr:row>27</xdr:row>
      <xdr:rowOff>14287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FF9BD30-1491-48DC-9AB3-83D893303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227.692798379627" createdVersion="6" refreshedVersion="6" minRefreshableVersion="3" recordCount="50" xr:uid="{43DD323F-7DED-4203-8B1C-B750CFAA443D}">
  <cacheSource type="worksheet">
    <worksheetSource name="kraina"/>
  </cacheSource>
  <cacheFields count="6">
    <cacheField name="Column1" numFmtId="0">
      <sharedItems count="50">
        <s v="w01D"/>
        <s v="w02D"/>
        <s v="w03C"/>
        <s v="w04D"/>
        <s v="w05A"/>
        <s v="w06D"/>
        <s v="w07B"/>
        <s v="w08A"/>
        <s v="w09C"/>
        <s v="w10C"/>
        <s v="w11D"/>
        <s v="w12C"/>
        <s v="w13A"/>
        <s v="w14A"/>
        <s v="w15A"/>
        <s v="w16C"/>
        <s v="w17A"/>
        <s v="w18D"/>
        <s v="w19C"/>
        <s v="w20C"/>
        <s v="w21A"/>
        <s v="w22B"/>
        <s v="w23B"/>
        <s v="w24C"/>
        <s v="w25B"/>
        <s v="w26C"/>
        <s v="w27C"/>
        <s v="w28D"/>
        <s v="w29A"/>
        <s v="w30C"/>
        <s v="w31C"/>
        <s v="w32D"/>
        <s v="w33B"/>
        <s v="w34C"/>
        <s v="w35C"/>
        <s v="w36B"/>
        <s v="w37A"/>
        <s v="w38B"/>
        <s v="w39D"/>
        <s v="w40A"/>
        <s v="w41D"/>
        <s v="w42B"/>
        <s v="w43D"/>
        <s v="w44C"/>
        <s v="w45B"/>
        <s v="w46C"/>
        <s v="w47B"/>
        <s v="w48C"/>
        <s v="w49C"/>
        <s v="w50B"/>
      </sharedItems>
    </cacheField>
    <cacheField name="kobiety2013" numFmtId="0">
      <sharedItems containsSemiMixedTypes="0" containsString="0" containsNumber="1" containsInteger="1" minValue="76648" maxValue="3997724"/>
    </cacheField>
    <cacheField name="faceci2013" numFmtId="0">
      <sharedItems containsSemiMixedTypes="0" containsString="0" containsNumber="1" containsInteger="1" minValue="81385" maxValue="3848394"/>
    </cacheField>
    <cacheField name="kobiety2014" numFmtId="0">
      <sharedItems containsSemiMixedTypes="0" containsString="0" containsNumber="1" containsInteger="1" minValue="15339" maxValue="4339393"/>
    </cacheField>
    <cacheField name="faceci2014" numFmtId="0">
      <sharedItems containsSemiMixedTypes="0" containsString="0" containsNumber="1" containsInteger="1" minValue="14652" maxValue="4639643"/>
    </cacheField>
    <cacheField name="region" numFmtId="0">
      <sharedItems count="4">
        <s v="D"/>
        <s v="C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227.715084027775" createdVersion="6" refreshedVersion="6" minRefreshableVersion="3" recordCount="50" xr:uid="{1B283222-CFB9-4519-899E-3D95F698034D}">
  <cacheSource type="worksheet">
    <worksheetSource ref="F1:T51" sheet="Arkusz4"/>
  </cacheSource>
  <cacheFields count="15">
    <cacheField name="regiony" numFmtId="0">
      <sharedItems count="4">
        <s v="D"/>
        <s v="C"/>
        <s v="A"/>
        <s v="B"/>
      </sharedItems>
    </cacheField>
    <cacheField name="tempo" numFmtId="0">
      <sharedItems containsSemiMixedTypes="0" containsString="0" containsNumber="1" minValue="6.8999999999999999E-3" maxValue="19.212599999999998"/>
    </cacheField>
    <cacheField name="2013" numFmtId="0">
      <sharedItems containsSemiMixedTypes="0" containsString="0" containsNumber="1" containsInteger="1" minValue="158033" maxValue="7689971"/>
    </cacheField>
    <cacheField name="2014" numFmtId="0">
      <sharedItems containsSemiMixedTypes="0" containsString="0" containsNumber="1" containsInteger="1" minValue="29991" maxValue="8979036"/>
    </cacheField>
    <cacheField name="2015" numFmtId="1">
      <sharedItems containsSemiMixedTypes="0" containsString="0" containsNumber="1" containsInteger="1" minValue="206" maxValue="10485718"/>
    </cacheField>
    <cacheField name="2016" numFmtId="1">
      <sharedItems containsSemiMixedTypes="0" containsString="0" containsNumber="1" containsInteger="1" minValue="1" maxValue="12245221"/>
    </cacheField>
    <cacheField name="2017" numFmtId="1">
      <sharedItems containsSemiMixedTypes="0" containsString="0" containsNumber="1" containsInteger="1" minValue="0" maxValue="14299969"/>
    </cacheField>
    <cacheField name="2018" numFmtId="1">
      <sharedItems containsSemiMixedTypes="0" containsString="0" containsNumber="1" containsInteger="1" minValue="0" maxValue="16699503"/>
    </cacheField>
    <cacheField name="2019" numFmtId="1">
      <sharedItems containsSemiMixedTypes="0" containsString="0" containsNumber="1" containsInteger="1" minValue="0" maxValue="16699503"/>
    </cacheField>
    <cacheField name="2020" numFmtId="1">
      <sharedItems containsSemiMixedTypes="0" containsString="0" containsNumber="1" containsInteger="1" minValue="0" maxValue="16699503"/>
    </cacheField>
    <cacheField name="2021" numFmtId="1">
      <sharedItems containsSemiMixedTypes="0" containsString="0" containsNumber="1" containsInteger="1" minValue="0" maxValue="16699503"/>
    </cacheField>
    <cacheField name="2022" numFmtId="1">
      <sharedItems containsSemiMixedTypes="0" containsString="0" containsNumber="1" containsInteger="1" minValue="0" maxValue="16699503"/>
    </cacheField>
    <cacheField name="2023" numFmtId="1">
      <sharedItems containsSemiMixedTypes="0" containsString="0" containsNumber="1" containsInteger="1" minValue="0" maxValue="16699503"/>
    </cacheField>
    <cacheField name="2024" numFmtId="1">
      <sharedItems containsSemiMixedTypes="0" containsString="0" containsNumber="1" containsInteger="1" minValue="0" maxValue="16699503"/>
    </cacheField>
    <cacheField name="2025" numFmtId="1">
      <sharedItems containsSemiMixedTypes="0" containsString="0" containsNumber="1" containsInteger="1" minValue="0" maxValue="166995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4227.716463194447" createdVersion="6" refreshedVersion="6" minRefreshableVersion="3" recordCount="50" xr:uid="{30CED871-465A-4323-B0CF-06E3E24BE7C4}">
  <cacheSource type="worksheet">
    <worksheetSource ref="A1:T51" sheet="Arkusz4"/>
  </cacheSource>
  <cacheFields count="20">
    <cacheField name="woj." numFmtId="0">
      <sharedItems count="50">
        <s v="w01D"/>
        <s v="w02D"/>
        <s v="w03C"/>
        <s v="w04D"/>
        <s v="w05A"/>
        <s v="w06D"/>
        <s v="w07B"/>
        <s v="w08A"/>
        <s v="w09C"/>
        <s v="w10C"/>
        <s v="w11D"/>
        <s v="w12C"/>
        <s v="w13A"/>
        <s v="w14A"/>
        <s v="w15A"/>
        <s v="w16C"/>
        <s v="w17A"/>
        <s v="w18D"/>
        <s v="w19C"/>
        <s v="w20C"/>
        <s v="w21A"/>
        <s v="w22B"/>
        <s v="w23B"/>
        <s v="w24C"/>
        <s v="w25B"/>
        <s v="w26C"/>
        <s v="w27C"/>
        <s v="w28D"/>
        <s v="w29A"/>
        <s v="w30C"/>
        <s v="w31C"/>
        <s v="w32D"/>
        <s v="w33B"/>
        <s v="w34C"/>
        <s v="w35C"/>
        <s v="w36B"/>
        <s v="w37A"/>
        <s v="w38B"/>
        <s v="w39D"/>
        <s v="w40A"/>
        <s v="w41D"/>
        <s v="w42B"/>
        <s v="w43D"/>
        <s v="w44C"/>
        <s v="w45B"/>
        <s v="w46C"/>
        <s v="w47B"/>
        <s v="w48C"/>
        <s v="w49C"/>
        <s v="w50B"/>
      </sharedItems>
    </cacheField>
    <cacheField name="k13" numFmtId="0">
      <sharedItems containsSemiMixedTypes="0" containsString="0" containsNumber="1" containsInteger="1" minValue="76648" maxValue="3997724"/>
    </cacheField>
    <cacheField name="m13" numFmtId="0">
      <sharedItems containsSemiMixedTypes="0" containsString="0" containsNumber="1" containsInteger="1" minValue="81385" maxValue="3848394"/>
    </cacheField>
    <cacheField name="k14" numFmtId="0">
      <sharedItems containsSemiMixedTypes="0" containsString="0" containsNumber="1" containsInteger="1" minValue="15339" maxValue="4339393"/>
    </cacheField>
    <cacheField name="m14" numFmtId="0">
      <sharedItems containsSemiMixedTypes="0" containsString="0" containsNumber="1" containsInteger="1" minValue="14652" maxValue="4639643"/>
    </cacheField>
    <cacheField name="regiony" numFmtId="0">
      <sharedItems/>
    </cacheField>
    <cacheField name="tempo" numFmtId="0">
      <sharedItems containsSemiMixedTypes="0" containsString="0" containsNumber="1" minValue="6.8999999999999999E-3" maxValue="19.212599999999998"/>
    </cacheField>
    <cacheField name="2013" numFmtId="0">
      <sharedItems containsSemiMixedTypes="0" containsString="0" containsNumber="1" containsInteger="1" minValue="158033" maxValue="7689971"/>
    </cacheField>
    <cacheField name="2014" numFmtId="0">
      <sharedItems containsSemiMixedTypes="0" containsString="0" containsNumber="1" containsInteger="1" minValue="29991" maxValue="8979036"/>
    </cacheField>
    <cacheField name="2015" numFmtId="1">
      <sharedItems containsSemiMixedTypes="0" containsString="0" containsNumber="1" containsInteger="1" minValue="206" maxValue="10485718"/>
    </cacheField>
    <cacheField name="2016" numFmtId="1">
      <sharedItems containsSemiMixedTypes="0" containsString="0" containsNumber="1" containsInteger="1" minValue="1" maxValue="12245221"/>
    </cacheField>
    <cacheField name="2017" numFmtId="1">
      <sharedItems containsSemiMixedTypes="0" containsString="0" containsNumber="1" containsInteger="1" minValue="0" maxValue="14299969"/>
    </cacheField>
    <cacheField name="2018" numFmtId="1">
      <sharedItems containsSemiMixedTypes="0" containsString="0" containsNumber="1" containsInteger="1" minValue="0" maxValue="16699503"/>
    </cacheField>
    <cacheField name="2019" numFmtId="1">
      <sharedItems containsSemiMixedTypes="0" containsString="0" containsNumber="1" containsInteger="1" minValue="0" maxValue="16699503"/>
    </cacheField>
    <cacheField name="2020" numFmtId="1">
      <sharedItems containsSemiMixedTypes="0" containsString="0" containsNumber="1" containsInteger="1" minValue="0" maxValue="16699503"/>
    </cacheField>
    <cacheField name="2021" numFmtId="1">
      <sharedItems containsSemiMixedTypes="0" containsString="0" containsNumber="1" containsInteger="1" minValue="0" maxValue="16699503"/>
    </cacheField>
    <cacheField name="2022" numFmtId="1">
      <sharedItems containsSemiMixedTypes="0" containsString="0" containsNumber="1" containsInteger="1" minValue="0" maxValue="16699503"/>
    </cacheField>
    <cacheField name="2023" numFmtId="1">
      <sharedItems containsSemiMixedTypes="0" containsString="0" containsNumber="1" containsInteger="1" minValue="0" maxValue="16699503"/>
    </cacheField>
    <cacheField name="2024" numFmtId="1">
      <sharedItems containsSemiMixedTypes="0" containsString="0" containsNumber="1" containsInteger="1" minValue="0" maxValue="16699503"/>
    </cacheField>
    <cacheField name="2025" numFmtId="1">
      <sharedItems containsSemiMixedTypes="0" containsString="0" containsNumber="1" containsInteger="1" minValue="0" maxValue="16699503" count="42">
        <n v="5639669"/>
        <n v="1528022"/>
        <n v="3081288"/>
        <n v="34964"/>
        <n v="388418"/>
        <n v="7422191"/>
        <n v="1521565"/>
        <n v="3237471"/>
        <n v="27666"/>
        <n v="39252"/>
        <n v="1937317"/>
        <n v="16699503"/>
        <n v="3972796"/>
        <n v="176035"/>
        <n v="344988"/>
        <n v="6644603"/>
        <n v="11576"/>
        <n v="246"/>
        <n v="5229"/>
        <n v="1156451"/>
        <n v="0"/>
        <n v="5519227"/>
        <n v="97567"/>
        <n v="3279175"/>
        <n v="3347446"/>
        <n v="395195"/>
        <n v="565"/>
        <n v="353503"/>
        <n v="1494556"/>
        <n v="7356805"/>
        <n v="2754275"/>
        <n v="79"/>
        <n v="253870"/>
        <n v="5958241"/>
        <n v="5149121"/>
        <n v="3582009"/>
        <n v="4711378"/>
        <n v="5502111"/>
        <n v="5389136"/>
        <n v="10731208"/>
        <n v="6097264"/>
        <n v="882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415007"/>
    <n v="1397195"/>
    <n v="1499070"/>
    <n v="1481105"/>
    <x v="0"/>
  </r>
  <r>
    <x v="1"/>
    <n v="1711390"/>
    <n v="1641773"/>
    <n v="1522030"/>
    <n v="1618733"/>
    <x v="0"/>
  </r>
  <r>
    <x v="2"/>
    <n v="1165105"/>
    <n v="1278732"/>
    <n v="1299953"/>
    <n v="1191621"/>
    <x v="1"/>
  </r>
  <r>
    <x v="3"/>
    <n v="949065"/>
    <n v="1026050"/>
    <n v="688027"/>
    <n v="723233"/>
    <x v="0"/>
  </r>
  <r>
    <x v="4"/>
    <n v="2436107"/>
    <n v="2228622"/>
    <n v="1831600"/>
    <n v="1960624"/>
    <x v="2"/>
  </r>
  <r>
    <x v="5"/>
    <n v="1846928"/>
    <n v="1851433"/>
    <n v="2125113"/>
    <n v="2028635"/>
    <x v="0"/>
  </r>
  <r>
    <x v="6"/>
    <n v="3841577"/>
    <n v="3848394"/>
    <n v="3595975"/>
    <n v="3123039"/>
    <x v="3"/>
  </r>
  <r>
    <x v="7"/>
    <n v="679557"/>
    <n v="655500"/>
    <n v="1012012"/>
    <n v="1067022"/>
    <x v="2"/>
  </r>
  <r>
    <x v="8"/>
    <n v="1660998"/>
    <n v="1630345"/>
    <n v="1130119"/>
    <n v="1080238"/>
    <x v="1"/>
  </r>
  <r>
    <x v="9"/>
    <n v="1157622"/>
    <n v="1182345"/>
    <n v="830785"/>
    <n v="833779"/>
    <x v="1"/>
  </r>
  <r>
    <x v="10"/>
    <n v="1987047"/>
    <n v="1996208"/>
    <n v="2053892"/>
    <n v="1697247"/>
    <x v="0"/>
  </r>
  <r>
    <x v="11"/>
    <n v="3997724"/>
    <n v="3690756"/>
    <n v="4339393"/>
    <n v="4639643"/>
    <x v="1"/>
  </r>
  <r>
    <x v="12"/>
    <n v="996113"/>
    <n v="964279"/>
    <n v="1012487"/>
    <n v="1128940"/>
    <x v="2"/>
  </r>
  <r>
    <x v="13"/>
    <n v="1143634"/>
    <n v="1033836"/>
    <n v="909534"/>
    <n v="856349"/>
    <x v="2"/>
  </r>
  <r>
    <x v="14"/>
    <n v="2549276"/>
    <n v="2584751"/>
    <n v="2033079"/>
    <n v="2066918"/>
    <x v="2"/>
  </r>
  <r>
    <x v="15"/>
    <n v="1367212"/>
    <n v="1361389"/>
    <n v="1572320"/>
    <n v="1836258"/>
    <x v="1"/>
  </r>
  <r>
    <x v="16"/>
    <n v="2567464"/>
    <n v="2441857"/>
    <n v="1524132"/>
    <n v="1496810"/>
    <x v="2"/>
  </r>
  <r>
    <x v="17"/>
    <n v="1334060"/>
    <n v="1395231"/>
    <n v="578655"/>
    <n v="677663"/>
    <x v="0"/>
  </r>
  <r>
    <x v="18"/>
    <n v="2976209"/>
    <n v="3199665"/>
    <n v="1666477"/>
    <n v="1759240"/>
    <x v="1"/>
  </r>
  <r>
    <x v="19"/>
    <n v="1443351"/>
    <n v="1565539"/>
    <n v="1355276"/>
    <n v="1423414"/>
    <x v="1"/>
  </r>
  <r>
    <x v="20"/>
    <n v="2486640"/>
    <n v="2265936"/>
    <n v="297424"/>
    <n v="274759"/>
    <x v="2"/>
  </r>
  <r>
    <x v="21"/>
    <n v="685438"/>
    <n v="749124"/>
    <n v="2697677"/>
    <n v="2821550"/>
    <x v="3"/>
  </r>
  <r>
    <x v="22"/>
    <n v="2166753"/>
    <n v="2338698"/>
    <n v="1681433"/>
    <n v="1592443"/>
    <x v="3"/>
  </r>
  <r>
    <x v="23"/>
    <n v="643177"/>
    <n v="684187"/>
    <n v="796213"/>
    <n v="867904"/>
    <x v="1"/>
  </r>
  <r>
    <x v="24"/>
    <n v="450192"/>
    <n v="434755"/>
    <n v="1656446"/>
    <n v="1691000"/>
    <x v="3"/>
  </r>
  <r>
    <x v="25"/>
    <n v="1037774"/>
    <n v="1113789"/>
    <n v="877464"/>
    <n v="990837"/>
    <x v="1"/>
  </r>
  <r>
    <x v="26"/>
    <n v="2351213"/>
    <n v="2358482"/>
    <n v="1098384"/>
    <n v="1121488"/>
    <x v="1"/>
  </r>
  <r>
    <x v="27"/>
    <n v="2613354"/>
    <n v="2837241"/>
    <n v="431144"/>
    <n v="434113"/>
    <x v="0"/>
  </r>
  <r>
    <x v="28"/>
    <n v="1859691"/>
    <n v="1844250"/>
    <n v="1460134"/>
    <n v="1585258"/>
    <x v="2"/>
  </r>
  <r>
    <x v="29"/>
    <n v="2478386"/>
    <n v="2562144"/>
    <n v="30035"/>
    <n v="29396"/>
    <x v="1"/>
  </r>
  <r>
    <x v="30"/>
    <n v="1938122"/>
    <n v="1816647"/>
    <n v="1602356"/>
    <n v="1875221"/>
    <x v="1"/>
  </r>
  <r>
    <x v="31"/>
    <n v="992523"/>
    <n v="1028501"/>
    <n v="1995446"/>
    <n v="1860524"/>
    <x v="0"/>
  </r>
  <r>
    <x v="32"/>
    <n v="2966291"/>
    <n v="2889963"/>
    <n v="462453"/>
    <n v="486354"/>
    <x v="3"/>
  </r>
  <r>
    <x v="33"/>
    <n v="76648"/>
    <n v="81385"/>
    <n v="1374708"/>
    <n v="1379567"/>
    <x v="1"/>
  </r>
  <r>
    <x v="34"/>
    <n v="2574432"/>
    <n v="2409710"/>
    <n v="987486"/>
    <n v="999043"/>
    <x v="1"/>
  </r>
  <r>
    <x v="35"/>
    <n v="1778590"/>
    <n v="1874844"/>
    <n v="111191"/>
    <n v="117846"/>
    <x v="3"/>
  </r>
  <r>
    <x v="36"/>
    <n v="1506541"/>
    <n v="1414887"/>
    <n v="1216612"/>
    <n v="1166775"/>
    <x v="2"/>
  </r>
  <r>
    <x v="37"/>
    <n v="1598886"/>
    <n v="1687917"/>
    <n v="449788"/>
    <n v="427615"/>
    <x v="3"/>
  </r>
  <r>
    <x v="38"/>
    <n v="548989"/>
    <n v="514636"/>
    <n v="2770344"/>
    <n v="3187897"/>
    <x v="0"/>
  </r>
  <r>
    <x v="39"/>
    <n v="1175198"/>
    <n v="1095440"/>
    <n v="2657174"/>
    <n v="2491947"/>
    <x v="2"/>
  </r>
  <r>
    <x v="40"/>
    <n v="2115336"/>
    <n v="2202769"/>
    <n v="15339"/>
    <n v="14652"/>
    <x v="0"/>
  </r>
  <r>
    <x v="41"/>
    <n v="2346640"/>
    <n v="2197559"/>
    <n v="373470"/>
    <n v="353365"/>
    <x v="3"/>
  </r>
  <r>
    <x v="42"/>
    <n v="2548438"/>
    <n v="2577213"/>
    <n v="37986"/>
    <n v="37766"/>
    <x v="0"/>
  </r>
  <r>
    <x v="43"/>
    <n v="835495"/>
    <n v="837746"/>
    <n v="1106177"/>
    <n v="917781"/>
    <x v="1"/>
  </r>
  <r>
    <x v="44"/>
    <n v="1187448"/>
    <n v="1070426"/>
    <n v="1504608"/>
    <n v="1756990"/>
    <x v="3"/>
  </r>
  <r>
    <x v="45"/>
    <n v="140026"/>
    <n v="146354"/>
    <n v="2759991"/>
    <n v="2742120"/>
    <x v="1"/>
  </r>
  <r>
    <x v="46"/>
    <n v="1198765"/>
    <n v="1304945"/>
    <n v="2786493"/>
    <n v="2602643"/>
    <x v="3"/>
  </r>
  <r>
    <x v="47"/>
    <n v="2619776"/>
    <n v="2749623"/>
    <n v="2888215"/>
    <n v="2800174"/>
    <x v="1"/>
  </r>
  <r>
    <x v="48"/>
    <n v="248398"/>
    <n v="268511"/>
    <n v="3110853"/>
    <n v="2986411"/>
    <x v="1"/>
  </r>
  <r>
    <x v="49"/>
    <n v="2494207"/>
    <n v="2625207"/>
    <n v="1796293"/>
    <n v="185360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.0597000000000001"/>
    <n v="2812202"/>
    <n v="2980175"/>
    <n v="3158091"/>
    <n v="3346629"/>
    <n v="3546422"/>
    <n v="3758143"/>
    <n v="3982504"/>
    <n v="4220259"/>
    <n v="4472208"/>
    <n v="4739198"/>
    <n v="5022128"/>
    <n v="5321949"/>
    <n v="5639669"/>
  </r>
  <r>
    <x v="0"/>
    <n v="0.93659999999999999"/>
    <n v="3353163"/>
    <n v="3140763"/>
    <n v="2941638"/>
    <n v="2755138"/>
    <n v="2580462"/>
    <n v="2416860"/>
    <n v="2263631"/>
    <n v="2120116"/>
    <n v="1985700"/>
    <n v="1859806"/>
    <n v="1741894"/>
    <n v="1631457"/>
    <n v="1528022"/>
  </r>
  <r>
    <x v="1"/>
    <n v="1.0195000000000001"/>
    <n v="2443837"/>
    <n v="2491574"/>
    <n v="2540159"/>
    <n v="2589692"/>
    <n v="2640190"/>
    <n v="2691673"/>
    <n v="2744160"/>
    <n v="2797671"/>
    <n v="2852225"/>
    <n v="2907843"/>
    <n v="2964545"/>
    <n v="3022353"/>
    <n v="3081288"/>
  </r>
  <r>
    <x v="0"/>
    <n v="0.71450000000000002"/>
    <n v="1975115"/>
    <n v="1411260"/>
    <n v="1008345"/>
    <n v="720462"/>
    <n v="514770"/>
    <n v="367803"/>
    <n v="262795"/>
    <n v="187767"/>
    <n v="134159"/>
    <n v="95856"/>
    <n v="68489"/>
    <n v="48935"/>
    <n v="34964"/>
  </r>
  <r>
    <x v="2"/>
    <n v="0.81289999999999996"/>
    <n v="4664729"/>
    <n v="3792224"/>
    <n v="3082698"/>
    <n v="2505925"/>
    <n v="2037066"/>
    <n v="1655930"/>
    <n v="1346105"/>
    <n v="1094248"/>
    <n v="889514"/>
    <n v="723085"/>
    <n v="587795"/>
    <n v="477818"/>
    <n v="388418"/>
  </r>
  <r>
    <x v="0"/>
    <n v="1.1231"/>
    <n v="3698361"/>
    <n v="4153748"/>
    <n v="4665074"/>
    <n v="5239344"/>
    <n v="5884307"/>
    <n v="6608665"/>
    <n v="7422191"/>
    <n v="7422191"/>
    <n v="7422191"/>
    <n v="7422191"/>
    <n v="7422191"/>
    <n v="7422191"/>
    <n v="7422191"/>
  </r>
  <r>
    <x v="3"/>
    <n v="0.87370000000000003"/>
    <n v="7689971"/>
    <n v="6719014"/>
    <n v="5870402"/>
    <n v="5128970"/>
    <n v="4481181"/>
    <n v="3915207"/>
    <n v="3420716"/>
    <n v="2988679"/>
    <n v="2611208"/>
    <n v="2281412"/>
    <n v="1993269"/>
    <n v="1741519"/>
    <n v="1521565"/>
  </r>
  <r>
    <x v="2"/>
    <n v="1.5571999999999999"/>
    <n v="1335057"/>
    <n v="2079034"/>
    <n v="3237471"/>
    <n v="3237471"/>
    <n v="3237471"/>
    <n v="3237471"/>
    <n v="3237471"/>
    <n v="3237471"/>
    <n v="3237471"/>
    <n v="3237471"/>
    <n v="3237471"/>
    <n v="3237471"/>
    <n v="3237471"/>
  </r>
  <r>
    <x v="1"/>
    <n v="0.67149999999999999"/>
    <n v="3291343"/>
    <n v="2210357"/>
    <n v="1484254"/>
    <n v="996676"/>
    <n v="669267"/>
    <n v="449412"/>
    <n v="301780"/>
    <n v="202645"/>
    <n v="136076"/>
    <n v="91375"/>
    <n v="61358"/>
    <n v="41201"/>
    <n v="27666"/>
  </r>
  <r>
    <x v="1"/>
    <n v="0.71130000000000004"/>
    <n v="2339967"/>
    <n v="1664564"/>
    <n v="1184004"/>
    <n v="842182"/>
    <n v="599044"/>
    <n v="426099"/>
    <n v="303084"/>
    <n v="215583"/>
    <n v="153344"/>
    <n v="109073"/>
    <n v="77583"/>
    <n v="55184"/>
    <n v="39252"/>
  </r>
  <r>
    <x v="0"/>
    <n v="0.94169999999999998"/>
    <n v="3983255"/>
    <n v="3751139"/>
    <n v="3532447"/>
    <n v="3326505"/>
    <n v="3132569"/>
    <n v="2949940"/>
    <n v="2777958"/>
    <n v="2616003"/>
    <n v="2463490"/>
    <n v="2319868"/>
    <n v="2184619"/>
    <n v="2057255"/>
    <n v="1937317"/>
  </r>
  <r>
    <x v="1"/>
    <n v="1.1677999999999999"/>
    <n v="7688480"/>
    <n v="8979036"/>
    <n v="10485718"/>
    <n v="12245221"/>
    <n v="14299969"/>
    <n v="16699503"/>
    <n v="16699503"/>
    <n v="16699503"/>
    <n v="16699503"/>
    <n v="16699503"/>
    <n v="16699503"/>
    <n v="16699503"/>
    <n v="16699503"/>
  </r>
  <r>
    <x v="2"/>
    <n v="1.0923"/>
    <n v="1960392"/>
    <n v="2141427"/>
    <n v="2339080"/>
    <n v="2554977"/>
    <n v="2790801"/>
    <n v="3048391"/>
    <n v="3329757"/>
    <n v="3637093"/>
    <n v="3972796"/>
    <n v="3972796"/>
    <n v="3972796"/>
    <n v="3972796"/>
    <n v="3972796"/>
  </r>
  <r>
    <x v="2"/>
    <n v="0.81089999999999995"/>
    <n v="2177470"/>
    <n v="1765883"/>
    <n v="1431954"/>
    <n v="1161171"/>
    <n v="941593"/>
    <n v="763537"/>
    <n v="619152"/>
    <n v="502070"/>
    <n v="407128"/>
    <n v="330140"/>
    <n v="267710"/>
    <n v="217086"/>
    <n v="176035"/>
  </r>
  <r>
    <x v="2"/>
    <n v="0.79849999999999999"/>
    <n v="5134027"/>
    <n v="4099997"/>
    <n v="3273847"/>
    <n v="2614166"/>
    <n v="2087411"/>
    <n v="1666797"/>
    <n v="1330937"/>
    <n v="1062753"/>
    <n v="848608"/>
    <n v="677613"/>
    <n v="541073"/>
    <n v="432046"/>
    <n v="344988"/>
  </r>
  <r>
    <x v="1"/>
    <n v="1.2492000000000001"/>
    <n v="2728601"/>
    <n v="3408578"/>
    <n v="4257995"/>
    <n v="5319087"/>
    <n v="6644603"/>
    <n v="6644603"/>
    <n v="6644603"/>
    <n v="6644603"/>
    <n v="6644603"/>
    <n v="6644603"/>
    <n v="6644603"/>
    <n v="6644603"/>
    <n v="6644603"/>
  </r>
  <r>
    <x v="2"/>
    <n v="0.60299999999999998"/>
    <n v="5009321"/>
    <n v="3020942"/>
    <n v="1821628"/>
    <n v="1098441"/>
    <n v="662359"/>
    <n v="399402"/>
    <n v="240839"/>
    <n v="145225"/>
    <n v="87570"/>
    <n v="52804"/>
    <n v="31840"/>
    <n v="19199"/>
    <n v="11576"/>
  </r>
  <r>
    <x v="0"/>
    <n v="0.46029999999999999"/>
    <n v="2729291"/>
    <n v="1256318"/>
    <n v="578283"/>
    <n v="266183"/>
    <n v="122524"/>
    <n v="56397"/>
    <n v="25959"/>
    <n v="11948"/>
    <n v="5499"/>
    <n v="2531"/>
    <n v="1165"/>
    <n v="536"/>
    <n v="246"/>
  </r>
  <r>
    <x v="1"/>
    <n v="0.55459999999999998"/>
    <n v="6175874"/>
    <n v="3425717"/>
    <n v="1899902"/>
    <n v="1053685"/>
    <n v="584373"/>
    <n v="324093"/>
    <n v="179741"/>
    <n v="99684"/>
    <n v="55284"/>
    <n v="30660"/>
    <n v="17004"/>
    <n v="9430"/>
    <n v="5229"/>
  </r>
  <r>
    <x v="1"/>
    <n v="0.9234"/>
    <n v="3008890"/>
    <n v="2778690"/>
    <n v="2565842"/>
    <n v="2369298"/>
    <n v="2187809"/>
    <n v="2020222"/>
    <n v="1865472"/>
    <n v="1722576"/>
    <n v="1590626"/>
    <n v="1468784"/>
    <n v="1356275"/>
    <n v="1252384"/>
    <n v="1156451"/>
  </r>
  <r>
    <x v="2"/>
    <n v="0.1203"/>
    <n v="4752576"/>
    <n v="572183"/>
    <n v="68833"/>
    <n v="8280"/>
    <n v="996"/>
    <n v="119"/>
    <n v="14"/>
    <n v="1"/>
    <n v="0"/>
    <n v="0"/>
    <n v="0"/>
    <n v="0"/>
    <n v="0"/>
  </r>
  <r>
    <x v="3"/>
    <n v="3.8473000000000002"/>
    <n v="1434562"/>
    <n v="5519227"/>
    <n v="5519227"/>
    <n v="5519227"/>
    <n v="5519227"/>
    <n v="5519227"/>
    <n v="5519227"/>
    <n v="5519227"/>
    <n v="5519227"/>
    <n v="5519227"/>
    <n v="5519227"/>
    <n v="5519227"/>
    <n v="5519227"/>
  </r>
  <r>
    <x v="3"/>
    <n v="0.72660000000000002"/>
    <n v="4505451"/>
    <n v="3273876"/>
    <n v="2378798"/>
    <n v="1728434"/>
    <n v="1255880"/>
    <n v="912522"/>
    <n v="663038"/>
    <n v="481763"/>
    <n v="350048"/>
    <n v="254344"/>
    <n v="184806"/>
    <n v="134280"/>
    <n v="97567"/>
  </r>
  <r>
    <x v="1"/>
    <n v="1.2537"/>
    <n v="1327364"/>
    <n v="1664117"/>
    <n v="2086303"/>
    <n v="2615598"/>
    <n v="3279175"/>
    <n v="3279175"/>
    <n v="3279175"/>
    <n v="3279175"/>
    <n v="3279175"/>
    <n v="3279175"/>
    <n v="3279175"/>
    <n v="3279175"/>
    <n v="3279175"/>
  </r>
  <r>
    <x v="3"/>
    <n v="3.7826"/>
    <n v="884947"/>
    <n v="3347446"/>
    <n v="3347446"/>
    <n v="3347446"/>
    <n v="3347446"/>
    <n v="3347446"/>
    <n v="3347446"/>
    <n v="3347446"/>
    <n v="3347446"/>
    <n v="3347446"/>
    <n v="3347446"/>
    <n v="3347446"/>
    <n v="3347446"/>
  </r>
  <r>
    <x v="1"/>
    <n v="0.86829999999999996"/>
    <n v="2151563"/>
    <n v="1868301"/>
    <n v="1622245"/>
    <n v="1408595"/>
    <n v="1223083"/>
    <n v="1062002"/>
    <n v="922136"/>
    <n v="800690"/>
    <n v="695239"/>
    <n v="603676"/>
    <n v="524171"/>
    <n v="455137"/>
    <n v="395195"/>
  </r>
  <r>
    <x v="1"/>
    <n v="0.4713"/>
    <n v="4709695"/>
    <n v="2219872"/>
    <n v="1046225"/>
    <n v="493085"/>
    <n v="232390"/>
    <n v="109525"/>
    <n v="51619"/>
    <n v="24328"/>
    <n v="11465"/>
    <n v="5403"/>
    <n v="2546"/>
    <n v="1199"/>
    <n v="565"/>
  </r>
  <r>
    <x v="0"/>
    <n v="0.15870000000000001"/>
    <n v="5450595"/>
    <n v="865257"/>
    <n v="137316"/>
    <n v="21792"/>
    <n v="3458"/>
    <n v="548"/>
    <n v="86"/>
    <n v="13"/>
    <n v="2"/>
    <n v="0"/>
    <n v="0"/>
    <n v="0"/>
    <n v="0"/>
  </r>
  <r>
    <x v="2"/>
    <n v="0.82220000000000004"/>
    <n v="3703941"/>
    <n v="3045392"/>
    <n v="2503921"/>
    <n v="2058723"/>
    <n v="1692682"/>
    <n v="1391723"/>
    <n v="1144274"/>
    <n v="940822"/>
    <n v="773543"/>
    <n v="636007"/>
    <n v="522924"/>
    <n v="429948"/>
    <n v="353503"/>
  </r>
  <r>
    <x v="1"/>
    <n v="1.17E-2"/>
    <n v="5040530"/>
    <n v="59431"/>
    <n v="695"/>
    <n v="8"/>
    <n v="0"/>
    <n v="0"/>
    <n v="0"/>
    <n v="0"/>
    <n v="0"/>
    <n v="0"/>
    <n v="0"/>
    <n v="0"/>
    <n v="0"/>
  </r>
  <r>
    <x v="1"/>
    <n v="0.92610000000000003"/>
    <n v="3754769"/>
    <n v="3477577"/>
    <n v="3220584"/>
    <n v="2982582"/>
    <n v="2762169"/>
    <n v="2558044"/>
    <n v="2369004"/>
    <n v="2193934"/>
    <n v="2031802"/>
    <n v="1881651"/>
    <n v="1742596"/>
    <n v="1613818"/>
    <n v="1494556"/>
  </r>
  <r>
    <x v="0"/>
    <n v="1.9078999999999999"/>
    <n v="2021024"/>
    <n v="3855970"/>
    <n v="7356805"/>
    <n v="7356805"/>
    <n v="7356805"/>
    <n v="7356805"/>
    <n v="7356805"/>
    <n v="7356805"/>
    <n v="7356805"/>
    <n v="7356805"/>
    <n v="7356805"/>
    <n v="7356805"/>
    <n v="7356805"/>
  </r>
  <r>
    <x v="3"/>
    <n v="0.16200000000000001"/>
    <n v="5856254"/>
    <n v="948807"/>
    <n v="153706"/>
    <n v="24900"/>
    <n v="4033"/>
    <n v="653"/>
    <n v="105"/>
    <n v="17"/>
    <n v="2"/>
    <n v="0"/>
    <n v="0"/>
    <n v="0"/>
    <n v="0"/>
  </r>
  <r>
    <x v="1"/>
    <n v="17.4284"/>
    <n v="158033"/>
    <n v="2754275"/>
    <n v="2754275"/>
    <n v="2754275"/>
    <n v="2754275"/>
    <n v="2754275"/>
    <n v="2754275"/>
    <n v="2754275"/>
    <n v="2754275"/>
    <n v="2754275"/>
    <n v="2754275"/>
    <n v="2754275"/>
    <n v="2754275"/>
  </r>
  <r>
    <x v="1"/>
    <n v="0.39850000000000002"/>
    <n v="4984142"/>
    <n v="1986529"/>
    <n v="791631"/>
    <n v="315464"/>
    <n v="125712"/>
    <n v="50096"/>
    <n v="19963"/>
    <n v="7955"/>
    <n v="3170"/>
    <n v="1263"/>
    <n v="503"/>
    <n v="200"/>
    <n v="79"/>
  </r>
  <r>
    <x v="3"/>
    <n v="6.2600000000000003E-2"/>
    <n v="3653434"/>
    <n v="229037"/>
    <n v="14337"/>
    <n v="897"/>
    <n v="56"/>
    <n v="3"/>
    <n v="0"/>
    <n v="0"/>
    <n v="0"/>
    <n v="0"/>
    <n v="0"/>
    <n v="0"/>
    <n v="0"/>
  </r>
  <r>
    <x v="2"/>
    <n v="0.81579999999999997"/>
    <n v="2921428"/>
    <n v="2383387"/>
    <n v="1944367"/>
    <n v="1586214"/>
    <n v="1294033"/>
    <n v="1055672"/>
    <n v="861217"/>
    <n v="702580"/>
    <n v="573164"/>
    <n v="467587"/>
    <n v="381457"/>
    <n v="311192"/>
    <n v="253870"/>
  </r>
  <r>
    <x v="3"/>
    <n v="0.26690000000000003"/>
    <n v="3286803"/>
    <n v="877403"/>
    <n v="234178"/>
    <n v="62502"/>
    <n v="16681"/>
    <n v="4452"/>
    <n v="1188"/>
    <n v="317"/>
    <n v="84"/>
    <n v="22"/>
    <n v="5"/>
    <n v="1"/>
    <n v="0"/>
  </r>
  <r>
    <x v="0"/>
    <n v="5.6017999999999999"/>
    <n v="1063625"/>
    <n v="5958241"/>
    <n v="5958241"/>
    <n v="5958241"/>
    <n v="5958241"/>
    <n v="5958241"/>
    <n v="5958241"/>
    <n v="5958241"/>
    <n v="5958241"/>
    <n v="5958241"/>
    <n v="5958241"/>
    <n v="5958241"/>
    <n v="5958241"/>
  </r>
  <r>
    <x v="2"/>
    <n v="2.2675999999999998"/>
    <n v="2270638"/>
    <n v="5149121"/>
    <n v="5149121"/>
    <n v="5149121"/>
    <n v="5149121"/>
    <n v="5149121"/>
    <n v="5149121"/>
    <n v="5149121"/>
    <n v="5149121"/>
    <n v="5149121"/>
    <n v="5149121"/>
    <n v="5149121"/>
    <n v="5149121"/>
  </r>
  <r>
    <x v="0"/>
    <n v="6.8999999999999999E-3"/>
    <n v="4318105"/>
    <n v="29991"/>
    <n v="206"/>
    <n v="1"/>
    <n v="0"/>
    <n v="0"/>
    <n v="0"/>
    <n v="0"/>
    <n v="0"/>
    <n v="0"/>
    <n v="0"/>
    <n v="0"/>
    <n v="0"/>
  </r>
  <r>
    <x v="3"/>
    <n v="0.15989999999999999"/>
    <n v="4544199"/>
    <n v="726835"/>
    <n v="116220"/>
    <n v="18583"/>
    <n v="2971"/>
    <n v="475"/>
    <n v="75"/>
    <n v="11"/>
    <n v="1"/>
    <n v="0"/>
    <n v="0"/>
    <n v="0"/>
    <n v="0"/>
  </r>
  <r>
    <x v="0"/>
    <n v="1.47E-2"/>
    <n v="5125651"/>
    <n v="75752"/>
    <n v="1113"/>
    <n v="16"/>
    <n v="0"/>
    <n v="0"/>
    <n v="0"/>
    <n v="0"/>
    <n v="0"/>
    <n v="0"/>
    <n v="0"/>
    <n v="0"/>
    <n v="0"/>
  </r>
  <r>
    <x v="1"/>
    <n v="1.2096"/>
    <n v="1673241"/>
    <n v="2023958"/>
    <n v="2448179"/>
    <n v="2961317"/>
    <n v="3582009"/>
    <n v="3582009"/>
    <n v="3582009"/>
    <n v="3582009"/>
    <n v="3582009"/>
    <n v="3582009"/>
    <n v="3582009"/>
    <n v="3582009"/>
    <n v="3582009"/>
  </r>
  <r>
    <x v="3"/>
    <n v="1.4444999999999999"/>
    <n v="2257874"/>
    <n v="3261598"/>
    <n v="4711378"/>
    <n v="4711378"/>
    <n v="4711378"/>
    <n v="4711378"/>
    <n v="4711378"/>
    <n v="4711378"/>
    <n v="4711378"/>
    <n v="4711378"/>
    <n v="4711378"/>
    <n v="4711378"/>
    <n v="4711378"/>
  </r>
  <r>
    <x v="1"/>
    <n v="19.212599999999998"/>
    <n v="286380"/>
    <n v="5502111"/>
    <n v="5502111"/>
    <n v="5502111"/>
    <n v="5502111"/>
    <n v="5502111"/>
    <n v="5502111"/>
    <n v="5502111"/>
    <n v="5502111"/>
    <n v="5502111"/>
    <n v="5502111"/>
    <n v="5502111"/>
    <n v="5502111"/>
  </r>
  <r>
    <x v="3"/>
    <n v="2.1524000000000001"/>
    <n v="2503710"/>
    <n v="5389136"/>
    <n v="5389136"/>
    <n v="5389136"/>
    <n v="5389136"/>
    <n v="5389136"/>
    <n v="5389136"/>
    <n v="5389136"/>
    <n v="5389136"/>
    <n v="5389136"/>
    <n v="5389136"/>
    <n v="5389136"/>
    <n v="5389136"/>
  </r>
  <r>
    <x v="1"/>
    <n v="1.0593999999999999"/>
    <n v="5369399"/>
    <n v="5688389"/>
    <n v="6026279"/>
    <n v="6384239"/>
    <n v="6763462"/>
    <n v="7165211"/>
    <n v="7590824"/>
    <n v="8041718"/>
    <n v="8519396"/>
    <n v="9025448"/>
    <n v="9561559"/>
    <n v="10129515"/>
    <n v="10731208"/>
  </r>
  <r>
    <x v="1"/>
    <n v="11.7956"/>
    <n v="516909"/>
    <n v="6097264"/>
    <n v="6097264"/>
    <n v="6097264"/>
    <n v="6097264"/>
    <n v="6097264"/>
    <n v="6097264"/>
    <n v="6097264"/>
    <n v="6097264"/>
    <n v="6097264"/>
    <n v="6097264"/>
    <n v="6097264"/>
    <n v="6097264"/>
  </r>
  <r>
    <x v="3"/>
    <n v="0.71289999999999998"/>
    <n v="5119414"/>
    <n v="3649895"/>
    <n v="2602010"/>
    <n v="1854972"/>
    <n v="1322409"/>
    <n v="942745"/>
    <n v="672082"/>
    <n v="479127"/>
    <n v="341569"/>
    <n v="243504"/>
    <n v="173594"/>
    <n v="123755"/>
    <n v="882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415007"/>
    <n v="1397195"/>
    <n v="1499070"/>
    <n v="1481105"/>
    <s v="D"/>
    <n v="1.0597000000000001"/>
    <n v="2812202"/>
    <n v="2980175"/>
    <n v="3158091"/>
    <n v="3346629"/>
    <n v="3546422"/>
    <n v="3758143"/>
    <n v="3982504"/>
    <n v="4220259"/>
    <n v="4472208"/>
    <n v="4739198"/>
    <n v="5022128"/>
    <n v="5321949"/>
    <x v="0"/>
  </r>
  <r>
    <x v="1"/>
    <n v="1711390"/>
    <n v="1641773"/>
    <n v="1522030"/>
    <n v="1618733"/>
    <s v="D"/>
    <n v="0.93659999999999999"/>
    <n v="3353163"/>
    <n v="3140763"/>
    <n v="2941638"/>
    <n v="2755138"/>
    <n v="2580462"/>
    <n v="2416860"/>
    <n v="2263631"/>
    <n v="2120116"/>
    <n v="1985700"/>
    <n v="1859806"/>
    <n v="1741894"/>
    <n v="1631457"/>
    <x v="1"/>
  </r>
  <r>
    <x v="2"/>
    <n v="1165105"/>
    <n v="1278732"/>
    <n v="1299953"/>
    <n v="1191621"/>
    <s v="C"/>
    <n v="1.0195000000000001"/>
    <n v="2443837"/>
    <n v="2491574"/>
    <n v="2540159"/>
    <n v="2589692"/>
    <n v="2640190"/>
    <n v="2691673"/>
    <n v="2744160"/>
    <n v="2797671"/>
    <n v="2852225"/>
    <n v="2907843"/>
    <n v="2964545"/>
    <n v="3022353"/>
    <x v="2"/>
  </r>
  <r>
    <x v="3"/>
    <n v="949065"/>
    <n v="1026050"/>
    <n v="688027"/>
    <n v="723233"/>
    <s v="D"/>
    <n v="0.71450000000000002"/>
    <n v="1975115"/>
    <n v="1411260"/>
    <n v="1008345"/>
    <n v="720462"/>
    <n v="514770"/>
    <n v="367803"/>
    <n v="262795"/>
    <n v="187767"/>
    <n v="134159"/>
    <n v="95856"/>
    <n v="68489"/>
    <n v="48935"/>
    <x v="3"/>
  </r>
  <r>
    <x v="4"/>
    <n v="2436107"/>
    <n v="2228622"/>
    <n v="1831600"/>
    <n v="1960624"/>
    <s v="A"/>
    <n v="0.81289999999999996"/>
    <n v="4664729"/>
    <n v="3792224"/>
    <n v="3082698"/>
    <n v="2505925"/>
    <n v="2037066"/>
    <n v="1655930"/>
    <n v="1346105"/>
    <n v="1094248"/>
    <n v="889514"/>
    <n v="723085"/>
    <n v="587795"/>
    <n v="477818"/>
    <x v="4"/>
  </r>
  <r>
    <x v="5"/>
    <n v="1846928"/>
    <n v="1851433"/>
    <n v="2125113"/>
    <n v="2028635"/>
    <s v="D"/>
    <n v="1.1231"/>
    <n v="3698361"/>
    <n v="4153748"/>
    <n v="4665074"/>
    <n v="5239344"/>
    <n v="5884307"/>
    <n v="6608665"/>
    <n v="7422191"/>
    <n v="7422191"/>
    <n v="7422191"/>
    <n v="7422191"/>
    <n v="7422191"/>
    <n v="7422191"/>
    <x v="5"/>
  </r>
  <r>
    <x v="6"/>
    <n v="3841577"/>
    <n v="3848394"/>
    <n v="3595975"/>
    <n v="3123039"/>
    <s v="B"/>
    <n v="0.87370000000000003"/>
    <n v="7689971"/>
    <n v="6719014"/>
    <n v="5870402"/>
    <n v="5128970"/>
    <n v="4481181"/>
    <n v="3915207"/>
    <n v="3420716"/>
    <n v="2988679"/>
    <n v="2611208"/>
    <n v="2281412"/>
    <n v="1993269"/>
    <n v="1741519"/>
    <x v="6"/>
  </r>
  <r>
    <x v="7"/>
    <n v="679557"/>
    <n v="655500"/>
    <n v="1012012"/>
    <n v="1067022"/>
    <s v="A"/>
    <n v="1.5571999999999999"/>
    <n v="1335057"/>
    <n v="2079034"/>
    <n v="3237471"/>
    <n v="3237471"/>
    <n v="3237471"/>
    <n v="3237471"/>
    <n v="3237471"/>
    <n v="3237471"/>
    <n v="3237471"/>
    <n v="3237471"/>
    <n v="3237471"/>
    <n v="3237471"/>
    <x v="7"/>
  </r>
  <r>
    <x v="8"/>
    <n v="1660998"/>
    <n v="1630345"/>
    <n v="1130119"/>
    <n v="1080238"/>
    <s v="C"/>
    <n v="0.67149999999999999"/>
    <n v="3291343"/>
    <n v="2210357"/>
    <n v="1484254"/>
    <n v="996676"/>
    <n v="669267"/>
    <n v="449412"/>
    <n v="301780"/>
    <n v="202645"/>
    <n v="136076"/>
    <n v="91375"/>
    <n v="61358"/>
    <n v="41201"/>
    <x v="8"/>
  </r>
  <r>
    <x v="9"/>
    <n v="1157622"/>
    <n v="1182345"/>
    <n v="830785"/>
    <n v="833779"/>
    <s v="C"/>
    <n v="0.71130000000000004"/>
    <n v="2339967"/>
    <n v="1664564"/>
    <n v="1184004"/>
    <n v="842182"/>
    <n v="599044"/>
    <n v="426099"/>
    <n v="303084"/>
    <n v="215583"/>
    <n v="153344"/>
    <n v="109073"/>
    <n v="77583"/>
    <n v="55184"/>
    <x v="9"/>
  </r>
  <r>
    <x v="10"/>
    <n v="1987047"/>
    <n v="1996208"/>
    <n v="2053892"/>
    <n v="1697247"/>
    <s v="D"/>
    <n v="0.94169999999999998"/>
    <n v="3983255"/>
    <n v="3751139"/>
    <n v="3532447"/>
    <n v="3326505"/>
    <n v="3132569"/>
    <n v="2949940"/>
    <n v="2777958"/>
    <n v="2616003"/>
    <n v="2463490"/>
    <n v="2319868"/>
    <n v="2184619"/>
    <n v="2057255"/>
    <x v="10"/>
  </r>
  <r>
    <x v="11"/>
    <n v="3997724"/>
    <n v="3690756"/>
    <n v="4339393"/>
    <n v="4639643"/>
    <s v="C"/>
    <n v="1.1677999999999999"/>
    <n v="7688480"/>
    <n v="8979036"/>
    <n v="10485718"/>
    <n v="12245221"/>
    <n v="14299969"/>
    <n v="16699503"/>
    <n v="16699503"/>
    <n v="16699503"/>
    <n v="16699503"/>
    <n v="16699503"/>
    <n v="16699503"/>
    <n v="16699503"/>
    <x v="11"/>
  </r>
  <r>
    <x v="12"/>
    <n v="996113"/>
    <n v="964279"/>
    <n v="1012487"/>
    <n v="1128940"/>
    <s v="A"/>
    <n v="1.0923"/>
    <n v="1960392"/>
    <n v="2141427"/>
    <n v="2339080"/>
    <n v="2554977"/>
    <n v="2790801"/>
    <n v="3048391"/>
    <n v="3329757"/>
    <n v="3637093"/>
    <n v="3972796"/>
    <n v="3972796"/>
    <n v="3972796"/>
    <n v="3972796"/>
    <x v="12"/>
  </r>
  <r>
    <x v="13"/>
    <n v="1143634"/>
    <n v="1033836"/>
    <n v="909534"/>
    <n v="856349"/>
    <s v="A"/>
    <n v="0.81089999999999995"/>
    <n v="2177470"/>
    <n v="1765883"/>
    <n v="1431954"/>
    <n v="1161171"/>
    <n v="941593"/>
    <n v="763537"/>
    <n v="619152"/>
    <n v="502070"/>
    <n v="407128"/>
    <n v="330140"/>
    <n v="267710"/>
    <n v="217086"/>
    <x v="13"/>
  </r>
  <r>
    <x v="14"/>
    <n v="2549276"/>
    <n v="2584751"/>
    <n v="2033079"/>
    <n v="2066918"/>
    <s v="A"/>
    <n v="0.79849999999999999"/>
    <n v="5134027"/>
    <n v="4099997"/>
    <n v="3273847"/>
    <n v="2614166"/>
    <n v="2087411"/>
    <n v="1666797"/>
    <n v="1330937"/>
    <n v="1062753"/>
    <n v="848608"/>
    <n v="677613"/>
    <n v="541073"/>
    <n v="432046"/>
    <x v="14"/>
  </r>
  <r>
    <x v="15"/>
    <n v="1367212"/>
    <n v="1361389"/>
    <n v="1572320"/>
    <n v="1836258"/>
    <s v="C"/>
    <n v="1.2492000000000001"/>
    <n v="2728601"/>
    <n v="3408578"/>
    <n v="4257995"/>
    <n v="5319087"/>
    <n v="6644603"/>
    <n v="6644603"/>
    <n v="6644603"/>
    <n v="6644603"/>
    <n v="6644603"/>
    <n v="6644603"/>
    <n v="6644603"/>
    <n v="6644603"/>
    <x v="15"/>
  </r>
  <r>
    <x v="16"/>
    <n v="2567464"/>
    <n v="2441857"/>
    <n v="1524132"/>
    <n v="1496810"/>
    <s v="A"/>
    <n v="0.60299999999999998"/>
    <n v="5009321"/>
    <n v="3020942"/>
    <n v="1821628"/>
    <n v="1098441"/>
    <n v="662359"/>
    <n v="399402"/>
    <n v="240839"/>
    <n v="145225"/>
    <n v="87570"/>
    <n v="52804"/>
    <n v="31840"/>
    <n v="19199"/>
    <x v="16"/>
  </r>
  <r>
    <x v="17"/>
    <n v="1334060"/>
    <n v="1395231"/>
    <n v="578655"/>
    <n v="677663"/>
    <s v="D"/>
    <n v="0.46029999999999999"/>
    <n v="2729291"/>
    <n v="1256318"/>
    <n v="578283"/>
    <n v="266183"/>
    <n v="122524"/>
    <n v="56397"/>
    <n v="25959"/>
    <n v="11948"/>
    <n v="5499"/>
    <n v="2531"/>
    <n v="1165"/>
    <n v="536"/>
    <x v="17"/>
  </r>
  <r>
    <x v="18"/>
    <n v="2976209"/>
    <n v="3199665"/>
    <n v="1666477"/>
    <n v="1759240"/>
    <s v="C"/>
    <n v="0.55459999999999998"/>
    <n v="6175874"/>
    <n v="3425717"/>
    <n v="1899902"/>
    <n v="1053685"/>
    <n v="584373"/>
    <n v="324093"/>
    <n v="179741"/>
    <n v="99684"/>
    <n v="55284"/>
    <n v="30660"/>
    <n v="17004"/>
    <n v="9430"/>
    <x v="18"/>
  </r>
  <r>
    <x v="19"/>
    <n v="1443351"/>
    <n v="1565539"/>
    <n v="1355276"/>
    <n v="1423414"/>
    <s v="C"/>
    <n v="0.9234"/>
    <n v="3008890"/>
    <n v="2778690"/>
    <n v="2565842"/>
    <n v="2369298"/>
    <n v="2187809"/>
    <n v="2020222"/>
    <n v="1865472"/>
    <n v="1722576"/>
    <n v="1590626"/>
    <n v="1468784"/>
    <n v="1356275"/>
    <n v="1252384"/>
    <x v="19"/>
  </r>
  <r>
    <x v="20"/>
    <n v="2486640"/>
    <n v="2265936"/>
    <n v="297424"/>
    <n v="274759"/>
    <s v="A"/>
    <n v="0.1203"/>
    <n v="4752576"/>
    <n v="572183"/>
    <n v="68833"/>
    <n v="8280"/>
    <n v="996"/>
    <n v="119"/>
    <n v="14"/>
    <n v="1"/>
    <n v="0"/>
    <n v="0"/>
    <n v="0"/>
    <n v="0"/>
    <x v="20"/>
  </r>
  <r>
    <x v="21"/>
    <n v="685438"/>
    <n v="749124"/>
    <n v="2697677"/>
    <n v="2821550"/>
    <s v="B"/>
    <n v="3.8473000000000002"/>
    <n v="1434562"/>
    <n v="5519227"/>
    <n v="5519227"/>
    <n v="5519227"/>
    <n v="5519227"/>
    <n v="5519227"/>
    <n v="5519227"/>
    <n v="5519227"/>
    <n v="5519227"/>
    <n v="5519227"/>
    <n v="5519227"/>
    <n v="5519227"/>
    <x v="21"/>
  </r>
  <r>
    <x v="22"/>
    <n v="2166753"/>
    <n v="2338698"/>
    <n v="1681433"/>
    <n v="1592443"/>
    <s v="B"/>
    <n v="0.72660000000000002"/>
    <n v="4505451"/>
    <n v="3273876"/>
    <n v="2378798"/>
    <n v="1728434"/>
    <n v="1255880"/>
    <n v="912522"/>
    <n v="663038"/>
    <n v="481763"/>
    <n v="350048"/>
    <n v="254344"/>
    <n v="184806"/>
    <n v="134280"/>
    <x v="22"/>
  </r>
  <r>
    <x v="23"/>
    <n v="643177"/>
    <n v="684187"/>
    <n v="796213"/>
    <n v="867904"/>
    <s v="C"/>
    <n v="1.2537"/>
    <n v="1327364"/>
    <n v="1664117"/>
    <n v="2086303"/>
    <n v="2615598"/>
    <n v="3279175"/>
    <n v="3279175"/>
    <n v="3279175"/>
    <n v="3279175"/>
    <n v="3279175"/>
    <n v="3279175"/>
    <n v="3279175"/>
    <n v="3279175"/>
    <x v="23"/>
  </r>
  <r>
    <x v="24"/>
    <n v="450192"/>
    <n v="434755"/>
    <n v="1656446"/>
    <n v="1691000"/>
    <s v="B"/>
    <n v="3.7826"/>
    <n v="884947"/>
    <n v="3347446"/>
    <n v="3347446"/>
    <n v="3347446"/>
    <n v="3347446"/>
    <n v="3347446"/>
    <n v="3347446"/>
    <n v="3347446"/>
    <n v="3347446"/>
    <n v="3347446"/>
    <n v="3347446"/>
    <n v="3347446"/>
    <x v="24"/>
  </r>
  <r>
    <x v="25"/>
    <n v="1037774"/>
    <n v="1113789"/>
    <n v="877464"/>
    <n v="990837"/>
    <s v="C"/>
    <n v="0.86829999999999996"/>
    <n v="2151563"/>
    <n v="1868301"/>
    <n v="1622245"/>
    <n v="1408595"/>
    <n v="1223083"/>
    <n v="1062002"/>
    <n v="922136"/>
    <n v="800690"/>
    <n v="695239"/>
    <n v="603676"/>
    <n v="524171"/>
    <n v="455137"/>
    <x v="25"/>
  </r>
  <r>
    <x v="26"/>
    <n v="2351213"/>
    <n v="2358482"/>
    <n v="1098384"/>
    <n v="1121488"/>
    <s v="C"/>
    <n v="0.4713"/>
    <n v="4709695"/>
    <n v="2219872"/>
    <n v="1046225"/>
    <n v="493085"/>
    <n v="232390"/>
    <n v="109525"/>
    <n v="51619"/>
    <n v="24328"/>
    <n v="11465"/>
    <n v="5403"/>
    <n v="2546"/>
    <n v="1199"/>
    <x v="26"/>
  </r>
  <r>
    <x v="27"/>
    <n v="2613354"/>
    <n v="2837241"/>
    <n v="431144"/>
    <n v="434113"/>
    <s v="D"/>
    <n v="0.15870000000000001"/>
    <n v="5450595"/>
    <n v="865257"/>
    <n v="137316"/>
    <n v="21792"/>
    <n v="3458"/>
    <n v="548"/>
    <n v="86"/>
    <n v="13"/>
    <n v="2"/>
    <n v="0"/>
    <n v="0"/>
    <n v="0"/>
    <x v="20"/>
  </r>
  <r>
    <x v="28"/>
    <n v="1859691"/>
    <n v="1844250"/>
    <n v="1460134"/>
    <n v="1585258"/>
    <s v="A"/>
    <n v="0.82220000000000004"/>
    <n v="3703941"/>
    <n v="3045392"/>
    <n v="2503921"/>
    <n v="2058723"/>
    <n v="1692682"/>
    <n v="1391723"/>
    <n v="1144274"/>
    <n v="940822"/>
    <n v="773543"/>
    <n v="636007"/>
    <n v="522924"/>
    <n v="429948"/>
    <x v="27"/>
  </r>
  <r>
    <x v="29"/>
    <n v="2478386"/>
    <n v="2562144"/>
    <n v="30035"/>
    <n v="29396"/>
    <s v="C"/>
    <n v="1.17E-2"/>
    <n v="5040530"/>
    <n v="59431"/>
    <n v="695"/>
    <n v="8"/>
    <n v="0"/>
    <n v="0"/>
    <n v="0"/>
    <n v="0"/>
    <n v="0"/>
    <n v="0"/>
    <n v="0"/>
    <n v="0"/>
    <x v="20"/>
  </r>
  <r>
    <x v="30"/>
    <n v="1938122"/>
    <n v="1816647"/>
    <n v="1602356"/>
    <n v="1875221"/>
    <s v="C"/>
    <n v="0.92610000000000003"/>
    <n v="3754769"/>
    <n v="3477577"/>
    <n v="3220584"/>
    <n v="2982582"/>
    <n v="2762169"/>
    <n v="2558044"/>
    <n v="2369004"/>
    <n v="2193934"/>
    <n v="2031802"/>
    <n v="1881651"/>
    <n v="1742596"/>
    <n v="1613818"/>
    <x v="28"/>
  </r>
  <r>
    <x v="31"/>
    <n v="992523"/>
    <n v="1028501"/>
    <n v="1995446"/>
    <n v="1860524"/>
    <s v="D"/>
    <n v="1.9078999999999999"/>
    <n v="2021024"/>
    <n v="3855970"/>
    <n v="7356805"/>
    <n v="7356805"/>
    <n v="7356805"/>
    <n v="7356805"/>
    <n v="7356805"/>
    <n v="7356805"/>
    <n v="7356805"/>
    <n v="7356805"/>
    <n v="7356805"/>
    <n v="7356805"/>
    <x v="29"/>
  </r>
  <r>
    <x v="32"/>
    <n v="2966291"/>
    <n v="2889963"/>
    <n v="462453"/>
    <n v="486354"/>
    <s v="B"/>
    <n v="0.16200000000000001"/>
    <n v="5856254"/>
    <n v="948807"/>
    <n v="153706"/>
    <n v="24900"/>
    <n v="4033"/>
    <n v="653"/>
    <n v="105"/>
    <n v="17"/>
    <n v="2"/>
    <n v="0"/>
    <n v="0"/>
    <n v="0"/>
    <x v="20"/>
  </r>
  <r>
    <x v="33"/>
    <n v="76648"/>
    <n v="81385"/>
    <n v="1374708"/>
    <n v="1379567"/>
    <s v="C"/>
    <n v="17.4284"/>
    <n v="158033"/>
    <n v="2754275"/>
    <n v="2754275"/>
    <n v="2754275"/>
    <n v="2754275"/>
    <n v="2754275"/>
    <n v="2754275"/>
    <n v="2754275"/>
    <n v="2754275"/>
    <n v="2754275"/>
    <n v="2754275"/>
    <n v="2754275"/>
    <x v="30"/>
  </r>
  <r>
    <x v="34"/>
    <n v="2574432"/>
    <n v="2409710"/>
    <n v="987486"/>
    <n v="999043"/>
    <s v="C"/>
    <n v="0.39850000000000002"/>
    <n v="4984142"/>
    <n v="1986529"/>
    <n v="791631"/>
    <n v="315464"/>
    <n v="125712"/>
    <n v="50096"/>
    <n v="19963"/>
    <n v="7955"/>
    <n v="3170"/>
    <n v="1263"/>
    <n v="503"/>
    <n v="200"/>
    <x v="31"/>
  </r>
  <r>
    <x v="35"/>
    <n v="1778590"/>
    <n v="1874844"/>
    <n v="111191"/>
    <n v="117846"/>
    <s v="B"/>
    <n v="6.2600000000000003E-2"/>
    <n v="3653434"/>
    <n v="229037"/>
    <n v="14337"/>
    <n v="897"/>
    <n v="56"/>
    <n v="3"/>
    <n v="0"/>
    <n v="0"/>
    <n v="0"/>
    <n v="0"/>
    <n v="0"/>
    <n v="0"/>
    <x v="20"/>
  </r>
  <r>
    <x v="36"/>
    <n v="1506541"/>
    <n v="1414887"/>
    <n v="1216612"/>
    <n v="1166775"/>
    <s v="A"/>
    <n v="0.81579999999999997"/>
    <n v="2921428"/>
    <n v="2383387"/>
    <n v="1944367"/>
    <n v="1586214"/>
    <n v="1294033"/>
    <n v="1055672"/>
    <n v="861217"/>
    <n v="702580"/>
    <n v="573164"/>
    <n v="467587"/>
    <n v="381457"/>
    <n v="311192"/>
    <x v="32"/>
  </r>
  <r>
    <x v="37"/>
    <n v="1598886"/>
    <n v="1687917"/>
    <n v="449788"/>
    <n v="427615"/>
    <s v="B"/>
    <n v="0.26690000000000003"/>
    <n v="3286803"/>
    <n v="877403"/>
    <n v="234178"/>
    <n v="62502"/>
    <n v="16681"/>
    <n v="4452"/>
    <n v="1188"/>
    <n v="317"/>
    <n v="84"/>
    <n v="22"/>
    <n v="5"/>
    <n v="1"/>
    <x v="20"/>
  </r>
  <r>
    <x v="38"/>
    <n v="548989"/>
    <n v="514636"/>
    <n v="2770344"/>
    <n v="3187897"/>
    <s v="D"/>
    <n v="5.6017999999999999"/>
    <n v="1063625"/>
    <n v="5958241"/>
    <n v="5958241"/>
    <n v="5958241"/>
    <n v="5958241"/>
    <n v="5958241"/>
    <n v="5958241"/>
    <n v="5958241"/>
    <n v="5958241"/>
    <n v="5958241"/>
    <n v="5958241"/>
    <n v="5958241"/>
    <x v="33"/>
  </r>
  <r>
    <x v="39"/>
    <n v="1175198"/>
    <n v="1095440"/>
    <n v="2657174"/>
    <n v="2491947"/>
    <s v="A"/>
    <n v="2.2675999999999998"/>
    <n v="2270638"/>
    <n v="5149121"/>
    <n v="5149121"/>
    <n v="5149121"/>
    <n v="5149121"/>
    <n v="5149121"/>
    <n v="5149121"/>
    <n v="5149121"/>
    <n v="5149121"/>
    <n v="5149121"/>
    <n v="5149121"/>
    <n v="5149121"/>
    <x v="34"/>
  </r>
  <r>
    <x v="40"/>
    <n v="2115336"/>
    <n v="2202769"/>
    <n v="15339"/>
    <n v="14652"/>
    <s v="D"/>
    <n v="6.8999999999999999E-3"/>
    <n v="4318105"/>
    <n v="29991"/>
    <n v="206"/>
    <n v="1"/>
    <n v="0"/>
    <n v="0"/>
    <n v="0"/>
    <n v="0"/>
    <n v="0"/>
    <n v="0"/>
    <n v="0"/>
    <n v="0"/>
    <x v="20"/>
  </r>
  <r>
    <x v="41"/>
    <n v="2346640"/>
    <n v="2197559"/>
    <n v="373470"/>
    <n v="353365"/>
    <s v="B"/>
    <n v="0.15989999999999999"/>
    <n v="4544199"/>
    <n v="726835"/>
    <n v="116220"/>
    <n v="18583"/>
    <n v="2971"/>
    <n v="475"/>
    <n v="75"/>
    <n v="11"/>
    <n v="1"/>
    <n v="0"/>
    <n v="0"/>
    <n v="0"/>
    <x v="20"/>
  </r>
  <r>
    <x v="42"/>
    <n v="2548438"/>
    <n v="2577213"/>
    <n v="37986"/>
    <n v="37766"/>
    <s v="D"/>
    <n v="1.47E-2"/>
    <n v="5125651"/>
    <n v="75752"/>
    <n v="1113"/>
    <n v="16"/>
    <n v="0"/>
    <n v="0"/>
    <n v="0"/>
    <n v="0"/>
    <n v="0"/>
    <n v="0"/>
    <n v="0"/>
    <n v="0"/>
    <x v="20"/>
  </r>
  <r>
    <x v="43"/>
    <n v="835495"/>
    <n v="837746"/>
    <n v="1106177"/>
    <n v="917781"/>
    <s v="C"/>
    <n v="1.2096"/>
    <n v="1673241"/>
    <n v="2023958"/>
    <n v="2448179"/>
    <n v="2961317"/>
    <n v="3582009"/>
    <n v="3582009"/>
    <n v="3582009"/>
    <n v="3582009"/>
    <n v="3582009"/>
    <n v="3582009"/>
    <n v="3582009"/>
    <n v="3582009"/>
    <x v="35"/>
  </r>
  <r>
    <x v="44"/>
    <n v="1187448"/>
    <n v="1070426"/>
    <n v="1504608"/>
    <n v="1756990"/>
    <s v="B"/>
    <n v="1.4444999999999999"/>
    <n v="2257874"/>
    <n v="3261598"/>
    <n v="4711378"/>
    <n v="4711378"/>
    <n v="4711378"/>
    <n v="4711378"/>
    <n v="4711378"/>
    <n v="4711378"/>
    <n v="4711378"/>
    <n v="4711378"/>
    <n v="4711378"/>
    <n v="4711378"/>
    <x v="36"/>
  </r>
  <r>
    <x v="45"/>
    <n v="140026"/>
    <n v="146354"/>
    <n v="2759991"/>
    <n v="2742120"/>
    <s v="C"/>
    <n v="19.212599999999998"/>
    <n v="286380"/>
    <n v="5502111"/>
    <n v="5502111"/>
    <n v="5502111"/>
    <n v="5502111"/>
    <n v="5502111"/>
    <n v="5502111"/>
    <n v="5502111"/>
    <n v="5502111"/>
    <n v="5502111"/>
    <n v="5502111"/>
    <n v="5502111"/>
    <x v="37"/>
  </r>
  <r>
    <x v="46"/>
    <n v="1198765"/>
    <n v="1304945"/>
    <n v="2786493"/>
    <n v="2602643"/>
    <s v="B"/>
    <n v="2.1524000000000001"/>
    <n v="2503710"/>
    <n v="5389136"/>
    <n v="5389136"/>
    <n v="5389136"/>
    <n v="5389136"/>
    <n v="5389136"/>
    <n v="5389136"/>
    <n v="5389136"/>
    <n v="5389136"/>
    <n v="5389136"/>
    <n v="5389136"/>
    <n v="5389136"/>
    <x v="38"/>
  </r>
  <r>
    <x v="47"/>
    <n v="2619776"/>
    <n v="2749623"/>
    <n v="2888215"/>
    <n v="2800174"/>
    <s v="C"/>
    <n v="1.0593999999999999"/>
    <n v="5369399"/>
    <n v="5688389"/>
    <n v="6026279"/>
    <n v="6384239"/>
    <n v="6763462"/>
    <n v="7165211"/>
    <n v="7590824"/>
    <n v="8041718"/>
    <n v="8519396"/>
    <n v="9025448"/>
    <n v="9561559"/>
    <n v="10129515"/>
    <x v="39"/>
  </r>
  <r>
    <x v="48"/>
    <n v="248398"/>
    <n v="268511"/>
    <n v="3110853"/>
    <n v="2986411"/>
    <s v="C"/>
    <n v="11.7956"/>
    <n v="516909"/>
    <n v="6097264"/>
    <n v="6097264"/>
    <n v="6097264"/>
    <n v="6097264"/>
    <n v="6097264"/>
    <n v="6097264"/>
    <n v="6097264"/>
    <n v="6097264"/>
    <n v="6097264"/>
    <n v="6097264"/>
    <n v="6097264"/>
    <x v="40"/>
  </r>
  <r>
    <x v="49"/>
    <n v="2494207"/>
    <n v="2625207"/>
    <n v="1796293"/>
    <n v="1853602"/>
    <s v="B"/>
    <n v="0.71289999999999998"/>
    <n v="5119414"/>
    <n v="3649895"/>
    <n v="2602010"/>
    <n v="1854972"/>
    <n v="1322409"/>
    <n v="942745"/>
    <n v="672082"/>
    <n v="479127"/>
    <n v="341569"/>
    <n v="243504"/>
    <n v="173594"/>
    <n v="123755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67C2D-CAAD-4C31-BB5B-46EA69F560AE}" name="Tabela przestawna1" cacheId="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C8" firstHeaderRow="0" firstDataRow="1" firstDataCol="1"/>
  <pivotFields count="6">
    <pivotField showAll="0"/>
    <pivotField dataField="1" showAll="0"/>
    <pivotField dataField="1"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kobiety2013" fld="1" baseField="0" baseItem="0"/>
    <dataField name="Suma z faceci2013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FAA02-00EC-4F03-AA01-256E494CD483}" name="Tabela przestawna4" cacheId="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C20" firstHeaderRow="1" firstDataRow="1" firstDataCol="0"/>
  <pivotFields count="6"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B6640-245B-483D-976B-1D9B7B75645C}" name="Tabela przestawna6" cacheId="1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8" firstHeaderRow="1" firstDataRow="1" firstDataCol="1"/>
  <pivotFields count="15"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dataField="1" numFmtI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2025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8D19FE-A5A7-49FA-9C8A-E1BD4A7C76A4}" name="Tabela przestawna7" cacheId="1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54" firstHeaderRow="1" firstDataRow="1" firstDataCol="1"/>
  <pivotFields count="20">
    <pivotField axis="axisRow" showAll="0" sortType="de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dataField="1" numFmtId="1" showAll="0">
      <items count="43">
        <item x="20"/>
        <item x="31"/>
        <item x="17"/>
        <item x="26"/>
        <item x="18"/>
        <item x="16"/>
        <item x="8"/>
        <item x="3"/>
        <item x="9"/>
        <item x="41"/>
        <item x="22"/>
        <item x="13"/>
        <item x="32"/>
        <item x="14"/>
        <item x="27"/>
        <item x="4"/>
        <item x="25"/>
        <item x="19"/>
        <item x="28"/>
        <item x="6"/>
        <item x="1"/>
        <item x="10"/>
        <item x="30"/>
        <item x="2"/>
        <item x="7"/>
        <item x="23"/>
        <item x="24"/>
        <item x="35"/>
        <item x="12"/>
        <item x="36"/>
        <item x="34"/>
        <item x="38"/>
        <item x="37"/>
        <item x="21"/>
        <item x="0"/>
        <item x="33"/>
        <item x="40"/>
        <item x="15"/>
        <item x="29"/>
        <item x="5"/>
        <item x="39"/>
        <item x="11"/>
        <item t="default"/>
      </items>
    </pivotField>
  </pivotFields>
  <rowFields count="1">
    <field x="0"/>
  </rowFields>
  <rowItems count="51">
    <i>
      <x v="11"/>
    </i>
    <i>
      <x v="47"/>
    </i>
    <i>
      <x v="5"/>
    </i>
    <i>
      <x v="31"/>
    </i>
    <i>
      <x v="15"/>
    </i>
    <i>
      <x v="48"/>
    </i>
    <i>
      <x v="38"/>
    </i>
    <i>
      <x/>
    </i>
    <i>
      <x v="21"/>
    </i>
    <i>
      <x v="45"/>
    </i>
    <i>
      <x v="46"/>
    </i>
    <i>
      <x v="39"/>
    </i>
    <i>
      <x v="44"/>
    </i>
    <i>
      <x v="12"/>
    </i>
    <i>
      <x v="43"/>
    </i>
    <i>
      <x v="24"/>
    </i>
    <i>
      <x v="23"/>
    </i>
    <i>
      <x v="7"/>
    </i>
    <i>
      <x v="2"/>
    </i>
    <i>
      <x v="33"/>
    </i>
    <i>
      <x v="10"/>
    </i>
    <i>
      <x v="1"/>
    </i>
    <i>
      <x v="6"/>
    </i>
    <i>
      <x v="30"/>
    </i>
    <i>
      <x v="19"/>
    </i>
    <i>
      <x v="25"/>
    </i>
    <i>
      <x v="4"/>
    </i>
    <i>
      <x v="28"/>
    </i>
    <i>
      <x v="14"/>
    </i>
    <i>
      <x v="36"/>
    </i>
    <i>
      <x v="13"/>
    </i>
    <i>
      <x v="22"/>
    </i>
    <i>
      <x v="49"/>
    </i>
    <i>
      <x v="9"/>
    </i>
    <i>
      <x v="3"/>
    </i>
    <i>
      <x v="8"/>
    </i>
    <i>
      <x v="16"/>
    </i>
    <i>
      <x v="18"/>
    </i>
    <i>
      <x v="26"/>
    </i>
    <i>
      <x v="17"/>
    </i>
    <i>
      <x v="34"/>
    </i>
    <i>
      <x v="20"/>
    </i>
    <i>
      <x v="29"/>
    </i>
    <i>
      <x v="27"/>
    </i>
    <i>
      <x v="40"/>
    </i>
    <i>
      <x v="35"/>
    </i>
    <i>
      <x v="41"/>
    </i>
    <i>
      <x v="37"/>
    </i>
    <i>
      <x v="42"/>
    </i>
    <i>
      <x v="32"/>
    </i>
    <i t="grand">
      <x/>
    </i>
  </rowItems>
  <colItems count="1">
    <i/>
  </colItems>
  <dataFields count="1">
    <dataField name="Suma z 2025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EF56E23C-3AB9-4CB5-BAED-77EA16C74AC4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114716-780D-4B8E-9995-698126FC3097}" name="kraina" displayName="kraina" ref="A1:G51" tableType="queryTable" totalsRowShown="0">
  <autoFilter ref="A1:G51" xr:uid="{15B74846-64F4-43D3-9D96-659F158CE724}"/>
  <tableColumns count="7">
    <tableColumn id="1" xr3:uid="{52451FE0-3434-446E-9403-F8C60FB2CDB7}" uniqueName="1" name="Column1" queryTableFieldId="1" dataDxfId="2"/>
    <tableColumn id="2" xr3:uid="{CCF0B6E0-3B3E-42CC-8BA4-78EF944ECFA0}" uniqueName="2" name="kobiety2013" queryTableFieldId="2"/>
    <tableColumn id="3" xr3:uid="{480EFB66-1FD9-4FEE-BE52-DAC847BDCF1E}" uniqueName="3" name="faceci2013" queryTableFieldId="3"/>
    <tableColumn id="4" xr3:uid="{98297610-AB85-4E30-9474-D4D16144EE81}" uniqueName="4" name="kobiety2014" queryTableFieldId="4"/>
    <tableColumn id="5" xr3:uid="{99BA1073-E5C7-48DC-95DE-E93B3F0BC5CD}" uniqueName="5" name="faceci2014" queryTableFieldId="5"/>
    <tableColumn id="6" xr3:uid="{9A6D6815-3337-48CD-A93A-BC3114B1485E}" uniqueName="6" name="region" queryTableFieldId="6" dataDxfId="1">
      <calculatedColumnFormula>RIGHT(kraina[[#This Row],[Column1]])</calculatedColumnFormula>
    </tableColumn>
    <tableColumn id="7" xr3:uid="{1BD6BD6B-338C-48EA-85A4-512CB3E9AB86}" uniqueName="7" name="Kolumna1" queryTableFieldId="7" dataDxfId="0">
      <calculatedColumnFormula>IF(AND(kraina[[#This Row],[kobiety2014]]&gt;kraina[[#This Row],[kobiety2013]],kraina[[#This Row],[faceci2014]]&gt;kraina[[#This Row],[faceci2013]]),1,0)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491D5-6C69-47A0-AA43-BFCABB5F839A}">
  <dimension ref="A3:E8"/>
  <sheetViews>
    <sheetView topLeftCell="B1" workbookViewId="0">
      <selection activeCell="D4" sqref="D4:E7"/>
    </sheetView>
  </sheetViews>
  <sheetFormatPr defaultRowHeight="15" x14ac:dyDescent="0.25"/>
  <cols>
    <col min="1" max="1" width="17.7109375" bestFit="1" customWidth="1"/>
    <col min="2" max="2" width="18.5703125" bestFit="1" customWidth="1"/>
    <col min="3" max="3" width="16.85546875" bestFit="1" customWidth="1"/>
    <col min="4" max="4" width="10" bestFit="1" customWidth="1"/>
  </cols>
  <sheetData>
    <row r="3" spans="1:5" x14ac:dyDescent="0.25">
      <c r="A3" s="13" t="s">
        <v>56</v>
      </c>
      <c r="B3" t="s">
        <v>62</v>
      </c>
      <c r="C3" t="s">
        <v>63</v>
      </c>
    </row>
    <row r="4" spans="1:5" x14ac:dyDescent="0.25">
      <c r="A4" s="14" t="s">
        <v>57</v>
      </c>
      <c r="B4" s="1">
        <v>17400221</v>
      </c>
      <c r="C4" s="1">
        <v>16529358</v>
      </c>
      <c r="D4">
        <f>SUM(B4,C4)</f>
        <v>33929579</v>
      </c>
      <c r="E4" t="s">
        <v>57</v>
      </c>
    </row>
    <row r="5" spans="1:5" x14ac:dyDescent="0.25">
      <c r="A5" s="14" t="s">
        <v>58</v>
      </c>
      <c r="B5" s="1">
        <v>20714787</v>
      </c>
      <c r="C5" s="1">
        <v>21021832</v>
      </c>
      <c r="D5">
        <f t="shared" ref="D5:D7" si="0">SUM(B5,C5)</f>
        <v>41736619</v>
      </c>
      <c r="E5" t="s">
        <v>58</v>
      </c>
    </row>
    <row r="6" spans="1:5" x14ac:dyDescent="0.25">
      <c r="A6" s="14" t="s">
        <v>59</v>
      </c>
      <c r="B6" s="1">
        <v>28711668</v>
      </c>
      <c r="C6" s="1">
        <v>28937349</v>
      </c>
      <c r="D6">
        <f t="shared" si="0"/>
        <v>57649017</v>
      </c>
      <c r="E6" t="s">
        <v>59</v>
      </c>
    </row>
    <row r="7" spans="1:5" x14ac:dyDescent="0.25">
      <c r="A7" s="14" t="s">
        <v>60</v>
      </c>
      <c r="B7" s="1">
        <v>18062137</v>
      </c>
      <c r="C7" s="1">
        <v>18468250</v>
      </c>
      <c r="D7">
        <f t="shared" si="0"/>
        <v>36530387</v>
      </c>
      <c r="E7" t="s">
        <v>60</v>
      </c>
    </row>
    <row r="8" spans="1:5" x14ac:dyDescent="0.25">
      <c r="A8" s="14" t="s">
        <v>61</v>
      </c>
      <c r="B8" s="1">
        <v>84888813</v>
      </c>
      <c r="C8" s="1">
        <v>84956789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BAD4-66EB-446A-834B-D6C523A10014}">
  <dimension ref="A3:C20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</cols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4FA8-2D8A-414C-8221-5FA37E3609B1}">
  <dimension ref="A1:M51"/>
  <sheetViews>
    <sheetView workbookViewId="0">
      <selection activeCell="A2" sqref="A2:F51"/>
    </sheetView>
  </sheetViews>
  <sheetFormatPr defaultRowHeight="15" x14ac:dyDescent="0.25"/>
  <cols>
    <col min="1" max="5" width="11.140625" bestFit="1" customWidth="1"/>
  </cols>
  <sheetData>
    <row r="1" spans="1:13" x14ac:dyDescent="0.25">
      <c r="A1" t="s">
        <v>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64</v>
      </c>
    </row>
    <row r="2" spans="1:13" x14ac:dyDescent="0.25">
      <c r="A2" s="1" t="s">
        <v>1</v>
      </c>
      <c r="B2">
        <v>1415007</v>
      </c>
      <c r="C2">
        <v>1397195</v>
      </c>
      <c r="D2">
        <v>1499070</v>
      </c>
      <c r="E2">
        <v>1481105</v>
      </c>
      <c r="F2" t="str">
        <f>RIGHT(kraina[[#This Row],[Column1]])</f>
        <v>D</v>
      </c>
      <c r="G2">
        <f>IF(AND(kraina[[#This Row],[kobiety2014]]&gt;kraina[[#This Row],[kobiety2013]],kraina[[#This Row],[faceci2014]]&gt;kraina[[#This Row],[faceci2013]]),1,0)</f>
        <v>1</v>
      </c>
    </row>
    <row r="3" spans="1:13" x14ac:dyDescent="0.25">
      <c r="A3" s="1" t="s">
        <v>2</v>
      </c>
      <c r="B3">
        <v>1711390</v>
      </c>
      <c r="C3">
        <v>1641773</v>
      </c>
      <c r="D3">
        <v>1522030</v>
      </c>
      <c r="E3">
        <v>1618733</v>
      </c>
      <c r="F3" t="str">
        <f>RIGHT(kraina[[#This Row],[Column1]])</f>
        <v>D</v>
      </c>
      <c r="G3">
        <f>IF(AND(kraina[[#This Row],[kobiety2014]]&gt;kraina[[#This Row],[kobiety2013]],kraina[[#This Row],[faceci2014]]&gt;kraina[[#This Row],[faceci2013]]),1,0)</f>
        <v>0</v>
      </c>
      <c r="I3">
        <f>SUM(kraina[Kolumna1])</f>
        <v>19</v>
      </c>
      <c r="L3" t="s">
        <v>57</v>
      </c>
      <c r="M3">
        <f>SUMIF(kraina[region],L3,kraina[Kolumna1])</f>
        <v>3</v>
      </c>
    </row>
    <row r="4" spans="1:13" x14ac:dyDescent="0.25">
      <c r="A4" s="1" t="s">
        <v>3</v>
      </c>
      <c r="B4">
        <v>1165105</v>
      </c>
      <c r="C4">
        <v>1278732</v>
      </c>
      <c r="D4">
        <v>1299953</v>
      </c>
      <c r="E4">
        <v>1191621</v>
      </c>
      <c r="F4" t="str">
        <f>RIGHT(kraina[[#This Row],[Column1]])</f>
        <v>C</v>
      </c>
      <c r="G4">
        <f>IF(AND(kraina[[#This Row],[kobiety2014]]&gt;kraina[[#This Row],[kobiety2013]],kraina[[#This Row],[faceci2014]]&gt;kraina[[#This Row],[faceci2013]]),1,0)</f>
        <v>0</v>
      </c>
      <c r="L4" t="s">
        <v>58</v>
      </c>
      <c r="M4">
        <f>SUMIF(kraina[region],L4,kraina[Kolumna1])</f>
        <v>4</v>
      </c>
    </row>
    <row r="5" spans="1:13" x14ac:dyDescent="0.25">
      <c r="A5" s="1" t="s">
        <v>4</v>
      </c>
      <c r="B5">
        <v>949065</v>
      </c>
      <c r="C5">
        <v>1026050</v>
      </c>
      <c r="D5">
        <v>688027</v>
      </c>
      <c r="E5">
        <v>723233</v>
      </c>
      <c r="F5" t="str">
        <f>RIGHT(kraina[[#This Row],[Column1]])</f>
        <v>D</v>
      </c>
      <c r="G5">
        <f>IF(AND(kraina[[#This Row],[kobiety2014]]&gt;kraina[[#This Row],[kobiety2013]],kraina[[#This Row],[faceci2014]]&gt;kraina[[#This Row],[faceci2013]]),1,0)</f>
        <v>0</v>
      </c>
      <c r="L5" t="s">
        <v>59</v>
      </c>
      <c r="M5">
        <f>SUMIF(kraina[region],L5,kraina[Kolumna1])</f>
        <v>8</v>
      </c>
    </row>
    <row r="6" spans="1:13" x14ac:dyDescent="0.25">
      <c r="A6" s="1" t="s">
        <v>5</v>
      </c>
      <c r="B6">
        <v>2436107</v>
      </c>
      <c r="C6">
        <v>2228622</v>
      </c>
      <c r="D6">
        <v>1831600</v>
      </c>
      <c r="E6">
        <v>1960624</v>
      </c>
      <c r="F6" t="str">
        <f>RIGHT(kraina[[#This Row],[Column1]])</f>
        <v>A</v>
      </c>
      <c r="G6">
        <f>IF(AND(kraina[[#This Row],[kobiety2014]]&gt;kraina[[#This Row],[kobiety2013]],kraina[[#This Row],[faceci2014]]&gt;kraina[[#This Row],[faceci2013]]),1,0)</f>
        <v>0</v>
      </c>
      <c r="L6" t="s">
        <v>60</v>
      </c>
      <c r="M6">
        <f>SUMIF(kraina[region],L6,kraina[Kolumna1])</f>
        <v>4</v>
      </c>
    </row>
    <row r="7" spans="1:13" x14ac:dyDescent="0.25">
      <c r="A7" s="1" t="s">
        <v>6</v>
      </c>
      <c r="B7">
        <v>1846928</v>
      </c>
      <c r="C7">
        <v>1851433</v>
      </c>
      <c r="D7">
        <v>2125113</v>
      </c>
      <c r="E7">
        <v>2028635</v>
      </c>
      <c r="F7" t="str">
        <f>RIGHT(kraina[[#This Row],[Column1]])</f>
        <v>D</v>
      </c>
      <c r="G7">
        <f>IF(AND(kraina[[#This Row],[kobiety2014]]&gt;kraina[[#This Row],[kobiety2013]],kraina[[#This Row],[faceci2014]]&gt;kraina[[#This Row],[faceci2013]]),1,0)</f>
        <v>1</v>
      </c>
    </row>
    <row r="8" spans="1:13" x14ac:dyDescent="0.25">
      <c r="A8" s="1" t="s">
        <v>7</v>
      </c>
      <c r="B8">
        <v>3841577</v>
      </c>
      <c r="C8">
        <v>3848394</v>
      </c>
      <c r="D8">
        <v>3595975</v>
      </c>
      <c r="E8">
        <v>3123039</v>
      </c>
      <c r="F8" t="str">
        <f>RIGHT(kraina[[#This Row],[Column1]])</f>
        <v>B</v>
      </c>
      <c r="G8">
        <f>IF(AND(kraina[[#This Row],[kobiety2014]]&gt;kraina[[#This Row],[kobiety2013]],kraina[[#This Row],[faceci2014]]&gt;kraina[[#This Row],[faceci2013]]),1,0)</f>
        <v>0</v>
      </c>
    </row>
    <row r="9" spans="1:13" x14ac:dyDescent="0.25">
      <c r="A9" s="1" t="s">
        <v>8</v>
      </c>
      <c r="B9">
        <v>679557</v>
      </c>
      <c r="C9">
        <v>655500</v>
      </c>
      <c r="D9">
        <v>1012012</v>
      </c>
      <c r="E9">
        <v>1067022</v>
      </c>
      <c r="F9" t="str">
        <f>RIGHT(kraina[[#This Row],[Column1]])</f>
        <v>A</v>
      </c>
      <c r="G9">
        <f>IF(AND(kraina[[#This Row],[kobiety2014]]&gt;kraina[[#This Row],[kobiety2013]],kraina[[#This Row],[faceci2014]]&gt;kraina[[#This Row],[faceci2013]]),1,0)</f>
        <v>1</v>
      </c>
    </row>
    <row r="10" spans="1:13" x14ac:dyDescent="0.25">
      <c r="A10" s="1" t="s">
        <v>9</v>
      </c>
      <c r="B10">
        <v>1660998</v>
      </c>
      <c r="C10">
        <v>1630345</v>
      </c>
      <c r="D10">
        <v>1130119</v>
      </c>
      <c r="E10">
        <v>1080238</v>
      </c>
      <c r="F10" t="str">
        <f>RIGHT(kraina[[#This Row],[Column1]])</f>
        <v>C</v>
      </c>
      <c r="G10">
        <f>IF(AND(kraina[[#This Row],[kobiety2014]]&gt;kraina[[#This Row],[kobiety2013]],kraina[[#This Row],[faceci2014]]&gt;kraina[[#This Row],[faceci2013]]),1,0)</f>
        <v>0</v>
      </c>
    </row>
    <row r="11" spans="1:13" x14ac:dyDescent="0.25">
      <c r="A11" s="1" t="s">
        <v>10</v>
      </c>
      <c r="B11">
        <v>1157622</v>
      </c>
      <c r="C11">
        <v>1182345</v>
      </c>
      <c r="D11">
        <v>830785</v>
      </c>
      <c r="E11">
        <v>833779</v>
      </c>
      <c r="F11" t="str">
        <f>RIGHT(kraina[[#This Row],[Column1]])</f>
        <v>C</v>
      </c>
      <c r="G11">
        <f>IF(AND(kraina[[#This Row],[kobiety2014]]&gt;kraina[[#This Row],[kobiety2013]],kraina[[#This Row],[faceci2014]]&gt;kraina[[#This Row],[faceci2013]]),1,0)</f>
        <v>0</v>
      </c>
    </row>
    <row r="12" spans="1:13" x14ac:dyDescent="0.25">
      <c r="A12" s="1" t="s">
        <v>11</v>
      </c>
      <c r="B12">
        <v>1987047</v>
      </c>
      <c r="C12">
        <v>1996208</v>
      </c>
      <c r="D12">
        <v>2053892</v>
      </c>
      <c r="E12">
        <v>1697247</v>
      </c>
      <c r="F12" t="str">
        <f>RIGHT(kraina[[#This Row],[Column1]])</f>
        <v>D</v>
      </c>
      <c r="G12">
        <f>IF(AND(kraina[[#This Row],[kobiety2014]]&gt;kraina[[#This Row],[kobiety2013]],kraina[[#This Row],[faceci2014]]&gt;kraina[[#This Row],[faceci2013]]),1,0)</f>
        <v>0</v>
      </c>
    </row>
    <row r="13" spans="1:13" x14ac:dyDescent="0.25">
      <c r="A13" s="1" t="s">
        <v>12</v>
      </c>
      <c r="B13">
        <v>3997724</v>
      </c>
      <c r="C13">
        <v>3690756</v>
      </c>
      <c r="D13">
        <v>4339393</v>
      </c>
      <c r="E13">
        <v>4639643</v>
      </c>
      <c r="F13" t="str">
        <f>RIGHT(kraina[[#This Row],[Column1]])</f>
        <v>C</v>
      </c>
      <c r="G13">
        <f>IF(AND(kraina[[#This Row],[kobiety2014]]&gt;kraina[[#This Row],[kobiety2013]],kraina[[#This Row],[faceci2014]]&gt;kraina[[#This Row],[faceci2013]]),1,0)</f>
        <v>1</v>
      </c>
    </row>
    <row r="14" spans="1:13" x14ac:dyDescent="0.25">
      <c r="A14" s="1" t="s">
        <v>13</v>
      </c>
      <c r="B14">
        <v>996113</v>
      </c>
      <c r="C14">
        <v>964279</v>
      </c>
      <c r="D14">
        <v>1012487</v>
      </c>
      <c r="E14">
        <v>1128940</v>
      </c>
      <c r="F14" t="str">
        <f>RIGHT(kraina[[#This Row],[Column1]])</f>
        <v>A</v>
      </c>
      <c r="G14">
        <f>IF(AND(kraina[[#This Row],[kobiety2014]]&gt;kraina[[#This Row],[kobiety2013]],kraina[[#This Row],[faceci2014]]&gt;kraina[[#This Row],[faceci2013]]),1,0)</f>
        <v>1</v>
      </c>
    </row>
    <row r="15" spans="1:13" x14ac:dyDescent="0.25">
      <c r="A15" s="1" t="s">
        <v>14</v>
      </c>
      <c r="B15">
        <v>1143634</v>
      </c>
      <c r="C15">
        <v>1033836</v>
      </c>
      <c r="D15">
        <v>909534</v>
      </c>
      <c r="E15">
        <v>856349</v>
      </c>
      <c r="F15" t="str">
        <f>RIGHT(kraina[[#This Row],[Column1]])</f>
        <v>A</v>
      </c>
      <c r="G15">
        <f>IF(AND(kraina[[#This Row],[kobiety2014]]&gt;kraina[[#This Row],[kobiety2013]],kraina[[#This Row],[faceci2014]]&gt;kraina[[#This Row],[faceci2013]]),1,0)</f>
        <v>0</v>
      </c>
    </row>
    <row r="16" spans="1:13" x14ac:dyDescent="0.25">
      <c r="A16" s="1" t="s">
        <v>15</v>
      </c>
      <c r="B16">
        <v>2549276</v>
      </c>
      <c r="C16">
        <v>2584751</v>
      </c>
      <c r="D16">
        <v>2033079</v>
      </c>
      <c r="E16">
        <v>2066918</v>
      </c>
      <c r="F16" t="str">
        <f>RIGHT(kraina[[#This Row],[Column1]])</f>
        <v>A</v>
      </c>
      <c r="G16">
        <f>IF(AND(kraina[[#This Row],[kobiety2014]]&gt;kraina[[#This Row],[kobiety2013]],kraina[[#This Row],[faceci2014]]&gt;kraina[[#This Row],[faceci2013]]),1,0)</f>
        <v>0</v>
      </c>
    </row>
    <row r="17" spans="1:7" x14ac:dyDescent="0.25">
      <c r="A17" s="1" t="s">
        <v>16</v>
      </c>
      <c r="B17">
        <v>1367212</v>
      </c>
      <c r="C17">
        <v>1361389</v>
      </c>
      <c r="D17">
        <v>1572320</v>
      </c>
      <c r="E17">
        <v>1836258</v>
      </c>
      <c r="F17" t="str">
        <f>RIGHT(kraina[[#This Row],[Column1]])</f>
        <v>C</v>
      </c>
      <c r="G17">
        <f>IF(AND(kraina[[#This Row],[kobiety2014]]&gt;kraina[[#This Row],[kobiety2013]],kraina[[#This Row],[faceci2014]]&gt;kraina[[#This Row],[faceci2013]]),1,0)</f>
        <v>1</v>
      </c>
    </row>
    <row r="18" spans="1:7" x14ac:dyDescent="0.25">
      <c r="A18" s="1" t="s">
        <v>17</v>
      </c>
      <c r="B18">
        <v>2567464</v>
      </c>
      <c r="C18">
        <v>2441857</v>
      </c>
      <c r="D18">
        <v>1524132</v>
      </c>
      <c r="E18">
        <v>1496810</v>
      </c>
      <c r="F18" t="str">
        <f>RIGHT(kraina[[#This Row],[Column1]])</f>
        <v>A</v>
      </c>
      <c r="G18">
        <f>IF(AND(kraina[[#This Row],[kobiety2014]]&gt;kraina[[#This Row],[kobiety2013]],kraina[[#This Row],[faceci2014]]&gt;kraina[[#This Row],[faceci2013]]),1,0)</f>
        <v>0</v>
      </c>
    </row>
    <row r="19" spans="1:7" x14ac:dyDescent="0.25">
      <c r="A19" s="1" t="s">
        <v>18</v>
      </c>
      <c r="B19">
        <v>1334060</v>
      </c>
      <c r="C19">
        <v>1395231</v>
      </c>
      <c r="D19">
        <v>578655</v>
      </c>
      <c r="E19">
        <v>677663</v>
      </c>
      <c r="F19" t="str">
        <f>RIGHT(kraina[[#This Row],[Column1]])</f>
        <v>D</v>
      </c>
      <c r="G19">
        <f>IF(AND(kraina[[#This Row],[kobiety2014]]&gt;kraina[[#This Row],[kobiety2013]],kraina[[#This Row],[faceci2014]]&gt;kraina[[#This Row],[faceci2013]]),1,0)</f>
        <v>0</v>
      </c>
    </row>
    <row r="20" spans="1:7" x14ac:dyDescent="0.25">
      <c r="A20" s="1" t="s">
        <v>19</v>
      </c>
      <c r="B20">
        <v>2976209</v>
      </c>
      <c r="C20">
        <v>3199665</v>
      </c>
      <c r="D20">
        <v>1666477</v>
      </c>
      <c r="E20">
        <v>1759240</v>
      </c>
      <c r="F20" t="str">
        <f>RIGHT(kraina[[#This Row],[Column1]])</f>
        <v>C</v>
      </c>
      <c r="G20">
        <f>IF(AND(kraina[[#This Row],[kobiety2014]]&gt;kraina[[#This Row],[kobiety2013]],kraina[[#This Row],[faceci2014]]&gt;kraina[[#This Row],[faceci2013]]),1,0)</f>
        <v>0</v>
      </c>
    </row>
    <row r="21" spans="1:7" x14ac:dyDescent="0.25">
      <c r="A21" s="1" t="s">
        <v>20</v>
      </c>
      <c r="B21">
        <v>1443351</v>
      </c>
      <c r="C21">
        <v>1565539</v>
      </c>
      <c r="D21">
        <v>1355276</v>
      </c>
      <c r="E21">
        <v>1423414</v>
      </c>
      <c r="F21" t="str">
        <f>RIGHT(kraina[[#This Row],[Column1]])</f>
        <v>C</v>
      </c>
      <c r="G21">
        <f>IF(AND(kraina[[#This Row],[kobiety2014]]&gt;kraina[[#This Row],[kobiety2013]],kraina[[#This Row],[faceci2014]]&gt;kraina[[#This Row],[faceci2013]]),1,0)</f>
        <v>0</v>
      </c>
    </row>
    <row r="22" spans="1:7" x14ac:dyDescent="0.25">
      <c r="A22" s="1" t="s">
        <v>21</v>
      </c>
      <c r="B22">
        <v>2486640</v>
      </c>
      <c r="C22">
        <v>2265936</v>
      </c>
      <c r="D22">
        <v>297424</v>
      </c>
      <c r="E22">
        <v>274759</v>
      </c>
      <c r="F22" t="str">
        <f>RIGHT(kraina[[#This Row],[Column1]])</f>
        <v>A</v>
      </c>
      <c r="G22">
        <f>IF(AND(kraina[[#This Row],[kobiety2014]]&gt;kraina[[#This Row],[kobiety2013]],kraina[[#This Row],[faceci2014]]&gt;kraina[[#This Row],[faceci2013]]),1,0)</f>
        <v>0</v>
      </c>
    </row>
    <row r="23" spans="1:7" x14ac:dyDescent="0.25">
      <c r="A23" s="1" t="s">
        <v>22</v>
      </c>
      <c r="B23">
        <v>685438</v>
      </c>
      <c r="C23">
        <v>749124</v>
      </c>
      <c r="D23">
        <v>2697677</v>
      </c>
      <c r="E23">
        <v>2821550</v>
      </c>
      <c r="F23" t="str">
        <f>RIGHT(kraina[[#This Row],[Column1]])</f>
        <v>B</v>
      </c>
      <c r="G23">
        <f>IF(AND(kraina[[#This Row],[kobiety2014]]&gt;kraina[[#This Row],[kobiety2013]],kraina[[#This Row],[faceci2014]]&gt;kraina[[#This Row],[faceci2013]]),1,0)</f>
        <v>1</v>
      </c>
    </row>
    <row r="24" spans="1:7" x14ac:dyDescent="0.25">
      <c r="A24" s="1" t="s">
        <v>23</v>
      </c>
      <c r="B24">
        <v>2166753</v>
      </c>
      <c r="C24">
        <v>2338698</v>
      </c>
      <c r="D24">
        <v>1681433</v>
      </c>
      <c r="E24">
        <v>1592443</v>
      </c>
      <c r="F24" t="str">
        <f>RIGHT(kraina[[#This Row],[Column1]])</f>
        <v>B</v>
      </c>
      <c r="G24">
        <f>IF(AND(kraina[[#This Row],[kobiety2014]]&gt;kraina[[#This Row],[kobiety2013]],kraina[[#This Row],[faceci2014]]&gt;kraina[[#This Row],[faceci2013]]),1,0)</f>
        <v>0</v>
      </c>
    </row>
    <row r="25" spans="1:7" x14ac:dyDescent="0.25">
      <c r="A25" s="1" t="s">
        <v>24</v>
      </c>
      <c r="B25">
        <v>643177</v>
      </c>
      <c r="C25">
        <v>684187</v>
      </c>
      <c r="D25">
        <v>796213</v>
      </c>
      <c r="E25">
        <v>867904</v>
      </c>
      <c r="F25" t="str">
        <f>RIGHT(kraina[[#This Row],[Column1]])</f>
        <v>C</v>
      </c>
      <c r="G25">
        <f>IF(AND(kraina[[#This Row],[kobiety2014]]&gt;kraina[[#This Row],[kobiety2013]],kraina[[#This Row],[faceci2014]]&gt;kraina[[#This Row],[faceci2013]]),1,0)</f>
        <v>1</v>
      </c>
    </row>
    <row r="26" spans="1:7" x14ac:dyDescent="0.25">
      <c r="A26" s="1" t="s">
        <v>25</v>
      </c>
      <c r="B26">
        <v>450192</v>
      </c>
      <c r="C26">
        <v>434755</v>
      </c>
      <c r="D26">
        <v>1656446</v>
      </c>
      <c r="E26">
        <v>1691000</v>
      </c>
      <c r="F26" t="str">
        <f>RIGHT(kraina[[#This Row],[Column1]])</f>
        <v>B</v>
      </c>
      <c r="G26">
        <f>IF(AND(kraina[[#This Row],[kobiety2014]]&gt;kraina[[#This Row],[kobiety2013]],kraina[[#This Row],[faceci2014]]&gt;kraina[[#This Row],[faceci2013]]),1,0)</f>
        <v>1</v>
      </c>
    </row>
    <row r="27" spans="1:7" x14ac:dyDescent="0.25">
      <c r="A27" s="1" t="s">
        <v>26</v>
      </c>
      <c r="B27">
        <v>1037774</v>
      </c>
      <c r="C27">
        <v>1113789</v>
      </c>
      <c r="D27">
        <v>877464</v>
      </c>
      <c r="E27">
        <v>990837</v>
      </c>
      <c r="F27" t="str">
        <f>RIGHT(kraina[[#This Row],[Column1]])</f>
        <v>C</v>
      </c>
      <c r="G27">
        <f>IF(AND(kraina[[#This Row],[kobiety2014]]&gt;kraina[[#This Row],[kobiety2013]],kraina[[#This Row],[faceci2014]]&gt;kraina[[#This Row],[faceci2013]]),1,0)</f>
        <v>0</v>
      </c>
    </row>
    <row r="28" spans="1:7" x14ac:dyDescent="0.25">
      <c r="A28" s="1" t="s">
        <v>27</v>
      </c>
      <c r="B28">
        <v>2351213</v>
      </c>
      <c r="C28">
        <v>2358482</v>
      </c>
      <c r="D28">
        <v>1098384</v>
      </c>
      <c r="E28">
        <v>1121488</v>
      </c>
      <c r="F28" t="str">
        <f>RIGHT(kraina[[#This Row],[Column1]])</f>
        <v>C</v>
      </c>
      <c r="G28">
        <f>IF(AND(kraina[[#This Row],[kobiety2014]]&gt;kraina[[#This Row],[kobiety2013]],kraina[[#This Row],[faceci2014]]&gt;kraina[[#This Row],[faceci2013]]),1,0)</f>
        <v>0</v>
      </c>
    </row>
    <row r="29" spans="1:7" x14ac:dyDescent="0.25">
      <c r="A29" s="1" t="s">
        <v>28</v>
      </c>
      <c r="B29">
        <v>2613354</v>
      </c>
      <c r="C29">
        <v>2837241</v>
      </c>
      <c r="D29">
        <v>431144</v>
      </c>
      <c r="E29">
        <v>434113</v>
      </c>
      <c r="F29" t="str">
        <f>RIGHT(kraina[[#This Row],[Column1]])</f>
        <v>D</v>
      </c>
      <c r="G29">
        <f>IF(AND(kraina[[#This Row],[kobiety2014]]&gt;kraina[[#This Row],[kobiety2013]],kraina[[#This Row],[faceci2014]]&gt;kraina[[#This Row],[faceci2013]]),1,0)</f>
        <v>0</v>
      </c>
    </row>
    <row r="30" spans="1:7" x14ac:dyDescent="0.25">
      <c r="A30" s="1" t="s">
        <v>29</v>
      </c>
      <c r="B30">
        <v>1859691</v>
      </c>
      <c r="C30">
        <v>1844250</v>
      </c>
      <c r="D30">
        <v>1460134</v>
      </c>
      <c r="E30">
        <v>1585258</v>
      </c>
      <c r="F30" t="str">
        <f>RIGHT(kraina[[#This Row],[Column1]])</f>
        <v>A</v>
      </c>
      <c r="G30">
        <f>IF(AND(kraina[[#This Row],[kobiety2014]]&gt;kraina[[#This Row],[kobiety2013]],kraina[[#This Row],[faceci2014]]&gt;kraina[[#This Row],[faceci2013]]),1,0)</f>
        <v>0</v>
      </c>
    </row>
    <row r="31" spans="1:7" x14ac:dyDescent="0.25">
      <c r="A31" s="1" t="s">
        <v>30</v>
      </c>
      <c r="B31">
        <v>2478386</v>
      </c>
      <c r="C31">
        <v>2562144</v>
      </c>
      <c r="D31">
        <v>30035</v>
      </c>
      <c r="E31">
        <v>29396</v>
      </c>
      <c r="F31" t="str">
        <f>RIGHT(kraina[[#This Row],[Column1]])</f>
        <v>C</v>
      </c>
      <c r="G31">
        <f>IF(AND(kraina[[#This Row],[kobiety2014]]&gt;kraina[[#This Row],[kobiety2013]],kraina[[#This Row],[faceci2014]]&gt;kraina[[#This Row],[faceci2013]]),1,0)</f>
        <v>0</v>
      </c>
    </row>
    <row r="32" spans="1:7" x14ac:dyDescent="0.25">
      <c r="A32" s="1" t="s">
        <v>31</v>
      </c>
      <c r="B32">
        <v>1938122</v>
      </c>
      <c r="C32">
        <v>1816647</v>
      </c>
      <c r="D32">
        <v>1602356</v>
      </c>
      <c r="E32">
        <v>1875221</v>
      </c>
      <c r="F32" t="str">
        <f>RIGHT(kraina[[#This Row],[Column1]])</f>
        <v>C</v>
      </c>
      <c r="G32">
        <f>IF(AND(kraina[[#This Row],[kobiety2014]]&gt;kraina[[#This Row],[kobiety2013]],kraina[[#This Row],[faceci2014]]&gt;kraina[[#This Row],[faceci2013]]),1,0)</f>
        <v>0</v>
      </c>
    </row>
    <row r="33" spans="1:7" x14ac:dyDescent="0.25">
      <c r="A33" s="1" t="s">
        <v>32</v>
      </c>
      <c r="B33">
        <v>992523</v>
      </c>
      <c r="C33">
        <v>1028501</v>
      </c>
      <c r="D33">
        <v>1995446</v>
      </c>
      <c r="E33">
        <v>1860524</v>
      </c>
      <c r="F33" t="str">
        <f>RIGHT(kraina[[#This Row],[Column1]])</f>
        <v>D</v>
      </c>
      <c r="G33">
        <f>IF(AND(kraina[[#This Row],[kobiety2014]]&gt;kraina[[#This Row],[kobiety2013]],kraina[[#This Row],[faceci2014]]&gt;kraina[[#This Row],[faceci2013]]),1,0)</f>
        <v>1</v>
      </c>
    </row>
    <row r="34" spans="1:7" x14ac:dyDescent="0.25">
      <c r="A34" s="1" t="s">
        <v>33</v>
      </c>
      <c r="B34">
        <v>2966291</v>
      </c>
      <c r="C34">
        <v>2889963</v>
      </c>
      <c r="D34">
        <v>462453</v>
      </c>
      <c r="E34">
        <v>486354</v>
      </c>
      <c r="F34" t="str">
        <f>RIGHT(kraina[[#This Row],[Column1]])</f>
        <v>B</v>
      </c>
      <c r="G34">
        <f>IF(AND(kraina[[#This Row],[kobiety2014]]&gt;kraina[[#This Row],[kobiety2013]],kraina[[#This Row],[faceci2014]]&gt;kraina[[#This Row],[faceci2013]]),1,0)</f>
        <v>0</v>
      </c>
    </row>
    <row r="35" spans="1:7" x14ac:dyDescent="0.25">
      <c r="A35" s="1" t="s">
        <v>34</v>
      </c>
      <c r="B35">
        <v>76648</v>
      </c>
      <c r="C35">
        <v>81385</v>
      </c>
      <c r="D35">
        <v>1374708</v>
      </c>
      <c r="E35">
        <v>1379567</v>
      </c>
      <c r="F35" t="str">
        <f>RIGHT(kraina[[#This Row],[Column1]])</f>
        <v>C</v>
      </c>
      <c r="G35">
        <f>IF(AND(kraina[[#This Row],[kobiety2014]]&gt;kraina[[#This Row],[kobiety2013]],kraina[[#This Row],[faceci2014]]&gt;kraina[[#This Row],[faceci2013]]),1,0)</f>
        <v>1</v>
      </c>
    </row>
    <row r="36" spans="1:7" x14ac:dyDescent="0.25">
      <c r="A36" s="1" t="s">
        <v>35</v>
      </c>
      <c r="B36">
        <v>2574432</v>
      </c>
      <c r="C36">
        <v>2409710</v>
      </c>
      <c r="D36">
        <v>987486</v>
      </c>
      <c r="E36">
        <v>999043</v>
      </c>
      <c r="F36" t="str">
        <f>RIGHT(kraina[[#This Row],[Column1]])</f>
        <v>C</v>
      </c>
      <c r="G36">
        <f>IF(AND(kraina[[#This Row],[kobiety2014]]&gt;kraina[[#This Row],[kobiety2013]],kraina[[#This Row],[faceci2014]]&gt;kraina[[#This Row],[faceci2013]]),1,0)</f>
        <v>0</v>
      </c>
    </row>
    <row r="37" spans="1:7" x14ac:dyDescent="0.25">
      <c r="A37" s="1" t="s">
        <v>36</v>
      </c>
      <c r="B37">
        <v>1778590</v>
      </c>
      <c r="C37">
        <v>1874844</v>
      </c>
      <c r="D37">
        <v>111191</v>
      </c>
      <c r="E37">
        <v>117846</v>
      </c>
      <c r="F37" t="str">
        <f>RIGHT(kraina[[#This Row],[Column1]])</f>
        <v>B</v>
      </c>
      <c r="G37">
        <f>IF(AND(kraina[[#This Row],[kobiety2014]]&gt;kraina[[#This Row],[kobiety2013]],kraina[[#This Row],[faceci2014]]&gt;kraina[[#This Row],[faceci2013]]),1,0)</f>
        <v>0</v>
      </c>
    </row>
    <row r="38" spans="1:7" x14ac:dyDescent="0.25">
      <c r="A38" s="1" t="s">
        <v>37</v>
      </c>
      <c r="B38">
        <v>1506541</v>
      </c>
      <c r="C38">
        <v>1414887</v>
      </c>
      <c r="D38">
        <v>1216612</v>
      </c>
      <c r="E38">
        <v>1166775</v>
      </c>
      <c r="F38" t="str">
        <f>RIGHT(kraina[[#This Row],[Column1]])</f>
        <v>A</v>
      </c>
      <c r="G38">
        <f>IF(AND(kraina[[#This Row],[kobiety2014]]&gt;kraina[[#This Row],[kobiety2013]],kraina[[#This Row],[faceci2014]]&gt;kraina[[#This Row],[faceci2013]]),1,0)</f>
        <v>0</v>
      </c>
    </row>
    <row r="39" spans="1:7" x14ac:dyDescent="0.25">
      <c r="A39" s="1" t="s">
        <v>38</v>
      </c>
      <c r="B39">
        <v>1598886</v>
      </c>
      <c r="C39">
        <v>1687917</v>
      </c>
      <c r="D39">
        <v>449788</v>
      </c>
      <c r="E39">
        <v>427615</v>
      </c>
      <c r="F39" t="str">
        <f>RIGHT(kraina[[#This Row],[Column1]])</f>
        <v>B</v>
      </c>
      <c r="G39">
        <f>IF(AND(kraina[[#This Row],[kobiety2014]]&gt;kraina[[#This Row],[kobiety2013]],kraina[[#This Row],[faceci2014]]&gt;kraina[[#This Row],[faceci2013]]),1,0)</f>
        <v>0</v>
      </c>
    </row>
    <row r="40" spans="1:7" x14ac:dyDescent="0.25">
      <c r="A40" s="1" t="s">
        <v>39</v>
      </c>
      <c r="B40">
        <v>548989</v>
      </c>
      <c r="C40">
        <v>514636</v>
      </c>
      <c r="D40">
        <v>2770344</v>
      </c>
      <c r="E40">
        <v>3187897</v>
      </c>
      <c r="F40" t="str">
        <f>RIGHT(kraina[[#This Row],[Column1]])</f>
        <v>D</v>
      </c>
      <c r="G40">
        <f>IF(AND(kraina[[#This Row],[kobiety2014]]&gt;kraina[[#This Row],[kobiety2013]],kraina[[#This Row],[faceci2014]]&gt;kraina[[#This Row],[faceci2013]]),1,0)</f>
        <v>1</v>
      </c>
    </row>
    <row r="41" spans="1:7" x14ac:dyDescent="0.25">
      <c r="A41" s="1" t="s">
        <v>40</v>
      </c>
      <c r="B41">
        <v>1175198</v>
      </c>
      <c r="C41">
        <v>1095440</v>
      </c>
      <c r="D41">
        <v>2657174</v>
      </c>
      <c r="E41">
        <v>2491947</v>
      </c>
      <c r="F41" t="str">
        <f>RIGHT(kraina[[#This Row],[Column1]])</f>
        <v>A</v>
      </c>
      <c r="G41">
        <f>IF(AND(kraina[[#This Row],[kobiety2014]]&gt;kraina[[#This Row],[kobiety2013]],kraina[[#This Row],[faceci2014]]&gt;kraina[[#This Row],[faceci2013]]),1,0)</f>
        <v>1</v>
      </c>
    </row>
    <row r="42" spans="1:7" x14ac:dyDescent="0.25">
      <c r="A42" s="1" t="s">
        <v>41</v>
      </c>
      <c r="B42">
        <v>2115336</v>
      </c>
      <c r="C42">
        <v>2202769</v>
      </c>
      <c r="D42">
        <v>15339</v>
      </c>
      <c r="E42">
        <v>14652</v>
      </c>
      <c r="F42" t="str">
        <f>RIGHT(kraina[[#This Row],[Column1]])</f>
        <v>D</v>
      </c>
      <c r="G42">
        <f>IF(AND(kraina[[#This Row],[kobiety2014]]&gt;kraina[[#This Row],[kobiety2013]],kraina[[#This Row],[faceci2014]]&gt;kraina[[#This Row],[faceci2013]]),1,0)</f>
        <v>0</v>
      </c>
    </row>
    <row r="43" spans="1:7" x14ac:dyDescent="0.25">
      <c r="A43" s="1" t="s">
        <v>42</v>
      </c>
      <c r="B43">
        <v>2346640</v>
      </c>
      <c r="C43">
        <v>2197559</v>
      </c>
      <c r="D43">
        <v>373470</v>
      </c>
      <c r="E43">
        <v>353365</v>
      </c>
      <c r="F43" t="str">
        <f>RIGHT(kraina[[#This Row],[Column1]])</f>
        <v>B</v>
      </c>
      <c r="G43">
        <f>IF(AND(kraina[[#This Row],[kobiety2014]]&gt;kraina[[#This Row],[kobiety2013]],kraina[[#This Row],[faceci2014]]&gt;kraina[[#This Row],[faceci2013]]),1,0)</f>
        <v>0</v>
      </c>
    </row>
    <row r="44" spans="1:7" x14ac:dyDescent="0.25">
      <c r="A44" s="1" t="s">
        <v>43</v>
      </c>
      <c r="B44">
        <v>2548438</v>
      </c>
      <c r="C44">
        <v>2577213</v>
      </c>
      <c r="D44">
        <v>37986</v>
      </c>
      <c r="E44">
        <v>37766</v>
      </c>
      <c r="F44" t="str">
        <f>RIGHT(kraina[[#This Row],[Column1]])</f>
        <v>D</v>
      </c>
      <c r="G44">
        <f>IF(AND(kraina[[#This Row],[kobiety2014]]&gt;kraina[[#This Row],[kobiety2013]],kraina[[#This Row],[faceci2014]]&gt;kraina[[#This Row],[faceci2013]]),1,0)</f>
        <v>0</v>
      </c>
    </row>
    <row r="45" spans="1:7" x14ac:dyDescent="0.25">
      <c r="A45" s="1" t="s">
        <v>44</v>
      </c>
      <c r="B45">
        <v>835495</v>
      </c>
      <c r="C45">
        <v>837746</v>
      </c>
      <c r="D45">
        <v>1106177</v>
      </c>
      <c r="E45">
        <v>917781</v>
      </c>
      <c r="F45" t="str">
        <f>RIGHT(kraina[[#This Row],[Column1]])</f>
        <v>C</v>
      </c>
      <c r="G45">
        <f>IF(AND(kraina[[#This Row],[kobiety2014]]&gt;kraina[[#This Row],[kobiety2013]],kraina[[#This Row],[faceci2014]]&gt;kraina[[#This Row],[faceci2013]]),1,0)</f>
        <v>1</v>
      </c>
    </row>
    <row r="46" spans="1:7" x14ac:dyDescent="0.25">
      <c r="A46" s="1" t="s">
        <v>45</v>
      </c>
      <c r="B46">
        <v>1187448</v>
      </c>
      <c r="C46">
        <v>1070426</v>
      </c>
      <c r="D46">
        <v>1504608</v>
      </c>
      <c r="E46">
        <v>1756990</v>
      </c>
      <c r="F46" t="str">
        <f>RIGHT(kraina[[#This Row],[Column1]])</f>
        <v>B</v>
      </c>
      <c r="G46">
        <f>IF(AND(kraina[[#This Row],[kobiety2014]]&gt;kraina[[#This Row],[kobiety2013]],kraina[[#This Row],[faceci2014]]&gt;kraina[[#This Row],[faceci2013]]),1,0)</f>
        <v>1</v>
      </c>
    </row>
    <row r="47" spans="1:7" x14ac:dyDescent="0.25">
      <c r="A47" s="1" t="s">
        <v>46</v>
      </c>
      <c r="B47">
        <v>140026</v>
      </c>
      <c r="C47">
        <v>146354</v>
      </c>
      <c r="D47">
        <v>2759991</v>
      </c>
      <c r="E47">
        <v>2742120</v>
      </c>
      <c r="F47" t="str">
        <f>RIGHT(kraina[[#This Row],[Column1]])</f>
        <v>C</v>
      </c>
      <c r="G47">
        <f>IF(AND(kraina[[#This Row],[kobiety2014]]&gt;kraina[[#This Row],[kobiety2013]],kraina[[#This Row],[faceci2014]]&gt;kraina[[#This Row],[faceci2013]]),1,0)</f>
        <v>1</v>
      </c>
    </row>
    <row r="48" spans="1:7" x14ac:dyDescent="0.25">
      <c r="A48" s="1" t="s">
        <v>47</v>
      </c>
      <c r="B48">
        <v>1198765</v>
      </c>
      <c r="C48">
        <v>1304945</v>
      </c>
      <c r="D48">
        <v>2786493</v>
      </c>
      <c r="E48">
        <v>2602643</v>
      </c>
      <c r="F48" t="str">
        <f>RIGHT(kraina[[#This Row],[Column1]])</f>
        <v>B</v>
      </c>
      <c r="G48">
        <f>IF(AND(kraina[[#This Row],[kobiety2014]]&gt;kraina[[#This Row],[kobiety2013]],kraina[[#This Row],[faceci2014]]&gt;kraina[[#This Row],[faceci2013]]),1,0)</f>
        <v>1</v>
      </c>
    </row>
    <row r="49" spans="1:7" x14ac:dyDescent="0.25">
      <c r="A49" s="1" t="s">
        <v>48</v>
      </c>
      <c r="B49">
        <v>2619776</v>
      </c>
      <c r="C49">
        <v>2749623</v>
      </c>
      <c r="D49">
        <v>2888215</v>
      </c>
      <c r="E49">
        <v>2800174</v>
      </c>
      <c r="F49" t="str">
        <f>RIGHT(kraina[[#This Row],[Column1]])</f>
        <v>C</v>
      </c>
      <c r="G49">
        <f>IF(AND(kraina[[#This Row],[kobiety2014]]&gt;kraina[[#This Row],[kobiety2013]],kraina[[#This Row],[faceci2014]]&gt;kraina[[#This Row],[faceci2013]]),1,0)</f>
        <v>1</v>
      </c>
    </row>
    <row r="50" spans="1:7" x14ac:dyDescent="0.25">
      <c r="A50" s="1" t="s">
        <v>49</v>
      </c>
      <c r="B50">
        <v>248398</v>
      </c>
      <c r="C50">
        <v>268511</v>
      </c>
      <c r="D50">
        <v>3110853</v>
      </c>
      <c r="E50">
        <v>2986411</v>
      </c>
      <c r="F50" t="str">
        <f>RIGHT(kraina[[#This Row],[Column1]])</f>
        <v>C</v>
      </c>
      <c r="G50">
        <f>IF(AND(kraina[[#This Row],[kobiety2014]]&gt;kraina[[#This Row],[kobiety2013]],kraina[[#This Row],[faceci2014]]&gt;kraina[[#This Row],[faceci2013]]),1,0)</f>
        <v>1</v>
      </c>
    </row>
    <row r="51" spans="1:7" x14ac:dyDescent="0.25">
      <c r="A51" s="1" t="s">
        <v>50</v>
      </c>
      <c r="B51">
        <v>2494207</v>
      </c>
      <c r="C51">
        <v>2625207</v>
      </c>
      <c r="D51">
        <v>1796293</v>
      </c>
      <c r="E51">
        <v>1853602</v>
      </c>
      <c r="F51" t="str">
        <f>RIGHT(kraina[[#This Row],[Column1]])</f>
        <v>B</v>
      </c>
      <c r="G51">
        <f>IF(AND(kraina[[#This Row],[kobiety2014]]&gt;kraina[[#This Row],[kobiety2013]],kraina[[#This Row],[faceci2014]]&gt;kraina[[#This Row],[faceci2013]]),1,0)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07AF-8374-4E1D-9948-36780ACD665A}">
  <dimension ref="A3:E8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1.5703125" bestFit="1" customWidth="1"/>
  </cols>
  <sheetData>
    <row r="3" spans="1:5" x14ac:dyDescent="0.25">
      <c r="A3" s="13" t="s">
        <v>56</v>
      </c>
      <c r="B3" t="s">
        <v>67</v>
      </c>
    </row>
    <row r="4" spans="1:5" x14ac:dyDescent="0.25">
      <c r="A4" s="14" t="s">
        <v>57</v>
      </c>
      <c r="B4" s="1">
        <v>13887778</v>
      </c>
    </row>
    <row r="5" spans="1:5" x14ac:dyDescent="0.25">
      <c r="A5" s="14" t="s">
        <v>58</v>
      </c>
      <c r="B5" s="1">
        <v>20674543</v>
      </c>
      <c r="D5">
        <f>MAX(B4:B7)</f>
        <v>61490429</v>
      </c>
      <c r="E5" t="s">
        <v>59</v>
      </c>
    </row>
    <row r="6" spans="1:5" x14ac:dyDescent="0.25">
      <c r="A6" s="14" t="s">
        <v>59</v>
      </c>
      <c r="B6" s="1">
        <v>61490429</v>
      </c>
    </row>
    <row r="7" spans="1:5" x14ac:dyDescent="0.25">
      <c r="A7" s="14" t="s">
        <v>60</v>
      </c>
      <c r="B7" s="1">
        <v>29877455</v>
      </c>
    </row>
    <row r="8" spans="1:5" x14ac:dyDescent="0.25">
      <c r="A8" s="14" t="s">
        <v>61</v>
      </c>
      <c r="B8" s="1">
        <v>125930205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7B06-8642-4B48-8E2E-BA36CF3143F9}">
  <dimension ref="A3:G54"/>
  <sheetViews>
    <sheetView workbookViewId="0">
      <selection activeCell="G30" sqref="G30"/>
    </sheetView>
  </sheetViews>
  <sheetFormatPr defaultRowHeight="15" x14ac:dyDescent="0.25"/>
  <cols>
    <col min="1" max="1" width="17.7109375" bestFit="1" customWidth="1"/>
    <col min="2" max="2" width="11.5703125" bestFit="1" customWidth="1"/>
  </cols>
  <sheetData>
    <row r="3" spans="1:2" x14ac:dyDescent="0.25">
      <c r="A3" s="13" t="s">
        <v>56</v>
      </c>
      <c r="B3" t="s">
        <v>67</v>
      </c>
    </row>
    <row r="4" spans="1:2" x14ac:dyDescent="0.25">
      <c r="A4" s="14" t="s">
        <v>12</v>
      </c>
      <c r="B4" s="1">
        <v>16699503</v>
      </c>
    </row>
    <row r="5" spans="1:2" x14ac:dyDescent="0.25">
      <c r="A5" s="14" t="s">
        <v>48</v>
      </c>
      <c r="B5" s="1">
        <v>10731208</v>
      </c>
    </row>
    <row r="6" spans="1:2" x14ac:dyDescent="0.25">
      <c r="A6" s="14" t="s">
        <v>6</v>
      </c>
      <c r="B6" s="1">
        <v>7422191</v>
      </c>
    </row>
    <row r="7" spans="1:2" x14ac:dyDescent="0.25">
      <c r="A7" s="14" t="s">
        <v>32</v>
      </c>
      <c r="B7" s="1">
        <v>7356805</v>
      </c>
    </row>
    <row r="8" spans="1:2" x14ac:dyDescent="0.25">
      <c r="A8" s="14" t="s">
        <v>16</v>
      </c>
      <c r="B8" s="1">
        <v>6644603</v>
      </c>
    </row>
    <row r="9" spans="1:2" x14ac:dyDescent="0.25">
      <c r="A9" s="14" t="s">
        <v>49</v>
      </c>
      <c r="B9" s="1">
        <v>6097264</v>
      </c>
    </row>
    <row r="10" spans="1:2" x14ac:dyDescent="0.25">
      <c r="A10" s="14" t="s">
        <v>39</v>
      </c>
      <c r="B10" s="1">
        <v>5958241</v>
      </c>
    </row>
    <row r="11" spans="1:2" x14ac:dyDescent="0.25">
      <c r="A11" s="14" t="s">
        <v>1</v>
      </c>
      <c r="B11" s="1">
        <v>5639669</v>
      </c>
    </row>
    <row r="12" spans="1:2" x14ac:dyDescent="0.25">
      <c r="A12" s="14" t="s">
        <v>22</v>
      </c>
      <c r="B12" s="1">
        <v>5519227</v>
      </c>
    </row>
    <row r="13" spans="1:2" x14ac:dyDescent="0.25">
      <c r="A13" s="14" t="s">
        <v>46</v>
      </c>
      <c r="B13" s="1">
        <v>5502111</v>
      </c>
    </row>
    <row r="14" spans="1:2" x14ac:dyDescent="0.25">
      <c r="A14" s="14" t="s">
        <v>47</v>
      </c>
      <c r="B14" s="1">
        <v>5389136</v>
      </c>
    </row>
    <row r="15" spans="1:2" x14ac:dyDescent="0.25">
      <c r="A15" s="14" t="s">
        <v>40</v>
      </c>
      <c r="B15" s="1">
        <v>5149121</v>
      </c>
    </row>
    <row r="16" spans="1:2" x14ac:dyDescent="0.25">
      <c r="A16" s="14" t="s">
        <v>45</v>
      </c>
      <c r="B16" s="1">
        <v>4711378</v>
      </c>
    </row>
    <row r="17" spans="1:7" x14ac:dyDescent="0.25">
      <c r="A17" s="14" t="s">
        <v>13</v>
      </c>
      <c r="B17" s="1">
        <v>3972796</v>
      </c>
    </row>
    <row r="18" spans="1:7" x14ac:dyDescent="0.25">
      <c r="A18" s="14" t="s">
        <v>44</v>
      </c>
      <c r="B18" s="1">
        <v>3582009</v>
      </c>
    </row>
    <row r="19" spans="1:7" x14ac:dyDescent="0.25">
      <c r="A19" s="14" t="s">
        <v>25</v>
      </c>
      <c r="B19" s="1">
        <v>3347446</v>
      </c>
    </row>
    <row r="20" spans="1:7" x14ac:dyDescent="0.25">
      <c r="A20" s="14" t="s">
        <v>24</v>
      </c>
      <c r="B20" s="1">
        <v>3279175</v>
      </c>
    </row>
    <row r="21" spans="1:7" x14ac:dyDescent="0.25">
      <c r="A21" s="14" t="s">
        <v>8</v>
      </c>
      <c r="B21" s="1">
        <v>3237471</v>
      </c>
    </row>
    <row r="22" spans="1:7" x14ac:dyDescent="0.25">
      <c r="A22" s="14" t="s">
        <v>3</v>
      </c>
      <c r="B22" s="1">
        <v>3081288</v>
      </c>
    </row>
    <row r="23" spans="1:7" x14ac:dyDescent="0.25">
      <c r="A23" s="14" t="s">
        <v>34</v>
      </c>
      <c r="B23" s="1">
        <v>2754275</v>
      </c>
    </row>
    <row r="24" spans="1:7" x14ac:dyDescent="0.25">
      <c r="A24" s="14" t="s">
        <v>11</v>
      </c>
      <c r="B24" s="1">
        <v>1937317</v>
      </c>
    </row>
    <row r="25" spans="1:7" x14ac:dyDescent="0.25">
      <c r="A25" s="14" t="s">
        <v>2</v>
      </c>
      <c r="B25" s="1">
        <v>1528022</v>
      </c>
    </row>
    <row r="26" spans="1:7" x14ac:dyDescent="0.25">
      <c r="A26" s="14" t="s">
        <v>7</v>
      </c>
      <c r="B26" s="1">
        <v>1521565</v>
      </c>
    </row>
    <row r="27" spans="1:7" x14ac:dyDescent="0.25">
      <c r="A27" s="14" t="s">
        <v>31</v>
      </c>
      <c r="B27" s="1">
        <v>1494556</v>
      </c>
    </row>
    <row r="28" spans="1:7" x14ac:dyDescent="0.25">
      <c r="A28" s="14" t="s">
        <v>20</v>
      </c>
      <c r="B28" s="1">
        <v>1156451</v>
      </c>
    </row>
    <row r="29" spans="1:7" x14ac:dyDescent="0.25">
      <c r="A29" s="14" t="s">
        <v>26</v>
      </c>
      <c r="B29" s="1">
        <v>395195</v>
      </c>
    </row>
    <row r="30" spans="1:7" x14ac:dyDescent="0.25">
      <c r="A30" s="14" t="s">
        <v>5</v>
      </c>
      <c r="B30" s="1">
        <v>388418</v>
      </c>
      <c r="F30">
        <f>MAX(B4:B53)</f>
        <v>16699503</v>
      </c>
      <c r="G30" t="e">
        <f>VLOOKUP(F30,A4:B53,1,)</f>
        <v>#N/A</v>
      </c>
    </row>
    <row r="31" spans="1:7" x14ac:dyDescent="0.25">
      <c r="A31" s="14" t="s">
        <v>29</v>
      </c>
      <c r="B31" s="1">
        <v>353503</v>
      </c>
    </row>
    <row r="32" spans="1:7" x14ac:dyDescent="0.25">
      <c r="A32" s="14" t="s">
        <v>15</v>
      </c>
      <c r="B32" s="1">
        <v>344988</v>
      </c>
    </row>
    <row r="33" spans="1:2" x14ac:dyDescent="0.25">
      <c r="A33" s="14" t="s">
        <v>37</v>
      </c>
      <c r="B33" s="1">
        <v>253870</v>
      </c>
    </row>
    <row r="34" spans="1:2" x14ac:dyDescent="0.25">
      <c r="A34" s="14" t="s">
        <v>14</v>
      </c>
      <c r="B34" s="1">
        <v>176035</v>
      </c>
    </row>
    <row r="35" spans="1:2" x14ac:dyDescent="0.25">
      <c r="A35" s="14" t="s">
        <v>23</v>
      </c>
      <c r="B35" s="1">
        <v>97567</v>
      </c>
    </row>
    <row r="36" spans="1:2" x14ac:dyDescent="0.25">
      <c r="A36" s="14" t="s">
        <v>50</v>
      </c>
      <c r="B36" s="1">
        <v>88224</v>
      </c>
    </row>
    <row r="37" spans="1:2" x14ac:dyDescent="0.25">
      <c r="A37" s="14" t="s">
        <v>10</v>
      </c>
      <c r="B37" s="1">
        <v>39252</v>
      </c>
    </row>
    <row r="38" spans="1:2" x14ac:dyDescent="0.25">
      <c r="A38" s="14" t="s">
        <v>4</v>
      </c>
      <c r="B38" s="1">
        <v>34964</v>
      </c>
    </row>
    <row r="39" spans="1:2" x14ac:dyDescent="0.25">
      <c r="A39" s="14" t="s">
        <v>9</v>
      </c>
      <c r="B39" s="1">
        <v>27666</v>
      </c>
    </row>
    <row r="40" spans="1:2" x14ac:dyDescent="0.25">
      <c r="A40" s="14" t="s">
        <v>17</v>
      </c>
      <c r="B40" s="1">
        <v>11576</v>
      </c>
    </row>
    <row r="41" spans="1:2" x14ac:dyDescent="0.25">
      <c r="A41" s="14" t="s">
        <v>19</v>
      </c>
      <c r="B41" s="1">
        <v>5229</v>
      </c>
    </row>
    <row r="42" spans="1:2" x14ac:dyDescent="0.25">
      <c r="A42" s="14" t="s">
        <v>27</v>
      </c>
      <c r="B42" s="1">
        <v>565</v>
      </c>
    </row>
    <row r="43" spans="1:2" x14ac:dyDescent="0.25">
      <c r="A43" s="14" t="s">
        <v>18</v>
      </c>
      <c r="B43" s="1">
        <v>246</v>
      </c>
    </row>
    <row r="44" spans="1:2" x14ac:dyDescent="0.25">
      <c r="A44" s="14" t="s">
        <v>35</v>
      </c>
      <c r="B44" s="1">
        <v>79</v>
      </c>
    </row>
    <row r="45" spans="1:2" x14ac:dyDescent="0.25">
      <c r="A45" s="14" t="s">
        <v>21</v>
      </c>
      <c r="B45" s="1">
        <v>0</v>
      </c>
    </row>
    <row r="46" spans="1:2" x14ac:dyDescent="0.25">
      <c r="A46" s="14" t="s">
        <v>30</v>
      </c>
      <c r="B46" s="1">
        <v>0</v>
      </c>
    </row>
    <row r="47" spans="1:2" x14ac:dyDescent="0.25">
      <c r="A47" s="14" t="s">
        <v>28</v>
      </c>
      <c r="B47" s="1">
        <v>0</v>
      </c>
    </row>
    <row r="48" spans="1:2" x14ac:dyDescent="0.25">
      <c r="A48" s="14" t="s">
        <v>41</v>
      </c>
      <c r="B48" s="1">
        <v>0</v>
      </c>
    </row>
    <row r="49" spans="1:2" x14ac:dyDescent="0.25">
      <c r="A49" s="14" t="s">
        <v>36</v>
      </c>
      <c r="B49" s="1">
        <v>0</v>
      </c>
    </row>
    <row r="50" spans="1:2" x14ac:dyDescent="0.25">
      <c r="A50" s="14" t="s">
        <v>42</v>
      </c>
      <c r="B50" s="1">
        <v>0</v>
      </c>
    </row>
    <row r="51" spans="1:2" x14ac:dyDescent="0.25">
      <c r="A51" s="14" t="s">
        <v>38</v>
      </c>
      <c r="B51" s="1">
        <v>0</v>
      </c>
    </row>
    <row r="52" spans="1:2" x14ac:dyDescent="0.25">
      <c r="A52" s="14" t="s">
        <v>43</v>
      </c>
      <c r="B52" s="1">
        <v>0</v>
      </c>
    </row>
    <row r="53" spans="1:2" x14ac:dyDescent="0.25">
      <c r="A53" s="14" t="s">
        <v>33</v>
      </c>
      <c r="B53" s="1">
        <v>0</v>
      </c>
    </row>
    <row r="54" spans="1:2" x14ac:dyDescent="0.25">
      <c r="A54" s="14" t="s">
        <v>61</v>
      </c>
      <c r="B54" s="1">
        <v>125930205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8524-575B-4965-8FA6-061313496B89}">
  <dimension ref="A1:V52"/>
  <sheetViews>
    <sheetView tabSelected="1" topLeftCell="L19" workbookViewId="0">
      <selection activeCell="T2" sqref="T2"/>
    </sheetView>
  </sheetViews>
  <sheetFormatPr defaultRowHeight="15" x14ac:dyDescent="0.25"/>
  <cols>
    <col min="10" max="20" width="11.5703125" bestFit="1" customWidth="1"/>
  </cols>
  <sheetData>
    <row r="1" spans="1:22" x14ac:dyDescent="0.2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65</v>
      </c>
      <c r="G1" t="s">
        <v>66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  <c r="R1">
        <v>2023</v>
      </c>
      <c r="S1">
        <v>2024</v>
      </c>
      <c r="T1">
        <v>2025</v>
      </c>
    </row>
    <row r="2" spans="1:22" x14ac:dyDescent="0.25">
      <c r="A2" s="15" t="s">
        <v>1</v>
      </c>
      <c r="B2" s="2">
        <v>1415007</v>
      </c>
      <c r="C2" s="2">
        <v>1397195</v>
      </c>
      <c r="D2" s="2">
        <v>1499070</v>
      </c>
      <c r="E2" s="2">
        <v>1481105</v>
      </c>
      <c r="F2" s="2" t="str">
        <f>RIGHT(A2)</f>
        <v>D</v>
      </c>
      <c r="G2">
        <f>ROUNDDOWN(SUM(D2,E2)/SUM(B2,C2),4)</f>
        <v>1.0597000000000001</v>
      </c>
      <c r="H2">
        <f>SUM(B2,C2)</f>
        <v>2812202</v>
      </c>
      <c r="I2">
        <f>SUM(D2,E2)</f>
        <v>2980175</v>
      </c>
      <c r="J2" s="17">
        <f>ROUNDDOWN(IF($H2*2&lt;I2,I2,I2*$G2),0)</f>
        <v>3158091</v>
      </c>
      <c r="K2" s="17">
        <f t="shared" ref="K2:T2" si="0">ROUNDDOWN(IF($H2*2&lt;J2,J2,J2*$G2),0)</f>
        <v>3346629</v>
      </c>
      <c r="L2" s="17">
        <f t="shared" si="0"/>
        <v>3546422</v>
      </c>
      <c r="M2" s="17">
        <f t="shared" si="0"/>
        <v>3758143</v>
      </c>
      <c r="N2" s="17">
        <f t="shared" si="0"/>
        <v>3982504</v>
      </c>
      <c r="O2" s="17">
        <f t="shared" si="0"/>
        <v>4220259</v>
      </c>
      <c r="P2" s="17">
        <f t="shared" si="0"/>
        <v>4472208</v>
      </c>
      <c r="Q2" s="17">
        <f t="shared" si="0"/>
        <v>4739198</v>
      </c>
      <c r="R2" s="17">
        <f t="shared" si="0"/>
        <v>5022128</v>
      </c>
      <c r="S2" s="17">
        <f t="shared" si="0"/>
        <v>5321949</v>
      </c>
      <c r="T2" s="17">
        <f t="shared" si="0"/>
        <v>5639669</v>
      </c>
      <c r="V2" s="17">
        <f>IF(AND(T2&gt;2*H2,T2&lt;&gt;0),1,0)</f>
        <v>1</v>
      </c>
    </row>
    <row r="3" spans="1:22" x14ac:dyDescent="0.25">
      <c r="A3" s="16" t="s">
        <v>2</v>
      </c>
      <c r="B3" s="3">
        <v>1711390</v>
      </c>
      <c r="C3" s="3">
        <v>1641773</v>
      </c>
      <c r="D3" s="3">
        <v>1522030</v>
      </c>
      <c r="E3" s="3">
        <v>1618733</v>
      </c>
      <c r="F3" s="2" t="str">
        <f t="shared" ref="F3:F51" si="1">RIGHT(A3)</f>
        <v>D</v>
      </c>
      <c r="G3">
        <f t="shared" ref="G3:G51" si="2">ROUNDDOWN(SUM(D3,E3)/SUM(B3,C3),4)</f>
        <v>0.93659999999999999</v>
      </c>
      <c r="H3">
        <f t="shared" ref="H3:H51" si="3">SUM(B3,C3)</f>
        <v>3353163</v>
      </c>
      <c r="I3">
        <f t="shared" ref="I3:I51" si="4">SUM(D3,E3)</f>
        <v>3140763</v>
      </c>
      <c r="J3" s="17">
        <f t="shared" ref="J3:T3" si="5">ROUNDDOWN(IF($H3*2&lt;I3,I3,I3*$G3),0)</f>
        <v>2941638</v>
      </c>
      <c r="K3" s="17">
        <f t="shared" si="5"/>
        <v>2755138</v>
      </c>
      <c r="L3" s="17">
        <f t="shared" si="5"/>
        <v>2580462</v>
      </c>
      <c r="M3" s="17">
        <f t="shared" si="5"/>
        <v>2416860</v>
      </c>
      <c r="N3" s="17">
        <f t="shared" si="5"/>
        <v>2263631</v>
      </c>
      <c r="O3" s="17">
        <f t="shared" si="5"/>
        <v>2120116</v>
      </c>
      <c r="P3" s="17">
        <f t="shared" si="5"/>
        <v>1985700</v>
      </c>
      <c r="Q3" s="17">
        <f t="shared" si="5"/>
        <v>1859806</v>
      </c>
      <c r="R3" s="17">
        <f t="shared" si="5"/>
        <v>1741894</v>
      </c>
      <c r="S3" s="17">
        <f t="shared" si="5"/>
        <v>1631457</v>
      </c>
      <c r="T3" s="17">
        <f t="shared" si="5"/>
        <v>1528022</v>
      </c>
      <c r="V3" s="17">
        <f t="shared" ref="V3:V51" si="6">IF(AND(T3&gt;2*H3,T3&lt;&gt;0),1,0)</f>
        <v>0</v>
      </c>
    </row>
    <row r="4" spans="1:22" x14ac:dyDescent="0.25">
      <c r="A4" s="15" t="s">
        <v>3</v>
      </c>
      <c r="B4" s="2">
        <v>1165105</v>
      </c>
      <c r="C4" s="2">
        <v>1278732</v>
      </c>
      <c r="D4" s="2">
        <v>1299953</v>
      </c>
      <c r="E4" s="2">
        <v>1191621</v>
      </c>
      <c r="F4" s="2" t="str">
        <f t="shared" si="1"/>
        <v>C</v>
      </c>
      <c r="G4">
        <f t="shared" si="2"/>
        <v>1.0195000000000001</v>
      </c>
      <c r="H4">
        <f t="shared" si="3"/>
        <v>2443837</v>
      </c>
      <c r="I4">
        <f t="shared" si="4"/>
        <v>2491574</v>
      </c>
      <c r="J4" s="17">
        <f t="shared" ref="J4:T4" si="7">ROUNDDOWN(IF($H4*2&lt;I4,I4,I4*$G4),0)</f>
        <v>2540159</v>
      </c>
      <c r="K4" s="17">
        <f t="shared" si="7"/>
        <v>2589692</v>
      </c>
      <c r="L4" s="17">
        <f t="shared" si="7"/>
        <v>2640190</v>
      </c>
      <c r="M4" s="17">
        <f t="shared" si="7"/>
        <v>2691673</v>
      </c>
      <c r="N4" s="17">
        <f t="shared" si="7"/>
        <v>2744160</v>
      </c>
      <c r="O4" s="17">
        <f t="shared" si="7"/>
        <v>2797671</v>
      </c>
      <c r="P4" s="17">
        <f t="shared" si="7"/>
        <v>2852225</v>
      </c>
      <c r="Q4" s="17">
        <f t="shared" si="7"/>
        <v>2907843</v>
      </c>
      <c r="R4" s="17">
        <f t="shared" si="7"/>
        <v>2964545</v>
      </c>
      <c r="S4" s="17">
        <f t="shared" si="7"/>
        <v>3022353</v>
      </c>
      <c r="T4" s="17">
        <f t="shared" si="7"/>
        <v>3081288</v>
      </c>
      <c r="V4" s="17">
        <f t="shared" si="6"/>
        <v>0</v>
      </c>
    </row>
    <row r="5" spans="1:22" x14ac:dyDescent="0.25">
      <c r="A5" s="16" t="s">
        <v>4</v>
      </c>
      <c r="B5" s="3">
        <v>949065</v>
      </c>
      <c r="C5" s="3">
        <v>1026050</v>
      </c>
      <c r="D5" s="3">
        <v>688027</v>
      </c>
      <c r="E5" s="3">
        <v>723233</v>
      </c>
      <c r="F5" s="2" t="str">
        <f t="shared" si="1"/>
        <v>D</v>
      </c>
      <c r="G5">
        <f t="shared" si="2"/>
        <v>0.71450000000000002</v>
      </c>
      <c r="H5">
        <f t="shared" si="3"/>
        <v>1975115</v>
      </c>
      <c r="I5">
        <f t="shared" si="4"/>
        <v>1411260</v>
      </c>
      <c r="J5" s="17">
        <f t="shared" ref="J5:T5" si="8">ROUNDDOWN(IF($H5*2&lt;I5,I5,I5*$G5),0)</f>
        <v>1008345</v>
      </c>
      <c r="K5" s="17">
        <f t="shared" si="8"/>
        <v>720462</v>
      </c>
      <c r="L5" s="17">
        <f t="shared" si="8"/>
        <v>514770</v>
      </c>
      <c r="M5" s="17">
        <f t="shared" si="8"/>
        <v>367803</v>
      </c>
      <c r="N5" s="17">
        <f t="shared" si="8"/>
        <v>262795</v>
      </c>
      <c r="O5" s="17">
        <f t="shared" si="8"/>
        <v>187767</v>
      </c>
      <c r="P5" s="17">
        <f t="shared" si="8"/>
        <v>134159</v>
      </c>
      <c r="Q5" s="17">
        <f t="shared" si="8"/>
        <v>95856</v>
      </c>
      <c r="R5" s="17">
        <f t="shared" si="8"/>
        <v>68489</v>
      </c>
      <c r="S5" s="17">
        <f t="shared" si="8"/>
        <v>48935</v>
      </c>
      <c r="T5" s="17">
        <f t="shared" si="8"/>
        <v>34964</v>
      </c>
      <c r="V5" s="17">
        <f t="shared" si="6"/>
        <v>0</v>
      </c>
    </row>
    <row r="6" spans="1:22" x14ac:dyDescent="0.25">
      <c r="A6" s="15" t="s">
        <v>5</v>
      </c>
      <c r="B6" s="2">
        <v>2436107</v>
      </c>
      <c r="C6" s="2">
        <v>2228622</v>
      </c>
      <c r="D6" s="2">
        <v>1831600</v>
      </c>
      <c r="E6" s="2">
        <v>1960624</v>
      </c>
      <c r="F6" s="2" t="str">
        <f t="shared" si="1"/>
        <v>A</v>
      </c>
      <c r="G6">
        <f t="shared" si="2"/>
        <v>0.81289999999999996</v>
      </c>
      <c r="H6">
        <f t="shared" si="3"/>
        <v>4664729</v>
      </c>
      <c r="I6">
        <f t="shared" si="4"/>
        <v>3792224</v>
      </c>
      <c r="J6" s="17">
        <f t="shared" ref="J6:T6" si="9">ROUNDDOWN(IF($H6*2&lt;I6,I6,I6*$G6),0)</f>
        <v>3082698</v>
      </c>
      <c r="K6" s="17">
        <f t="shared" si="9"/>
        <v>2505925</v>
      </c>
      <c r="L6" s="17">
        <f t="shared" si="9"/>
        <v>2037066</v>
      </c>
      <c r="M6" s="17">
        <f t="shared" si="9"/>
        <v>1655930</v>
      </c>
      <c r="N6" s="17">
        <f t="shared" si="9"/>
        <v>1346105</v>
      </c>
      <c r="O6" s="17">
        <f t="shared" si="9"/>
        <v>1094248</v>
      </c>
      <c r="P6" s="17">
        <f t="shared" si="9"/>
        <v>889514</v>
      </c>
      <c r="Q6" s="17">
        <f t="shared" si="9"/>
        <v>723085</v>
      </c>
      <c r="R6" s="17">
        <f t="shared" si="9"/>
        <v>587795</v>
      </c>
      <c r="S6" s="17">
        <f t="shared" si="9"/>
        <v>477818</v>
      </c>
      <c r="T6" s="17">
        <f t="shared" si="9"/>
        <v>388418</v>
      </c>
      <c r="V6" s="17">
        <f t="shared" si="6"/>
        <v>0</v>
      </c>
    </row>
    <row r="7" spans="1:22" x14ac:dyDescent="0.25">
      <c r="A7" s="16" t="s">
        <v>6</v>
      </c>
      <c r="B7" s="3">
        <v>1846928</v>
      </c>
      <c r="C7" s="3">
        <v>1851433</v>
      </c>
      <c r="D7" s="3">
        <v>2125113</v>
      </c>
      <c r="E7" s="3">
        <v>2028635</v>
      </c>
      <c r="F7" s="2" t="str">
        <f t="shared" si="1"/>
        <v>D</v>
      </c>
      <c r="G7">
        <f t="shared" si="2"/>
        <v>1.1231</v>
      </c>
      <c r="H7">
        <f t="shared" si="3"/>
        <v>3698361</v>
      </c>
      <c r="I7">
        <f t="shared" si="4"/>
        <v>4153748</v>
      </c>
      <c r="J7" s="17">
        <f t="shared" ref="J7:T7" si="10">ROUNDDOWN(IF($H7*2&lt;I7,I7,I7*$G7),0)</f>
        <v>4665074</v>
      </c>
      <c r="K7" s="17">
        <f t="shared" si="10"/>
        <v>5239344</v>
      </c>
      <c r="L7" s="17">
        <f t="shared" si="10"/>
        <v>5884307</v>
      </c>
      <c r="M7" s="17">
        <f t="shared" si="10"/>
        <v>6608665</v>
      </c>
      <c r="N7" s="17">
        <f t="shared" si="10"/>
        <v>7422191</v>
      </c>
      <c r="O7" s="17">
        <f t="shared" si="10"/>
        <v>7422191</v>
      </c>
      <c r="P7" s="17">
        <f t="shared" si="10"/>
        <v>7422191</v>
      </c>
      <c r="Q7" s="17">
        <f t="shared" si="10"/>
        <v>7422191</v>
      </c>
      <c r="R7" s="17">
        <f t="shared" si="10"/>
        <v>7422191</v>
      </c>
      <c r="S7" s="17">
        <f t="shared" si="10"/>
        <v>7422191</v>
      </c>
      <c r="T7" s="17">
        <f t="shared" si="10"/>
        <v>7422191</v>
      </c>
      <c r="V7" s="17">
        <f t="shared" si="6"/>
        <v>1</v>
      </c>
    </row>
    <row r="8" spans="1:22" x14ac:dyDescent="0.25">
      <c r="A8" s="15" t="s">
        <v>7</v>
      </c>
      <c r="B8" s="2">
        <v>3841577</v>
      </c>
      <c r="C8" s="2">
        <v>3848394</v>
      </c>
      <c r="D8" s="2">
        <v>3595975</v>
      </c>
      <c r="E8" s="2">
        <v>3123039</v>
      </c>
      <c r="F8" s="2" t="str">
        <f t="shared" si="1"/>
        <v>B</v>
      </c>
      <c r="G8">
        <f t="shared" si="2"/>
        <v>0.87370000000000003</v>
      </c>
      <c r="H8">
        <f t="shared" si="3"/>
        <v>7689971</v>
      </c>
      <c r="I8">
        <f t="shared" si="4"/>
        <v>6719014</v>
      </c>
      <c r="J8" s="17">
        <f t="shared" ref="J8:T8" si="11">ROUNDDOWN(IF($H8*2&lt;I8,I8,I8*$G8),0)</f>
        <v>5870402</v>
      </c>
      <c r="K8" s="17">
        <f t="shared" si="11"/>
        <v>5128970</v>
      </c>
      <c r="L8" s="17">
        <f t="shared" si="11"/>
        <v>4481181</v>
      </c>
      <c r="M8" s="17">
        <f t="shared" si="11"/>
        <v>3915207</v>
      </c>
      <c r="N8" s="17">
        <f t="shared" si="11"/>
        <v>3420716</v>
      </c>
      <c r="O8" s="17">
        <f t="shared" si="11"/>
        <v>2988679</v>
      </c>
      <c r="P8" s="17">
        <f t="shared" si="11"/>
        <v>2611208</v>
      </c>
      <c r="Q8" s="17">
        <f t="shared" si="11"/>
        <v>2281412</v>
      </c>
      <c r="R8" s="17">
        <f t="shared" si="11"/>
        <v>1993269</v>
      </c>
      <c r="S8" s="17">
        <f t="shared" si="11"/>
        <v>1741519</v>
      </c>
      <c r="T8" s="17">
        <f t="shared" si="11"/>
        <v>1521565</v>
      </c>
      <c r="V8" s="17">
        <f t="shared" si="6"/>
        <v>0</v>
      </c>
    </row>
    <row r="9" spans="1:22" x14ac:dyDescent="0.25">
      <c r="A9" s="16" t="s">
        <v>8</v>
      </c>
      <c r="B9" s="3">
        <v>679557</v>
      </c>
      <c r="C9" s="3">
        <v>655500</v>
      </c>
      <c r="D9" s="3">
        <v>1012012</v>
      </c>
      <c r="E9" s="3">
        <v>1067022</v>
      </c>
      <c r="F9" s="2" t="str">
        <f t="shared" si="1"/>
        <v>A</v>
      </c>
      <c r="G9">
        <f t="shared" si="2"/>
        <v>1.5571999999999999</v>
      </c>
      <c r="H9">
        <f t="shared" si="3"/>
        <v>1335057</v>
      </c>
      <c r="I9">
        <f t="shared" si="4"/>
        <v>2079034</v>
      </c>
      <c r="J9" s="17">
        <f t="shared" ref="J9:T9" si="12">ROUNDDOWN(IF($H9*2&lt;I9,I9,I9*$G9),0)</f>
        <v>3237471</v>
      </c>
      <c r="K9" s="17">
        <f t="shared" si="12"/>
        <v>3237471</v>
      </c>
      <c r="L9" s="17">
        <f t="shared" si="12"/>
        <v>3237471</v>
      </c>
      <c r="M9" s="17">
        <f t="shared" si="12"/>
        <v>3237471</v>
      </c>
      <c r="N9" s="17">
        <f t="shared" si="12"/>
        <v>3237471</v>
      </c>
      <c r="O9" s="17">
        <f t="shared" si="12"/>
        <v>3237471</v>
      </c>
      <c r="P9" s="17">
        <f t="shared" si="12"/>
        <v>3237471</v>
      </c>
      <c r="Q9" s="17">
        <f t="shared" si="12"/>
        <v>3237471</v>
      </c>
      <c r="R9" s="17">
        <f t="shared" si="12"/>
        <v>3237471</v>
      </c>
      <c r="S9" s="17">
        <f t="shared" si="12"/>
        <v>3237471</v>
      </c>
      <c r="T9" s="17">
        <f t="shared" si="12"/>
        <v>3237471</v>
      </c>
      <c r="V9" s="17">
        <f t="shared" si="6"/>
        <v>1</v>
      </c>
    </row>
    <row r="10" spans="1:22" x14ac:dyDescent="0.25">
      <c r="A10" s="15" t="s">
        <v>9</v>
      </c>
      <c r="B10" s="2">
        <v>1660998</v>
      </c>
      <c r="C10" s="2">
        <v>1630345</v>
      </c>
      <c r="D10" s="2">
        <v>1130119</v>
      </c>
      <c r="E10" s="2">
        <v>1080238</v>
      </c>
      <c r="F10" s="2" t="str">
        <f t="shared" si="1"/>
        <v>C</v>
      </c>
      <c r="G10">
        <f t="shared" si="2"/>
        <v>0.67149999999999999</v>
      </c>
      <c r="H10">
        <f t="shared" si="3"/>
        <v>3291343</v>
      </c>
      <c r="I10">
        <f t="shared" si="4"/>
        <v>2210357</v>
      </c>
      <c r="J10" s="17">
        <f t="shared" ref="J10:T10" si="13">ROUNDDOWN(IF($H10*2&lt;I10,I10,I10*$G10),0)</f>
        <v>1484254</v>
      </c>
      <c r="K10" s="17">
        <f t="shared" si="13"/>
        <v>996676</v>
      </c>
      <c r="L10" s="17">
        <f t="shared" si="13"/>
        <v>669267</v>
      </c>
      <c r="M10" s="17">
        <f t="shared" si="13"/>
        <v>449412</v>
      </c>
      <c r="N10" s="17">
        <f t="shared" si="13"/>
        <v>301780</v>
      </c>
      <c r="O10" s="17">
        <f t="shared" si="13"/>
        <v>202645</v>
      </c>
      <c r="P10" s="17">
        <f t="shared" si="13"/>
        <v>136076</v>
      </c>
      <c r="Q10" s="17">
        <f t="shared" si="13"/>
        <v>91375</v>
      </c>
      <c r="R10" s="17">
        <f t="shared" si="13"/>
        <v>61358</v>
      </c>
      <c r="S10" s="17">
        <f t="shared" si="13"/>
        <v>41201</v>
      </c>
      <c r="T10" s="17">
        <f t="shared" si="13"/>
        <v>27666</v>
      </c>
      <c r="V10" s="17">
        <f t="shared" si="6"/>
        <v>0</v>
      </c>
    </row>
    <row r="11" spans="1:22" x14ac:dyDescent="0.25">
      <c r="A11" s="16" t="s">
        <v>10</v>
      </c>
      <c r="B11" s="3">
        <v>1157622</v>
      </c>
      <c r="C11" s="3">
        <v>1182345</v>
      </c>
      <c r="D11" s="3">
        <v>830785</v>
      </c>
      <c r="E11" s="3">
        <v>833779</v>
      </c>
      <c r="F11" s="2" t="str">
        <f t="shared" si="1"/>
        <v>C</v>
      </c>
      <c r="G11">
        <f t="shared" si="2"/>
        <v>0.71130000000000004</v>
      </c>
      <c r="H11">
        <f t="shared" si="3"/>
        <v>2339967</v>
      </c>
      <c r="I11">
        <f t="shared" si="4"/>
        <v>1664564</v>
      </c>
      <c r="J11" s="17">
        <f t="shared" ref="J11:T11" si="14">ROUNDDOWN(IF($H11*2&lt;I11,I11,I11*$G11),0)</f>
        <v>1184004</v>
      </c>
      <c r="K11" s="17">
        <f t="shared" si="14"/>
        <v>842182</v>
      </c>
      <c r="L11" s="17">
        <f t="shared" si="14"/>
        <v>599044</v>
      </c>
      <c r="M11" s="17">
        <f t="shared" si="14"/>
        <v>426099</v>
      </c>
      <c r="N11" s="17">
        <f t="shared" si="14"/>
        <v>303084</v>
      </c>
      <c r="O11" s="17">
        <f t="shared" si="14"/>
        <v>215583</v>
      </c>
      <c r="P11" s="17">
        <f t="shared" si="14"/>
        <v>153344</v>
      </c>
      <c r="Q11" s="17">
        <f t="shared" si="14"/>
        <v>109073</v>
      </c>
      <c r="R11" s="17">
        <f t="shared" si="14"/>
        <v>77583</v>
      </c>
      <c r="S11" s="17">
        <f t="shared" si="14"/>
        <v>55184</v>
      </c>
      <c r="T11" s="17">
        <f t="shared" si="14"/>
        <v>39252</v>
      </c>
      <c r="V11" s="17">
        <f t="shared" si="6"/>
        <v>0</v>
      </c>
    </row>
    <row r="12" spans="1:22" x14ac:dyDescent="0.25">
      <c r="A12" s="15" t="s">
        <v>11</v>
      </c>
      <c r="B12" s="2">
        <v>1987047</v>
      </c>
      <c r="C12" s="2">
        <v>1996208</v>
      </c>
      <c r="D12" s="2">
        <v>2053892</v>
      </c>
      <c r="E12" s="2">
        <v>1697247</v>
      </c>
      <c r="F12" s="2" t="str">
        <f t="shared" si="1"/>
        <v>D</v>
      </c>
      <c r="G12">
        <f t="shared" si="2"/>
        <v>0.94169999999999998</v>
      </c>
      <c r="H12">
        <f t="shared" si="3"/>
        <v>3983255</v>
      </c>
      <c r="I12">
        <f t="shared" si="4"/>
        <v>3751139</v>
      </c>
      <c r="J12" s="17">
        <f t="shared" ref="J12:T12" si="15">ROUNDDOWN(IF($H12*2&lt;I12,I12,I12*$G12),0)</f>
        <v>3532447</v>
      </c>
      <c r="K12" s="17">
        <f t="shared" si="15"/>
        <v>3326505</v>
      </c>
      <c r="L12" s="17">
        <f t="shared" si="15"/>
        <v>3132569</v>
      </c>
      <c r="M12" s="17">
        <f t="shared" si="15"/>
        <v>2949940</v>
      </c>
      <c r="N12" s="17">
        <f t="shared" si="15"/>
        <v>2777958</v>
      </c>
      <c r="O12" s="17">
        <f t="shared" si="15"/>
        <v>2616003</v>
      </c>
      <c r="P12" s="17">
        <f t="shared" si="15"/>
        <v>2463490</v>
      </c>
      <c r="Q12" s="17">
        <f t="shared" si="15"/>
        <v>2319868</v>
      </c>
      <c r="R12" s="17">
        <f t="shared" si="15"/>
        <v>2184619</v>
      </c>
      <c r="S12" s="17">
        <f t="shared" si="15"/>
        <v>2057255</v>
      </c>
      <c r="T12" s="17">
        <f t="shared" si="15"/>
        <v>1937317</v>
      </c>
      <c r="V12" s="17">
        <f t="shared" si="6"/>
        <v>0</v>
      </c>
    </row>
    <row r="13" spans="1:22" x14ac:dyDescent="0.25">
      <c r="A13" s="16" t="s">
        <v>12</v>
      </c>
      <c r="B13" s="3">
        <v>3997724</v>
      </c>
      <c r="C13" s="3">
        <v>3690756</v>
      </c>
      <c r="D13" s="3">
        <v>4339393</v>
      </c>
      <c r="E13" s="3">
        <v>4639643</v>
      </c>
      <c r="F13" s="2" t="str">
        <f t="shared" si="1"/>
        <v>C</v>
      </c>
      <c r="G13">
        <f t="shared" si="2"/>
        <v>1.1677999999999999</v>
      </c>
      <c r="H13">
        <f t="shared" si="3"/>
        <v>7688480</v>
      </c>
      <c r="I13">
        <f t="shared" si="4"/>
        <v>8979036</v>
      </c>
      <c r="J13" s="17">
        <f t="shared" ref="J13:T13" si="16">ROUNDDOWN(IF($H13*2&lt;I13,I13,I13*$G13),0)</f>
        <v>10485718</v>
      </c>
      <c r="K13" s="17">
        <f t="shared" si="16"/>
        <v>12245221</v>
      </c>
      <c r="L13" s="17">
        <f t="shared" si="16"/>
        <v>14299969</v>
      </c>
      <c r="M13" s="17">
        <f t="shared" si="16"/>
        <v>16699503</v>
      </c>
      <c r="N13" s="17">
        <f t="shared" si="16"/>
        <v>16699503</v>
      </c>
      <c r="O13" s="17">
        <f t="shared" si="16"/>
        <v>16699503</v>
      </c>
      <c r="P13" s="17">
        <f t="shared" si="16"/>
        <v>16699503</v>
      </c>
      <c r="Q13" s="17">
        <f t="shared" si="16"/>
        <v>16699503</v>
      </c>
      <c r="R13" s="17">
        <f t="shared" si="16"/>
        <v>16699503</v>
      </c>
      <c r="S13" s="17">
        <f t="shared" si="16"/>
        <v>16699503</v>
      </c>
      <c r="T13" s="17">
        <f t="shared" si="16"/>
        <v>16699503</v>
      </c>
      <c r="V13" s="17">
        <f t="shared" si="6"/>
        <v>1</v>
      </c>
    </row>
    <row r="14" spans="1:22" x14ac:dyDescent="0.25">
      <c r="A14" s="15" t="s">
        <v>13</v>
      </c>
      <c r="B14" s="2">
        <v>996113</v>
      </c>
      <c r="C14" s="2">
        <v>964279</v>
      </c>
      <c r="D14" s="2">
        <v>1012487</v>
      </c>
      <c r="E14" s="2">
        <v>1128940</v>
      </c>
      <c r="F14" s="2" t="str">
        <f t="shared" si="1"/>
        <v>A</v>
      </c>
      <c r="G14">
        <f t="shared" si="2"/>
        <v>1.0923</v>
      </c>
      <c r="H14">
        <f t="shared" si="3"/>
        <v>1960392</v>
      </c>
      <c r="I14">
        <f t="shared" si="4"/>
        <v>2141427</v>
      </c>
      <c r="J14" s="17">
        <f t="shared" ref="J14:T14" si="17">ROUNDDOWN(IF($H14*2&lt;I14,I14,I14*$G14),0)</f>
        <v>2339080</v>
      </c>
      <c r="K14" s="17">
        <f t="shared" si="17"/>
        <v>2554977</v>
      </c>
      <c r="L14" s="17">
        <f t="shared" si="17"/>
        <v>2790801</v>
      </c>
      <c r="M14" s="17">
        <f t="shared" si="17"/>
        <v>3048391</v>
      </c>
      <c r="N14" s="17">
        <f t="shared" si="17"/>
        <v>3329757</v>
      </c>
      <c r="O14" s="17">
        <f t="shared" si="17"/>
        <v>3637093</v>
      </c>
      <c r="P14" s="17">
        <f t="shared" si="17"/>
        <v>3972796</v>
      </c>
      <c r="Q14" s="17">
        <f t="shared" si="17"/>
        <v>3972796</v>
      </c>
      <c r="R14" s="17">
        <f t="shared" si="17"/>
        <v>3972796</v>
      </c>
      <c r="S14" s="17">
        <f t="shared" si="17"/>
        <v>3972796</v>
      </c>
      <c r="T14" s="17">
        <f t="shared" si="17"/>
        <v>3972796</v>
      </c>
      <c r="V14" s="17">
        <f t="shared" si="6"/>
        <v>1</v>
      </c>
    </row>
    <row r="15" spans="1:22" x14ac:dyDescent="0.25">
      <c r="A15" s="16" t="s">
        <v>14</v>
      </c>
      <c r="B15" s="3">
        <v>1143634</v>
      </c>
      <c r="C15" s="3">
        <v>1033836</v>
      </c>
      <c r="D15" s="3">
        <v>909534</v>
      </c>
      <c r="E15" s="3">
        <v>856349</v>
      </c>
      <c r="F15" s="2" t="str">
        <f t="shared" si="1"/>
        <v>A</v>
      </c>
      <c r="G15">
        <f t="shared" si="2"/>
        <v>0.81089999999999995</v>
      </c>
      <c r="H15">
        <f t="shared" si="3"/>
        <v>2177470</v>
      </c>
      <c r="I15">
        <f t="shared" si="4"/>
        <v>1765883</v>
      </c>
      <c r="J15" s="17">
        <f t="shared" ref="J15:T15" si="18">ROUNDDOWN(IF($H15*2&lt;I15,I15,I15*$G15),0)</f>
        <v>1431954</v>
      </c>
      <c r="K15" s="17">
        <f t="shared" si="18"/>
        <v>1161171</v>
      </c>
      <c r="L15" s="17">
        <f t="shared" si="18"/>
        <v>941593</v>
      </c>
      <c r="M15" s="17">
        <f t="shared" si="18"/>
        <v>763537</v>
      </c>
      <c r="N15" s="17">
        <f t="shared" si="18"/>
        <v>619152</v>
      </c>
      <c r="O15" s="17">
        <f t="shared" si="18"/>
        <v>502070</v>
      </c>
      <c r="P15" s="17">
        <f t="shared" si="18"/>
        <v>407128</v>
      </c>
      <c r="Q15" s="17">
        <f t="shared" si="18"/>
        <v>330140</v>
      </c>
      <c r="R15" s="17">
        <f t="shared" si="18"/>
        <v>267710</v>
      </c>
      <c r="S15" s="17">
        <f t="shared" si="18"/>
        <v>217086</v>
      </c>
      <c r="T15" s="17">
        <f t="shared" si="18"/>
        <v>176035</v>
      </c>
      <c r="V15" s="17">
        <f t="shared" si="6"/>
        <v>0</v>
      </c>
    </row>
    <row r="16" spans="1:22" x14ac:dyDescent="0.25">
      <c r="A16" s="15" t="s">
        <v>15</v>
      </c>
      <c r="B16" s="2">
        <v>2549276</v>
      </c>
      <c r="C16" s="2">
        <v>2584751</v>
      </c>
      <c r="D16" s="2">
        <v>2033079</v>
      </c>
      <c r="E16" s="2">
        <v>2066918</v>
      </c>
      <c r="F16" s="2" t="str">
        <f t="shared" si="1"/>
        <v>A</v>
      </c>
      <c r="G16">
        <f t="shared" si="2"/>
        <v>0.79849999999999999</v>
      </c>
      <c r="H16">
        <f t="shared" si="3"/>
        <v>5134027</v>
      </c>
      <c r="I16">
        <f t="shared" si="4"/>
        <v>4099997</v>
      </c>
      <c r="J16" s="17">
        <f t="shared" ref="J16:T16" si="19">ROUNDDOWN(IF($H16*2&lt;I16,I16,I16*$G16),0)</f>
        <v>3273847</v>
      </c>
      <c r="K16" s="17">
        <f t="shared" si="19"/>
        <v>2614166</v>
      </c>
      <c r="L16" s="17">
        <f t="shared" si="19"/>
        <v>2087411</v>
      </c>
      <c r="M16" s="17">
        <f t="shared" si="19"/>
        <v>1666797</v>
      </c>
      <c r="N16" s="17">
        <f t="shared" si="19"/>
        <v>1330937</v>
      </c>
      <c r="O16" s="17">
        <f t="shared" si="19"/>
        <v>1062753</v>
      </c>
      <c r="P16" s="17">
        <f t="shared" si="19"/>
        <v>848608</v>
      </c>
      <c r="Q16" s="17">
        <f t="shared" si="19"/>
        <v>677613</v>
      </c>
      <c r="R16" s="17">
        <f t="shared" si="19"/>
        <v>541073</v>
      </c>
      <c r="S16" s="17">
        <f t="shared" si="19"/>
        <v>432046</v>
      </c>
      <c r="T16" s="17">
        <f t="shared" si="19"/>
        <v>344988</v>
      </c>
      <c r="V16" s="17">
        <f t="shared" si="6"/>
        <v>0</v>
      </c>
    </row>
    <row r="17" spans="1:22" x14ac:dyDescent="0.25">
      <c r="A17" s="16" t="s">
        <v>16</v>
      </c>
      <c r="B17" s="3">
        <v>1367212</v>
      </c>
      <c r="C17" s="3">
        <v>1361389</v>
      </c>
      <c r="D17" s="3">
        <v>1572320</v>
      </c>
      <c r="E17" s="3">
        <v>1836258</v>
      </c>
      <c r="F17" s="2" t="str">
        <f t="shared" si="1"/>
        <v>C</v>
      </c>
      <c r="G17">
        <f t="shared" si="2"/>
        <v>1.2492000000000001</v>
      </c>
      <c r="H17">
        <f t="shared" si="3"/>
        <v>2728601</v>
      </c>
      <c r="I17">
        <f t="shared" si="4"/>
        <v>3408578</v>
      </c>
      <c r="J17" s="17">
        <f t="shared" ref="J17:T17" si="20">ROUNDDOWN(IF($H17*2&lt;I17,I17,I17*$G17),0)</f>
        <v>4257995</v>
      </c>
      <c r="K17" s="17">
        <f t="shared" si="20"/>
        <v>5319087</v>
      </c>
      <c r="L17" s="17">
        <f t="shared" si="20"/>
        <v>6644603</v>
      </c>
      <c r="M17" s="17">
        <f t="shared" si="20"/>
        <v>6644603</v>
      </c>
      <c r="N17" s="17">
        <f t="shared" si="20"/>
        <v>6644603</v>
      </c>
      <c r="O17" s="17">
        <f t="shared" si="20"/>
        <v>6644603</v>
      </c>
      <c r="P17" s="17">
        <f t="shared" si="20"/>
        <v>6644603</v>
      </c>
      <c r="Q17" s="17">
        <f t="shared" si="20"/>
        <v>6644603</v>
      </c>
      <c r="R17" s="17">
        <f t="shared" si="20"/>
        <v>6644603</v>
      </c>
      <c r="S17" s="17">
        <f t="shared" si="20"/>
        <v>6644603</v>
      </c>
      <c r="T17" s="17">
        <f t="shared" si="20"/>
        <v>6644603</v>
      </c>
      <c r="V17" s="17">
        <f t="shared" si="6"/>
        <v>1</v>
      </c>
    </row>
    <row r="18" spans="1:22" x14ac:dyDescent="0.25">
      <c r="A18" s="15" t="s">
        <v>17</v>
      </c>
      <c r="B18" s="2">
        <v>2567464</v>
      </c>
      <c r="C18" s="2">
        <v>2441857</v>
      </c>
      <c r="D18" s="2">
        <v>1524132</v>
      </c>
      <c r="E18" s="2">
        <v>1496810</v>
      </c>
      <c r="F18" s="2" t="str">
        <f t="shared" si="1"/>
        <v>A</v>
      </c>
      <c r="G18">
        <f t="shared" si="2"/>
        <v>0.60299999999999998</v>
      </c>
      <c r="H18">
        <f t="shared" si="3"/>
        <v>5009321</v>
      </c>
      <c r="I18">
        <f t="shared" si="4"/>
        <v>3020942</v>
      </c>
      <c r="J18" s="17">
        <f t="shared" ref="J18:T18" si="21">ROUNDDOWN(IF($H18*2&lt;I18,I18,I18*$G18),0)</f>
        <v>1821628</v>
      </c>
      <c r="K18" s="17">
        <f t="shared" si="21"/>
        <v>1098441</v>
      </c>
      <c r="L18" s="17">
        <f t="shared" si="21"/>
        <v>662359</v>
      </c>
      <c r="M18" s="17">
        <f t="shared" si="21"/>
        <v>399402</v>
      </c>
      <c r="N18" s="17">
        <f t="shared" si="21"/>
        <v>240839</v>
      </c>
      <c r="O18" s="17">
        <f t="shared" si="21"/>
        <v>145225</v>
      </c>
      <c r="P18" s="17">
        <f t="shared" si="21"/>
        <v>87570</v>
      </c>
      <c r="Q18" s="17">
        <f t="shared" si="21"/>
        <v>52804</v>
      </c>
      <c r="R18" s="17">
        <f t="shared" si="21"/>
        <v>31840</v>
      </c>
      <c r="S18" s="17">
        <f t="shared" si="21"/>
        <v>19199</v>
      </c>
      <c r="T18" s="17">
        <f t="shared" si="21"/>
        <v>11576</v>
      </c>
      <c r="V18" s="17">
        <f t="shared" si="6"/>
        <v>0</v>
      </c>
    </row>
    <row r="19" spans="1:22" x14ac:dyDescent="0.25">
      <c r="A19" s="16" t="s">
        <v>18</v>
      </c>
      <c r="B19" s="3">
        <v>1334060</v>
      </c>
      <c r="C19" s="3">
        <v>1395231</v>
      </c>
      <c r="D19" s="3">
        <v>578655</v>
      </c>
      <c r="E19" s="3">
        <v>677663</v>
      </c>
      <c r="F19" s="2" t="str">
        <f t="shared" si="1"/>
        <v>D</v>
      </c>
      <c r="G19">
        <f t="shared" si="2"/>
        <v>0.46029999999999999</v>
      </c>
      <c r="H19">
        <f t="shared" si="3"/>
        <v>2729291</v>
      </c>
      <c r="I19">
        <f t="shared" si="4"/>
        <v>1256318</v>
      </c>
      <c r="J19" s="17">
        <f t="shared" ref="J19:T19" si="22">ROUNDDOWN(IF($H19*2&lt;I19,I19,I19*$G19),0)</f>
        <v>578283</v>
      </c>
      <c r="K19" s="17">
        <f t="shared" si="22"/>
        <v>266183</v>
      </c>
      <c r="L19" s="17">
        <f t="shared" si="22"/>
        <v>122524</v>
      </c>
      <c r="M19" s="17">
        <f t="shared" si="22"/>
        <v>56397</v>
      </c>
      <c r="N19" s="17">
        <f t="shared" si="22"/>
        <v>25959</v>
      </c>
      <c r="O19" s="17">
        <f t="shared" si="22"/>
        <v>11948</v>
      </c>
      <c r="P19" s="17">
        <f t="shared" si="22"/>
        <v>5499</v>
      </c>
      <c r="Q19" s="17">
        <f t="shared" si="22"/>
        <v>2531</v>
      </c>
      <c r="R19" s="17">
        <f t="shared" si="22"/>
        <v>1165</v>
      </c>
      <c r="S19" s="17">
        <f t="shared" si="22"/>
        <v>536</v>
      </c>
      <c r="T19" s="17">
        <f t="shared" si="22"/>
        <v>246</v>
      </c>
      <c r="V19" s="17">
        <f t="shared" si="6"/>
        <v>0</v>
      </c>
    </row>
    <row r="20" spans="1:22" x14ac:dyDescent="0.25">
      <c r="A20" s="15" t="s">
        <v>19</v>
      </c>
      <c r="B20" s="2">
        <v>2976209</v>
      </c>
      <c r="C20" s="2">
        <v>3199665</v>
      </c>
      <c r="D20" s="2">
        <v>1666477</v>
      </c>
      <c r="E20" s="2">
        <v>1759240</v>
      </c>
      <c r="F20" s="2" t="str">
        <f t="shared" si="1"/>
        <v>C</v>
      </c>
      <c r="G20">
        <f t="shared" si="2"/>
        <v>0.55459999999999998</v>
      </c>
      <c r="H20">
        <f t="shared" si="3"/>
        <v>6175874</v>
      </c>
      <c r="I20">
        <f t="shared" si="4"/>
        <v>3425717</v>
      </c>
      <c r="J20" s="17">
        <f t="shared" ref="J20:T20" si="23">ROUNDDOWN(IF($H20*2&lt;I20,I20,I20*$G20),0)</f>
        <v>1899902</v>
      </c>
      <c r="K20" s="17">
        <f t="shared" si="23"/>
        <v>1053685</v>
      </c>
      <c r="L20" s="17">
        <f t="shared" si="23"/>
        <v>584373</v>
      </c>
      <c r="M20" s="17">
        <f t="shared" si="23"/>
        <v>324093</v>
      </c>
      <c r="N20" s="17">
        <f t="shared" si="23"/>
        <v>179741</v>
      </c>
      <c r="O20" s="17">
        <f t="shared" si="23"/>
        <v>99684</v>
      </c>
      <c r="P20" s="17">
        <f t="shared" si="23"/>
        <v>55284</v>
      </c>
      <c r="Q20" s="17">
        <f t="shared" si="23"/>
        <v>30660</v>
      </c>
      <c r="R20" s="17">
        <f t="shared" si="23"/>
        <v>17004</v>
      </c>
      <c r="S20" s="17">
        <f t="shared" si="23"/>
        <v>9430</v>
      </c>
      <c r="T20" s="17">
        <f t="shared" si="23"/>
        <v>5229</v>
      </c>
      <c r="V20" s="17">
        <f t="shared" si="6"/>
        <v>0</v>
      </c>
    </row>
    <row r="21" spans="1:22" x14ac:dyDescent="0.25">
      <c r="A21" s="16" t="s">
        <v>20</v>
      </c>
      <c r="B21" s="3">
        <v>1443351</v>
      </c>
      <c r="C21" s="3">
        <v>1565539</v>
      </c>
      <c r="D21" s="3">
        <v>1355276</v>
      </c>
      <c r="E21" s="3">
        <v>1423414</v>
      </c>
      <c r="F21" s="2" t="str">
        <f t="shared" si="1"/>
        <v>C</v>
      </c>
      <c r="G21">
        <f t="shared" si="2"/>
        <v>0.9234</v>
      </c>
      <c r="H21">
        <f t="shared" si="3"/>
        <v>3008890</v>
      </c>
      <c r="I21">
        <f t="shared" si="4"/>
        <v>2778690</v>
      </c>
      <c r="J21" s="17">
        <f t="shared" ref="J21:T21" si="24">ROUNDDOWN(IF($H21*2&lt;I21,I21,I21*$G21),0)</f>
        <v>2565842</v>
      </c>
      <c r="K21" s="17">
        <f t="shared" si="24"/>
        <v>2369298</v>
      </c>
      <c r="L21" s="17">
        <f t="shared" si="24"/>
        <v>2187809</v>
      </c>
      <c r="M21" s="17">
        <f t="shared" si="24"/>
        <v>2020222</v>
      </c>
      <c r="N21" s="17">
        <f t="shared" si="24"/>
        <v>1865472</v>
      </c>
      <c r="O21" s="17">
        <f t="shared" si="24"/>
        <v>1722576</v>
      </c>
      <c r="P21" s="17">
        <f t="shared" si="24"/>
        <v>1590626</v>
      </c>
      <c r="Q21" s="17">
        <f t="shared" si="24"/>
        <v>1468784</v>
      </c>
      <c r="R21" s="17">
        <f t="shared" si="24"/>
        <v>1356275</v>
      </c>
      <c r="S21" s="17">
        <f t="shared" si="24"/>
        <v>1252384</v>
      </c>
      <c r="T21" s="17">
        <f t="shared" si="24"/>
        <v>1156451</v>
      </c>
      <c r="V21" s="17">
        <f t="shared" si="6"/>
        <v>0</v>
      </c>
    </row>
    <row r="22" spans="1:22" x14ac:dyDescent="0.25">
      <c r="A22" s="15" t="s">
        <v>21</v>
      </c>
      <c r="B22" s="2">
        <v>2486640</v>
      </c>
      <c r="C22" s="2">
        <v>2265936</v>
      </c>
      <c r="D22" s="2">
        <v>297424</v>
      </c>
      <c r="E22" s="2">
        <v>274759</v>
      </c>
      <c r="F22" s="2" t="str">
        <f t="shared" si="1"/>
        <v>A</v>
      </c>
      <c r="G22">
        <f t="shared" si="2"/>
        <v>0.1203</v>
      </c>
      <c r="H22">
        <f t="shared" si="3"/>
        <v>4752576</v>
      </c>
      <c r="I22">
        <f t="shared" si="4"/>
        <v>572183</v>
      </c>
      <c r="J22" s="17">
        <f t="shared" ref="J22:T22" si="25">ROUNDDOWN(IF($H22*2&lt;I22,I22,I22*$G22),0)</f>
        <v>68833</v>
      </c>
      <c r="K22" s="17">
        <f t="shared" si="25"/>
        <v>8280</v>
      </c>
      <c r="L22" s="17">
        <f t="shared" si="25"/>
        <v>996</v>
      </c>
      <c r="M22" s="17">
        <f t="shared" si="25"/>
        <v>119</v>
      </c>
      <c r="N22" s="17">
        <f t="shared" si="25"/>
        <v>14</v>
      </c>
      <c r="O22" s="17">
        <f t="shared" si="25"/>
        <v>1</v>
      </c>
      <c r="P22" s="17">
        <f t="shared" si="25"/>
        <v>0</v>
      </c>
      <c r="Q22" s="17">
        <f t="shared" si="25"/>
        <v>0</v>
      </c>
      <c r="R22" s="17">
        <f t="shared" si="25"/>
        <v>0</v>
      </c>
      <c r="S22" s="17">
        <f t="shared" si="25"/>
        <v>0</v>
      </c>
      <c r="T22" s="17">
        <f t="shared" si="25"/>
        <v>0</v>
      </c>
      <c r="V22" s="17">
        <f t="shared" si="6"/>
        <v>0</v>
      </c>
    </row>
    <row r="23" spans="1:22" x14ac:dyDescent="0.25">
      <c r="A23" s="16" t="s">
        <v>22</v>
      </c>
      <c r="B23" s="3">
        <v>685438</v>
      </c>
      <c r="C23" s="3">
        <v>749124</v>
      </c>
      <c r="D23" s="3">
        <v>2697677</v>
      </c>
      <c r="E23" s="3">
        <v>2821550</v>
      </c>
      <c r="F23" s="2" t="str">
        <f t="shared" si="1"/>
        <v>B</v>
      </c>
      <c r="G23">
        <f t="shared" si="2"/>
        <v>3.8473000000000002</v>
      </c>
      <c r="H23">
        <f t="shared" si="3"/>
        <v>1434562</v>
      </c>
      <c r="I23">
        <f t="shared" si="4"/>
        <v>5519227</v>
      </c>
      <c r="J23" s="17">
        <f t="shared" ref="J23:T23" si="26">ROUNDDOWN(IF($H23*2&lt;I23,I23,I23*$G23),0)</f>
        <v>5519227</v>
      </c>
      <c r="K23" s="17">
        <f t="shared" si="26"/>
        <v>5519227</v>
      </c>
      <c r="L23" s="17">
        <f t="shared" si="26"/>
        <v>5519227</v>
      </c>
      <c r="M23" s="17">
        <f t="shared" si="26"/>
        <v>5519227</v>
      </c>
      <c r="N23" s="17">
        <f t="shared" si="26"/>
        <v>5519227</v>
      </c>
      <c r="O23" s="17">
        <f t="shared" si="26"/>
        <v>5519227</v>
      </c>
      <c r="P23" s="17">
        <f t="shared" si="26"/>
        <v>5519227</v>
      </c>
      <c r="Q23" s="17">
        <f t="shared" si="26"/>
        <v>5519227</v>
      </c>
      <c r="R23" s="17">
        <f t="shared" si="26"/>
        <v>5519227</v>
      </c>
      <c r="S23" s="17">
        <f t="shared" si="26"/>
        <v>5519227</v>
      </c>
      <c r="T23" s="17">
        <f t="shared" si="26"/>
        <v>5519227</v>
      </c>
      <c r="V23" s="17">
        <f t="shared" si="6"/>
        <v>1</v>
      </c>
    </row>
    <row r="24" spans="1:22" x14ac:dyDescent="0.25">
      <c r="A24" s="15" t="s">
        <v>23</v>
      </c>
      <c r="B24" s="2">
        <v>2166753</v>
      </c>
      <c r="C24" s="2">
        <v>2338698</v>
      </c>
      <c r="D24" s="2">
        <v>1681433</v>
      </c>
      <c r="E24" s="2">
        <v>1592443</v>
      </c>
      <c r="F24" s="2" t="str">
        <f t="shared" si="1"/>
        <v>B</v>
      </c>
      <c r="G24">
        <f t="shared" si="2"/>
        <v>0.72660000000000002</v>
      </c>
      <c r="H24">
        <f t="shared" si="3"/>
        <v>4505451</v>
      </c>
      <c r="I24">
        <f t="shared" si="4"/>
        <v>3273876</v>
      </c>
      <c r="J24" s="17">
        <f t="shared" ref="J24:T24" si="27">ROUNDDOWN(IF($H24*2&lt;I24,I24,I24*$G24),0)</f>
        <v>2378798</v>
      </c>
      <c r="K24" s="17">
        <f t="shared" si="27"/>
        <v>1728434</v>
      </c>
      <c r="L24" s="17">
        <f t="shared" si="27"/>
        <v>1255880</v>
      </c>
      <c r="M24" s="17">
        <f t="shared" si="27"/>
        <v>912522</v>
      </c>
      <c r="N24" s="17">
        <f t="shared" si="27"/>
        <v>663038</v>
      </c>
      <c r="O24" s="17">
        <f t="shared" si="27"/>
        <v>481763</v>
      </c>
      <c r="P24" s="17">
        <f t="shared" si="27"/>
        <v>350048</v>
      </c>
      <c r="Q24" s="17">
        <f t="shared" si="27"/>
        <v>254344</v>
      </c>
      <c r="R24" s="17">
        <f t="shared" si="27"/>
        <v>184806</v>
      </c>
      <c r="S24" s="17">
        <f t="shared" si="27"/>
        <v>134280</v>
      </c>
      <c r="T24" s="17">
        <f t="shared" si="27"/>
        <v>97567</v>
      </c>
      <c r="V24" s="17">
        <f t="shared" si="6"/>
        <v>0</v>
      </c>
    </row>
    <row r="25" spans="1:22" x14ac:dyDescent="0.25">
      <c r="A25" s="16" t="s">
        <v>24</v>
      </c>
      <c r="B25" s="3">
        <v>643177</v>
      </c>
      <c r="C25" s="3">
        <v>684187</v>
      </c>
      <c r="D25" s="3">
        <v>796213</v>
      </c>
      <c r="E25" s="3">
        <v>867904</v>
      </c>
      <c r="F25" s="2" t="str">
        <f t="shared" si="1"/>
        <v>C</v>
      </c>
      <c r="G25">
        <f t="shared" si="2"/>
        <v>1.2537</v>
      </c>
      <c r="H25">
        <f t="shared" si="3"/>
        <v>1327364</v>
      </c>
      <c r="I25">
        <f t="shared" si="4"/>
        <v>1664117</v>
      </c>
      <c r="J25" s="17">
        <f t="shared" ref="J25:T25" si="28">ROUNDDOWN(IF($H25*2&lt;I25,I25,I25*$G25),0)</f>
        <v>2086303</v>
      </c>
      <c r="K25" s="17">
        <f t="shared" si="28"/>
        <v>2615598</v>
      </c>
      <c r="L25" s="17">
        <f t="shared" si="28"/>
        <v>3279175</v>
      </c>
      <c r="M25" s="17">
        <f t="shared" si="28"/>
        <v>3279175</v>
      </c>
      <c r="N25" s="17">
        <f t="shared" si="28"/>
        <v>3279175</v>
      </c>
      <c r="O25" s="17">
        <f t="shared" si="28"/>
        <v>3279175</v>
      </c>
      <c r="P25" s="17">
        <f t="shared" si="28"/>
        <v>3279175</v>
      </c>
      <c r="Q25" s="17">
        <f t="shared" si="28"/>
        <v>3279175</v>
      </c>
      <c r="R25" s="17">
        <f t="shared" si="28"/>
        <v>3279175</v>
      </c>
      <c r="S25" s="17">
        <f t="shared" si="28"/>
        <v>3279175</v>
      </c>
      <c r="T25" s="17">
        <f t="shared" si="28"/>
        <v>3279175</v>
      </c>
      <c r="V25" s="17">
        <f t="shared" si="6"/>
        <v>1</v>
      </c>
    </row>
    <row r="26" spans="1:22" x14ac:dyDescent="0.25">
      <c r="A26" s="15" t="s">
        <v>25</v>
      </c>
      <c r="B26" s="2">
        <v>450192</v>
      </c>
      <c r="C26" s="2">
        <v>434755</v>
      </c>
      <c r="D26" s="2">
        <v>1656446</v>
      </c>
      <c r="E26" s="2">
        <v>1691000</v>
      </c>
      <c r="F26" s="2" t="str">
        <f t="shared" si="1"/>
        <v>B</v>
      </c>
      <c r="G26">
        <f t="shared" si="2"/>
        <v>3.7826</v>
      </c>
      <c r="H26">
        <f t="shared" si="3"/>
        <v>884947</v>
      </c>
      <c r="I26">
        <f t="shared" si="4"/>
        <v>3347446</v>
      </c>
      <c r="J26" s="17">
        <f t="shared" ref="J26:T26" si="29">ROUNDDOWN(IF($H26*2&lt;I26,I26,I26*$G26),0)</f>
        <v>3347446</v>
      </c>
      <c r="K26" s="17">
        <f t="shared" si="29"/>
        <v>3347446</v>
      </c>
      <c r="L26" s="17">
        <f t="shared" si="29"/>
        <v>3347446</v>
      </c>
      <c r="M26" s="17">
        <f t="shared" si="29"/>
        <v>3347446</v>
      </c>
      <c r="N26" s="17">
        <f t="shared" si="29"/>
        <v>3347446</v>
      </c>
      <c r="O26" s="17">
        <f t="shared" si="29"/>
        <v>3347446</v>
      </c>
      <c r="P26" s="17">
        <f t="shared" si="29"/>
        <v>3347446</v>
      </c>
      <c r="Q26" s="17">
        <f t="shared" si="29"/>
        <v>3347446</v>
      </c>
      <c r="R26" s="17">
        <f t="shared" si="29"/>
        <v>3347446</v>
      </c>
      <c r="S26" s="17">
        <f t="shared" si="29"/>
        <v>3347446</v>
      </c>
      <c r="T26" s="17">
        <f t="shared" si="29"/>
        <v>3347446</v>
      </c>
      <c r="V26" s="17">
        <f t="shared" si="6"/>
        <v>1</v>
      </c>
    </row>
    <row r="27" spans="1:22" x14ac:dyDescent="0.25">
      <c r="A27" s="16" t="s">
        <v>26</v>
      </c>
      <c r="B27" s="3">
        <v>1037774</v>
      </c>
      <c r="C27" s="3">
        <v>1113789</v>
      </c>
      <c r="D27" s="3">
        <v>877464</v>
      </c>
      <c r="E27" s="3">
        <v>990837</v>
      </c>
      <c r="F27" s="2" t="str">
        <f t="shared" si="1"/>
        <v>C</v>
      </c>
      <c r="G27">
        <f t="shared" si="2"/>
        <v>0.86829999999999996</v>
      </c>
      <c r="H27">
        <f t="shared" si="3"/>
        <v>2151563</v>
      </c>
      <c r="I27">
        <f t="shared" si="4"/>
        <v>1868301</v>
      </c>
      <c r="J27" s="17">
        <f t="shared" ref="J27:T27" si="30">ROUNDDOWN(IF($H27*2&lt;I27,I27,I27*$G27),0)</f>
        <v>1622245</v>
      </c>
      <c r="K27" s="17">
        <f t="shared" si="30"/>
        <v>1408595</v>
      </c>
      <c r="L27" s="17">
        <f t="shared" si="30"/>
        <v>1223083</v>
      </c>
      <c r="M27" s="17">
        <f t="shared" si="30"/>
        <v>1062002</v>
      </c>
      <c r="N27" s="17">
        <f t="shared" si="30"/>
        <v>922136</v>
      </c>
      <c r="O27" s="17">
        <f t="shared" si="30"/>
        <v>800690</v>
      </c>
      <c r="P27" s="17">
        <f t="shared" si="30"/>
        <v>695239</v>
      </c>
      <c r="Q27" s="17">
        <f t="shared" si="30"/>
        <v>603676</v>
      </c>
      <c r="R27" s="17">
        <f t="shared" si="30"/>
        <v>524171</v>
      </c>
      <c r="S27" s="17">
        <f t="shared" si="30"/>
        <v>455137</v>
      </c>
      <c r="T27" s="17">
        <f t="shared" si="30"/>
        <v>395195</v>
      </c>
      <c r="V27" s="17">
        <f t="shared" si="6"/>
        <v>0</v>
      </c>
    </row>
    <row r="28" spans="1:22" x14ac:dyDescent="0.25">
      <c r="A28" s="15" t="s">
        <v>27</v>
      </c>
      <c r="B28" s="2">
        <v>2351213</v>
      </c>
      <c r="C28" s="2">
        <v>2358482</v>
      </c>
      <c r="D28" s="2">
        <v>1098384</v>
      </c>
      <c r="E28" s="2">
        <v>1121488</v>
      </c>
      <c r="F28" s="2" t="str">
        <f t="shared" si="1"/>
        <v>C</v>
      </c>
      <c r="G28">
        <f t="shared" si="2"/>
        <v>0.4713</v>
      </c>
      <c r="H28">
        <f t="shared" si="3"/>
        <v>4709695</v>
      </c>
      <c r="I28">
        <f t="shared" si="4"/>
        <v>2219872</v>
      </c>
      <c r="J28" s="17">
        <f t="shared" ref="J28:T28" si="31">ROUNDDOWN(IF($H28*2&lt;I28,I28,I28*$G28),0)</f>
        <v>1046225</v>
      </c>
      <c r="K28" s="17">
        <f t="shared" si="31"/>
        <v>493085</v>
      </c>
      <c r="L28" s="17">
        <f t="shared" si="31"/>
        <v>232390</v>
      </c>
      <c r="M28" s="17">
        <f t="shared" si="31"/>
        <v>109525</v>
      </c>
      <c r="N28" s="17">
        <f t="shared" si="31"/>
        <v>51619</v>
      </c>
      <c r="O28" s="17">
        <f t="shared" si="31"/>
        <v>24328</v>
      </c>
      <c r="P28" s="17">
        <f t="shared" si="31"/>
        <v>11465</v>
      </c>
      <c r="Q28" s="17">
        <f t="shared" si="31"/>
        <v>5403</v>
      </c>
      <c r="R28" s="17">
        <f t="shared" si="31"/>
        <v>2546</v>
      </c>
      <c r="S28" s="17">
        <f t="shared" si="31"/>
        <v>1199</v>
      </c>
      <c r="T28" s="17">
        <f t="shared" si="31"/>
        <v>565</v>
      </c>
      <c r="V28" s="17">
        <f t="shared" si="6"/>
        <v>0</v>
      </c>
    </row>
    <row r="29" spans="1:22" x14ac:dyDescent="0.25">
      <c r="A29" s="16" t="s">
        <v>28</v>
      </c>
      <c r="B29" s="3">
        <v>2613354</v>
      </c>
      <c r="C29" s="3">
        <v>2837241</v>
      </c>
      <c r="D29" s="3">
        <v>431144</v>
      </c>
      <c r="E29" s="3">
        <v>434113</v>
      </c>
      <c r="F29" s="2" t="str">
        <f t="shared" si="1"/>
        <v>D</v>
      </c>
      <c r="G29">
        <f t="shared" si="2"/>
        <v>0.15870000000000001</v>
      </c>
      <c r="H29">
        <f t="shared" si="3"/>
        <v>5450595</v>
      </c>
      <c r="I29">
        <f t="shared" si="4"/>
        <v>865257</v>
      </c>
      <c r="J29" s="17">
        <f t="shared" ref="J29:T29" si="32">ROUNDDOWN(IF($H29*2&lt;I29,I29,I29*$G29),0)</f>
        <v>137316</v>
      </c>
      <c r="K29" s="17">
        <f t="shared" si="32"/>
        <v>21792</v>
      </c>
      <c r="L29" s="17">
        <f t="shared" si="32"/>
        <v>3458</v>
      </c>
      <c r="M29" s="17">
        <f t="shared" si="32"/>
        <v>548</v>
      </c>
      <c r="N29" s="17">
        <f t="shared" si="32"/>
        <v>86</v>
      </c>
      <c r="O29" s="17">
        <f t="shared" si="32"/>
        <v>13</v>
      </c>
      <c r="P29" s="17">
        <f t="shared" si="32"/>
        <v>2</v>
      </c>
      <c r="Q29" s="17">
        <f t="shared" si="32"/>
        <v>0</v>
      </c>
      <c r="R29" s="17">
        <f t="shared" si="32"/>
        <v>0</v>
      </c>
      <c r="S29" s="17">
        <f t="shared" si="32"/>
        <v>0</v>
      </c>
      <c r="T29" s="17">
        <f t="shared" si="32"/>
        <v>0</v>
      </c>
      <c r="V29" s="17">
        <f t="shared" si="6"/>
        <v>0</v>
      </c>
    </row>
    <row r="30" spans="1:22" x14ac:dyDescent="0.25">
      <c r="A30" s="15" t="s">
        <v>29</v>
      </c>
      <c r="B30" s="2">
        <v>1859691</v>
      </c>
      <c r="C30" s="2">
        <v>1844250</v>
      </c>
      <c r="D30" s="2">
        <v>1460134</v>
      </c>
      <c r="E30" s="2">
        <v>1585258</v>
      </c>
      <c r="F30" s="2" t="str">
        <f t="shared" si="1"/>
        <v>A</v>
      </c>
      <c r="G30">
        <f t="shared" si="2"/>
        <v>0.82220000000000004</v>
      </c>
      <c r="H30">
        <f t="shared" si="3"/>
        <v>3703941</v>
      </c>
      <c r="I30">
        <f t="shared" si="4"/>
        <v>3045392</v>
      </c>
      <c r="J30" s="17">
        <f t="shared" ref="J30:T30" si="33">ROUNDDOWN(IF($H30*2&lt;I30,I30,I30*$G30),0)</f>
        <v>2503921</v>
      </c>
      <c r="K30" s="17">
        <f t="shared" si="33"/>
        <v>2058723</v>
      </c>
      <c r="L30" s="17">
        <f t="shared" si="33"/>
        <v>1692682</v>
      </c>
      <c r="M30" s="17">
        <f t="shared" si="33"/>
        <v>1391723</v>
      </c>
      <c r="N30" s="17">
        <f t="shared" si="33"/>
        <v>1144274</v>
      </c>
      <c r="O30" s="17">
        <f t="shared" si="33"/>
        <v>940822</v>
      </c>
      <c r="P30" s="17">
        <f t="shared" si="33"/>
        <v>773543</v>
      </c>
      <c r="Q30" s="17">
        <f t="shared" si="33"/>
        <v>636007</v>
      </c>
      <c r="R30" s="17">
        <f t="shared" si="33"/>
        <v>522924</v>
      </c>
      <c r="S30" s="17">
        <f t="shared" si="33"/>
        <v>429948</v>
      </c>
      <c r="T30" s="17">
        <f t="shared" si="33"/>
        <v>353503</v>
      </c>
      <c r="V30" s="17">
        <f t="shared" si="6"/>
        <v>0</v>
      </c>
    </row>
    <row r="31" spans="1:22" x14ac:dyDescent="0.25">
      <c r="A31" s="16" t="s">
        <v>30</v>
      </c>
      <c r="B31" s="3">
        <v>2478386</v>
      </c>
      <c r="C31" s="3">
        <v>2562144</v>
      </c>
      <c r="D31" s="3">
        <v>30035</v>
      </c>
      <c r="E31" s="3">
        <v>29396</v>
      </c>
      <c r="F31" s="2" t="str">
        <f t="shared" si="1"/>
        <v>C</v>
      </c>
      <c r="G31">
        <f t="shared" si="2"/>
        <v>1.17E-2</v>
      </c>
      <c r="H31">
        <f t="shared" si="3"/>
        <v>5040530</v>
      </c>
      <c r="I31">
        <f t="shared" si="4"/>
        <v>59431</v>
      </c>
      <c r="J31" s="17">
        <f t="shared" ref="J31:T31" si="34">ROUNDDOWN(IF($H31*2&lt;I31,I31,I31*$G31),0)</f>
        <v>695</v>
      </c>
      <c r="K31" s="17">
        <f t="shared" si="34"/>
        <v>8</v>
      </c>
      <c r="L31" s="17">
        <f t="shared" si="34"/>
        <v>0</v>
      </c>
      <c r="M31" s="17">
        <f t="shared" si="34"/>
        <v>0</v>
      </c>
      <c r="N31" s="17">
        <f t="shared" si="34"/>
        <v>0</v>
      </c>
      <c r="O31" s="17">
        <f t="shared" si="34"/>
        <v>0</v>
      </c>
      <c r="P31" s="17">
        <f t="shared" si="34"/>
        <v>0</v>
      </c>
      <c r="Q31" s="17">
        <f t="shared" si="34"/>
        <v>0</v>
      </c>
      <c r="R31" s="17">
        <f t="shared" si="34"/>
        <v>0</v>
      </c>
      <c r="S31" s="17">
        <f t="shared" si="34"/>
        <v>0</v>
      </c>
      <c r="T31" s="17">
        <f t="shared" si="34"/>
        <v>0</v>
      </c>
      <c r="V31" s="17">
        <f t="shared" si="6"/>
        <v>0</v>
      </c>
    </row>
    <row r="32" spans="1:22" x14ac:dyDescent="0.25">
      <c r="A32" s="15" t="s">
        <v>31</v>
      </c>
      <c r="B32" s="2">
        <v>1938122</v>
      </c>
      <c r="C32" s="2">
        <v>1816647</v>
      </c>
      <c r="D32" s="2">
        <v>1602356</v>
      </c>
      <c r="E32" s="2">
        <v>1875221</v>
      </c>
      <c r="F32" s="2" t="str">
        <f t="shared" si="1"/>
        <v>C</v>
      </c>
      <c r="G32">
        <f t="shared" si="2"/>
        <v>0.92610000000000003</v>
      </c>
      <c r="H32">
        <f t="shared" si="3"/>
        <v>3754769</v>
      </c>
      <c r="I32">
        <f t="shared" si="4"/>
        <v>3477577</v>
      </c>
      <c r="J32" s="17">
        <f t="shared" ref="J32:T32" si="35">ROUNDDOWN(IF($H32*2&lt;I32,I32,I32*$G32),0)</f>
        <v>3220584</v>
      </c>
      <c r="K32" s="17">
        <f t="shared" si="35"/>
        <v>2982582</v>
      </c>
      <c r="L32" s="17">
        <f t="shared" si="35"/>
        <v>2762169</v>
      </c>
      <c r="M32" s="17">
        <f t="shared" si="35"/>
        <v>2558044</v>
      </c>
      <c r="N32" s="17">
        <f t="shared" si="35"/>
        <v>2369004</v>
      </c>
      <c r="O32" s="17">
        <f t="shared" si="35"/>
        <v>2193934</v>
      </c>
      <c r="P32" s="17">
        <f t="shared" si="35"/>
        <v>2031802</v>
      </c>
      <c r="Q32" s="17">
        <f t="shared" si="35"/>
        <v>1881651</v>
      </c>
      <c r="R32" s="17">
        <f t="shared" si="35"/>
        <v>1742596</v>
      </c>
      <c r="S32" s="17">
        <f t="shared" si="35"/>
        <v>1613818</v>
      </c>
      <c r="T32" s="17">
        <f t="shared" si="35"/>
        <v>1494556</v>
      </c>
      <c r="V32" s="17">
        <f t="shared" si="6"/>
        <v>0</v>
      </c>
    </row>
    <row r="33" spans="1:22" x14ac:dyDescent="0.25">
      <c r="A33" s="16" t="s">
        <v>32</v>
      </c>
      <c r="B33" s="3">
        <v>992523</v>
      </c>
      <c r="C33" s="3">
        <v>1028501</v>
      </c>
      <c r="D33" s="3">
        <v>1995446</v>
      </c>
      <c r="E33" s="3">
        <v>1860524</v>
      </c>
      <c r="F33" s="2" t="str">
        <f t="shared" si="1"/>
        <v>D</v>
      </c>
      <c r="G33">
        <f t="shared" si="2"/>
        <v>1.9078999999999999</v>
      </c>
      <c r="H33">
        <f t="shared" si="3"/>
        <v>2021024</v>
      </c>
      <c r="I33">
        <f t="shared" si="4"/>
        <v>3855970</v>
      </c>
      <c r="J33" s="17">
        <f t="shared" ref="J33:T33" si="36">ROUNDDOWN(IF($H33*2&lt;I33,I33,I33*$G33),0)</f>
        <v>7356805</v>
      </c>
      <c r="K33" s="17">
        <f t="shared" si="36"/>
        <v>7356805</v>
      </c>
      <c r="L33" s="17">
        <f t="shared" si="36"/>
        <v>7356805</v>
      </c>
      <c r="M33" s="17">
        <f t="shared" si="36"/>
        <v>7356805</v>
      </c>
      <c r="N33" s="17">
        <f t="shared" si="36"/>
        <v>7356805</v>
      </c>
      <c r="O33" s="17">
        <f t="shared" si="36"/>
        <v>7356805</v>
      </c>
      <c r="P33" s="17">
        <f t="shared" si="36"/>
        <v>7356805</v>
      </c>
      <c r="Q33" s="17">
        <f t="shared" si="36"/>
        <v>7356805</v>
      </c>
      <c r="R33" s="17">
        <f t="shared" si="36"/>
        <v>7356805</v>
      </c>
      <c r="S33" s="17">
        <f t="shared" si="36"/>
        <v>7356805</v>
      </c>
      <c r="T33" s="17">
        <f t="shared" si="36"/>
        <v>7356805</v>
      </c>
      <c r="V33" s="17">
        <f t="shared" si="6"/>
        <v>1</v>
      </c>
    </row>
    <row r="34" spans="1:22" x14ac:dyDescent="0.25">
      <c r="A34" s="15" t="s">
        <v>33</v>
      </c>
      <c r="B34" s="2">
        <v>2966291</v>
      </c>
      <c r="C34" s="2">
        <v>2889963</v>
      </c>
      <c r="D34" s="2">
        <v>462453</v>
      </c>
      <c r="E34" s="2">
        <v>486354</v>
      </c>
      <c r="F34" s="2" t="str">
        <f t="shared" si="1"/>
        <v>B</v>
      </c>
      <c r="G34">
        <f t="shared" si="2"/>
        <v>0.16200000000000001</v>
      </c>
      <c r="H34">
        <f t="shared" si="3"/>
        <v>5856254</v>
      </c>
      <c r="I34">
        <f t="shared" si="4"/>
        <v>948807</v>
      </c>
      <c r="J34" s="17">
        <f t="shared" ref="J34:T34" si="37">ROUNDDOWN(IF($H34*2&lt;I34,I34,I34*$G34),0)</f>
        <v>153706</v>
      </c>
      <c r="K34" s="17">
        <f t="shared" si="37"/>
        <v>24900</v>
      </c>
      <c r="L34" s="17">
        <f t="shared" si="37"/>
        <v>4033</v>
      </c>
      <c r="M34" s="17">
        <f t="shared" si="37"/>
        <v>653</v>
      </c>
      <c r="N34" s="17">
        <f t="shared" si="37"/>
        <v>105</v>
      </c>
      <c r="O34" s="17">
        <f t="shared" si="37"/>
        <v>17</v>
      </c>
      <c r="P34" s="17">
        <f t="shared" si="37"/>
        <v>2</v>
      </c>
      <c r="Q34" s="17">
        <f t="shared" si="37"/>
        <v>0</v>
      </c>
      <c r="R34" s="17">
        <f t="shared" si="37"/>
        <v>0</v>
      </c>
      <c r="S34" s="17">
        <f t="shared" si="37"/>
        <v>0</v>
      </c>
      <c r="T34" s="17">
        <f t="shared" si="37"/>
        <v>0</v>
      </c>
      <c r="V34" s="17">
        <f t="shared" si="6"/>
        <v>0</v>
      </c>
    </row>
    <row r="35" spans="1:22" x14ac:dyDescent="0.25">
      <c r="A35" s="16" t="s">
        <v>34</v>
      </c>
      <c r="B35" s="3">
        <v>76648</v>
      </c>
      <c r="C35" s="3">
        <v>81385</v>
      </c>
      <c r="D35" s="3">
        <v>1374708</v>
      </c>
      <c r="E35" s="3">
        <v>1379567</v>
      </c>
      <c r="F35" s="2" t="str">
        <f t="shared" si="1"/>
        <v>C</v>
      </c>
      <c r="G35">
        <f t="shared" si="2"/>
        <v>17.4284</v>
      </c>
      <c r="H35">
        <f t="shared" si="3"/>
        <v>158033</v>
      </c>
      <c r="I35">
        <f t="shared" si="4"/>
        <v>2754275</v>
      </c>
      <c r="J35" s="17">
        <f t="shared" ref="J35:T35" si="38">ROUNDDOWN(IF($H35*2&lt;I35,I35,I35*$G35),0)</f>
        <v>2754275</v>
      </c>
      <c r="K35" s="17">
        <f t="shared" si="38"/>
        <v>2754275</v>
      </c>
      <c r="L35" s="17">
        <f t="shared" si="38"/>
        <v>2754275</v>
      </c>
      <c r="M35" s="17">
        <f t="shared" si="38"/>
        <v>2754275</v>
      </c>
      <c r="N35" s="17">
        <f t="shared" si="38"/>
        <v>2754275</v>
      </c>
      <c r="O35" s="17">
        <f t="shared" si="38"/>
        <v>2754275</v>
      </c>
      <c r="P35" s="17">
        <f t="shared" si="38"/>
        <v>2754275</v>
      </c>
      <c r="Q35" s="17">
        <f t="shared" si="38"/>
        <v>2754275</v>
      </c>
      <c r="R35" s="17">
        <f t="shared" si="38"/>
        <v>2754275</v>
      </c>
      <c r="S35" s="17">
        <f t="shared" si="38"/>
        <v>2754275</v>
      </c>
      <c r="T35" s="17">
        <f t="shared" si="38"/>
        <v>2754275</v>
      </c>
      <c r="V35" s="17">
        <f t="shared" si="6"/>
        <v>1</v>
      </c>
    </row>
    <row r="36" spans="1:22" x14ac:dyDescent="0.25">
      <c r="A36" s="15" t="s">
        <v>35</v>
      </c>
      <c r="B36" s="2">
        <v>2574432</v>
      </c>
      <c r="C36" s="2">
        <v>2409710</v>
      </c>
      <c r="D36" s="2">
        <v>987486</v>
      </c>
      <c r="E36" s="2">
        <v>999043</v>
      </c>
      <c r="F36" s="2" t="str">
        <f t="shared" si="1"/>
        <v>C</v>
      </c>
      <c r="G36">
        <f t="shared" si="2"/>
        <v>0.39850000000000002</v>
      </c>
      <c r="H36">
        <f t="shared" si="3"/>
        <v>4984142</v>
      </c>
      <c r="I36">
        <f t="shared" si="4"/>
        <v>1986529</v>
      </c>
      <c r="J36" s="17">
        <f t="shared" ref="J36:T36" si="39">ROUNDDOWN(IF($H36*2&lt;I36,I36,I36*$G36),0)</f>
        <v>791631</v>
      </c>
      <c r="K36" s="17">
        <f t="shared" si="39"/>
        <v>315464</v>
      </c>
      <c r="L36" s="17">
        <f t="shared" si="39"/>
        <v>125712</v>
      </c>
      <c r="M36" s="17">
        <f t="shared" si="39"/>
        <v>50096</v>
      </c>
      <c r="N36" s="17">
        <f t="shared" si="39"/>
        <v>19963</v>
      </c>
      <c r="O36" s="17">
        <f t="shared" si="39"/>
        <v>7955</v>
      </c>
      <c r="P36" s="17">
        <f t="shared" si="39"/>
        <v>3170</v>
      </c>
      <c r="Q36" s="17">
        <f t="shared" si="39"/>
        <v>1263</v>
      </c>
      <c r="R36" s="17">
        <f t="shared" si="39"/>
        <v>503</v>
      </c>
      <c r="S36" s="17">
        <f t="shared" si="39"/>
        <v>200</v>
      </c>
      <c r="T36" s="17">
        <f t="shared" si="39"/>
        <v>79</v>
      </c>
      <c r="V36" s="17">
        <f t="shared" si="6"/>
        <v>0</v>
      </c>
    </row>
    <row r="37" spans="1:22" x14ac:dyDescent="0.25">
      <c r="A37" s="16" t="s">
        <v>36</v>
      </c>
      <c r="B37" s="3">
        <v>1778590</v>
      </c>
      <c r="C37" s="3">
        <v>1874844</v>
      </c>
      <c r="D37" s="3">
        <v>111191</v>
      </c>
      <c r="E37" s="3">
        <v>117846</v>
      </c>
      <c r="F37" s="2" t="str">
        <f t="shared" si="1"/>
        <v>B</v>
      </c>
      <c r="G37">
        <f t="shared" si="2"/>
        <v>6.2600000000000003E-2</v>
      </c>
      <c r="H37">
        <f t="shared" si="3"/>
        <v>3653434</v>
      </c>
      <c r="I37">
        <f t="shared" si="4"/>
        <v>229037</v>
      </c>
      <c r="J37" s="17">
        <f t="shared" ref="J37:T37" si="40">ROUNDDOWN(IF($H37*2&lt;I37,I37,I37*$G37),0)</f>
        <v>14337</v>
      </c>
      <c r="K37" s="17">
        <f t="shared" si="40"/>
        <v>897</v>
      </c>
      <c r="L37" s="17">
        <f t="shared" si="40"/>
        <v>56</v>
      </c>
      <c r="M37" s="17">
        <f t="shared" si="40"/>
        <v>3</v>
      </c>
      <c r="N37" s="17">
        <f t="shared" si="40"/>
        <v>0</v>
      </c>
      <c r="O37" s="17">
        <f t="shared" si="40"/>
        <v>0</v>
      </c>
      <c r="P37" s="17">
        <f t="shared" si="40"/>
        <v>0</v>
      </c>
      <c r="Q37" s="17">
        <f t="shared" si="40"/>
        <v>0</v>
      </c>
      <c r="R37" s="17">
        <f t="shared" si="40"/>
        <v>0</v>
      </c>
      <c r="S37" s="17">
        <f t="shared" si="40"/>
        <v>0</v>
      </c>
      <c r="T37" s="17">
        <f t="shared" si="40"/>
        <v>0</v>
      </c>
      <c r="V37" s="17">
        <f t="shared" si="6"/>
        <v>0</v>
      </c>
    </row>
    <row r="38" spans="1:22" x14ac:dyDescent="0.25">
      <c r="A38" s="15" t="s">
        <v>37</v>
      </c>
      <c r="B38" s="2">
        <v>1506541</v>
      </c>
      <c r="C38" s="2">
        <v>1414887</v>
      </c>
      <c r="D38" s="2">
        <v>1216612</v>
      </c>
      <c r="E38" s="2">
        <v>1166775</v>
      </c>
      <c r="F38" s="2" t="str">
        <f t="shared" si="1"/>
        <v>A</v>
      </c>
      <c r="G38">
        <f t="shared" si="2"/>
        <v>0.81579999999999997</v>
      </c>
      <c r="H38">
        <f t="shared" si="3"/>
        <v>2921428</v>
      </c>
      <c r="I38">
        <f t="shared" si="4"/>
        <v>2383387</v>
      </c>
      <c r="J38" s="17">
        <f t="shared" ref="J38:T38" si="41">ROUNDDOWN(IF($H38*2&lt;I38,I38,I38*$G38),0)</f>
        <v>1944367</v>
      </c>
      <c r="K38" s="17">
        <f t="shared" si="41"/>
        <v>1586214</v>
      </c>
      <c r="L38" s="17">
        <f t="shared" si="41"/>
        <v>1294033</v>
      </c>
      <c r="M38" s="17">
        <f t="shared" si="41"/>
        <v>1055672</v>
      </c>
      <c r="N38" s="17">
        <f t="shared" si="41"/>
        <v>861217</v>
      </c>
      <c r="O38" s="17">
        <f t="shared" si="41"/>
        <v>702580</v>
      </c>
      <c r="P38" s="17">
        <f t="shared" si="41"/>
        <v>573164</v>
      </c>
      <c r="Q38" s="17">
        <f t="shared" si="41"/>
        <v>467587</v>
      </c>
      <c r="R38" s="17">
        <f t="shared" si="41"/>
        <v>381457</v>
      </c>
      <c r="S38" s="17">
        <f t="shared" si="41"/>
        <v>311192</v>
      </c>
      <c r="T38" s="17">
        <f t="shared" si="41"/>
        <v>253870</v>
      </c>
      <c r="V38" s="17">
        <f t="shared" si="6"/>
        <v>0</v>
      </c>
    </row>
    <row r="39" spans="1:22" x14ac:dyDescent="0.25">
      <c r="A39" s="16" t="s">
        <v>38</v>
      </c>
      <c r="B39" s="3">
        <v>1598886</v>
      </c>
      <c r="C39" s="3">
        <v>1687917</v>
      </c>
      <c r="D39" s="3">
        <v>449788</v>
      </c>
      <c r="E39" s="3">
        <v>427615</v>
      </c>
      <c r="F39" s="2" t="str">
        <f t="shared" si="1"/>
        <v>B</v>
      </c>
      <c r="G39">
        <f t="shared" si="2"/>
        <v>0.26690000000000003</v>
      </c>
      <c r="H39">
        <f t="shared" si="3"/>
        <v>3286803</v>
      </c>
      <c r="I39">
        <f t="shared" si="4"/>
        <v>877403</v>
      </c>
      <c r="J39" s="17">
        <f t="shared" ref="J39:T39" si="42">ROUNDDOWN(IF($H39*2&lt;I39,I39,I39*$G39),0)</f>
        <v>234178</v>
      </c>
      <c r="K39" s="17">
        <f t="shared" si="42"/>
        <v>62502</v>
      </c>
      <c r="L39" s="17">
        <f t="shared" si="42"/>
        <v>16681</v>
      </c>
      <c r="M39" s="17">
        <f t="shared" si="42"/>
        <v>4452</v>
      </c>
      <c r="N39" s="17">
        <f t="shared" si="42"/>
        <v>1188</v>
      </c>
      <c r="O39" s="17">
        <f t="shared" si="42"/>
        <v>317</v>
      </c>
      <c r="P39" s="17">
        <f t="shared" si="42"/>
        <v>84</v>
      </c>
      <c r="Q39" s="17">
        <f t="shared" si="42"/>
        <v>22</v>
      </c>
      <c r="R39" s="17">
        <f t="shared" si="42"/>
        <v>5</v>
      </c>
      <c r="S39" s="17">
        <f t="shared" si="42"/>
        <v>1</v>
      </c>
      <c r="T39" s="17">
        <f t="shared" si="42"/>
        <v>0</v>
      </c>
      <c r="V39" s="17">
        <f t="shared" si="6"/>
        <v>0</v>
      </c>
    </row>
    <row r="40" spans="1:22" x14ac:dyDescent="0.25">
      <c r="A40" s="15" t="s">
        <v>39</v>
      </c>
      <c r="B40" s="2">
        <v>548989</v>
      </c>
      <c r="C40" s="2">
        <v>514636</v>
      </c>
      <c r="D40" s="2">
        <v>2770344</v>
      </c>
      <c r="E40" s="2">
        <v>3187897</v>
      </c>
      <c r="F40" s="2" t="str">
        <f t="shared" si="1"/>
        <v>D</v>
      </c>
      <c r="G40">
        <f t="shared" si="2"/>
        <v>5.6017999999999999</v>
      </c>
      <c r="H40">
        <f t="shared" si="3"/>
        <v>1063625</v>
      </c>
      <c r="I40">
        <f t="shared" si="4"/>
        <v>5958241</v>
      </c>
      <c r="J40" s="17">
        <f t="shared" ref="J40:T40" si="43">ROUNDDOWN(IF($H40*2&lt;I40,I40,I40*$G40),0)</f>
        <v>5958241</v>
      </c>
      <c r="K40" s="17">
        <f t="shared" si="43"/>
        <v>5958241</v>
      </c>
      <c r="L40" s="17">
        <f t="shared" si="43"/>
        <v>5958241</v>
      </c>
      <c r="M40" s="17">
        <f t="shared" si="43"/>
        <v>5958241</v>
      </c>
      <c r="N40" s="17">
        <f t="shared" si="43"/>
        <v>5958241</v>
      </c>
      <c r="O40" s="17">
        <f t="shared" si="43"/>
        <v>5958241</v>
      </c>
      <c r="P40" s="17">
        <f t="shared" si="43"/>
        <v>5958241</v>
      </c>
      <c r="Q40" s="17">
        <f t="shared" si="43"/>
        <v>5958241</v>
      </c>
      <c r="R40" s="17">
        <f t="shared" si="43"/>
        <v>5958241</v>
      </c>
      <c r="S40" s="17">
        <f t="shared" si="43"/>
        <v>5958241</v>
      </c>
      <c r="T40" s="17">
        <f t="shared" si="43"/>
        <v>5958241</v>
      </c>
      <c r="V40" s="17">
        <f t="shared" si="6"/>
        <v>1</v>
      </c>
    </row>
    <row r="41" spans="1:22" x14ac:dyDescent="0.25">
      <c r="A41" s="16" t="s">
        <v>40</v>
      </c>
      <c r="B41" s="3">
        <v>1175198</v>
      </c>
      <c r="C41" s="3">
        <v>1095440</v>
      </c>
      <c r="D41" s="3">
        <v>2657174</v>
      </c>
      <c r="E41" s="3">
        <v>2491947</v>
      </c>
      <c r="F41" s="2" t="str">
        <f t="shared" si="1"/>
        <v>A</v>
      </c>
      <c r="G41">
        <f t="shared" si="2"/>
        <v>2.2675999999999998</v>
      </c>
      <c r="H41">
        <f t="shared" si="3"/>
        <v>2270638</v>
      </c>
      <c r="I41">
        <f t="shared" si="4"/>
        <v>5149121</v>
      </c>
      <c r="J41" s="17">
        <f t="shared" ref="J41:T41" si="44">ROUNDDOWN(IF($H41*2&lt;I41,I41,I41*$G41),0)</f>
        <v>5149121</v>
      </c>
      <c r="K41" s="17">
        <f t="shared" si="44"/>
        <v>5149121</v>
      </c>
      <c r="L41" s="17">
        <f t="shared" si="44"/>
        <v>5149121</v>
      </c>
      <c r="M41" s="17">
        <f t="shared" si="44"/>
        <v>5149121</v>
      </c>
      <c r="N41" s="17">
        <f t="shared" si="44"/>
        <v>5149121</v>
      </c>
      <c r="O41" s="17">
        <f t="shared" si="44"/>
        <v>5149121</v>
      </c>
      <c r="P41" s="17">
        <f t="shared" si="44"/>
        <v>5149121</v>
      </c>
      <c r="Q41" s="17">
        <f t="shared" si="44"/>
        <v>5149121</v>
      </c>
      <c r="R41" s="17">
        <f t="shared" si="44"/>
        <v>5149121</v>
      </c>
      <c r="S41" s="17">
        <f t="shared" si="44"/>
        <v>5149121</v>
      </c>
      <c r="T41" s="17">
        <f t="shared" si="44"/>
        <v>5149121</v>
      </c>
      <c r="V41" s="17">
        <f t="shared" si="6"/>
        <v>1</v>
      </c>
    </row>
    <row r="42" spans="1:22" x14ac:dyDescent="0.25">
      <c r="A42" s="15" t="s">
        <v>41</v>
      </c>
      <c r="B42" s="2">
        <v>2115336</v>
      </c>
      <c r="C42" s="2">
        <v>2202769</v>
      </c>
      <c r="D42" s="2">
        <v>15339</v>
      </c>
      <c r="E42" s="2">
        <v>14652</v>
      </c>
      <c r="F42" s="2" t="str">
        <f t="shared" si="1"/>
        <v>D</v>
      </c>
      <c r="G42">
        <f t="shared" si="2"/>
        <v>6.8999999999999999E-3</v>
      </c>
      <c r="H42">
        <f t="shared" si="3"/>
        <v>4318105</v>
      </c>
      <c r="I42">
        <f t="shared" si="4"/>
        <v>29991</v>
      </c>
      <c r="J42" s="17">
        <f t="shared" ref="J42:T42" si="45">ROUNDDOWN(IF($H42*2&lt;I42,I42,I42*$G42),0)</f>
        <v>206</v>
      </c>
      <c r="K42" s="17">
        <f t="shared" si="45"/>
        <v>1</v>
      </c>
      <c r="L42" s="17">
        <f t="shared" si="45"/>
        <v>0</v>
      </c>
      <c r="M42" s="17">
        <f t="shared" si="45"/>
        <v>0</v>
      </c>
      <c r="N42" s="17">
        <f t="shared" si="45"/>
        <v>0</v>
      </c>
      <c r="O42" s="17">
        <f t="shared" si="45"/>
        <v>0</v>
      </c>
      <c r="P42" s="17">
        <f t="shared" si="45"/>
        <v>0</v>
      </c>
      <c r="Q42" s="17">
        <f t="shared" si="45"/>
        <v>0</v>
      </c>
      <c r="R42" s="17">
        <f t="shared" si="45"/>
        <v>0</v>
      </c>
      <c r="S42" s="17">
        <f t="shared" si="45"/>
        <v>0</v>
      </c>
      <c r="T42" s="17">
        <f t="shared" si="45"/>
        <v>0</v>
      </c>
      <c r="V42" s="17">
        <f t="shared" si="6"/>
        <v>0</v>
      </c>
    </row>
    <row r="43" spans="1:22" x14ac:dyDescent="0.25">
      <c r="A43" s="16" t="s">
        <v>42</v>
      </c>
      <c r="B43" s="3">
        <v>2346640</v>
      </c>
      <c r="C43" s="3">
        <v>2197559</v>
      </c>
      <c r="D43" s="3">
        <v>373470</v>
      </c>
      <c r="E43" s="3">
        <v>353365</v>
      </c>
      <c r="F43" s="2" t="str">
        <f t="shared" si="1"/>
        <v>B</v>
      </c>
      <c r="G43">
        <f t="shared" si="2"/>
        <v>0.15989999999999999</v>
      </c>
      <c r="H43">
        <f t="shared" si="3"/>
        <v>4544199</v>
      </c>
      <c r="I43">
        <f t="shared" si="4"/>
        <v>726835</v>
      </c>
      <c r="J43" s="17">
        <f t="shared" ref="J43:T43" si="46">ROUNDDOWN(IF($H43*2&lt;I43,I43,I43*$G43),0)</f>
        <v>116220</v>
      </c>
      <c r="K43" s="17">
        <f t="shared" si="46"/>
        <v>18583</v>
      </c>
      <c r="L43" s="17">
        <f t="shared" si="46"/>
        <v>2971</v>
      </c>
      <c r="M43" s="17">
        <f t="shared" si="46"/>
        <v>475</v>
      </c>
      <c r="N43" s="17">
        <f t="shared" si="46"/>
        <v>75</v>
      </c>
      <c r="O43" s="17">
        <f t="shared" si="46"/>
        <v>11</v>
      </c>
      <c r="P43" s="17">
        <f t="shared" si="46"/>
        <v>1</v>
      </c>
      <c r="Q43" s="17">
        <f t="shared" si="46"/>
        <v>0</v>
      </c>
      <c r="R43" s="17">
        <f t="shared" si="46"/>
        <v>0</v>
      </c>
      <c r="S43" s="17">
        <f t="shared" si="46"/>
        <v>0</v>
      </c>
      <c r="T43" s="17">
        <f t="shared" si="46"/>
        <v>0</v>
      </c>
      <c r="V43" s="17">
        <f t="shared" si="6"/>
        <v>0</v>
      </c>
    </row>
    <row r="44" spans="1:22" x14ac:dyDescent="0.25">
      <c r="A44" s="15" t="s">
        <v>43</v>
      </c>
      <c r="B44" s="2">
        <v>2548438</v>
      </c>
      <c r="C44" s="2">
        <v>2577213</v>
      </c>
      <c r="D44" s="2">
        <v>37986</v>
      </c>
      <c r="E44" s="2">
        <v>37766</v>
      </c>
      <c r="F44" s="2" t="str">
        <f t="shared" si="1"/>
        <v>D</v>
      </c>
      <c r="G44">
        <f t="shared" si="2"/>
        <v>1.47E-2</v>
      </c>
      <c r="H44">
        <f t="shared" si="3"/>
        <v>5125651</v>
      </c>
      <c r="I44">
        <f t="shared" si="4"/>
        <v>75752</v>
      </c>
      <c r="J44" s="17">
        <f t="shared" ref="J44:T44" si="47">ROUNDDOWN(IF($H44*2&lt;I44,I44,I44*$G44),0)</f>
        <v>1113</v>
      </c>
      <c r="K44" s="17">
        <f t="shared" si="47"/>
        <v>16</v>
      </c>
      <c r="L44" s="17">
        <f t="shared" si="47"/>
        <v>0</v>
      </c>
      <c r="M44" s="17">
        <f t="shared" si="47"/>
        <v>0</v>
      </c>
      <c r="N44" s="17">
        <f t="shared" si="47"/>
        <v>0</v>
      </c>
      <c r="O44" s="17">
        <f t="shared" si="47"/>
        <v>0</v>
      </c>
      <c r="P44" s="17">
        <f t="shared" si="47"/>
        <v>0</v>
      </c>
      <c r="Q44" s="17">
        <f t="shared" si="47"/>
        <v>0</v>
      </c>
      <c r="R44" s="17">
        <f t="shared" si="47"/>
        <v>0</v>
      </c>
      <c r="S44" s="17">
        <f t="shared" si="47"/>
        <v>0</v>
      </c>
      <c r="T44" s="17">
        <f t="shared" si="47"/>
        <v>0</v>
      </c>
      <c r="V44" s="17">
        <f t="shared" si="6"/>
        <v>0</v>
      </c>
    </row>
    <row r="45" spans="1:22" x14ac:dyDescent="0.25">
      <c r="A45" s="16" t="s">
        <v>44</v>
      </c>
      <c r="B45" s="3">
        <v>835495</v>
      </c>
      <c r="C45" s="3">
        <v>837746</v>
      </c>
      <c r="D45" s="3">
        <v>1106177</v>
      </c>
      <c r="E45" s="3">
        <v>917781</v>
      </c>
      <c r="F45" s="2" t="str">
        <f t="shared" si="1"/>
        <v>C</v>
      </c>
      <c r="G45">
        <f t="shared" si="2"/>
        <v>1.2096</v>
      </c>
      <c r="H45">
        <f t="shared" si="3"/>
        <v>1673241</v>
      </c>
      <c r="I45">
        <f t="shared" si="4"/>
        <v>2023958</v>
      </c>
      <c r="J45" s="17">
        <f t="shared" ref="J45:T45" si="48">ROUNDDOWN(IF($H45*2&lt;I45,I45,I45*$G45),0)</f>
        <v>2448179</v>
      </c>
      <c r="K45" s="17">
        <f t="shared" si="48"/>
        <v>2961317</v>
      </c>
      <c r="L45" s="17">
        <f t="shared" si="48"/>
        <v>3582009</v>
      </c>
      <c r="M45" s="17">
        <f t="shared" si="48"/>
        <v>3582009</v>
      </c>
      <c r="N45" s="17">
        <f t="shared" si="48"/>
        <v>3582009</v>
      </c>
      <c r="O45" s="17">
        <f t="shared" si="48"/>
        <v>3582009</v>
      </c>
      <c r="P45" s="17">
        <f t="shared" si="48"/>
        <v>3582009</v>
      </c>
      <c r="Q45" s="17">
        <f t="shared" si="48"/>
        <v>3582009</v>
      </c>
      <c r="R45" s="17">
        <f t="shared" si="48"/>
        <v>3582009</v>
      </c>
      <c r="S45" s="17">
        <f t="shared" si="48"/>
        <v>3582009</v>
      </c>
      <c r="T45" s="17">
        <f t="shared" si="48"/>
        <v>3582009</v>
      </c>
      <c r="V45" s="17">
        <f t="shared" si="6"/>
        <v>1</v>
      </c>
    </row>
    <row r="46" spans="1:22" x14ac:dyDescent="0.25">
      <c r="A46" s="15" t="s">
        <v>45</v>
      </c>
      <c r="B46" s="2">
        <v>1187448</v>
      </c>
      <c r="C46" s="2">
        <v>1070426</v>
      </c>
      <c r="D46" s="2">
        <v>1504608</v>
      </c>
      <c r="E46" s="2">
        <v>1756990</v>
      </c>
      <c r="F46" s="2" t="str">
        <f t="shared" si="1"/>
        <v>B</v>
      </c>
      <c r="G46">
        <f t="shared" si="2"/>
        <v>1.4444999999999999</v>
      </c>
      <c r="H46">
        <f t="shared" si="3"/>
        <v>2257874</v>
      </c>
      <c r="I46">
        <f t="shared" si="4"/>
        <v>3261598</v>
      </c>
      <c r="J46" s="17">
        <f t="shared" ref="J46:T46" si="49">ROUNDDOWN(IF($H46*2&lt;I46,I46,I46*$G46),0)</f>
        <v>4711378</v>
      </c>
      <c r="K46" s="17">
        <f t="shared" si="49"/>
        <v>4711378</v>
      </c>
      <c r="L46" s="17">
        <f t="shared" si="49"/>
        <v>4711378</v>
      </c>
      <c r="M46" s="17">
        <f t="shared" si="49"/>
        <v>4711378</v>
      </c>
      <c r="N46" s="17">
        <f t="shared" si="49"/>
        <v>4711378</v>
      </c>
      <c r="O46" s="17">
        <f t="shared" si="49"/>
        <v>4711378</v>
      </c>
      <c r="P46" s="17">
        <f t="shared" si="49"/>
        <v>4711378</v>
      </c>
      <c r="Q46" s="17">
        <f t="shared" si="49"/>
        <v>4711378</v>
      </c>
      <c r="R46" s="17">
        <f t="shared" si="49"/>
        <v>4711378</v>
      </c>
      <c r="S46" s="17">
        <f t="shared" si="49"/>
        <v>4711378</v>
      </c>
      <c r="T46" s="17">
        <f t="shared" si="49"/>
        <v>4711378</v>
      </c>
      <c r="V46" s="17">
        <f t="shared" si="6"/>
        <v>1</v>
      </c>
    </row>
    <row r="47" spans="1:22" x14ac:dyDescent="0.25">
      <c r="A47" s="16" t="s">
        <v>46</v>
      </c>
      <c r="B47" s="3">
        <v>140026</v>
      </c>
      <c r="C47" s="3">
        <v>146354</v>
      </c>
      <c r="D47" s="3">
        <v>2759991</v>
      </c>
      <c r="E47" s="3">
        <v>2742120</v>
      </c>
      <c r="F47" s="2" t="str">
        <f t="shared" si="1"/>
        <v>C</v>
      </c>
      <c r="G47">
        <f t="shared" si="2"/>
        <v>19.212599999999998</v>
      </c>
      <c r="H47">
        <f t="shared" si="3"/>
        <v>286380</v>
      </c>
      <c r="I47">
        <f t="shared" si="4"/>
        <v>5502111</v>
      </c>
      <c r="J47" s="17">
        <f t="shared" ref="J47:T47" si="50">ROUNDDOWN(IF($H47*2&lt;I47,I47,I47*$G47),0)</f>
        <v>5502111</v>
      </c>
      <c r="K47" s="17">
        <f t="shared" si="50"/>
        <v>5502111</v>
      </c>
      <c r="L47" s="17">
        <f t="shared" si="50"/>
        <v>5502111</v>
      </c>
      <c r="M47" s="17">
        <f t="shared" si="50"/>
        <v>5502111</v>
      </c>
      <c r="N47" s="17">
        <f t="shared" si="50"/>
        <v>5502111</v>
      </c>
      <c r="O47" s="17">
        <f t="shared" si="50"/>
        <v>5502111</v>
      </c>
      <c r="P47" s="17">
        <f t="shared" si="50"/>
        <v>5502111</v>
      </c>
      <c r="Q47" s="17">
        <f t="shared" si="50"/>
        <v>5502111</v>
      </c>
      <c r="R47" s="17">
        <f t="shared" si="50"/>
        <v>5502111</v>
      </c>
      <c r="S47" s="17">
        <f t="shared" si="50"/>
        <v>5502111</v>
      </c>
      <c r="T47" s="17">
        <f t="shared" si="50"/>
        <v>5502111</v>
      </c>
      <c r="V47" s="17">
        <f t="shared" si="6"/>
        <v>1</v>
      </c>
    </row>
    <row r="48" spans="1:22" x14ac:dyDescent="0.25">
      <c r="A48" s="15" t="s">
        <v>47</v>
      </c>
      <c r="B48" s="2">
        <v>1198765</v>
      </c>
      <c r="C48" s="2">
        <v>1304945</v>
      </c>
      <c r="D48" s="2">
        <v>2786493</v>
      </c>
      <c r="E48" s="2">
        <v>2602643</v>
      </c>
      <c r="F48" s="2" t="str">
        <f t="shared" si="1"/>
        <v>B</v>
      </c>
      <c r="G48">
        <f t="shared" si="2"/>
        <v>2.1524000000000001</v>
      </c>
      <c r="H48">
        <f t="shared" si="3"/>
        <v>2503710</v>
      </c>
      <c r="I48">
        <f t="shared" si="4"/>
        <v>5389136</v>
      </c>
      <c r="J48" s="17">
        <f t="shared" ref="J48:T48" si="51">ROUNDDOWN(IF($H48*2&lt;I48,I48,I48*$G48),0)</f>
        <v>5389136</v>
      </c>
      <c r="K48" s="17">
        <f t="shared" si="51"/>
        <v>5389136</v>
      </c>
      <c r="L48" s="17">
        <f t="shared" si="51"/>
        <v>5389136</v>
      </c>
      <c r="M48" s="17">
        <f t="shared" si="51"/>
        <v>5389136</v>
      </c>
      <c r="N48" s="17">
        <f t="shared" si="51"/>
        <v>5389136</v>
      </c>
      <c r="O48" s="17">
        <f t="shared" si="51"/>
        <v>5389136</v>
      </c>
      <c r="P48" s="17">
        <f t="shared" si="51"/>
        <v>5389136</v>
      </c>
      <c r="Q48" s="17">
        <f t="shared" si="51"/>
        <v>5389136</v>
      </c>
      <c r="R48" s="17">
        <f t="shared" si="51"/>
        <v>5389136</v>
      </c>
      <c r="S48" s="17">
        <f t="shared" si="51"/>
        <v>5389136</v>
      </c>
      <c r="T48" s="17">
        <f t="shared" si="51"/>
        <v>5389136</v>
      </c>
      <c r="V48" s="17">
        <f t="shared" si="6"/>
        <v>1</v>
      </c>
    </row>
    <row r="49" spans="1:22" x14ac:dyDescent="0.25">
      <c r="A49" s="16" t="s">
        <v>48</v>
      </c>
      <c r="B49" s="3">
        <v>2619776</v>
      </c>
      <c r="C49" s="3">
        <v>2749623</v>
      </c>
      <c r="D49" s="3">
        <v>2888215</v>
      </c>
      <c r="E49" s="3">
        <v>2800174</v>
      </c>
      <c r="F49" s="2" t="str">
        <f t="shared" si="1"/>
        <v>C</v>
      </c>
      <c r="G49">
        <f t="shared" si="2"/>
        <v>1.0593999999999999</v>
      </c>
      <c r="H49">
        <f t="shared" si="3"/>
        <v>5369399</v>
      </c>
      <c r="I49">
        <f t="shared" si="4"/>
        <v>5688389</v>
      </c>
      <c r="J49" s="17">
        <f t="shared" ref="J49:T49" si="52">ROUNDDOWN(IF($H49*2&lt;I49,I49,I49*$G49),0)</f>
        <v>6026279</v>
      </c>
      <c r="K49" s="17">
        <f t="shared" si="52"/>
        <v>6384239</v>
      </c>
      <c r="L49" s="17">
        <f t="shared" si="52"/>
        <v>6763462</v>
      </c>
      <c r="M49" s="17">
        <f t="shared" si="52"/>
        <v>7165211</v>
      </c>
      <c r="N49" s="17">
        <f t="shared" si="52"/>
        <v>7590824</v>
      </c>
      <c r="O49" s="17">
        <f t="shared" si="52"/>
        <v>8041718</v>
      </c>
      <c r="P49" s="17">
        <f t="shared" si="52"/>
        <v>8519396</v>
      </c>
      <c r="Q49" s="17">
        <f t="shared" si="52"/>
        <v>9025448</v>
      </c>
      <c r="R49" s="17">
        <f t="shared" si="52"/>
        <v>9561559</v>
      </c>
      <c r="S49" s="17">
        <f t="shared" si="52"/>
        <v>10129515</v>
      </c>
      <c r="T49" s="17">
        <f t="shared" si="52"/>
        <v>10731208</v>
      </c>
      <c r="V49" s="17">
        <f t="shared" si="6"/>
        <v>0</v>
      </c>
    </row>
    <row r="50" spans="1:22" x14ac:dyDescent="0.25">
      <c r="A50" s="15" t="s">
        <v>49</v>
      </c>
      <c r="B50" s="2">
        <v>248398</v>
      </c>
      <c r="C50" s="2">
        <v>268511</v>
      </c>
      <c r="D50" s="2">
        <v>3110853</v>
      </c>
      <c r="E50" s="2">
        <v>2986411</v>
      </c>
      <c r="F50" s="2" t="str">
        <f t="shared" si="1"/>
        <v>C</v>
      </c>
      <c r="G50">
        <f t="shared" si="2"/>
        <v>11.7956</v>
      </c>
      <c r="H50">
        <f t="shared" si="3"/>
        <v>516909</v>
      </c>
      <c r="I50">
        <f t="shared" si="4"/>
        <v>6097264</v>
      </c>
      <c r="J50" s="17">
        <f t="shared" ref="J50:T51" si="53">ROUNDDOWN(IF($H50*2&lt;I50,I50,I50*$G50),0)</f>
        <v>6097264</v>
      </c>
      <c r="K50" s="17">
        <f t="shared" si="53"/>
        <v>6097264</v>
      </c>
      <c r="L50" s="17">
        <f t="shared" si="53"/>
        <v>6097264</v>
      </c>
      <c r="M50" s="17">
        <f t="shared" si="53"/>
        <v>6097264</v>
      </c>
      <c r="N50" s="17">
        <f t="shared" si="53"/>
        <v>6097264</v>
      </c>
      <c r="O50" s="17">
        <f t="shared" si="53"/>
        <v>6097264</v>
      </c>
      <c r="P50" s="17">
        <f t="shared" si="53"/>
        <v>6097264</v>
      </c>
      <c r="Q50" s="17">
        <f t="shared" si="53"/>
        <v>6097264</v>
      </c>
      <c r="R50" s="17">
        <f t="shared" si="53"/>
        <v>6097264</v>
      </c>
      <c r="S50" s="17">
        <f t="shared" si="53"/>
        <v>6097264</v>
      </c>
      <c r="T50" s="17">
        <f t="shared" si="53"/>
        <v>6097264</v>
      </c>
      <c r="V50" s="17">
        <f t="shared" si="6"/>
        <v>1</v>
      </c>
    </row>
    <row r="51" spans="1:22" x14ac:dyDescent="0.25">
      <c r="A51" s="16" t="s">
        <v>50</v>
      </c>
      <c r="B51" s="3">
        <v>2494207</v>
      </c>
      <c r="C51" s="3">
        <v>2625207</v>
      </c>
      <c r="D51" s="3">
        <v>1796293</v>
      </c>
      <c r="E51" s="3">
        <v>1853602</v>
      </c>
      <c r="F51" s="2" t="str">
        <f t="shared" si="1"/>
        <v>B</v>
      </c>
      <c r="G51">
        <f t="shared" si="2"/>
        <v>0.71289999999999998</v>
      </c>
      <c r="H51">
        <f t="shared" si="3"/>
        <v>5119414</v>
      </c>
      <c r="I51">
        <f t="shared" si="4"/>
        <v>3649895</v>
      </c>
      <c r="J51" s="17">
        <f>ROUNDDOWN(IF($H51*2&lt;I51,I51,I51*$G51),0)</f>
        <v>2602010</v>
      </c>
      <c r="K51" s="17">
        <f t="shared" si="53"/>
        <v>1854972</v>
      </c>
      <c r="L51" s="17">
        <f t="shared" si="53"/>
        <v>1322409</v>
      </c>
      <c r="M51" s="17">
        <f t="shared" si="53"/>
        <v>942745</v>
      </c>
      <c r="N51" s="17">
        <f t="shared" si="53"/>
        <v>672082</v>
      </c>
      <c r="O51" s="17">
        <f t="shared" si="53"/>
        <v>479127</v>
      </c>
      <c r="P51" s="17">
        <f t="shared" si="53"/>
        <v>341569</v>
      </c>
      <c r="Q51" s="17">
        <f t="shared" si="53"/>
        <v>243504</v>
      </c>
      <c r="R51" s="17">
        <f t="shared" si="53"/>
        <v>173594</v>
      </c>
      <c r="S51" s="17">
        <f t="shared" si="53"/>
        <v>123755</v>
      </c>
      <c r="T51" s="17">
        <f t="shared" si="53"/>
        <v>88224</v>
      </c>
      <c r="V51" s="17">
        <f t="shared" si="6"/>
        <v>0</v>
      </c>
    </row>
    <row r="52" spans="1:22" x14ac:dyDescent="0.25">
      <c r="V52" s="17">
        <f>SUM(V2:V51)</f>
        <v>18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5DDD-C4BA-4041-A74F-7FA8B20F1DC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Y I Q / U n s F H L m i A A A A 9 Q A A A B I A H A B D b 2 5 m a W c v U G F j a 2 F n Z S 5 4 b W w g o h g A K K A U A A A A A A A A A A A A A A A A A A A A A A A A A A A A h Y 8 x D o I w G I W v Q r r T l r o Q 8 l M G V k h I T I x r U y o 0 Q i G 0 W O 7 m 4 J G 8 g h h F 3 R z f + 7 7 h v f v 1 B t n S d 8 F F T V Y P J k U R p i h Q R g 6 1 N k 2 K Z n c K Y 5 R x q I Q 8 i 0 Y F q 2 x s s t g 6 R a 1 z Y 0 K I 9 x 7 7 H R 6 m h j B K I 3 I s i 7 1 s V S / Q R 9 b / 5 V A b 6 4 S R C n E 4 v M Z w h u M Y M 7 p O A r J 1 U G r z 5 W x l T / p T Q j 5 3 b p 4 U H 7 u w K o B s E c j 7 A n 8 A U E s D B B Q A A g A I A G C E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h D 9 S V B 4 n 6 w 0 B A A C n A Q A A E w A c A E Z v c m 1 1 b G F z L 1 N l Y 3 R p b 2 4 x L m 0 g o h g A K K A U A A A A A A A A A A A A A A A A A A A A A A A A A A A A d Y / P S 8 M w F M f v h f 4 P I V 5 W C G W t q w d H T 6 2 C C I J s X l w 9 Z O 1 T Q 9 u X k r z K y t j F f 8 m T Z 9 n / Z U b x F 7 h c k n w / e S + f Z 6 E k p Z E t x j 2 a + 5 7 v 2 W d p o G K 1 k Q o l S 1 k D 5 H v M r f 2 7 + X i r 9 q / a h Z l 9 C X N d 9 i 0 g T S 5 V A 2 G m k d z F T n h 2 X t x Z M L a 4 7 t e y y M H W p L t C 4 a M 2 r a S h l i y e R k k x f h D S h n g g V j k 0 q l U E J u V z L l i m m 7 5 F m y a C X W C p K 4 V P a R Q n U 8 F u e 0 2 w o K G B 9 O c Y 3 m i E h 0 C M o i f 8 v l W A b i L N a O i 4 8 1 3 K t X u 1 N B L t Q W N s v x w 6 s J P v s c R 2 y 0 c Q O Q N X C I x g Q z v B v v L Y 5 V d I Z 7 P w U P o L n B 4 D s 2 M g + Q t 2 g e 8 p / F 9 / / g l Q S w E C L Q A U A A I A C A B g h D 9 S e w U c u a I A A A D 1 A A A A E g A A A A A A A A A A A A A A A A A A A A A A Q 2 9 u Z m l n L 1 B h Y 2 t h Z 2 U u e G 1 s U E s B A i 0 A F A A C A A g A Y I Q / U g / K 6 a u k A A A A 6 Q A A A B M A A A A A A A A A A A A A A A A A 7 g A A A F t D b 2 5 0 Z W 5 0 X 1 R 5 c G V z X S 5 4 b W x Q S w E C L Q A U A A I A C A B g h D 9 S V B 4 n 6 w 0 B A A C n A Q A A E w A A A A A A A A A A A A A A A A D f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C Q A A A A A A A J U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3 J h a W 5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M x V D E 1 O j M 1 O j A w L j k 1 M T M 2 N D V a I i A v P j x F b n R y e S B U e X B l P S J G a W x s Q 2 9 s d W 1 u V H l w Z X M i I F Z h b H V l P S J z Q m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3 J h a W 5 h L 1 p t a W V u a W 9 u b y B 0 e X A u e 0 N v b H V t b j E s M H 0 m c X V v d D s s J n F 1 b 3 Q 7 U 2 V j d G l v b j E v a 3 J h a W 5 h L 1 p t a W V u a W 9 u b y B 0 e X A u e 0 N v b H V t b j I s M X 0 m c X V v d D s s J n F 1 b 3 Q 7 U 2 V j d G l v b j E v a 3 J h a W 5 h L 1 p t a W V u a W 9 u b y B 0 e X A u e 0 N v b H V t b j M s M n 0 m c X V v d D s s J n F 1 b 3 Q 7 U 2 V j d G l v b j E v a 3 J h a W 5 h L 1 p t a W V u a W 9 u b y B 0 e X A u e 0 N v b H V t b j Q s M 3 0 m c X V v d D s s J n F 1 b 3 Q 7 U 2 V j d G l v b j E v a 3 J h a W 5 h L 1 p t a W V u a W 9 u b y B 0 e X A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3 J h a W 5 h L 1 p t a W V u a W 9 u b y B 0 e X A u e 0 N v b H V t b j E s M H 0 m c X V v d D s s J n F 1 b 3 Q 7 U 2 V j d G l v b j E v a 3 J h a W 5 h L 1 p t a W V u a W 9 u b y B 0 e X A u e 0 N v b H V t b j I s M X 0 m c X V v d D s s J n F 1 b 3 Q 7 U 2 V j d G l v b j E v a 3 J h a W 5 h L 1 p t a W V u a W 9 u b y B 0 e X A u e 0 N v b H V t b j M s M n 0 m c X V v d D s s J n F 1 b 3 Q 7 U 2 V j d G l v b j E v a 3 J h a W 5 h L 1 p t a W V u a W 9 u b y B 0 e X A u e 0 N v b H V t b j Q s M 3 0 m c X V v d D s s J n F 1 b 3 Q 7 U 2 V j d G l v b j E v a 3 J h a W 5 h L 1 p t a W V u a W 9 u b y B 0 e X A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y Y W l u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i d m l x A y C 9 H n C U D B I T M Q 3 w A A A A A A g A A A A A A E G Y A A A A B A A A g A A A A / M D u Z e L h u K T E B 8 k P F 8 B O l z 7 Q J y R x a e D Z T s 9 + + Y / B Z v E A A A A A D o A A A A A C A A A g A A A A 5 x 3 M l Q r Z p F E m Y J b y q 1 n m 0 P y u j A K Q 5 l h a G S G O Q w k h k 3 x Q A A A A b N 3 g H 8 3 3 I / 2 B V f C a E w d o R r x C V 1 S f J P K T Y b P w b 2 t 3 Y P h A h W h k D U i T e m 7 O S c C A A a i n z H C Z A g x K B / B 8 o K X z u J R N 3 H O 2 l 7 q l S q v d P v w c a D 1 n 6 J t A A A A A u S M B c d l A Q C 0 V s k R 4 / x 5 y i J Y c i q F C 6 Z E W 5 8 + i l a c m 4 Z 8 v 1 V 2 6 s e X S Z w l j K S s c T t X 9 i 7 v b U k x 5 5 u P R b m P m 9 L n f n Q = = < / D a t a M a s h u p > 
</file>

<file path=customXml/itemProps1.xml><?xml version="1.0" encoding="utf-8"?>
<ds:datastoreItem xmlns:ds="http://schemas.openxmlformats.org/officeDocument/2006/customXml" ds:itemID="{333D8992-DA79-4122-9957-E31038AC35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Arkusz2</vt:lpstr>
      <vt:lpstr>Arkusz3</vt:lpstr>
      <vt:lpstr>kraina</vt:lpstr>
      <vt:lpstr>Arkusz5</vt:lpstr>
      <vt:lpstr>Arkusz6</vt:lpstr>
      <vt:lpstr>Arkusz4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2021-01-31T15:34:00Z</dcterms:created>
  <dcterms:modified xsi:type="dcterms:W3CDTF">2021-01-31T16:27:07Z</dcterms:modified>
</cp:coreProperties>
</file>