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c83181396074402/桌面/guhill_test/"/>
    </mc:Choice>
  </mc:AlternateContent>
  <xr:revisionPtr revIDLastSave="179" documentId="11_DBAC990DB80C72F5AEEB1721139D0594DF184D83" xr6:coauthVersionLast="47" xr6:coauthVersionMax="47" xr10:uidLastSave="{22D72D7A-D83A-4BDA-98FF-DC4F933C221D}"/>
  <bookViews>
    <workbookView xWindow="28665" yWindow="-135" windowWidth="29070" windowHeight="15870" activeTab="1" xr2:uid="{00000000-000D-0000-FFFF-FFFF00000000}"/>
  </bookViews>
  <sheets>
    <sheet name="工作表 1 - 2025_8月" sheetId="1" r:id="rId1"/>
    <sheet name="工作表 2 - 2025_8月" sheetId="2" r:id="rId2"/>
    <sheet name="工作表 3" sheetId="3" r:id="rId3"/>
    <sheet name="工作表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2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3" i="4"/>
  <c r="A5" i="2"/>
  <c r="E21" i="3" a="1"/>
  <c r="E21" i="3" s="1"/>
  <c r="J21" i="3" s="1" a="1"/>
  <c r="J21" i="3" s="1"/>
  <c r="A21" i="3" a="1"/>
  <c r="A21" i="3" s="1"/>
  <c r="A20" i="3" a="1"/>
  <c r="A20" i="3" s="1"/>
  <c r="A19" i="3" a="1"/>
  <c r="A19" i="3" s="1"/>
  <c r="A18" i="3" a="1"/>
  <c r="A18" i="3" s="1"/>
  <c r="A17" i="3" a="1"/>
  <c r="A17" i="3"/>
  <c r="A16" i="3" a="1"/>
  <c r="A16" i="3" s="1"/>
  <c r="A15" i="3" a="1"/>
  <c r="A15" i="3" s="1"/>
  <c r="A14" i="3" a="1"/>
  <c r="A14" i="3"/>
  <c r="A13" i="3" a="1"/>
  <c r="A13" i="3" s="1"/>
  <c r="A12" i="3" a="1"/>
  <c r="A12" i="3" s="1"/>
  <c r="A11" i="3" a="1"/>
  <c r="A11" i="3"/>
  <c r="A10" i="3" a="1"/>
  <c r="A10" i="3"/>
  <c r="A9" i="3" a="1"/>
  <c r="A9" i="3"/>
  <c r="A8" i="3" a="1"/>
  <c r="A8" i="3" s="1"/>
  <c r="A7" i="3" a="1"/>
  <c r="A7" i="3" s="1"/>
  <c r="A6" i="3" a="1"/>
  <c r="A6" i="3"/>
  <c r="A5" i="3" a="1"/>
  <c r="A5" i="3" s="1"/>
  <c r="A4" i="3" a="1"/>
  <c r="A4" i="3"/>
  <c r="A3" i="3" a="1"/>
  <c r="A3" i="3"/>
  <c r="O28" i="2" a="1"/>
  <c r="O28" i="2" s="1"/>
  <c r="W26" i="2" a="1"/>
  <c r="W26" i="2"/>
  <c r="A26" i="2" a="1"/>
  <c r="A26" i="2" s="1"/>
  <c r="X25" i="2" a="1"/>
  <c r="X25" i="2"/>
  <c r="W25" i="2" a="1"/>
  <c r="W25" i="2" s="1"/>
  <c r="B20" i="3" s="1" a="1"/>
  <c r="B20" i="3" s="1"/>
  <c r="E20" i="3" s="1" a="1"/>
  <c r="E20" i="3" s="1"/>
  <c r="A25" i="2" a="1"/>
  <c r="A25" i="2"/>
  <c r="X24" i="2" a="1"/>
  <c r="X24" i="2" s="1"/>
  <c r="W24" i="2" a="1"/>
  <c r="W24" i="2" s="1"/>
  <c r="B19" i="3" s="1" a="1"/>
  <c r="B19" i="3" s="1"/>
  <c r="E19" i="3" s="1" a="1"/>
  <c r="E19" i="3" s="1"/>
  <c r="J19" i="3" s="1" a="1"/>
  <c r="J19" i="3" s="1"/>
  <c r="A24" i="2" a="1"/>
  <c r="A24" i="2" s="1"/>
  <c r="W23" i="2" a="1"/>
  <c r="W23" i="2"/>
  <c r="B18" i="3" s="1" a="1"/>
  <c r="B18" i="3" s="1"/>
  <c r="E18" i="3" s="1" a="1"/>
  <c r="E18" i="3" s="1"/>
  <c r="J18" i="3" s="1" a="1"/>
  <c r="J18" i="3" s="1"/>
  <c r="X22" i="2" a="1"/>
  <c r="X22" i="2"/>
  <c r="W22" i="2" a="1"/>
  <c r="W22" i="2"/>
  <c r="B17" i="3" s="1" a="1"/>
  <c r="B17" i="3" s="1"/>
  <c r="E17" i="3" s="1" a="1"/>
  <c r="E17" i="3" s="1"/>
  <c r="J17" i="3" s="1" a="1"/>
  <c r="J17" i="3" s="1"/>
  <c r="A22" i="2" a="1"/>
  <c r="A22" i="2" s="1"/>
  <c r="X21" i="2" a="1"/>
  <c r="X21" i="2"/>
  <c r="W21" i="2" a="1"/>
  <c r="W21" i="2" s="1"/>
  <c r="B16" i="3" s="1" a="1"/>
  <c r="B16" i="3" s="1"/>
  <c r="E16" i="3" s="1" a="1"/>
  <c r="E16" i="3" s="1"/>
  <c r="J16" i="3" s="1" a="1"/>
  <c r="J16" i="3" s="1"/>
  <c r="X19" i="2" a="1"/>
  <c r="X19" i="2" s="1"/>
  <c r="S19" i="2" a="1"/>
  <c r="S19" i="2"/>
  <c r="R19" i="2" a="1"/>
  <c r="R19" i="2"/>
  <c r="Q19" i="2" a="1"/>
  <c r="Q19" i="2" s="1"/>
  <c r="P19" i="2" a="1"/>
  <c r="P19" i="2"/>
  <c r="O19" i="2" a="1"/>
  <c r="O19" i="2" s="1"/>
  <c r="N19" i="2" a="1"/>
  <c r="N19" i="2" s="1"/>
  <c r="M19" i="2" a="1"/>
  <c r="M19" i="2" s="1"/>
  <c r="L19" i="2" a="1"/>
  <c r="L19" i="2"/>
  <c r="K19" i="2" a="1"/>
  <c r="K19" i="2" s="1"/>
  <c r="J19" i="2" a="1"/>
  <c r="J19" i="2" s="1"/>
  <c r="I19" i="2" a="1"/>
  <c r="I19" i="2" s="1"/>
  <c r="H19" i="2" a="1"/>
  <c r="H19" i="2"/>
  <c r="G19" i="2" a="1"/>
  <c r="G19" i="2" s="1"/>
  <c r="F19" i="2" a="1"/>
  <c r="F19" i="2" s="1"/>
  <c r="E19" i="2" a="1"/>
  <c r="E19" i="2" s="1"/>
  <c r="D19" i="2" a="1"/>
  <c r="D19" i="2"/>
  <c r="C19" i="2" a="1"/>
  <c r="C19" i="2" s="1"/>
  <c r="B19" i="2" a="1"/>
  <c r="B19" i="2"/>
  <c r="A19" i="2" a="1"/>
  <c r="A19" i="2" s="1"/>
  <c r="X18" i="2" a="1"/>
  <c r="X18" i="2"/>
  <c r="S18" i="2" a="1"/>
  <c r="S18" i="2" s="1"/>
  <c r="R18" i="2" a="1"/>
  <c r="R18" i="2"/>
  <c r="Q18" i="2" a="1"/>
  <c r="Q18" i="2"/>
  <c r="P18" i="2" a="1"/>
  <c r="P18" i="2"/>
  <c r="O18" i="2" a="1"/>
  <c r="O18" i="2" s="1"/>
  <c r="N18" i="2" a="1"/>
  <c r="N18" i="2"/>
  <c r="M18" i="2" a="1"/>
  <c r="M18" i="2" s="1"/>
  <c r="L18" i="2" a="1"/>
  <c r="L18" i="2" s="1"/>
  <c r="K18" i="2" a="1"/>
  <c r="K18" i="2" s="1"/>
  <c r="J18" i="2" a="1"/>
  <c r="J18" i="2" s="1"/>
  <c r="I18" i="2" a="1"/>
  <c r="I18" i="2"/>
  <c r="H18" i="2" a="1"/>
  <c r="H18" i="2"/>
  <c r="G18" i="2" a="1"/>
  <c r="G18" i="2" s="1"/>
  <c r="F18" i="2" a="1"/>
  <c r="F18" i="2"/>
  <c r="E18" i="2" a="1"/>
  <c r="E18" i="2" s="1"/>
  <c r="D18" i="2" a="1"/>
  <c r="D18" i="2" s="1"/>
  <c r="C18" i="2" a="1"/>
  <c r="C18" i="2" s="1"/>
  <c r="B18" i="2" a="1"/>
  <c r="B18" i="2"/>
  <c r="W18" i="2" s="1" a="1"/>
  <c r="W18" i="2" s="1"/>
  <c r="A18" i="2" a="1"/>
  <c r="A18" i="2"/>
  <c r="X16" i="2" a="1"/>
  <c r="X16" i="2" s="1"/>
  <c r="A16" i="2" a="1"/>
  <c r="A16" i="2" s="1"/>
  <c r="X13" i="2" a="1"/>
  <c r="X13" i="2" s="1"/>
  <c r="A13" i="2" a="1"/>
  <c r="A13" i="2"/>
  <c r="X12" i="2" a="1"/>
  <c r="X12" i="2" s="1"/>
  <c r="A12" i="2" a="1"/>
  <c r="A12" i="2" s="1"/>
  <c r="X11" i="2" a="1"/>
  <c r="X11" i="2" s="1"/>
  <c r="A11" i="2" a="1"/>
  <c r="A11" i="2" s="1"/>
  <c r="X10" i="2" a="1"/>
  <c r="X10" i="2" s="1"/>
  <c r="A10" i="2" a="1"/>
  <c r="A10" i="2" s="1"/>
  <c r="X9" i="2" a="1"/>
  <c r="X9" i="2" s="1"/>
  <c r="A9" i="2" a="1"/>
  <c r="A9" i="2" s="1"/>
  <c r="X8" i="2" a="1"/>
  <c r="X8" i="2"/>
  <c r="A8" i="2" a="1"/>
  <c r="A8" i="2" s="1"/>
  <c r="X7" i="2" a="1"/>
  <c r="X7" i="2"/>
  <c r="A7" i="2" a="1"/>
  <c r="A7" i="2" s="1"/>
  <c r="X6" i="2" a="1"/>
  <c r="X6" i="2" s="1"/>
  <c r="A6" i="2" a="1"/>
  <c r="A6" i="2" s="1"/>
  <c r="X5" i="2" a="1"/>
  <c r="X5" i="2" s="1"/>
  <c r="P3" i="2" a="1"/>
  <c r="P3" i="2" s="1"/>
  <c r="O3" i="2" a="1"/>
  <c r="O3" i="2" s="1"/>
  <c r="N3" i="2" a="1"/>
  <c r="N3" i="2" s="1"/>
  <c r="G3" i="2" a="1"/>
  <c r="G3" i="2" s="1"/>
  <c r="E3" i="2" a="1"/>
  <c r="E3" i="2" s="1"/>
  <c r="D3" i="2" a="1"/>
  <c r="D3" i="2"/>
  <c r="S2" i="2" a="1"/>
  <c r="S2" i="2" s="1"/>
  <c r="S3" i="2" s="1" a="1"/>
  <c r="S3" i="2" s="1"/>
  <c r="R2" i="2" a="1"/>
  <c r="R2" i="2" s="1"/>
  <c r="R3" i="2" s="1" a="1"/>
  <c r="R3" i="2" s="1"/>
  <c r="Q2" i="2" a="1"/>
  <c r="Q2" i="2" s="1"/>
  <c r="Q3" i="2" s="1" a="1"/>
  <c r="Q3" i="2" s="1"/>
  <c r="P2" i="2" a="1"/>
  <c r="P2" i="2" s="1"/>
  <c r="O2" i="2" a="1"/>
  <c r="O2" i="2" s="1"/>
  <c r="N2" i="2" a="1"/>
  <c r="N2" i="2"/>
  <c r="M2" i="2" a="1"/>
  <c r="M2" i="2" s="1"/>
  <c r="M3" i="2" s="1" a="1"/>
  <c r="M3" i="2" s="1"/>
  <c r="L2" i="2" a="1"/>
  <c r="L2" i="2" s="1"/>
  <c r="L3" i="2" s="1" a="1"/>
  <c r="L3" i="2" s="1"/>
  <c r="K2" i="2" a="1"/>
  <c r="K2" i="2" s="1"/>
  <c r="K3" i="2" s="1" a="1"/>
  <c r="K3" i="2" s="1"/>
  <c r="J2" i="2" a="1"/>
  <c r="J2" i="2" s="1"/>
  <c r="J3" i="2" s="1" a="1"/>
  <c r="J3" i="2" s="1"/>
  <c r="I2" i="2" a="1"/>
  <c r="I2" i="2" s="1"/>
  <c r="I3" i="2" s="1" a="1"/>
  <c r="I3" i="2" s="1"/>
  <c r="H2" i="2" a="1"/>
  <c r="H2" i="2" s="1"/>
  <c r="H3" i="2" s="1" a="1"/>
  <c r="H3" i="2" s="1"/>
  <c r="G2" i="2" a="1"/>
  <c r="G2" i="2" s="1"/>
  <c r="F2" i="2" a="1"/>
  <c r="F2" i="2"/>
  <c r="F3" i="2" s="1" a="1"/>
  <c r="F3" i="2" s="1"/>
  <c r="E2" i="2" a="1"/>
  <c r="E2" i="2"/>
  <c r="D2" i="2" a="1"/>
  <c r="D2" i="2"/>
  <c r="C2" i="2" a="1"/>
  <c r="C2" i="2" s="1"/>
  <c r="C3" i="2" s="1" a="1"/>
  <c r="C3" i="2" s="1"/>
  <c r="B2" i="2" a="1"/>
  <c r="B2" i="2"/>
  <c r="BA25" i="1" a="1"/>
  <c r="BA25" i="1" s="1"/>
  <c r="S29" i="2" s="1" a="1"/>
  <c r="S29" i="2" s="1"/>
  <c r="S16" i="2" s="1" a="1"/>
  <c r="S16" i="2" s="1"/>
  <c r="AX25" i="1" a="1"/>
  <c r="AX25" i="1" s="1"/>
  <c r="R29" i="2" s="1" a="1"/>
  <c r="R29" i="2" s="1"/>
  <c r="AU25" i="1" a="1"/>
  <c r="AU25" i="1" s="1"/>
  <c r="Q29" i="2" s="1" a="1"/>
  <c r="Q29" i="2" s="1"/>
  <c r="AR25" i="1" a="1"/>
  <c r="AR25" i="1" s="1"/>
  <c r="P29" i="2" s="1" a="1"/>
  <c r="P29" i="2" s="1"/>
  <c r="AO25" i="1" a="1"/>
  <c r="AO25" i="1"/>
  <c r="O29" i="2" s="1" a="1"/>
  <c r="O29" i="2" s="1"/>
  <c r="AL25" i="1" a="1"/>
  <c r="AL25" i="1" s="1"/>
  <c r="N29" i="2" s="1" a="1"/>
  <c r="N29" i="2" s="1"/>
  <c r="N8" i="2" s="1" a="1"/>
  <c r="N8" i="2" s="1"/>
  <c r="AI25" i="1" a="1"/>
  <c r="AI25" i="1" s="1"/>
  <c r="M29" i="2" s="1" a="1"/>
  <c r="M29" i="2" s="1"/>
  <c r="AF25" i="1" a="1"/>
  <c r="AF25" i="1" s="1"/>
  <c r="L29" i="2" s="1" a="1"/>
  <c r="L29" i="2" s="1"/>
  <c r="L16" i="2" s="1" a="1"/>
  <c r="L16" i="2" s="1"/>
  <c r="T25" i="1" a="1"/>
  <c r="T25" i="1" s="1"/>
  <c r="H29" i="2" s="1" a="1"/>
  <c r="H29" i="2" s="1"/>
  <c r="BD24" i="1" a="1"/>
  <c r="BD24" i="1"/>
  <c r="BD26" i="1" s="1" a="1"/>
  <c r="BD26" i="1" s="1"/>
  <c r="BA24" i="1" a="1"/>
  <c r="BA24" i="1" s="1"/>
  <c r="S28" i="2" s="1" a="1"/>
  <c r="S28" i="2" s="1"/>
  <c r="AX24" i="1" a="1"/>
  <c r="AX24" i="1" s="1"/>
  <c r="R28" i="2" s="1" a="1"/>
  <c r="R28" i="2" s="1"/>
  <c r="AU24" i="1" a="1"/>
  <c r="AU24" i="1" s="1"/>
  <c r="Q28" i="2" s="1" a="1"/>
  <c r="Q28" i="2" s="1"/>
  <c r="AR24" i="1" a="1"/>
  <c r="AR24" i="1" s="1"/>
  <c r="P28" i="2" s="1" a="1"/>
  <c r="P28" i="2" s="1"/>
  <c r="AL24" i="1" a="1"/>
  <c r="AL24" i="1" s="1"/>
  <c r="N28" i="2" s="1" a="1"/>
  <c r="N28" i="2" s="1"/>
  <c r="AI24" i="1" a="1"/>
  <c r="AI24" i="1" s="1"/>
  <c r="M28" i="2" s="1" a="1"/>
  <c r="M28" i="2" s="1"/>
  <c r="AF24" i="1" a="1"/>
  <c r="AF24" i="1" s="1"/>
  <c r="L28" i="2" s="1" a="1"/>
  <c r="L28" i="2" s="1"/>
  <c r="AC24" i="1" a="1"/>
  <c r="AC24" i="1" s="1"/>
  <c r="Z24" i="1" a="1"/>
  <c r="Z24" i="1" s="1"/>
  <c r="W24" i="1" a="1"/>
  <c r="W24" i="1" s="1"/>
  <c r="T24" i="1" a="1"/>
  <c r="T24" i="1" s="1"/>
  <c r="H28" i="2" s="1" a="1"/>
  <c r="H28" i="2" s="1"/>
  <c r="Q24" i="1" a="1"/>
  <c r="Q24" i="1" s="1"/>
  <c r="N24" i="1" a="1"/>
  <c r="N24" i="1" s="1"/>
  <c r="F28" i="2" s="1" a="1"/>
  <c r="F28" i="2" s="1"/>
  <c r="K24" i="1" a="1"/>
  <c r="K24" i="1" s="1"/>
  <c r="E28" i="2" s="1" a="1"/>
  <c r="E28" i="2" s="1"/>
  <c r="H24" i="1" a="1"/>
  <c r="H24" i="1" s="1"/>
  <c r="D28" i="2" s="1" a="1"/>
  <c r="D28" i="2" s="1"/>
  <c r="E24" i="1" a="1"/>
  <c r="E24" i="1" s="1"/>
  <c r="B24" i="1" a="1"/>
  <c r="B24" i="1" s="1"/>
  <c r="BD21" i="1" a="1"/>
  <c r="BD21" i="1" s="1"/>
  <c r="BD20" i="1" a="1"/>
  <c r="BD20" i="1" s="1"/>
  <c r="BD19" i="1" a="1"/>
  <c r="BD19" i="1"/>
  <c r="BD18" i="1" a="1"/>
  <c r="BD18" i="1" s="1"/>
  <c r="BD17" i="1" a="1"/>
  <c r="BD17" i="1" s="1"/>
  <c r="BD16" i="1" a="1"/>
  <c r="BD16" i="1" s="1"/>
  <c r="BD15" i="1" a="1"/>
  <c r="BD15" i="1"/>
  <c r="BD14" i="1" a="1"/>
  <c r="BD14" i="1" s="1"/>
  <c r="BD13" i="1" a="1"/>
  <c r="BD13" i="1"/>
  <c r="BD12" i="1" a="1"/>
  <c r="BD12" i="1" s="1"/>
  <c r="BD11" i="1" a="1"/>
  <c r="BD11" i="1" s="1"/>
  <c r="BD10" i="1" a="1"/>
  <c r="BD10" i="1" s="1"/>
  <c r="BD9" i="1" a="1"/>
  <c r="BD9" i="1" s="1"/>
  <c r="BD8" i="1" a="1"/>
  <c r="BD8" i="1" s="1"/>
  <c r="BD7" i="1" a="1"/>
  <c r="BD7" i="1"/>
  <c r="BD6" i="1" a="1"/>
  <c r="BD6" i="1" s="1"/>
  <c r="BD5" i="1" a="1"/>
  <c r="BD5" i="1"/>
  <c r="BD4" i="1" a="1"/>
  <c r="BD4" i="1" s="1"/>
  <c r="BD3" i="1" a="1"/>
  <c r="BD3" i="1"/>
  <c r="W19" i="2" l="1" a="1"/>
  <c r="W19" i="2" s="1"/>
  <c r="H16" i="2" a="1"/>
  <c r="H16" i="2" s="1"/>
  <c r="H13" i="2" a="1"/>
  <c r="H13" i="2" s="1"/>
  <c r="H12" i="2" a="1"/>
  <c r="H12" i="2" s="1"/>
  <c r="H14" i="2" a="1"/>
  <c r="H14" i="2" s="1"/>
  <c r="H11" i="2" a="1"/>
  <c r="H11" i="2" s="1"/>
  <c r="H10" i="2" a="1"/>
  <c r="H10" i="2" s="1"/>
  <c r="H9" i="2" a="1"/>
  <c r="H9" i="2" s="1"/>
  <c r="H8" i="2" a="1"/>
  <c r="H8" i="2" s="1"/>
  <c r="H7" i="2" a="1"/>
  <c r="H7" i="2" s="1"/>
  <c r="H6" i="2" a="1"/>
  <c r="H6" i="2" s="1"/>
  <c r="H5" i="2" a="1"/>
  <c r="H5" i="2" s="1"/>
  <c r="H27" i="2" s="1" a="1"/>
  <c r="H27" i="2" s="1"/>
  <c r="G28" i="2" a="1"/>
  <c r="G28" i="2" s="1"/>
  <c r="Q25" i="1" a="1"/>
  <c r="Q25" i="1" s="1"/>
  <c r="G29" i="2" s="1" a="1"/>
  <c r="G29" i="2" s="1"/>
  <c r="B14" i="3" a="1"/>
  <c r="B14" i="3" s="1"/>
  <c r="T18" i="2" a="1"/>
  <c r="T18" i="2" s="1"/>
  <c r="I28" i="2" a="1"/>
  <c r="I28" i="2" s="1"/>
  <c r="W25" i="1" a="1"/>
  <c r="W25" i="1" s="1"/>
  <c r="I29" i="2" s="1" a="1"/>
  <c r="I29" i="2" s="1"/>
  <c r="O6" i="2" a="1"/>
  <c r="O6" i="2" s="1"/>
  <c r="O5" i="2" a="1"/>
  <c r="O5" i="2" s="1"/>
  <c r="O14" i="2" a="1"/>
  <c r="O14" i="2" s="1"/>
  <c r="O13" i="2" a="1"/>
  <c r="O13" i="2" s="1"/>
  <c r="O12" i="2" a="1"/>
  <c r="O12" i="2" s="1"/>
  <c r="O16" i="2" a="1"/>
  <c r="O16" i="2" s="1"/>
  <c r="O11" i="2" a="1"/>
  <c r="O11" i="2" s="1"/>
  <c r="O10" i="2" a="1"/>
  <c r="O10" i="2" s="1"/>
  <c r="O9" i="2" a="1"/>
  <c r="O9" i="2" s="1"/>
  <c r="O8" i="2" a="1"/>
  <c r="O8" i="2" s="1"/>
  <c r="O7" i="2" a="1"/>
  <c r="O7" i="2" s="1"/>
  <c r="B28" i="2" a="1"/>
  <c r="B28" i="2" s="1"/>
  <c r="B25" i="1" a="1"/>
  <c r="B25" i="1" s="1"/>
  <c r="B29" i="2" s="1" a="1"/>
  <c r="B29" i="2" s="1"/>
  <c r="M9" i="2" a="1"/>
  <c r="M9" i="2" s="1"/>
  <c r="M8" i="2" a="1"/>
  <c r="M8" i="2" s="1"/>
  <c r="M7" i="2" a="1"/>
  <c r="M7" i="2" s="1"/>
  <c r="M6" i="2" a="1"/>
  <c r="M6" i="2" s="1"/>
  <c r="M5" i="2" a="1"/>
  <c r="M5" i="2" s="1"/>
  <c r="M14" i="2" a="1"/>
  <c r="M14" i="2" s="1"/>
  <c r="M13" i="2" a="1"/>
  <c r="M13" i="2" s="1"/>
  <c r="M12" i="2" a="1"/>
  <c r="M12" i="2" s="1"/>
  <c r="M11" i="2" a="1"/>
  <c r="M11" i="2" s="1"/>
  <c r="M16" i="2" a="1"/>
  <c r="M16" i="2" s="1"/>
  <c r="M10" i="2" a="1"/>
  <c r="M10" i="2" s="1"/>
  <c r="C28" i="2" a="1"/>
  <c r="C28" i="2" s="1"/>
  <c r="E25" i="1" a="1"/>
  <c r="E25" i="1" s="1"/>
  <c r="C29" i="2" s="1" a="1"/>
  <c r="C29" i="2" s="1"/>
  <c r="P5" i="2" a="1"/>
  <c r="P5" i="2" s="1"/>
  <c r="P13" i="2" a="1"/>
  <c r="P13" i="2" s="1"/>
  <c r="P12" i="2" a="1"/>
  <c r="P12" i="2" s="1"/>
  <c r="P16" i="2" a="1"/>
  <c r="P16" i="2" s="1"/>
  <c r="P14" i="2" a="1"/>
  <c r="P14" i="2" s="1"/>
  <c r="P11" i="2" a="1"/>
  <c r="P11" i="2" s="1"/>
  <c r="P10" i="2" a="1"/>
  <c r="P10" i="2" s="1"/>
  <c r="P9" i="2" a="1"/>
  <c r="P9" i="2" s="1"/>
  <c r="P8" i="2" a="1"/>
  <c r="P8" i="2" s="1"/>
  <c r="P7" i="2" a="1"/>
  <c r="P7" i="2" s="1"/>
  <c r="P6" i="2" a="1"/>
  <c r="P6" i="2" s="1"/>
  <c r="AC25" i="1" a="1"/>
  <c r="AC25" i="1" s="1"/>
  <c r="K29" i="2" s="1" a="1"/>
  <c r="K29" i="2" s="1"/>
  <c r="K28" i="2" a="1"/>
  <c r="K28" i="2" s="1"/>
  <c r="Z25" i="1" a="1"/>
  <c r="Z25" i="1" s="1"/>
  <c r="J29" i="2" s="1" a="1"/>
  <c r="J29" i="2" s="1"/>
  <c r="J28" i="2" a="1"/>
  <c r="J28" i="2" s="1"/>
  <c r="Q13" i="2" a="1"/>
  <c r="Q13" i="2" s="1"/>
  <c r="Q14" i="2" a="1"/>
  <c r="Q14" i="2" s="1"/>
  <c r="Q12" i="2" a="1"/>
  <c r="Q12" i="2" s="1"/>
  <c r="Q16" i="2" a="1"/>
  <c r="Q16" i="2" s="1"/>
  <c r="Q11" i="2" a="1"/>
  <c r="Q11" i="2" s="1"/>
  <c r="Q10" i="2" a="1"/>
  <c r="Q10" i="2" s="1"/>
  <c r="Q9" i="2" a="1"/>
  <c r="Q9" i="2" s="1"/>
  <c r="Q8" i="2" a="1"/>
  <c r="Q8" i="2" s="1"/>
  <c r="Q7" i="2" a="1"/>
  <c r="Q7" i="2" s="1"/>
  <c r="Q6" i="2" a="1"/>
  <c r="Q6" i="2" s="1"/>
  <c r="Q5" i="2" a="1"/>
  <c r="Q5" i="2" s="1"/>
  <c r="S13" i="2" a="1"/>
  <c r="S13" i="2" s="1"/>
  <c r="S14" i="2" a="1"/>
  <c r="S14" i="2" s="1"/>
  <c r="R13" i="2" a="1"/>
  <c r="R13" i="2" s="1"/>
  <c r="S12" i="2" a="1"/>
  <c r="S12" i="2" s="1"/>
  <c r="R14" i="2" a="1"/>
  <c r="R14" i="2" s="1"/>
  <c r="R12" i="2" a="1"/>
  <c r="R12" i="2" s="1"/>
  <c r="S11" i="2" a="1"/>
  <c r="S11" i="2" s="1"/>
  <c r="S10" i="2" a="1"/>
  <c r="S10" i="2" s="1"/>
  <c r="R16" i="2" a="1"/>
  <c r="R16" i="2" s="1"/>
  <c r="R11" i="2" a="1"/>
  <c r="R11" i="2" s="1"/>
  <c r="S9" i="2" a="1"/>
  <c r="S9" i="2" s="1"/>
  <c r="R10" i="2" a="1"/>
  <c r="R10" i="2" s="1"/>
  <c r="R9" i="2" a="1"/>
  <c r="R9" i="2" s="1"/>
  <c r="S8" i="2" a="1"/>
  <c r="S8" i="2" s="1"/>
  <c r="R8" i="2" a="1"/>
  <c r="R8" i="2" s="1"/>
  <c r="S7" i="2" a="1"/>
  <c r="S7" i="2" s="1"/>
  <c r="S6" i="2" a="1"/>
  <c r="S6" i="2" s="1"/>
  <c r="R7" i="2" a="1"/>
  <c r="R7" i="2" s="1"/>
  <c r="S5" i="2" a="1"/>
  <c r="S5" i="2" s="1"/>
  <c r="R6" i="2" a="1"/>
  <c r="R6" i="2" s="1"/>
  <c r="R5" i="2" a="1"/>
  <c r="R5" i="2" s="1"/>
  <c r="N9" i="2" a="1"/>
  <c r="N9" i="2" s="1"/>
  <c r="L12" i="2" a="1"/>
  <c r="L12" i="2" s="1"/>
  <c r="N10" i="2" a="1"/>
  <c r="N10" i="2" s="1"/>
  <c r="L13" i="2" a="1"/>
  <c r="L13" i="2" s="1"/>
  <c r="L14" i="2" a="1"/>
  <c r="L14" i="2" s="1"/>
  <c r="W14" i="2" s="1"/>
  <c r="N16" i="2" a="1"/>
  <c r="N16" i="2" s="1"/>
  <c r="N11" i="2" a="1"/>
  <c r="N11" i="2" s="1"/>
  <c r="N12" i="2" a="1"/>
  <c r="N12" i="2" s="1"/>
  <c r="N13" i="2" a="1"/>
  <c r="N13" i="2" s="1"/>
  <c r="N14" i="2" a="1"/>
  <c r="N14" i="2" s="1"/>
  <c r="L5" i="2" a="1"/>
  <c r="L5" i="2" s="1"/>
  <c r="H25" i="1" a="1"/>
  <c r="H25" i="1" s="1"/>
  <c r="D29" i="2" s="1" a="1"/>
  <c r="D29" i="2" s="1"/>
  <c r="L6" i="2" a="1"/>
  <c r="L6" i="2" s="1"/>
  <c r="L7" i="2" a="1"/>
  <c r="L7" i="2" s="1"/>
  <c r="K25" i="1" a="1"/>
  <c r="K25" i="1" s="1"/>
  <c r="E29" i="2" s="1" a="1"/>
  <c r="E29" i="2" s="1"/>
  <c r="N5" i="2" a="1"/>
  <c r="N5" i="2" s="1"/>
  <c r="L8" i="2" a="1"/>
  <c r="L8" i="2" s="1"/>
  <c r="N25" i="1" a="1"/>
  <c r="N25" i="1" s="1"/>
  <c r="F29" i="2" s="1" a="1"/>
  <c r="F29" i="2" s="1"/>
  <c r="N6" i="2" a="1"/>
  <c r="N6" i="2" s="1"/>
  <c r="L9" i="2" a="1"/>
  <c r="L9" i="2" s="1"/>
  <c r="N7" i="2" a="1"/>
  <c r="N7" i="2" s="1"/>
  <c r="L10" i="2" a="1"/>
  <c r="L10" i="2" s="1"/>
  <c r="L11" i="2" a="1"/>
  <c r="L11" i="2" s="1"/>
  <c r="W13" i="2" l="1"/>
  <c r="W8" i="2"/>
  <c r="W7" i="2"/>
  <c r="W6" i="2"/>
  <c r="W12" i="2"/>
  <c r="W9" i="2"/>
  <c r="W11" i="2"/>
  <c r="W10" i="2"/>
  <c r="G16" i="2" a="1"/>
  <c r="G16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27" i="2" s="1" a="1"/>
  <c r="G27" i="2" s="1"/>
  <c r="P27" i="2" a="1"/>
  <c r="P27" i="2" s="1"/>
  <c r="C5" i="2" a="1"/>
  <c r="C5" i="2" s="1"/>
  <c r="C14" i="2" a="1"/>
  <c r="C14" i="2" s="1"/>
  <c r="C16" i="2" a="1"/>
  <c r="C16" i="2" s="1"/>
  <c r="R27" i="2" a="1"/>
  <c r="R27" i="2" s="1"/>
  <c r="J13" i="2" a="1"/>
  <c r="J13" i="2" s="1"/>
  <c r="J16" i="2" a="1"/>
  <c r="J16" i="2" s="1"/>
  <c r="J14" i="2" a="1"/>
  <c r="J14" i="2" s="1"/>
  <c r="J12" i="2" a="1"/>
  <c r="J12" i="2" s="1"/>
  <c r="J11" i="2" a="1"/>
  <c r="J11" i="2" s="1"/>
  <c r="J10" i="2" a="1"/>
  <c r="J10" i="2" s="1"/>
  <c r="J9" i="2" a="1"/>
  <c r="J9" i="2" s="1"/>
  <c r="J8" i="2" a="1"/>
  <c r="J8" i="2" s="1"/>
  <c r="J7" i="2" a="1"/>
  <c r="J7" i="2" s="1"/>
  <c r="J6" i="2" a="1"/>
  <c r="J6" i="2" s="1"/>
  <c r="J5" i="2" a="1"/>
  <c r="J5" i="2" s="1"/>
  <c r="J27" i="2" s="1" a="1"/>
  <c r="J27" i="2" s="1"/>
  <c r="S27" i="2" a="1"/>
  <c r="S27" i="2" s="1"/>
  <c r="K14" i="2" a="1"/>
  <c r="K14" i="2" s="1"/>
  <c r="K16" i="2" a="1"/>
  <c r="K16" i="2" s="1"/>
  <c r="K12" i="2" a="1"/>
  <c r="K12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 a="1"/>
  <c r="K5" i="2" s="1"/>
  <c r="K13" i="2" a="1"/>
  <c r="K13" i="2" s="1"/>
  <c r="B10" i="2" a="1"/>
  <c r="B10" i="2" s="1"/>
  <c r="B9" i="2" a="1"/>
  <c r="B9" i="2" s="1"/>
  <c r="C8" i="2" a="1"/>
  <c r="C8" i="2" s="1"/>
  <c r="B8" i="2" a="1"/>
  <c r="B8" i="2" s="1"/>
  <c r="C7" i="2" a="1"/>
  <c r="C7" i="2" s="1"/>
  <c r="C6" i="2" a="1"/>
  <c r="C6" i="2" s="1"/>
  <c r="B7" i="2" a="1"/>
  <c r="B7" i="2" s="1"/>
  <c r="B6" i="2" a="1"/>
  <c r="B6" i="2" s="1"/>
  <c r="B5" i="2" a="1"/>
  <c r="B5" i="2" s="1"/>
  <c r="C13" i="2" a="1"/>
  <c r="C13" i="2" s="1"/>
  <c r="B13" i="2" a="1"/>
  <c r="B13" i="2" s="1"/>
  <c r="C12" i="2" a="1"/>
  <c r="C12" i="2" s="1"/>
  <c r="B16" i="2" a="1"/>
  <c r="B16" i="2" s="1"/>
  <c r="B14" i="2" a="1"/>
  <c r="B14" i="2" s="1"/>
  <c r="B12" i="2" a="1"/>
  <c r="B12" i="2" s="1"/>
  <c r="C11" i="2" a="1"/>
  <c r="C11" i="2" s="1"/>
  <c r="C10" i="2" a="1"/>
  <c r="C10" i="2" s="1"/>
  <c r="B11" i="2" a="1"/>
  <c r="B11" i="2" s="1"/>
  <c r="C9" i="2" a="1"/>
  <c r="C9" i="2" s="1"/>
  <c r="E5" i="2" a="1"/>
  <c r="E5" i="2" s="1"/>
  <c r="E14" i="2" a="1"/>
  <c r="E14" i="2" s="1"/>
  <c r="E13" i="2" a="1"/>
  <c r="E13" i="2" s="1"/>
  <c r="E16" i="2" a="1"/>
  <c r="E16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E7" i="2" a="1"/>
  <c r="E7" i="2" s="1"/>
  <c r="E6" i="2" a="1"/>
  <c r="E6" i="2" s="1"/>
  <c r="Q27" i="2" a="1"/>
  <c r="Q27" i="2" s="1"/>
  <c r="D14" i="3" a="1"/>
  <c r="D14" i="3" s="1"/>
  <c r="E14" i="3" s="1" a="1"/>
  <c r="E14" i="3" s="1"/>
  <c r="J14" i="3" s="1" a="1"/>
  <c r="J14" i="3" s="1"/>
  <c r="D7" i="2" a="1"/>
  <c r="D7" i="2" s="1"/>
  <c r="D6" i="2" a="1"/>
  <c r="D6" i="2" s="1"/>
  <c r="D5" i="2" a="1"/>
  <c r="D5" i="2" s="1"/>
  <c r="D14" i="2" a="1"/>
  <c r="D14" i="2" s="1"/>
  <c r="D13" i="2" a="1"/>
  <c r="D13" i="2" s="1"/>
  <c r="D16" i="2" a="1"/>
  <c r="D16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F14" i="2" a="1"/>
  <c r="F14" i="2" s="1"/>
  <c r="F13" i="2" a="1"/>
  <c r="F13" i="2" s="1"/>
  <c r="F16" i="2" a="1"/>
  <c r="F16" i="2" s="1"/>
  <c r="F12" i="2" a="1"/>
  <c r="F12" i="2" s="1"/>
  <c r="F11" i="2" a="1"/>
  <c r="F11" i="2" s="1"/>
  <c r="F10" i="2" a="1"/>
  <c r="F10" i="2" s="1"/>
  <c r="F9" i="2" a="1"/>
  <c r="F9" i="2" s="1"/>
  <c r="F8" i="2" a="1"/>
  <c r="F8" i="2" s="1"/>
  <c r="F7" i="2" a="1"/>
  <c r="F7" i="2" s="1"/>
  <c r="F6" i="2" a="1"/>
  <c r="F6" i="2" s="1"/>
  <c r="F5" i="2" a="1"/>
  <c r="F5" i="2" s="1"/>
  <c r="F27" i="2" s="1" a="1"/>
  <c r="F27" i="2" s="1"/>
  <c r="M27" i="2" a="1"/>
  <c r="M27" i="2" s="1"/>
  <c r="O27" i="2" a="1"/>
  <c r="O27" i="2" s="1"/>
  <c r="N27" i="2" a="1"/>
  <c r="N27" i="2" s="1"/>
  <c r="L27" i="2" a="1"/>
  <c r="L27" i="2" s="1"/>
  <c r="I13" i="2" a="1"/>
  <c r="I13" i="2" s="1"/>
  <c r="I16" i="2" a="1"/>
  <c r="I16" i="2" s="1"/>
  <c r="I14" i="2" a="1"/>
  <c r="I14" i="2" s="1"/>
  <c r="I12" i="2" a="1"/>
  <c r="I12" i="2" s="1"/>
  <c r="I11" i="2" a="1"/>
  <c r="I11" i="2" s="1"/>
  <c r="I10" i="2" a="1"/>
  <c r="I10" i="2" s="1"/>
  <c r="I9" i="2" a="1"/>
  <c r="I9" i="2" s="1"/>
  <c r="I8" i="2" a="1"/>
  <c r="I8" i="2" s="1"/>
  <c r="I7" i="2" a="1"/>
  <c r="I7" i="2" s="1"/>
  <c r="I6" i="2" a="1"/>
  <c r="I6" i="2" s="1"/>
  <c r="I5" i="2" a="1"/>
  <c r="I5" i="2" s="1"/>
  <c r="I27" i="2" s="1" a="1"/>
  <c r="I27" i="2" s="1"/>
  <c r="T19" i="2" a="1"/>
  <c r="T19" i="2" s="1"/>
  <c r="B15" i="3" a="1"/>
  <c r="B15" i="3" s="1"/>
  <c r="T6" i="2" l="1" a="1"/>
  <c r="T6" i="2" s="1"/>
  <c r="B4" i="3" a="1"/>
  <c r="B4" i="3" s="1"/>
  <c r="D15" i="3" a="1"/>
  <c r="D15" i="3" s="1"/>
  <c r="E15" i="3" s="1" a="1"/>
  <c r="E15" i="3" s="1"/>
  <c r="J15" i="3" s="1" a="1"/>
  <c r="J15" i="3" s="1"/>
  <c r="C27" i="2" a="1"/>
  <c r="C27" i="2" s="1"/>
  <c r="K27" i="2" a="1"/>
  <c r="K27" i="2" s="1"/>
  <c r="E27" i="2" a="1"/>
  <c r="E27" i="2" s="1"/>
  <c r="W16" i="2" a="1"/>
  <c r="W16" i="2" s="1"/>
  <c r="D27" i="2" a="1"/>
  <c r="D27" i="2" s="1"/>
  <c r="B27" i="2" a="1"/>
  <c r="B27" i="2" s="1"/>
  <c r="B6" i="3" l="1" a="1"/>
  <c r="B6" i="3" s="1"/>
  <c r="T8" i="2" a="1"/>
  <c r="T8" i="2" s="1"/>
  <c r="B13" i="3" a="1"/>
  <c r="B13" i="3" s="1"/>
  <c r="T16" i="2" a="1"/>
  <c r="T16" i="2" s="1"/>
  <c r="B9" i="3" a="1"/>
  <c r="B9" i="3" s="1"/>
  <c r="T11" i="2" a="1"/>
  <c r="T11" i="2" s="1"/>
  <c r="T9" i="2" a="1"/>
  <c r="T9" i="2" s="1"/>
  <c r="B7" i="3" a="1"/>
  <c r="B7" i="3" s="1"/>
  <c r="B8" i="3" a="1"/>
  <c r="B8" i="3" s="1"/>
  <c r="T10" i="2" a="1"/>
  <c r="T10" i="2" s="1"/>
  <c r="B5" i="3" a="1"/>
  <c r="B5" i="3" s="1"/>
  <c r="T7" i="2" a="1"/>
  <c r="T7" i="2" s="1"/>
  <c r="T14" i="2" a="1"/>
  <c r="T14" i="2" s="1"/>
  <c r="B12" i="3" a="1"/>
  <c r="B12" i="3" s="1"/>
  <c r="D4" i="3" a="1"/>
  <c r="D4" i="3" s="1"/>
  <c r="E4" i="3" s="1" a="1"/>
  <c r="E4" i="3" s="1"/>
  <c r="J4" i="3" s="1" a="1"/>
  <c r="J4" i="3" s="1"/>
  <c r="B10" i="3" a="1"/>
  <c r="B10" i="3" s="1"/>
  <c r="T12" i="2" a="1"/>
  <c r="T12" i="2" s="1"/>
  <c r="B11" i="3" a="1"/>
  <c r="B11" i="3" s="1"/>
  <c r="T13" i="2" a="1"/>
  <c r="T13" i="2" s="1"/>
  <c r="D8" i="3" l="1" a="1"/>
  <c r="D8" i="3" s="1"/>
  <c r="E8" i="3" s="1" a="1"/>
  <c r="E8" i="3" s="1"/>
  <c r="J8" i="3" s="1" a="1"/>
  <c r="J8" i="3" s="1"/>
  <c r="D10" i="3" a="1"/>
  <c r="D10" i="3" s="1"/>
  <c r="E10" i="3" s="1" a="1"/>
  <c r="E10" i="3" s="1"/>
  <c r="J10" i="3" s="1" a="1"/>
  <c r="J10" i="3" s="1"/>
  <c r="D13" i="3" a="1"/>
  <c r="D13" i="3" s="1"/>
  <c r="E13" i="3" s="1" a="1"/>
  <c r="E13" i="3" s="1"/>
  <c r="J13" i="3" s="1" a="1"/>
  <c r="J13" i="3" s="1"/>
  <c r="D11" i="3" a="1"/>
  <c r="D11" i="3" s="1"/>
  <c r="E11" i="3" s="1" a="1"/>
  <c r="E11" i="3" s="1"/>
  <c r="J11" i="3" s="1" a="1"/>
  <c r="J11" i="3" s="1"/>
  <c r="D5" i="3" a="1"/>
  <c r="D5" i="3" s="1"/>
  <c r="E5" i="3" s="1" a="1"/>
  <c r="E5" i="3" s="1"/>
  <c r="J5" i="3" s="1" a="1"/>
  <c r="J5" i="3" s="1"/>
  <c r="D7" i="3" a="1"/>
  <c r="D7" i="3" s="1"/>
  <c r="E7" i="3" s="1" a="1"/>
  <c r="E7" i="3" s="1"/>
  <c r="J7" i="3" s="1" a="1"/>
  <c r="J7" i="3" s="1"/>
  <c r="D9" i="3" a="1"/>
  <c r="D9" i="3" s="1"/>
  <c r="E9" i="3" s="1" a="1"/>
  <c r="E9" i="3" s="1"/>
  <c r="J9" i="3" s="1" a="1"/>
  <c r="J9" i="3" s="1"/>
  <c r="D12" i="3" a="1"/>
  <c r="D12" i="3" s="1"/>
  <c r="E12" i="3" s="1" a="1"/>
  <c r="E12" i="3" s="1"/>
  <c r="J12" i="3" s="1" a="1"/>
  <c r="J12" i="3" s="1"/>
  <c r="D6" i="3" a="1"/>
  <c r="D6" i="3" s="1"/>
  <c r="E6" i="3" s="1" a="1"/>
  <c r="E6" i="3" s="1"/>
  <c r="J6" i="3" s="1" a="1"/>
  <c r="J6" i="3" s="1"/>
  <c r="B3" i="3" a="1"/>
  <c r="B3" i="3" s="1"/>
  <c r="T5" i="2" a="1"/>
  <c r="T5" i="2" s="1"/>
  <c r="T27" i="2" s="1" a="1"/>
  <c r="T27" i="2" s="1"/>
  <c r="W27" i="2" a="1"/>
  <c r="W27" i="2" s="1"/>
  <c r="D3" i="3" l="1" a="1"/>
  <c r="D3" i="3" s="1"/>
  <c r="E3" i="3" s="1" a="1"/>
  <c r="E3" i="3" s="1"/>
  <c r="J3" i="3" s="1" a="1"/>
  <c r="J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<sst xmlns="http://schemas.openxmlformats.org/spreadsheetml/2006/main" count="65" uniqueCount="43">
  <si>
    <t>2025/8月</t>
  </si>
  <si>
    <t>8/1</t>
  </si>
  <si>
    <t>分</t>
  </si>
  <si>
    <t>總分鐘數</t>
  </si>
  <si>
    <t>又安</t>
  </si>
  <si>
    <t>少天</t>
  </si>
  <si>
    <t>宥萱</t>
  </si>
  <si>
    <t>李玨</t>
  </si>
  <si>
    <t>妤庭</t>
  </si>
  <si>
    <t>孛育</t>
  </si>
  <si>
    <t>覃天</t>
  </si>
  <si>
    <t>大舅媽</t>
  </si>
  <si>
    <t>坤玲</t>
  </si>
  <si>
    <t>小萱萱</t>
  </si>
  <si>
    <t>明慧</t>
  </si>
  <si>
    <t>阿罵</t>
  </si>
  <si>
    <t>福良</t>
  </si>
  <si>
    <t>EMMA</t>
  </si>
  <si>
    <t>Amber</t>
  </si>
  <si>
    <t>瑞庭</t>
  </si>
  <si>
    <t>麥</t>
  </si>
  <si>
    <t>嘎嘎</t>
  </si>
  <si>
    <t>麵店</t>
  </si>
  <si>
    <t>當日工作人數</t>
  </si>
  <si>
    <t>營業人均</t>
  </si>
  <si>
    <t>獎金總和</t>
  </si>
  <si>
    <t>總薪水</t>
  </si>
  <si>
    <t>婆羅門</t>
  </si>
  <si>
    <t>only小Bo</t>
  </si>
  <si>
    <t>基本時薪</t>
  </si>
  <si>
    <t>普陀羅</t>
  </si>
  <si>
    <t>枝</t>
  </si>
  <si>
    <t>好適山坡支出</t>
  </si>
  <si>
    <t>表格 1</t>
  </si>
  <si>
    <t>薪水</t>
  </si>
  <si>
    <t>特別薪水</t>
  </si>
  <si>
    <t>湊整</t>
  </si>
  <si>
    <t>小結</t>
  </si>
  <si>
    <t>代買</t>
  </si>
  <si>
    <t>預支薪水</t>
  </si>
  <si>
    <t>甜點&amp;肉</t>
  </si>
  <si>
    <t>車馬費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</si>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</sst>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m/d"/>
    <numFmt numFmtId="177" formatCode="0;[Red]0"/>
    <numFmt numFmtId="178" formatCode="0.00;[Red]0.00"/>
    <numFmt numFmtId="179" formatCode="mm/dd"/>
    <numFmt numFmtId="180" formatCode="dddd"/>
    <numFmt numFmtId="181" formatCode="[$&quot;NT$&quot;]0;[Red][$&quot;NT$&quot;]0"/>
    <numFmt numFmtId="182" formatCode="_-[$&quot;NT$&quot;]* #,##0_-;_-[$&quot;NT$&quot;]* \(#,##0\)_-;_-[$&quot;NT$&quot;]* &quot;-&quot;??;_-@_-"/>
    <numFmt numFmtId="183" formatCode="[$&quot;NT$&quot;]#,##0"/>
    <numFmt numFmtId="184" formatCode="[$&quot;NT$&quot;]0"/>
    <numFmt numFmtId="185" formatCode="m/d;@"/>
  </numFmts>
  <fonts count="24">
    <font>
      <sz val="10"/>
      <color indexed="8"/>
      <name val="Helvetica Neue"/>
    </font>
    <font>
      <sz val="12"/>
      <color indexed="8"/>
      <name val="Helvetica Neue"/>
      <family val="1"/>
      <charset val="136"/>
    </font>
    <font>
      <b/>
      <sz val="10"/>
      <color indexed="8"/>
      <name val="Helvetica Neue"/>
      <family val="1"/>
      <charset val="136"/>
    </font>
    <font>
      <b/>
      <sz val="15"/>
      <color indexed="8"/>
      <name val="Helvetica Neue"/>
      <family val="1"/>
      <charset val="136"/>
    </font>
    <font>
      <sz val="10"/>
      <color indexed="14"/>
      <name val="Helvetica Neue"/>
      <family val="1"/>
      <charset val="136"/>
    </font>
    <font>
      <sz val="10"/>
      <color indexed="18"/>
      <name val="Helvetica Neue"/>
      <family val="1"/>
      <charset val="136"/>
    </font>
    <font>
      <b/>
      <sz val="16"/>
      <color indexed="8"/>
      <name val="Helvetica Neue"/>
      <family val="1"/>
      <charset val="136"/>
    </font>
    <font>
      <b/>
      <sz val="17"/>
      <color indexed="8"/>
      <name val="Helvetica Neue"/>
      <family val="1"/>
      <charset val="136"/>
    </font>
    <font>
      <sz val="15"/>
      <color indexed="8"/>
      <name val="Helvetica Neue"/>
      <family val="1"/>
      <charset val="136"/>
    </font>
    <font>
      <b/>
      <sz val="24"/>
      <color indexed="8"/>
      <name val="Helvetica Neue"/>
      <family val="1"/>
      <charset val="136"/>
    </font>
    <font>
      <b/>
      <sz val="29"/>
      <color indexed="8"/>
      <name val="Helvetica Neue"/>
      <family val="1"/>
      <charset val="136"/>
    </font>
    <font>
      <b/>
      <sz val="23"/>
      <color indexed="8"/>
      <name val="Helvetica Neue"/>
      <family val="1"/>
      <charset val="136"/>
    </font>
    <font>
      <b/>
      <sz val="21"/>
      <color indexed="8"/>
      <name val="Helvetica Neue"/>
      <family val="1"/>
      <charset val="136"/>
    </font>
    <font>
      <b/>
      <sz val="25"/>
      <color indexed="8"/>
      <name val="Helvetica Neue"/>
      <family val="1"/>
      <charset val="136"/>
    </font>
    <font>
      <b/>
      <sz val="32"/>
      <color indexed="8"/>
      <name val="Helvetica Neue"/>
      <family val="1"/>
      <charset val="136"/>
    </font>
    <font>
      <b/>
      <sz val="19"/>
      <color indexed="8"/>
      <name val="Helvetica Neue"/>
      <family val="1"/>
      <charset val="136"/>
    </font>
    <font>
      <sz val="16"/>
      <color indexed="8"/>
      <name val="Helvetica Neue"/>
      <family val="1"/>
      <charset val="136"/>
    </font>
    <font>
      <sz val="16"/>
      <color indexed="25"/>
      <name val="Helvetica Neue"/>
      <family val="1"/>
      <charset val="136"/>
    </font>
    <font>
      <b/>
      <sz val="16"/>
      <color indexed="26"/>
      <name val="Helvetica Neue"/>
      <family val="1"/>
      <charset val="136"/>
    </font>
    <font>
      <sz val="13"/>
      <color indexed="26"/>
      <name val="Helvetica Neue"/>
      <family val="1"/>
      <charset val="136"/>
    </font>
    <font>
      <sz val="16"/>
      <color indexed="28"/>
      <name val="Helvetica Neue"/>
      <family val="1"/>
      <charset val="136"/>
    </font>
    <font>
      <b/>
      <sz val="18"/>
      <color indexed="8"/>
      <name val="Helvetica Neue"/>
      <family val="1"/>
      <charset val="136"/>
    </font>
    <font>
      <sz val="18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9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47"/>
      </left>
      <right style="thin">
        <color indexed="10"/>
      </right>
      <top style="thin">
        <color indexed="47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47"/>
      </top>
      <bottom style="thin">
        <color indexed="11"/>
      </bottom>
      <diagonal/>
    </border>
    <border>
      <left style="thin">
        <color indexed="10"/>
      </left>
      <right style="dotted">
        <color indexed="10"/>
      </right>
      <top style="thin">
        <color indexed="47"/>
      </top>
      <bottom style="thin">
        <color indexed="11"/>
      </bottom>
      <diagonal/>
    </border>
    <border>
      <left style="dotted">
        <color indexed="10"/>
      </left>
      <right style="dotted">
        <color indexed="10"/>
      </right>
      <top style="dotted">
        <color indexed="47"/>
      </top>
      <bottom style="thin">
        <color indexed="11"/>
      </bottom>
      <diagonal/>
    </border>
    <border>
      <left style="dotted">
        <color indexed="10"/>
      </left>
      <right style="thin">
        <color indexed="10"/>
      </right>
      <top style="thin">
        <color indexed="47"/>
      </top>
      <bottom style="thin">
        <color indexed="11"/>
      </bottom>
      <diagonal/>
    </border>
    <border>
      <left style="thin">
        <color indexed="10"/>
      </left>
      <right style="thin">
        <color indexed="47"/>
      </right>
      <top style="thin">
        <color indexed="47"/>
      </top>
      <bottom style="thin">
        <color indexed="11"/>
      </bottom>
      <diagonal/>
    </border>
    <border>
      <left style="thin">
        <color indexed="47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47"/>
      </right>
      <top style="thin">
        <color indexed="11"/>
      </top>
      <bottom style="thin">
        <color indexed="10"/>
      </bottom>
      <diagonal/>
    </border>
    <border>
      <left style="thin">
        <color indexed="47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47"/>
      </right>
      <top style="thin">
        <color indexed="10"/>
      </top>
      <bottom style="thin">
        <color indexed="10"/>
      </bottom>
      <diagonal/>
    </border>
    <border>
      <left style="thin">
        <color indexed="47"/>
      </left>
      <right style="thin">
        <color indexed="11"/>
      </right>
      <top style="thin">
        <color indexed="10"/>
      </top>
      <bottom style="thin">
        <color indexed="47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47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47"/>
      </bottom>
      <diagonal/>
    </border>
    <border>
      <left style="thin">
        <color indexed="10"/>
      </left>
      <right style="thin">
        <color indexed="47"/>
      </right>
      <top style="thin">
        <color indexed="10"/>
      </top>
      <bottom style="thin">
        <color indexed="47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20" fontId="0" fillId="4" borderId="3" xfId="0" applyNumberFormat="1" applyFill="1" applyBorder="1" applyAlignment="1">
      <alignment horizontal="center" vertical="top" wrapText="1"/>
    </xf>
    <xf numFmtId="20" fontId="0" fillId="4" borderId="4" xfId="0" applyNumberFormat="1" applyFill="1" applyBorder="1" applyAlignment="1">
      <alignment horizontal="center" vertical="top" wrapText="1"/>
    </xf>
    <xf numFmtId="0" fontId="4" fillId="5" borderId="4" xfId="0" applyNumberFormat="1" applyFont="1" applyFill="1" applyBorder="1" applyAlignment="1">
      <alignment horizontal="center" vertical="top" wrapText="1"/>
    </xf>
    <xf numFmtId="20" fontId="0" fillId="6" borderId="4" xfId="0" applyNumberFormat="1" applyFill="1" applyBorder="1" applyAlignment="1">
      <alignment horizontal="center" vertical="top" wrapText="1"/>
    </xf>
    <xf numFmtId="20" fontId="0" fillId="7" borderId="4" xfId="0" applyNumberFormat="1" applyFill="1" applyBorder="1" applyAlignment="1">
      <alignment horizontal="center" vertical="top" wrapText="1"/>
    </xf>
    <xf numFmtId="0" fontId="5" fillId="5" borderId="4" xfId="0" applyNumberFormat="1" applyFont="1" applyFill="1" applyBorder="1" applyAlignment="1">
      <alignment horizontal="center" vertical="top" wrapText="1"/>
    </xf>
    <xf numFmtId="20" fontId="0" fillId="8" borderId="4" xfId="0" applyNumberFormat="1" applyFill="1" applyBorder="1" applyAlignment="1">
      <alignment horizontal="center" vertical="top" wrapText="1"/>
    </xf>
    <xf numFmtId="20" fontId="0" fillId="9" borderId="4" xfId="0" applyNumberFormat="1" applyFill="1" applyBorder="1" applyAlignment="1">
      <alignment horizontal="center" vertical="top" wrapText="1"/>
    </xf>
    <xf numFmtId="20" fontId="0" fillId="10" borderId="4" xfId="0" applyNumberFormat="1" applyFill="1" applyBorder="1" applyAlignment="1">
      <alignment horizontal="center" vertical="top" wrapText="1"/>
    </xf>
    <xf numFmtId="0" fontId="0" fillId="5" borderId="4" xfId="0" applyNumberFormat="1" applyFill="1" applyBorder="1" applyAlignment="1">
      <alignment horizontal="center" vertical="top" wrapText="1"/>
    </xf>
    <xf numFmtId="20" fontId="0" fillId="11" borderId="4" xfId="0" applyNumberFormat="1" applyFill="1" applyBorder="1" applyAlignment="1">
      <alignment horizontal="center" vertical="top" wrapText="1"/>
    </xf>
    <xf numFmtId="0" fontId="5" fillId="5" borderId="4" xfId="0" applyFont="1" applyFill="1" applyBorder="1" applyAlignment="1">
      <alignment horizontal="center"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20" fontId="0" fillId="4" borderId="6" xfId="0" applyNumberFormat="1" applyFill="1" applyBorder="1" applyAlignment="1">
      <alignment horizontal="center" vertical="top" wrapText="1"/>
    </xf>
    <xf numFmtId="20" fontId="0" fillId="4" borderId="7" xfId="0" applyNumberFormat="1" applyFill="1" applyBorder="1" applyAlignment="1">
      <alignment horizontal="center" vertical="top" wrapText="1"/>
    </xf>
    <xf numFmtId="1" fontId="4" fillId="5" borderId="7" xfId="0" applyNumberFormat="1" applyFont="1" applyFill="1" applyBorder="1" applyAlignment="1">
      <alignment horizontal="center" vertical="top" wrapText="1"/>
    </xf>
    <xf numFmtId="20" fontId="0" fillId="6" borderId="7" xfId="0" applyNumberFormat="1" applyFill="1" applyBorder="1" applyAlignment="1">
      <alignment horizontal="center" vertical="top" wrapText="1"/>
    </xf>
    <xf numFmtId="20" fontId="0" fillId="7" borderId="7" xfId="0" applyNumberFormat="1" applyFill="1" applyBorder="1" applyAlignment="1">
      <alignment horizontal="center" vertical="top" wrapText="1"/>
    </xf>
    <xf numFmtId="1" fontId="5" fillId="5" borderId="7" xfId="0" applyNumberFormat="1" applyFont="1" applyFill="1" applyBorder="1" applyAlignment="1">
      <alignment horizontal="center" vertical="top" wrapText="1"/>
    </xf>
    <xf numFmtId="0" fontId="4" fillId="5" borderId="7" xfId="0" applyNumberFormat="1" applyFont="1" applyFill="1" applyBorder="1" applyAlignment="1">
      <alignment horizontal="center" vertical="top" wrapText="1"/>
    </xf>
    <xf numFmtId="20" fontId="0" fillId="8" borderId="7" xfId="0" applyNumberFormat="1" applyFill="1" applyBorder="1" applyAlignment="1">
      <alignment horizontal="center" vertical="top" wrapText="1"/>
    </xf>
    <xf numFmtId="20" fontId="0" fillId="9" borderId="7" xfId="0" applyNumberFormat="1" applyFill="1" applyBorder="1" applyAlignment="1">
      <alignment horizontal="center" vertical="top" wrapText="1"/>
    </xf>
    <xf numFmtId="20" fontId="0" fillId="10" borderId="7" xfId="0" applyNumberFormat="1" applyFill="1" applyBorder="1" applyAlignment="1">
      <alignment horizontal="center" vertical="top" wrapText="1"/>
    </xf>
    <xf numFmtId="0" fontId="0" fillId="5" borderId="7" xfId="0" applyNumberFormat="1" applyFill="1" applyBorder="1" applyAlignment="1">
      <alignment horizontal="center" vertical="top" wrapText="1"/>
    </xf>
    <xf numFmtId="20" fontId="0" fillId="11" borderId="7" xfId="0" applyNumberFormat="1" applyFill="1" applyBorder="1" applyAlignment="1">
      <alignment horizontal="center" vertical="top" wrapText="1"/>
    </xf>
    <xf numFmtId="0" fontId="5" fillId="5" borderId="7" xfId="0" applyFont="1" applyFill="1" applyBorder="1" applyAlignment="1">
      <alignment horizontal="center" vertical="top" wrapText="1"/>
    </xf>
    <xf numFmtId="0" fontId="5" fillId="5" borderId="7" xfId="0" applyNumberFormat="1" applyFont="1" applyFill="1" applyBorder="1" applyAlignment="1">
      <alignment horizontal="center" vertical="top" wrapText="1"/>
    </xf>
    <xf numFmtId="49" fontId="6" fillId="3" borderId="5" xfId="0" applyNumberFormat="1" applyFont="1" applyFill="1" applyBorder="1" applyAlignment="1">
      <alignment horizontal="center" vertical="top" wrapText="1"/>
    </xf>
    <xf numFmtId="49" fontId="7" fillId="3" borderId="5" xfId="0" applyNumberFormat="1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0" fillId="0" borderId="7" xfId="0" applyBorder="1">
      <alignment vertical="top" wrapText="1"/>
    </xf>
    <xf numFmtId="0" fontId="0" fillId="0" borderId="7" xfId="0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2" fillId="3" borderId="5" xfId="0" applyFont="1" applyFill="1" applyBorder="1">
      <alignment vertical="top" wrapText="1"/>
    </xf>
    <xf numFmtId="0" fontId="0" fillId="0" borderId="6" xfId="0" applyNumberFormat="1" applyBorder="1" applyAlignment="1">
      <alignment horizontal="center" vertical="top" wrapText="1"/>
    </xf>
    <xf numFmtId="0" fontId="0" fillId="0" borderId="7" xfId="0" applyNumberFormat="1" applyBorder="1" applyAlignment="1">
      <alignment horizontal="center" vertical="top" wrapText="1"/>
    </xf>
    <xf numFmtId="49" fontId="2" fillId="3" borderId="5" xfId="0" applyNumberFormat="1" applyFont="1" applyFill="1" applyBorder="1">
      <alignment vertical="top" wrapText="1"/>
    </xf>
    <xf numFmtId="1" fontId="8" fillId="5" borderId="6" xfId="0" applyNumberFormat="1" applyFont="1" applyFill="1" applyBorder="1" applyAlignment="1">
      <alignment horizontal="center" vertical="top" wrapText="1"/>
    </xf>
    <xf numFmtId="1" fontId="8" fillId="5" borderId="7" xfId="0" applyNumberFormat="1" applyFont="1" applyFill="1" applyBorder="1" applyAlignment="1">
      <alignment horizontal="center" vertical="top" wrapText="1"/>
    </xf>
    <xf numFmtId="177" fontId="0" fillId="0" borderId="7" xfId="0" applyNumberFormat="1" applyBorder="1" applyAlignment="1">
      <alignment horizontal="center" vertical="top" wrapText="1"/>
    </xf>
    <xf numFmtId="1" fontId="0" fillId="0" borderId="6" xfId="0" applyNumberFormat="1" applyBorder="1" applyAlignment="1">
      <alignment horizontal="center" vertical="top" wrapText="1"/>
    </xf>
    <xf numFmtId="1" fontId="0" fillId="0" borderId="7" xfId="0" applyNumberFormat="1" applyBorder="1" applyAlignment="1">
      <alignment horizontal="center" vertical="top" wrapText="1"/>
    </xf>
    <xf numFmtId="0" fontId="0" fillId="0" borderId="6" xfId="0" applyBorder="1">
      <alignment vertical="top" wrapText="1"/>
    </xf>
    <xf numFmtId="178" fontId="0" fillId="0" borderId="7" xfId="0" applyNumberFormat="1" applyBorder="1" applyAlignment="1">
      <alignment horizontal="center" vertical="top" wrapText="1"/>
    </xf>
    <xf numFmtId="0" fontId="7" fillId="2" borderId="1" xfId="0" applyFont="1" applyFill="1" applyBorder="1">
      <alignment vertical="top" wrapText="1"/>
    </xf>
    <xf numFmtId="0" fontId="10" fillId="2" borderId="1" xfId="0" applyFont="1" applyFill="1" applyBorder="1" applyAlignment="1">
      <alignment horizontal="center" vertical="top" wrapText="1"/>
    </xf>
    <xf numFmtId="176" fontId="10" fillId="2" borderId="1" xfId="0" applyNumberFormat="1" applyFont="1" applyFill="1" applyBorder="1" applyAlignment="1">
      <alignment horizontal="center" vertical="top" wrapText="1"/>
    </xf>
    <xf numFmtId="179" fontId="10" fillId="2" borderId="1" xfId="0" applyNumberFormat="1" applyFont="1" applyFill="1" applyBorder="1" applyAlignment="1">
      <alignment horizontal="center" vertical="top" wrapText="1"/>
    </xf>
    <xf numFmtId="179" fontId="11" fillId="2" borderId="1" xfId="0" applyNumberFormat="1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180" fontId="8" fillId="0" borderId="3" xfId="0" applyNumberFormat="1" applyFont="1" applyBorder="1" applyAlignment="1">
      <alignment horizontal="center" vertical="center" wrapText="1"/>
    </xf>
    <xf numFmtId="180" fontId="8" fillId="0" borderId="4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0" fillId="0" borderId="4" xfId="0" applyBorder="1">
      <alignment vertical="top" wrapText="1"/>
    </xf>
    <xf numFmtId="0" fontId="13" fillId="0" borderId="4" xfId="0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0" fontId="7" fillId="12" borderId="5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top" wrapText="1"/>
    </xf>
    <xf numFmtId="1" fontId="16" fillId="13" borderId="6" xfId="0" applyNumberFormat="1" applyFont="1" applyFill="1" applyBorder="1" applyAlignment="1">
      <alignment horizontal="center" vertical="top" wrapText="1"/>
    </xf>
    <xf numFmtId="1" fontId="16" fillId="13" borderId="7" xfId="0" applyNumberFormat="1" applyFont="1" applyFill="1" applyBorder="1" applyAlignment="1">
      <alignment horizontal="center" vertical="top" wrapText="1"/>
    </xf>
    <xf numFmtId="181" fontId="17" fillId="5" borderId="7" xfId="0" applyNumberFormat="1" applyFont="1" applyFill="1" applyBorder="1" applyAlignment="1">
      <alignment horizontal="center" vertical="center" wrapText="1"/>
    </xf>
    <xf numFmtId="182" fontId="18" fillId="0" borderId="7" xfId="0" applyNumberFormat="1" applyFont="1" applyBorder="1">
      <alignment vertical="top" wrapText="1"/>
    </xf>
    <xf numFmtId="0" fontId="15" fillId="0" borderId="7" xfId="0" applyFont="1" applyBorder="1" applyAlignment="1">
      <alignment horizontal="center" vertical="top" wrapText="1"/>
    </xf>
    <xf numFmtId="49" fontId="15" fillId="3" borderId="8" xfId="0" applyNumberFormat="1" applyFont="1" applyFill="1" applyBorder="1" applyAlignment="1">
      <alignment horizontal="center" vertical="top" wrapText="1"/>
    </xf>
    <xf numFmtId="1" fontId="16" fillId="13" borderId="9" xfId="0" applyNumberFormat="1" applyFont="1" applyFill="1" applyBorder="1" applyAlignment="1">
      <alignment horizontal="center" vertical="top" wrapText="1"/>
    </xf>
    <xf numFmtId="1" fontId="16" fillId="13" borderId="10" xfId="0" applyNumberFormat="1" applyFont="1" applyFill="1" applyBorder="1" applyAlignment="1">
      <alignment horizontal="center" vertical="top" wrapText="1"/>
    </xf>
    <xf numFmtId="181" fontId="17" fillId="5" borderId="10" xfId="0" applyNumberFormat="1" applyFont="1" applyFill="1" applyBorder="1" applyAlignment="1">
      <alignment horizontal="center" vertical="center" wrapText="1"/>
    </xf>
    <xf numFmtId="49" fontId="15" fillId="0" borderId="10" xfId="0" applyNumberFormat="1" applyFont="1" applyBorder="1" applyAlignment="1">
      <alignment horizontal="center" vertical="top" wrapText="1"/>
    </xf>
    <xf numFmtId="0" fontId="3" fillId="14" borderId="11" xfId="0" applyFont="1" applyFill="1" applyBorder="1" applyAlignment="1">
      <alignment horizontal="center" vertical="top" wrapText="1"/>
    </xf>
    <xf numFmtId="0" fontId="0" fillId="0" borderId="15" xfId="0" applyBorder="1">
      <alignment vertical="top" wrapText="1"/>
    </xf>
    <xf numFmtId="182" fontId="18" fillId="0" borderId="16" xfId="0" applyNumberFormat="1" applyFont="1" applyBorder="1">
      <alignment vertical="top" wrapText="1"/>
    </xf>
    <xf numFmtId="0" fontId="3" fillId="14" borderId="17" xfId="0" applyFont="1" applyFill="1" applyBorder="1" applyAlignment="1">
      <alignment horizontal="center" vertical="top" wrapText="1"/>
    </xf>
    <xf numFmtId="0" fontId="15" fillId="3" borderId="18" xfId="0" applyFont="1" applyFill="1" applyBorder="1" applyAlignment="1">
      <alignment horizontal="center" vertical="top" wrapText="1"/>
    </xf>
    <xf numFmtId="1" fontId="16" fillId="13" borderId="19" xfId="0" applyNumberFormat="1" applyFont="1" applyFill="1" applyBorder="1" applyAlignment="1">
      <alignment horizontal="center" vertical="top" wrapText="1"/>
    </xf>
    <xf numFmtId="1" fontId="16" fillId="13" borderId="20" xfId="0" applyNumberFormat="1" applyFont="1" applyFill="1" applyBorder="1" applyAlignment="1">
      <alignment horizontal="center" vertical="top" wrapText="1"/>
    </xf>
    <xf numFmtId="181" fontId="17" fillId="5" borderId="20" xfId="0" applyNumberFormat="1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top" wrapText="1"/>
    </xf>
    <xf numFmtId="0" fontId="15" fillId="14" borderId="5" xfId="0" applyFont="1" applyFill="1" applyBorder="1" applyAlignment="1">
      <alignment horizontal="center" vertical="top" wrapText="1"/>
    </xf>
    <xf numFmtId="0" fontId="15" fillId="14" borderId="7" xfId="0" applyFont="1" applyFill="1" applyBorder="1" applyAlignment="1">
      <alignment horizontal="center" vertical="top" wrapText="1"/>
    </xf>
    <xf numFmtId="49" fontId="15" fillId="3" borderId="5" xfId="0" applyNumberFormat="1" applyFont="1" applyFill="1" applyBorder="1" applyAlignment="1">
      <alignment horizontal="center" vertical="top" wrapText="1"/>
    </xf>
    <xf numFmtId="49" fontId="15" fillId="0" borderId="7" xfId="0" applyNumberFormat="1" applyFont="1" applyBorder="1" applyAlignment="1">
      <alignment horizontal="center" vertical="top" wrapText="1"/>
    </xf>
    <xf numFmtId="49" fontId="7" fillId="3" borderId="5" xfId="0" applyNumberFormat="1" applyFont="1" applyFill="1" applyBorder="1">
      <alignment vertical="top" wrapText="1"/>
    </xf>
    <xf numFmtId="1" fontId="19" fillId="0" borderId="6" xfId="0" applyNumberFormat="1" applyFont="1" applyBorder="1" applyAlignment="1">
      <alignment horizontal="center" vertical="top" wrapText="1"/>
    </xf>
    <xf numFmtId="1" fontId="19" fillId="0" borderId="7" xfId="0" applyNumberFormat="1" applyFont="1" applyBorder="1" applyAlignment="1">
      <alignment horizontal="center" vertical="top" wrapText="1"/>
    </xf>
    <xf numFmtId="181" fontId="20" fillId="0" borderId="7" xfId="0" applyNumberFormat="1" applyFont="1" applyBorder="1" applyAlignment="1">
      <alignment horizontal="center" vertical="top" wrapText="1"/>
    </xf>
    <xf numFmtId="182" fontId="21" fillId="0" borderId="7" xfId="0" applyNumberFormat="1" applyFont="1" applyBorder="1">
      <alignment vertical="top" wrapText="1"/>
    </xf>
    <xf numFmtId="1" fontId="8" fillId="15" borderId="6" xfId="0" applyNumberFormat="1" applyFont="1" applyFill="1" applyBorder="1" applyAlignment="1">
      <alignment horizontal="center" vertical="top" wrapText="1"/>
    </xf>
    <xf numFmtId="1" fontId="8" fillId="15" borderId="7" xfId="0" applyNumberFormat="1" applyFont="1" applyFill="1" applyBorder="1" applyAlignment="1">
      <alignment horizontal="center" vertical="top" wrapText="1"/>
    </xf>
    <xf numFmtId="0" fontId="22" fillId="0" borderId="7" xfId="0" applyFont="1" applyBorder="1" applyAlignment="1">
      <alignment horizontal="center" vertical="top" wrapText="1"/>
    </xf>
    <xf numFmtId="0" fontId="7" fillId="3" borderId="5" xfId="0" applyFont="1" applyFill="1" applyBorder="1">
      <alignment vertical="top" wrapText="1"/>
    </xf>
    <xf numFmtId="0" fontId="8" fillId="5" borderId="6" xfId="0" applyFont="1" applyFill="1" applyBorder="1" applyAlignment="1">
      <alignment horizontal="center" vertical="top" wrapText="1"/>
    </xf>
    <xf numFmtId="0" fontId="8" fillId="5" borderId="7" xfId="0" applyFont="1" applyFill="1" applyBorder="1" applyAlignment="1">
      <alignment horizontal="center" vertical="top" wrapText="1"/>
    </xf>
    <xf numFmtId="0" fontId="0" fillId="0" borderId="7" xfId="0" applyNumberFormat="1" applyBorder="1">
      <alignment vertical="top" wrapText="1"/>
    </xf>
    <xf numFmtId="1" fontId="0" fillId="5" borderId="6" xfId="0" applyNumberFormat="1" applyFill="1" applyBorder="1" applyAlignment="1">
      <alignment horizontal="left" vertical="top" wrapText="1"/>
    </xf>
    <xf numFmtId="0" fontId="2" fillId="2" borderId="21" xfId="0" applyFont="1" applyFill="1" applyBorder="1">
      <alignment vertical="top" wrapText="1"/>
    </xf>
    <xf numFmtId="49" fontId="21" fillId="2" borderId="22" xfId="0" applyNumberFormat="1" applyFont="1" applyFill="1" applyBorder="1" applyAlignment="1">
      <alignment horizontal="center" vertical="top" wrapText="1"/>
    </xf>
    <xf numFmtId="49" fontId="21" fillId="2" borderId="23" xfId="0" applyNumberFormat="1" applyFont="1" applyFill="1" applyBorder="1" applyAlignment="1">
      <alignment horizontal="center" vertical="top" wrapText="1"/>
    </xf>
    <xf numFmtId="49" fontId="21" fillId="2" borderId="24" xfId="0" applyNumberFormat="1" applyFont="1" applyFill="1" applyBorder="1" applyAlignment="1">
      <alignment horizontal="center" vertical="top" wrapText="1"/>
    </xf>
    <xf numFmtId="49" fontId="21" fillId="2" borderId="25" xfId="0" applyNumberFormat="1" applyFont="1" applyFill="1" applyBorder="1" applyAlignment="1">
      <alignment horizontal="center" vertical="top" wrapText="1"/>
    </xf>
    <xf numFmtId="0" fontId="22" fillId="2" borderId="26" xfId="0" applyNumberFormat="1" applyFont="1" applyFill="1" applyBorder="1" applyAlignment="1">
      <alignment horizontal="center" vertical="top" wrapText="1"/>
    </xf>
    <xf numFmtId="0" fontId="2" fillId="3" borderId="27" xfId="0" applyFont="1" applyFill="1" applyBorder="1">
      <alignment vertical="top" wrapText="1"/>
    </xf>
    <xf numFmtId="183" fontId="22" fillId="0" borderId="3" xfId="0" applyNumberFormat="1" applyFont="1" applyBorder="1" applyAlignment="1">
      <alignment horizontal="center" vertical="top" wrapText="1"/>
    </xf>
    <xf numFmtId="183" fontId="22" fillId="0" borderId="4" xfId="0" applyNumberFormat="1" applyFont="1" applyBorder="1" applyAlignment="1">
      <alignment horizontal="center" vertical="top" wrapText="1"/>
    </xf>
    <xf numFmtId="184" fontId="22" fillId="0" borderId="4" xfId="0" applyNumberFormat="1" applyFont="1" applyBorder="1" applyAlignment="1">
      <alignment horizontal="center" vertical="top" wrapText="1"/>
    </xf>
    <xf numFmtId="183" fontId="22" fillId="11" borderId="4" xfId="0" applyNumberFormat="1" applyFont="1" applyFill="1" applyBorder="1" applyAlignment="1">
      <alignment horizontal="center" vertical="top" wrapText="1"/>
    </xf>
    <xf numFmtId="0" fontId="22" fillId="0" borderId="28" xfId="0" applyNumberFormat="1" applyFont="1" applyBorder="1" applyAlignment="1">
      <alignment horizontal="center" vertical="top" wrapText="1"/>
    </xf>
    <xf numFmtId="0" fontId="2" fillId="3" borderId="29" xfId="0" applyFont="1" applyFill="1" applyBorder="1">
      <alignment vertical="top" wrapText="1"/>
    </xf>
    <xf numFmtId="183" fontId="22" fillId="0" borderId="6" xfId="0" applyNumberFormat="1" applyFont="1" applyBorder="1" applyAlignment="1">
      <alignment horizontal="center" vertical="top" wrapText="1"/>
    </xf>
    <xf numFmtId="183" fontId="22" fillId="0" borderId="7" xfId="0" applyNumberFormat="1" applyFont="1" applyBorder="1" applyAlignment="1">
      <alignment horizontal="center" vertical="top" wrapText="1"/>
    </xf>
    <xf numFmtId="184" fontId="22" fillId="0" borderId="7" xfId="0" applyNumberFormat="1" applyFont="1" applyBorder="1" applyAlignment="1">
      <alignment horizontal="center" vertical="top" wrapText="1"/>
    </xf>
    <xf numFmtId="183" fontId="22" fillId="11" borderId="7" xfId="0" applyNumberFormat="1" applyFont="1" applyFill="1" applyBorder="1" applyAlignment="1">
      <alignment horizontal="center" vertical="top" wrapText="1"/>
    </xf>
    <xf numFmtId="0" fontId="22" fillId="0" borderId="30" xfId="0" applyNumberFormat="1" applyFont="1" applyBorder="1" applyAlignment="1">
      <alignment horizontal="center" vertical="top" wrapText="1"/>
    </xf>
    <xf numFmtId="0" fontId="2" fillId="3" borderId="31" xfId="0" applyFont="1" applyFill="1" applyBorder="1">
      <alignment vertical="top" wrapText="1"/>
    </xf>
    <xf numFmtId="183" fontId="22" fillId="0" borderId="32" xfId="0" applyNumberFormat="1" applyFont="1" applyBorder="1" applyAlignment="1">
      <alignment horizontal="center" vertical="top" wrapText="1"/>
    </xf>
    <xf numFmtId="183" fontId="22" fillId="0" borderId="33" xfId="0" applyNumberFormat="1" applyFont="1" applyBorder="1" applyAlignment="1">
      <alignment horizontal="center" vertical="top" wrapText="1"/>
    </xf>
    <xf numFmtId="184" fontId="22" fillId="0" borderId="33" xfId="0" applyNumberFormat="1" applyFont="1" applyBorder="1" applyAlignment="1">
      <alignment horizontal="center" vertical="top" wrapText="1"/>
    </xf>
    <xf numFmtId="0" fontId="0" fillId="0" borderId="33" xfId="0" applyBorder="1">
      <alignment vertical="top" wrapText="1"/>
    </xf>
    <xf numFmtId="183" fontId="22" fillId="11" borderId="33" xfId="0" applyNumberFormat="1" applyFont="1" applyFill="1" applyBorder="1" applyAlignment="1">
      <alignment horizontal="center" vertical="top" wrapText="1"/>
    </xf>
    <xf numFmtId="0" fontId="22" fillId="0" borderId="34" xfId="0" applyNumberFormat="1" applyFont="1" applyBorder="1" applyAlignment="1">
      <alignment horizontal="center" vertical="top" wrapText="1"/>
    </xf>
    <xf numFmtId="0" fontId="2" fillId="3" borderId="2" xfId="0" applyFont="1" applyFill="1" applyBorder="1">
      <alignment vertical="top" wrapText="1"/>
    </xf>
    <xf numFmtId="0" fontId="0" fillId="0" borderId="3" xfId="0" applyBorder="1">
      <alignment vertical="top" wrapText="1"/>
    </xf>
    <xf numFmtId="185" fontId="2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4" fillId="12" borderId="12" xfId="0" applyNumberFormat="1" applyFont="1" applyFill="1" applyBorder="1" applyAlignment="1">
      <alignment horizontal="center" vertical="top" wrapText="1"/>
    </xf>
    <xf numFmtId="0" fontId="0" fillId="0" borderId="13" xfId="0" applyBorder="1">
      <alignment vertical="top" wrapText="1"/>
    </xf>
    <xf numFmtId="0" fontId="0" fillId="0" borderId="14" xfId="0" applyBorder="1">
      <alignment vertical="top" wrapText="1"/>
    </xf>
    <xf numFmtId="49" fontId="14" fillId="12" borderId="6" xfId="0" applyNumberFormat="1" applyFont="1" applyFill="1" applyBorder="1" applyAlignment="1">
      <alignment horizontal="center" vertical="top" wrapText="1"/>
    </xf>
    <xf numFmtId="0" fontId="0" fillId="0" borderId="7" xfId="0" applyBorder="1">
      <alignment vertical="top" wrapText="1"/>
    </xf>
    <xf numFmtId="49" fontId="14" fillId="12" borderId="6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BF0FF"/>
      <rgbColor rgb="FF919191"/>
      <rgbColor rgb="FFFFFFFF"/>
      <rgbColor rgb="FFFFDBD8"/>
      <rgbColor rgb="FFF7FADB"/>
      <rgbColor rgb="FFD5D5D5"/>
      <rgbColor rgb="FFFEFCDD"/>
      <rgbColor rgb="FFD3E2FF"/>
      <rgbColor rgb="FFDFEED4"/>
      <rgbColor rgb="FF72FCE9"/>
      <rgbColor rgb="FF56C1FE"/>
      <rgbColor rgb="FFE1EEF3"/>
      <rgbColor rgb="FFE22400"/>
      <rgbColor rgb="FFFF4015"/>
      <rgbColor rgb="FF5E5E5E"/>
      <rgbColor rgb="FFED220B"/>
      <rgbColor rgb="FFEBEBEB"/>
      <rgbColor rgb="FFF8BA00"/>
      <rgbColor rgb="FFFE2500"/>
      <rgbColor rgb="FF22AEFF"/>
      <rgbColor rgb="FF73DD4D"/>
      <rgbColor rgb="FFA0A0A0"/>
      <rgbColor rgb="FFF9C321"/>
      <rgbColor rgb="FFFE4221"/>
      <rgbColor rgb="FFD93286"/>
      <rgbColor rgb="FF44BAFF"/>
      <rgbColor rgb="FF86E265"/>
      <rgbColor rgb="FFAFAFAF"/>
      <rgbColor rgb="FFFACC42"/>
      <rgbColor rgb="FFFE5F43"/>
      <rgbColor rgb="FFDF4E97"/>
      <rgbColor rgb="FF66C6FF"/>
      <rgbColor rgb="FF9AE77F"/>
      <rgbColor rgb="FFBDBDBD"/>
      <rgbColor rgb="FFBFBFBF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5285000000000001"/>
          <c:y val="0.15285000000000001"/>
          <c:w val="0.694299"/>
          <c:h val="0.68179900000000004"/>
        </c:manualLayout>
      </c:layout>
      <c:doughnutChart>
        <c:varyColors val="0"/>
        <c:ser>
          <c:idx val="0"/>
          <c:order val="0"/>
          <c:tx>
            <c:v>未命名 1</c:v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575B-4E26-8BDE-2FA8C430EE13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575B-4E26-8BDE-2FA8C430EE13}"/>
              </c:ext>
            </c:extLst>
          </c:dPt>
          <c:dPt>
            <c:idx val="2"/>
            <c:bubble3D val="0"/>
            <c:spPr>
              <a:solidFill>
                <a:srgbClr val="929292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5-575B-4E26-8BDE-2FA8C430EE13}"/>
              </c:ext>
            </c:extLst>
          </c:dPt>
          <c:dPt>
            <c:idx val="3"/>
            <c:bubble3D val="0"/>
            <c:spPr>
              <a:solidFill>
                <a:srgbClr val="F8BA00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7-575B-4E26-8BDE-2FA8C430EE13}"/>
              </c:ext>
            </c:extLst>
          </c:dPt>
          <c:dPt>
            <c:idx val="4"/>
            <c:bubble3D val="0"/>
            <c:spPr>
              <a:solidFill>
                <a:srgbClr val="FF2600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9-575B-4E26-8BDE-2FA8C430EE13}"/>
              </c:ext>
            </c:extLst>
          </c:dPt>
          <c:dPt>
            <c:idx val="5"/>
            <c:bubble3D val="0"/>
            <c:spPr>
              <a:solidFill>
                <a:schemeClr val="accent6">
                  <a:satOff val="-20754"/>
                  <a:lumOff val="-16738"/>
                </a:schemeClr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B-575B-4E26-8BDE-2FA8C430EE13}"/>
              </c:ext>
            </c:extLst>
          </c:dPt>
          <c:dPt>
            <c:idx val="6"/>
            <c:bubble3D val="0"/>
            <c:spPr>
              <a:solidFill>
                <a:srgbClr val="22AEFF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D-575B-4E26-8BDE-2FA8C430EE13}"/>
              </c:ext>
            </c:extLst>
          </c:dPt>
          <c:dPt>
            <c:idx val="7"/>
            <c:bubble3D val="0"/>
            <c:spPr>
              <a:solidFill>
                <a:srgbClr val="73DD4E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F-575B-4E26-8BDE-2FA8C430EE13}"/>
              </c:ext>
            </c:extLst>
          </c:dPt>
          <c:dPt>
            <c:idx val="8"/>
            <c:bubble3D val="0"/>
            <c:spPr>
              <a:solidFill>
                <a:srgbClr val="A0A0A0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1-575B-4E26-8BDE-2FA8C430EE13}"/>
              </c:ext>
            </c:extLst>
          </c:dPt>
          <c:dPt>
            <c:idx val="9"/>
            <c:bubble3D val="0"/>
            <c:spPr>
              <a:solidFill>
                <a:srgbClr val="F9C321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3-575B-4E26-8BDE-2FA8C430EE13}"/>
              </c:ext>
            </c:extLst>
          </c:dPt>
          <c:dPt>
            <c:idx val="10"/>
            <c:bubble3D val="0"/>
            <c:spPr>
              <a:solidFill>
                <a:srgbClr val="FF4322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5-575B-4E26-8BDE-2FA8C430EE13}"/>
              </c:ext>
            </c:extLst>
          </c:dPt>
          <c:dPt>
            <c:idx val="11"/>
            <c:bubble3D val="0"/>
            <c:spPr>
              <a:solidFill>
                <a:srgbClr val="D93386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7-575B-4E26-8BDE-2FA8C430EE13}"/>
              </c:ext>
            </c:extLst>
          </c:dPt>
          <c:dPt>
            <c:idx val="12"/>
            <c:bubble3D val="0"/>
            <c:spPr>
              <a:solidFill>
                <a:srgbClr val="44BAFF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9-575B-4E26-8BDE-2FA8C430EE13}"/>
              </c:ext>
            </c:extLst>
          </c:dPt>
          <c:dPt>
            <c:idx val="13"/>
            <c:bubble3D val="0"/>
            <c:spPr>
              <a:solidFill>
                <a:srgbClr val="87E366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B-575B-4E26-8BDE-2FA8C430EE13}"/>
              </c:ext>
            </c:extLst>
          </c:dPt>
          <c:dPt>
            <c:idx val="14"/>
            <c:bubble3D val="0"/>
            <c:spPr>
              <a:solidFill>
                <a:srgbClr val="AFAFAF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D-575B-4E26-8BDE-2FA8C430EE13}"/>
              </c:ext>
            </c:extLst>
          </c:dPt>
          <c:dPt>
            <c:idx val="15"/>
            <c:bubble3D val="0"/>
            <c:spPr>
              <a:solidFill>
                <a:srgbClr val="FACC43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1F-575B-4E26-8BDE-2FA8C430EE13}"/>
              </c:ext>
            </c:extLst>
          </c:dPt>
          <c:dPt>
            <c:idx val="16"/>
            <c:bubble3D val="0"/>
            <c:spPr>
              <a:solidFill>
                <a:srgbClr val="FF6044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1-575B-4E26-8BDE-2FA8C430EE13}"/>
              </c:ext>
            </c:extLst>
          </c:dPt>
          <c:dPt>
            <c:idx val="17"/>
            <c:bubble3D val="0"/>
            <c:spPr>
              <a:solidFill>
                <a:srgbClr val="DF4E97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3-575B-4E26-8BDE-2FA8C430EE13}"/>
              </c:ext>
            </c:extLst>
          </c:dPt>
          <c:dPt>
            <c:idx val="18"/>
            <c:bubble3D val="0"/>
            <c:spPr>
              <a:solidFill>
                <a:srgbClr val="66C7FF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5-575B-4E26-8BDE-2FA8C430EE13}"/>
              </c:ext>
            </c:extLst>
          </c:dPt>
          <c:dPt>
            <c:idx val="19"/>
            <c:bubble3D val="0"/>
            <c:spPr>
              <a:solidFill>
                <a:srgbClr val="9BE87F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7-575B-4E26-8BDE-2FA8C430EE13}"/>
              </c:ext>
            </c:extLst>
          </c:dPt>
          <c:dPt>
            <c:idx val="20"/>
            <c:bubble3D val="0"/>
            <c:spPr>
              <a:solidFill>
                <a:srgbClr val="BEBEBE"/>
              </a:solidFill>
              <a:ln w="12700" cap="flat">
                <a:noFill/>
                <a:miter lim="4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29-575B-4E26-8BDE-2FA8C430EE13}"/>
              </c:ext>
            </c:extLst>
          </c:dPt>
          <c:dLbls>
            <c:dLbl>
              <c:idx val="0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75B-4E26-8BDE-2FA8C430EE13}"/>
                </c:ext>
              </c:extLst>
            </c:dLbl>
            <c:dLbl>
              <c:idx val="1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75B-4E26-8BDE-2FA8C430EE13}"/>
                </c:ext>
              </c:extLst>
            </c:dLbl>
            <c:dLbl>
              <c:idx val="2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575B-4E26-8BDE-2FA8C430EE13}"/>
                </c:ext>
              </c:extLst>
            </c:dLbl>
            <c:dLbl>
              <c:idx val="3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75B-4E26-8BDE-2FA8C430EE13}"/>
                </c:ext>
              </c:extLst>
            </c:dLbl>
            <c:dLbl>
              <c:idx val="4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75B-4E26-8BDE-2FA8C430EE13}"/>
                </c:ext>
              </c:extLst>
            </c:dLbl>
            <c:dLbl>
              <c:idx val="5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575B-4E26-8BDE-2FA8C430EE13}"/>
                </c:ext>
              </c:extLst>
            </c:dLbl>
            <c:dLbl>
              <c:idx val="6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575B-4E26-8BDE-2FA8C430EE13}"/>
                </c:ext>
              </c:extLst>
            </c:dLbl>
            <c:dLbl>
              <c:idx val="7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575B-4E26-8BDE-2FA8C430EE13}"/>
                </c:ext>
              </c:extLst>
            </c:dLbl>
            <c:dLbl>
              <c:idx val="8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575B-4E26-8BDE-2FA8C430EE13}"/>
                </c:ext>
              </c:extLst>
            </c:dLbl>
            <c:dLbl>
              <c:idx val="9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575B-4E26-8BDE-2FA8C430EE13}"/>
                </c:ext>
              </c:extLst>
            </c:dLbl>
            <c:dLbl>
              <c:idx val="10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575B-4E26-8BDE-2FA8C430EE13}"/>
                </c:ext>
              </c:extLst>
            </c:dLbl>
            <c:dLbl>
              <c:idx val="11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575B-4E26-8BDE-2FA8C430EE13}"/>
                </c:ext>
              </c:extLst>
            </c:dLbl>
            <c:dLbl>
              <c:idx val="12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575B-4E26-8BDE-2FA8C430EE13}"/>
                </c:ext>
              </c:extLst>
            </c:dLbl>
            <c:dLbl>
              <c:idx val="13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B-575B-4E26-8BDE-2FA8C430EE13}"/>
                </c:ext>
              </c:extLst>
            </c:dLbl>
            <c:dLbl>
              <c:idx val="14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D-575B-4E26-8BDE-2FA8C430EE13}"/>
                </c:ext>
              </c:extLst>
            </c:dLbl>
            <c:dLbl>
              <c:idx val="15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F-575B-4E26-8BDE-2FA8C430EE13}"/>
                </c:ext>
              </c:extLst>
            </c:dLbl>
            <c:dLbl>
              <c:idx val="16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1-575B-4E26-8BDE-2FA8C430EE13}"/>
                </c:ext>
              </c:extLst>
            </c:dLbl>
            <c:dLbl>
              <c:idx val="17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3-575B-4E26-8BDE-2FA8C430EE13}"/>
                </c:ext>
              </c:extLst>
            </c:dLbl>
            <c:dLbl>
              <c:idx val="18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5-575B-4E26-8BDE-2FA8C430EE13}"/>
                </c:ext>
              </c:extLst>
            </c:dLbl>
            <c:dLbl>
              <c:idx val="19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7-575B-4E26-8BDE-2FA8C430EE13}"/>
                </c:ext>
              </c:extLst>
            </c:dLbl>
            <c:dLbl>
              <c:idx val="20"/>
              <c:numFmt formatCode="#,##0%" sourceLinked="0"/>
              <c:spPr/>
              <c:txPr>
                <a:bodyPr/>
                <a:lstStyle/>
                <a:p>
                  <a:pPr>
                    <a:defRPr sz="1200" b="0" i="0" u="none" strike="noStrike">
                      <a:solidFill>
                        <a:srgbClr val="000000"/>
                      </a:solidFill>
                      <a:latin typeface="Helvetica Neue"/>
                    </a:defRPr>
                  </a:pPr>
                  <a:endParaRPr lang="zh-TW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9-575B-4E26-8BDE-2FA8C430EE13}"/>
                </c:ext>
              </c:extLst>
            </c:dLbl>
            <c:numFmt formatCode="#,##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6350" cap="flat">
                  <a:solidFill>
                    <a:srgbClr val="000000"/>
                  </a:solidFill>
                  <a:prstDash val="solid"/>
                  <a:miter lim="400000"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'工作表 2 - 2025_8月'!$A$4:$A$24</c:f>
              <c:strCache>
                <c:ptCount val="21"/>
                <c:pt idx="1">
                  <c:v>又安</c:v>
                </c:pt>
                <c:pt idx="2">
                  <c:v>少天</c:v>
                </c:pt>
                <c:pt idx="3">
                  <c:v>宥萱</c:v>
                </c:pt>
                <c:pt idx="4">
                  <c:v>李玨</c:v>
                </c:pt>
                <c:pt idx="5">
                  <c:v>妤庭</c:v>
                </c:pt>
                <c:pt idx="6">
                  <c:v>孛育</c:v>
                </c:pt>
                <c:pt idx="7">
                  <c:v>覃天</c:v>
                </c:pt>
                <c:pt idx="8">
                  <c:v>大舅媽</c:v>
                </c:pt>
                <c:pt idx="9">
                  <c:v>坤玲</c:v>
                </c:pt>
                <c:pt idx="10">
                  <c:v>小萱萱</c:v>
                </c:pt>
                <c:pt idx="12">
                  <c:v>明慧</c:v>
                </c:pt>
                <c:pt idx="14">
                  <c:v>阿罵</c:v>
                </c:pt>
                <c:pt idx="15">
                  <c:v>福良</c:v>
                </c:pt>
                <c:pt idx="17">
                  <c:v>枝</c:v>
                </c:pt>
                <c:pt idx="18">
                  <c:v>Amber</c:v>
                </c:pt>
                <c:pt idx="19">
                  <c:v>小萱萱</c:v>
                </c:pt>
                <c:pt idx="20">
                  <c:v>麥</c:v>
                </c:pt>
              </c:strCache>
            </c:strRef>
          </c:cat>
          <c:val>
            <c:numRef>
              <c:f>'工作表 2 - 2025_8月'!$W$4:$W$24</c:f>
              <c:numCache>
                <c:formatCode>_-[$"NT$"]* #,##0_-;_-[$"NT$"]* \(#,##0\)_-;_-[$"NT$"]* "-"??;_-@_-</c:formatCode>
                <c:ptCount val="21"/>
                <c:pt idx="1">
                  <c:v>21196.666666666672</c:v>
                </c:pt>
                <c:pt idx="2">
                  <c:v>14468.333333333334</c:v>
                </c:pt>
                <c:pt idx="3">
                  <c:v>21006.666666666672</c:v>
                </c:pt>
                <c:pt idx="4">
                  <c:v>21406.666666666672</c:v>
                </c:pt>
                <c:pt idx="5">
                  <c:v>20256.666666666668</c:v>
                </c:pt>
                <c:pt idx="6">
                  <c:v>7513.3333333333321</c:v>
                </c:pt>
                <c:pt idx="7">
                  <c:v>5113.3333333333339</c:v>
                </c:pt>
                <c:pt idx="8">
                  <c:v>6365</c:v>
                </c:pt>
                <c:pt idx="9">
                  <c:v>11609.999999999998</c:v>
                </c:pt>
                <c:pt idx="10">
                  <c:v>8930</c:v>
                </c:pt>
                <c:pt idx="12">
                  <c:v>0</c:v>
                </c:pt>
                <c:pt idx="14">
                  <c:v>400</c:v>
                </c:pt>
                <c:pt idx="15">
                  <c:v>400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75B-4E26-8BDE-2FA8C430E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1.3720400000000001E-2"/>
          <c:y val="3.6683599999999997E-2"/>
          <c:w val="0.97255899999999995"/>
          <c:h val="0.13846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Helvetica Neue"/>
            </a:defRPr>
          </a:pPr>
          <a:endParaRPr lang="zh-TW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138700</xdr:colOff>
      <xdr:row>39</xdr:row>
      <xdr:rowOff>251678</xdr:rowOff>
    </xdr:from>
    <xdr:to>
      <xdr:col>3</xdr:col>
      <xdr:colOff>1004299</xdr:colOff>
      <xdr:row>58</xdr:row>
      <xdr:rowOff>150807</xdr:rowOff>
    </xdr:to>
    <xdr:graphicFrame macro="">
      <xdr:nvGraphicFramePr>
        <xdr:cNvPr id="2" name="2D 環圈圖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showGridLines="0" zoomScale="85" zoomScaleNormal="85" workbookViewId="0">
      <pane xSplit="1" ySplit="2" topLeftCell="AC3" activePane="bottomRight" state="frozen"/>
      <selection pane="topRight"/>
      <selection pane="bottomLeft"/>
      <selection pane="bottomRight" activeCell="BC6" sqref="BC6"/>
    </sheetView>
  </sheetViews>
  <sheetFormatPr defaultColWidth="16.33203125" defaultRowHeight="19.95" customHeight="1"/>
  <cols>
    <col min="1" max="1" width="16.33203125" style="1" customWidth="1"/>
    <col min="2" max="3" width="7.44140625" style="1" customWidth="1"/>
    <col min="4" max="4" width="8.21875" style="1" customWidth="1"/>
    <col min="5" max="6" width="7.44140625" style="1" customWidth="1"/>
    <col min="7" max="7" width="8.109375" style="1" customWidth="1"/>
    <col min="8" max="8" width="7.44140625" style="1" customWidth="1"/>
    <col min="9" max="9" width="8.88671875" style="1" customWidth="1"/>
    <col min="10" max="10" width="7" style="1" customWidth="1"/>
    <col min="11" max="12" width="8.33203125" style="1" customWidth="1"/>
    <col min="13" max="13" width="7.77734375" style="1" customWidth="1"/>
    <col min="14" max="14" width="8.44140625" style="1" customWidth="1"/>
    <col min="15" max="15" width="8.21875" style="1" customWidth="1"/>
    <col min="16" max="16" width="7.77734375" style="1" customWidth="1"/>
    <col min="17" max="17" width="9.44140625" style="1" customWidth="1"/>
    <col min="18" max="18" width="8.77734375" style="1" customWidth="1"/>
    <col min="19" max="19" width="7.109375" style="1" customWidth="1"/>
    <col min="20" max="21" width="8.6640625" style="1" customWidth="1"/>
    <col min="22" max="22" width="7.77734375" style="1" customWidth="1"/>
    <col min="23" max="23" width="8.5546875" style="1" customWidth="1"/>
    <col min="24" max="24" width="8.88671875" style="1" customWidth="1"/>
    <col min="25" max="25" width="7.77734375" style="1" customWidth="1"/>
    <col min="26" max="26" width="8.21875" style="1" customWidth="1"/>
    <col min="27" max="27" width="9.109375" style="1" customWidth="1"/>
    <col min="28" max="28" width="7.77734375" style="1" customWidth="1"/>
    <col min="29" max="29" width="9" style="1" customWidth="1"/>
    <col min="30" max="30" width="8.21875" style="1" customWidth="1"/>
    <col min="31" max="31" width="7.77734375" style="1" customWidth="1"/>
    <col min="32" max="32" width="7.33203125" style="1" customWidth="1"/>
    <col min="33" max="33" width="9.109375" style="1" customWidth="1"/>
    <col min="34" max="35" width="7.77734375" style="1" customWidth="1"/>
    <col min="36" max="36" width="9.109375" style="1" customWidth="1"/>
    <col min="37" max="38" width="7.77734375" style="1" customWidth="1"/>
    <col min="39" max="39" width="8.88671875" style="1" customWidth="1"/>
    <col min="40" max="40" width="7.77734375" style="1" customWidth="1"/>
    <col min="41" max="41" width="6.88671875" style="1" customWidth="1"/>
    <col min="42" max="42" width="8.109375" style="1" customWidth="1"/>
    <col min="43" max="43" width="6.77734375" style="1" customWidth="1"/>
    <col min="44" max="44" width="7.6640625" style="1" customWidth="1"/>
    <col min="45" max="45" width="9" style="1" customWidth="1"/>
    <col min="46" max="55" width="6.77734375" style="1" customWidth="1"/>
    <col min="56" max="58" width="17.21875" style="1" customWidth="1"/>
    <col min="59" max="59" width="16.33203125" style="1" customWidth="1"/>
    <col min="60" max="16384" width="16.33203125" style="1"/>
  </cols>
  <sheetData>
    <row r="1" spans="1:58" ht="31.05" customHeight="1">
      <c r="A1" s="131" t="s">
        <v>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</row>
    <row r="2" spans="1:58" ht="22.5" customHeight="1">
      <c r="A2" s="2"/>
      <c r="B2" s="130" t="s">
        <v>1</v>
      </c>
      <c r="C2" s="4"/>
      <c r="D2" s="3" t="s">
        <v>2</v>
      </c>
      <c r="E2" s="130">
        <v>45871</v>
      </c>
      <c r="F2" s="4"/>
      <c r="G2" s="3" t="s">
        <v>2</v>
      </c>
      <c r="H2" s="5">
        <v>45872</v>
      </c>
      <c r="I2" s="4"/>
      <c r="J2" s="3" t="s">
        <v>2</v>
      </c>
      <c r="K2" s="5">
        <v>45891</v>
      </c>
      <c r="L2" s="4"/>
      <c r="M2" s="3" t="s">
        <v>2</v>
      </c>
      <c r="N2" s="5">
        <v>45892</v>
      </c>
      <c r="O2" s="4"/>
      <c r="P2" s="3" t="s">
        <v>2</v>
      </c>
      <c r="Q2" s="5">
        <v>45893</v>
      </c>
      <c r="R2" s="4"/>
      <c r="S2" s="3" t="s">
        <v>2</v>
      </c>
      <c r="T2" s="130">
        <v>45897</v>
      </c>
      <c r="U2" s="4"/>
      <c r="V2" s="3" t="s">
        <v>2</v>
      </c>
      <c r="W2" s="5">
        <v>45898</v>
      </c>
      <c r="X2" s="4"/>
      <c r="Y2" s="3" t="s">
        <v>2</v>
      </c>
      <c r="Z2" s="5">
        <v>45899</v>
      </c>
      <c r="AA2" s="4"/>
      <c r="AB2" s="3" t="s">
        <v>2</v>
      </c>
      <c r="AC2" s="5">
        <v>45900</v>
      </c>
      <c r="AD2" s="4"/>
      <c r="AE2" s="3" t="s">
        <v>2</v>
      </c>
      <c r="AF2" s="5"/>
      <c r="AG2" s="4"/>
      <c r="AH2" s="3"/>
      <c r="AI2" s="5"/>
      <c r="AJ2" s="4"/>
      <c r="AK2" s="3"/>
      <c r="AL2" s="5"/>
      <c r="AM2" s="4"/>
      <c r="AN2" s="3" t="s">
        <v>2</v>
      </c>
      <c r="AO2" s="5"/>
      <c r="AP2" s="4"/>
      <c r="AQ2" s="3" t="s">
        <v>2</v>
      </c>
      <c r="AR2" s="5"/>
      <c r="AS2" s="4"/>
      <c r="AT2" s="3" t="s">
        <v>2</v>
      </c>
      <c r="AU2" s="5"/>
      <c r="AV2" s="4"/>
      <c r="AW2" s="3" t="s">
        <v>2</v>
      </c>
      <c r="AX2" s="5"/>
      <c r="AY2" s="4"/>
      <c r="AZ2" s="3" t="s">
        <v>2</v>
      </c>
      <c r="BA2" s="5"/>
      <c r="BB2" s="4"/>
      <c r="BC2" s="3" t="s">
        <v>2</v>
      </c>
      <c r="BD2" s="3" t="s">
        <v>3</v>
      </c>
      <c r="BE2" s="4"/>
      <c r="BF2" s="4"/>
    </row>
    <row r="3" spans="1:58" ht="29.55" customHeight="1">
      <c r="A3" s="6" t="s">
        <v>4</v>
      </c>
      <c r="B3" s="7">
        <v>45908.416666666664</v>
      </c>
      <c r="C3" s="8">
        <v>45908.833333333336</v>
      </c>
      <c r="D3" s="9">
        <v>600</v>
      </c>
      <c r="E3" s="10">
        <v>45908.416666666664</v>
      </c>
      <c r="F3" s="10">
        <v>45908.854166666664</v>
      </c>
      <c r="G3" s="9">
        <v>630</v>
      </c>
      <c r="H3" s="11">
        <v>45908.434027777781</v>
      </c>
      <c r="I3" s="11">
        <v>45908.875</v>
      </c>
      <c r="J3" s="9">
        <v>635</v>
      </c>
      <c r="K3" s="8">
        <v>45908.423611111109</v>
      </c>
      <c r="L3" s="8">
        <v>45908.857638888891</v>
      </c>
      <c r="M3" s="12">
        <v>625</v>
      </c>
      <c r="N3" s="10">
        <v>45908.423611111109</v>
      </c>
      <c r="O3" s="10">
        <v>45908.864583333336</v>
      </c>
      <c r="P3" s="9">
        <v>635</v>
      </c>
      <c r="Q3" s="11">
        <v>45908.423611111109</v>
      </c>
      <c r="R3" s="11">
        <v>45908.895833333336</v>
      </c>
      <c r="S3" s="9">
        <v>680</v>
      </c>
      <c r="T3" s="8">
        <v>45908.604166666664</v>
      </c>
      <c r="U3" s="8">
        <v>45908.6875</v>
      </c>
      <c r="V3" s="9">
        <v>120</v>
      </c>
      <c r="W3" s="10">
        <v>45908.420138888891</v>
      </c>
      <c r="X3" s="10">
        <v>45908.847222222219</v>
      </c>
      <c r="Y3" s="9">
        <v>615</v>
      </c>
      <c r="Z3" s="11">
        <v>45908.416666666664</v>
      </c>
      <c r="AA3" s="11">
        <v>45908.854166666664</v>
      </c>
      <c r="AB3" s="9">
        <v>630</v>
      </c>
      <c r="AC3" s="8">
        <v>45908.430555555555</v>
      </c>
      <c r="AD3" s="8">
        <v>45908.895833333336</v>
      </c>
      <c r="AE3" s="9">
        <v>670</v>
      </c>
      <c r="AF3" s="10"/>
      <c r="AG3" s="10"/>
      <c r="AH3" s="9">
        <v>0</v>
      </c>
      <c r="AI3" s="8">
        <v>45908</v>
      </c>
      <c r="AJ3" s="8">
        <v>45908</v>
      </c>
      <c r="AK3" s="9">
        <v>0</v>
      </c>
      <c r="AL3" s="8">
        <v>45779</v>
      </c>
      <c r="AM3" s="8">
        <v>45779</v>
      </c>
      <c r="AN3" s="9">
        <v>0</v>
      </c>
      <c r="AO3" s="10">
        <v>45719</v>
      </c>
      <c r="AP3" s="10">
        <v>45719</v>
      </c>
      <c r="AQ3" s="9">
        <v>0</v>
      </c>
      <c r="AR3" s="13">
        <v>45779</v>
      </c>
      <c r="AS3" s="13">
        <v>45779</v>
      </c>
      <c r="AT3" s="9">
        <v>0</v>
      </c>
      <c r="AU3" s="14">
        <v>45255</v>
      </c>
      <c r="AV3" s="14">
        <v>45255</v>
      </c>
      <c r="AW3" s="9">
        <v>0</v>
      </c>
      <c r="AX3" s="15">
        <v>45779</v>
      </c>
      <c r="AY3" s="15">
        <v>45779</v>
      </c>
      <c r="AZ3" s="16">
        <v>0</v>
      </c>
      <c r="BA3" s="17">
        <v>45165</v>
      </c>
      <c r="BB3" s="17">
        <v>45165</v>
      </c>
      <c r="BC3" s="9">
        <v>0</v>
      </c>
      <c r="BD3" s="12" cm="1">
        <f t="array" ref="BD3">SUM(D3+G3+J3+M3+P3+S3+V3+Y3+AB3+AE3+AH3+AK3+AN3+AQ3+AT3+AW3+BC3+AZ3)</f>
        <v>5840</v>
      </c>
      <c r="BE3" s="18"/>
      <c r="BF3" s="18"/>
    </row>
    <row r="4" spans="1:58" ht="29.4" customHeight="1">
      <c r="A4" s="19" t="s">
        <v>5</v>
      </c>
      <c r="B4" s="20">
        <v>45874</v>
      </c>
      <c r="C4" s="21">
        <v>45874</v>
      </c>
      <c r="D4" s="22">
        <v>0</v>
      </c>
      <c r="E4" s="23">
        <v>45908.416666666664</v>
      </c>
      <c r="F4" s="23">
        <v>45908.854166666664</v>
      </c>
      <c r="G4" s="22">
        <v>630</v>
      </c>
      <c r="H4" s="24">
        <v>45908.434027777781</v>
      </c>
      <c r="I4" s="24">
        <v>45908.875</v>
      </c>
      <c r="J4" s="22">
        <v>635</v>
      </c>
      <c r="K4" s="21">
        <v>45908</v>
      </c>
      <c r="L4" s="21">
        <v>45908</v>
      </c>
      <c r="M4" s="25">
        <v>0</v>
      </c>
      <c r="N4" s="23">
        <v>45908.423611111109</v>
      </c>
      <c r="O4" s="23">
        <v>45908.864583333336</v>
      </c>
      <c r="P4" s="22">
        <v>635</v>
      </c>
      <c r="Q4" s="24">
        <v>45908.423611111109</v>
      </c>
      <c r="R4" s="24">
        <v>45908.895833333336</v>
      </c>
      <c r="S4" s="22">
        <v>680</v>
      </c>
      <c r="T4" s="21">
        <v>45908</v>
      </c>
      <c r="U4" s="21">
        <v>45908</v>
      </c>
      <c r="V4" s="22">
        <v>0</v>
      </c>
      <c r="W4" s="23">
        <v>45908</v>
      </c>
      <c r="X4" s="23">
        <v>45908</v>
      </c>
      <c r="Y4" s="22">
        <v>0</v>
      </c>
      <c r="Z4" s="24">
        <v>45908.416666666664</v>
      </c>
      <c r="AA4" s="24">
        <v>45908.854166666664</v>
      </c>
      <c r="AB4" s="22">
        <v>630</v>
      </c>
      <c r="AC4" s="21">
        <v>45908.430555555555</v>
      </c>
      <c r="AD4" s="21">
        <v>45908.895833333336</v>
      </c>
      <c r="AE4" s="26">
        <v>670</v>
      </c>
      <c r="AF4" s="23">
        <v>45874</v>
      </c>
      <c r="AG4" s="23">
        <v>45874</v>
      </c>
      <c r="AH4" s="22">
        <v>0</v>
      </c>
      <c r="AI4" s="21">
        <v>45908</v>
      </c>
      <c r="AJ4" s="21">
        <v>45908</v>
      </c>
      <c r="AK4" s="22">
        <v>0</v>
      </c>
      <c r="AL4" s="21">
        <v>45779</v>
      </c>
      <c r="AM4" s="21">
        <v>45779</v>
      </c>
      <c r="AN4" s="22">
        <v>0</v>
      </c>
      <c r="AO4" s="23">
        <v>45719</v>
      </c>
      <c r="AP4" s="23">
        <v>45719</v>
      </c>
      <c r="AQ4" s="26">
        <v>0</v>
      </c>
      <c r="AR4" s="27">
        <v>45779</v>
      </c>
      <c r="AS4" s="27">
        <v>45779</v>
      </c>
      <c r="AT4" s="26">
        <v>0</v>
      </c>
      <c r="AU4" s="28">
        <v>45255</v>
      </c>
      <c r="AV4" s="28">
        <v>45255</v>
      </c>
      <c r="AW4" s="26">
        <v>0</v>
      </c>
      <c r="AX4" s="29">
        <v>45779</v>
      </c>
      <c r="AY4" s="29">
        <v>45779</v>
      </c>
      <c r="AZ4" s="30">
        <v>0</v>
      </c>
      <c r="BA4" s="31">
        <v>45165</v>
      </c>
      <c r="BB4" s="31">
        <v>45165</v>
      </c>
      <c r="BC4" s="26">
        <v>0</v>
      </c>
      <c r="BD4" s="25" cm="1">
        <f t="array" ref="BD4">SUM(D4+G4+J4+M4+P4+S4+V4+Y4+AB4+AE4+AH4+AK4+AN4+AQ4+AT4+AW4+BC4+AZ4)</f>
        <v>3880</v>
      </c>
      <c r="BE4" s="32"/>
      <c r="BF4" s="32"/>
    </row>
    <row r="5" spans="1:58" ht="29.4" customHeight="1">
      <c r="A5" s="19" t="s">
        <v>6</v>
      </c>
      <c r="B5" s="20">
        <v>45908.416666666664</v>
      </c>
      <c r="C5" s="21">
        <v>45908.833333333336</v>
      </c>
      <c r="D5" s="26">
        <v>600</v>
      </c>
      <c r="E5" s="23">
        <v>45908.416666666664</v>
      </c>
      <c r="F5" s="23">
        <v>45908.854166666664</v>
      </c>
      <c r="G5" s="26">
        <v>630</v>
      </c>
      <c r="H5" s="24">
        <v>45908.434027777781</v>
      </c>
      <c r="I5" s="24">
        <v>45908.875</v>
      </c>
      <c r="J5" s="26">
        <v>635</v>
      </c>
      <c r="K5" s="21">
        <v>45908.423611111109</v>
      </c>
      <c r="L5" s="21">
        <v>45908.857638888891</v>
      </c>
      <c r="M5" s="33">
        <v>625</v>
      </c>
      <c r="N5" s="23">
        <v>45908.423611111109</v>
      </c>
      <c r="O5" s="23">
        <v>45908.864583333336</v>
      </c>
      <c r="P5" s="26">
        <v>635</v>
      </c>
      <c r="Q5" s="24">
        <v>45908.423611111109</v>
      </c>
      <c r="R5" s="24">
        <v>45908.895833333336</v>
      </c>
      <c r="S5" s="26">
        <v>680</v>
      </c>
      <c r="T5" s="21">
        <v>45908</v>
      </c>
      <c r="U5" s="21">
        <v>45908</v>
      </c>
      <c r="V5" s="26">
        <v>0</v>
      </c>
      <c r="W5" s="23">
        <v>45908.420138888891</v>
      </c>
      <c r="X5" s="23">
        <v>45908.847222222219</v>
      </c>
      <c r="Y5" s="26">
        <v>615</v>
      </c>
      <c r="Z5" s="24">
        <v>45908.416666666664</v>
      </c>
      <c r="AA5" s="24">
        <v>45908.854166666664</v>
      </c>
      <c r="AB5" s="26">
        <v>630</v>
      </c>
      <c r="AC5" s="21">
        <v>45908.430555555555</v>
      </c>
      <c r="AD5" s="21">
        <v>45908.895833333336</v>
      </c>
      <c r="AE5" s="26">
        <v>670</v>
      </c>
      <c r="AF5" s="23">
        <v>45874</v>
      </c>
      <c r="AG5" s="23">
        <v>45874</v>
      </c>
      <c r="AH5" s="26">
        <v>0</v>
      </c>
      <c r="AI5" s="21">
        <v>45908</v>
      </c>
      <c r="AJ5" s="21">
        <v>45908</v>
      </c>
      <c r="AK5" s="26">
        <v>0</v>
      </c>
      <c r="AL5" s="21">
        <v>45779</v>
      </c>
      <c r="AM5" s="21">
        <v>45779</v>
      </c>
      <c r="AN5" s="26">
        <v>0</v>
      </c>
      <c r="AO5" s="23">
        <v>45719</v>
      </c>
      <c r="AP5" s="23">
        <v>45719</v>
      </c>
      <c r="AQ5" s="26">
        <v>0</v>
      </c>
      <c r="AR5" s="27">
        <v>45779</v>
      </c>
      <c r="AS5" s="27">
        <v>45779</v>
      </c>
      <c r="AT5" s="26">
        <v>0</v>
      </c>
      <c r="AU5" s="28">
        <v>45255</v>
      </c>
      <c r="AV5" s="28">
        <v>45255</v>
      </c>
      <c r="AW5" s="26">
        <v>0</v>
      </c>
      <c r="AX5" s="29">
        <v>45779</v>
      </c>
      <c r="AY5" s="29">
        <v>45779</v>
      </c>
      <c r="AZ5" s="30">
        <v>0</v>
      </c>
      <c r="BA5" s="31">
        <v>45165</v>
      </c>
      <c r="BB5" s="31">
        <v>45165</v>
      </c>
      <c r="BC5" s="26">
        <v>0</v>
      </c>
      <c r="BD5" s="33" cm="1">
        <f t="array" ref="BD5">SUM(D5+G5+J5+M5+P5+S5+V5+Y5+AB5+AE5+AH5+AK5+AN5+AQ5+AT5+AW5+BC5+AZ5)</f>
        <v>5720</v>
      </c>
      <c r="BE5" s="32"/>
      <c r="BF5" s="32"/>
    </row>
    <row r="6" spans="1:58" ht="29.4" customHeight="1">
      <c r="A6" s="19" t="s">
        <v>7</v>
      </c>
      <c r="B6" s="20">
        <v>45908.416666666664</v>
      </c>
      <c r="C6" s="21">
        <v>45908.833333333336</v>
      </c>
      <c r="D6" s="26">
        <v>600</v>
      </c>
      <c r="E6" s="23">
        <v>45908.416666666664</v>
      </c>
      <c r="F6" s="23">
        <v>45908.854166666664</v>
      </c>
      <c r="G6" s="26">
        <v>630</v>
      </c>
      <c r="H6" s="24">
        <v>45908.434027777781</v>
      </c>
      <c r="I6" s="24">
        <v>45908.875</v>
      </c>
      <c r="J6" s="26">
        <v>635</v>
      </c>
      <c r="K6" s="21">
        <v>45908.423611111109</v>
      </c>
      <c r="L6" s="21">
        <v>45908.857638888891</v>
      </c>
      <c r="M6" s="33">
        <v>625</v>
      </c>
      <c r="N6" s="23">
        <v>45908.423611111109</v>
      </c>
      <c r="O6" s="23">
        <v>45908.864583333336</v>
      </c>
      <c r="P6" s="26">
        <v>635</v>
      </c>
      <c r="Q6" s="24">
        <v>45908.423611111109</v>
      </c>
      <c r="R6" s="24">
        <v>45908.895833333336</v>
      </c>
      <c r="S6" s="26">
        <v>680</v>
      </c>
      <c r="T6" s="21">
        <v>45908.604166666664</v>
      </c>
      <c r="U6" s="21">
        <v>45908.6875</v>
      </c>
      <c r="V6" s="26">
        <v>120</v>
      </c>
      <c r="W6" s="23">
        <v>45908.420138888891</v>
      </c>
      <c r="X6" s="23">
        <v>45908.847222222219</v>
      </c>
      <c r="Y6" s="26">
        <v>615</v>
      </c>
      <c r="Z6" s="24">
        <v>45908.416666666664</v>
      </c>
      <c r="AA6" s="24">
        <v>45908.854166666664</v>
      </c>
      <c r="AB6" s="26">
        <v>630</v>
      </c>
      <c r="AC6" s="21">
        <v>45908.430555555555</v>
      </c>
      <c r="AD6" s="21">
        <v>45908.895833333336</v>
      </c>
      <c r="AE6" s="26">
        <v>670</v>
      </c>
      <c r="AF6" s="23"/>
      <c r="AG6" s="23"/>
      <c r="AH6" s="26"/>
      <c r="AI6" s="21"/>
      <c r="AJ6" s="21"/>
      <c r="AK6" s="26"/>
      <c r="AL6" s="21"/>
      <c r="AM6" s="21"/>
      <c r="AN6" s="26"/>
      <c r="AO6" s="23"/>
      <c r="AP6" s="23"/>
      <c r="AQ6" s="26"/>
      <c r="AR6" s="27"/>
      <c r="AS6" s="27"/>
      <c r="AT6" s="26"/>
      <c r="AU6" s="28"/>
      <c r="AV6" s="28"/>
      <c r="AW6" s="26"/>
      <c r="AX6" s="29"/>
      <c r="AY6" s="29"/>
      <c r="AZ6" s="30"/>
      <c r="BA6" s="31"/>
      <c r="BB6" s="31"/>
      <c r="BC6" s="26"/>
      <c r="BD6" s="33" cm="1">
        <f t="array" ref="BD6">SUM(D6+G6+J6+M6+P6+S6+V6+Y6+AB6+AE6+AH6+AK6+AN6+AQ6+AT6+AW6+BC6+AZ6)</f>
        <v>5840</v>
      </c>
      <c r="BE6" s="32"/>
      <c r="BF6" s="32"/>
    </row>
    <row r="7" spans="1:58" ht="29.4" customHeight="1">
      <c r="A7" s="19" t="s">
        <v>8</v>
      </c>
      <c r="B7" s="20">
        <v>45908.4375</v>
      </c>
      <c r="C7" s="21">
        <v>45908.833333333336</v>
      </c>
      <c r="D7" s="26">
        <v>570</v>
      </c>
      <c r="E7" s="23">
        <v>45908.4375</v>
      </c>
      <c r="F7" s="23">
        <v>45908.854166666664</v>
      </c>
      <c r="G7" s="26">
        <v>600</v>
      </c>
      <c r="H7" s="24">
        <v>45908.444444444445</v>
      </c>
      <c r="I7" s="24">
        <v>45908.875</v>
      </c>
      <c r="J7" s="26">
        <v>620</v>
      </c>
      <c r="K7" s="21">
        <v>45908.434027777781</v>
      </c>
      <c r="L7" s="21">
        <v>45908.857638888891</v>
      </c>
      <c r="M7" s="33">
        <v>610</v>
      </c>
      <c r="N7" s="23">
        <v>45908.451388888891</v>
      </c>
      <c r="O7" s="23">
        <v>45908.864583333336</v>
      </c>
      <c r="P7" s="26">
        <v>595</v>
      </c>
      <c r="Q7" s="24">
        <v>45908.440972222219</v>
      </c>
      <c r="R7" s="24">
        <v>45908.895833333336</v>
      </c>
      <c r="S7" s="26">
        <v>655</v>
      </c>
      <c r="T7" s="21">
        <v>45908</v>
      </c>
      <c r="U7" s="21">
        <v>45908</v>
      </c>
      <c r="V7" s="26">
        <v>0</v>
      </c>
      <c r="W7" s="23">
        <v>45908.434027777781</v>
      </c>
      <c r="X7" s="23">
        <v>45908.847222222219</v>
      </c>
      <c r="Y7" s="26">
        <v>595</v>
      </c>
      <c r="Z7" s="24">
        <v>45908.427083333336</v>
      </c>
      <c r="AA7" s="24">
        <v>45908.854166666664</v>
      </c>
      <c r="AB7" s="26">
        <v>615</v>
      </c>
      <c r="AC7" s="21">
        <v>45908.440972222219</v>
      </c>
      <c r="AD7" s="21">
        <v>45908.895833333336</v>
      </c>
      <c r="AE7" s="26">
        <v>655</v>
      </c>
      <c r="AF7" s="23">
        <v>45874</v>
      </c>
      <c r="AG7" s="23">
        <v>45874</v>
      </c>
      <c r="AH7" s="26">
        <v>0</v>
      </c>
      <c r="AI7" s="21">
        <v>45908</v>
      </c>
      <c r="AJ7" s="21">
        <v>45908</v>
      </c>
      <c r="AK7" s="26">
        <v>0</v>
      </c>
      <c r="AL7" s="21">
        <v>45779</v>
      </c>
      <c r="AM7" s="21">
        <v>45779</v>
      </c>
      <c r="AN7" s="26">
        <v>0</v>
      </c>
      <c r="AO7" s="23">
        <v>45719</v>
      </c>
      <c r="AP7" s="23">
        <v>45719</v>
      </c>
      <c r="AQ7" s="26">
        <v>0</v>
      </c>
      <c r="AR7" s="27">
        <v>45779</v>
      </c>
      <c r="AS7" s="27">
        <v>45779</v>
      </c>
      <c r="AT7" s="26">
        <v>0</v>
      </c>
      <c r="AU7" s="28">
        <v>45255</v>
      </c>
      <c r="AV7" s="28">
        <v>45255</v>
      </c>
      <c r="AW7" s="26">
        <v>0</v>
      </c>
      <c r="AX7" s="29">
        <v>45779</v>
      </c>
      <c r="AY7" s="29">
        <v>45779</v>
      </c>
      <c r="AZ7" s="30">
        <v>0</v>
      </c>
      <c r="BA7" s="31">
        <v>45165</v>
      </c>
      <c r="BB7" s="31">
        <v>45165</v>
      </c>
      <c r="BC7" s="26">
        <v>0</v>
      </c>
      <c r="BD7" s="33" cm="1">
        <f t="array" ref="BD7">SUM(D7+G7+J7+M7+P7+S7+V7+Y7+AB7+AE7+AH7+AK7+AN7+AQ7+AT7+AW7+BC7+AZ7)</f>
        <v>5515</v>
      </c>
      <c r="BE7" s="32"/>
      <c r="BF7" s="32"/>
    </row>
    <row r="8" spans="1:58" ht="29.4" customHeight="1">
      <c r="A8" s="19" t="s">
        <v>9</v>
      </c>
      <c r="B8" s="20">
        <v>45874</v>
      </c>
      <c r="C8" s="21">
        <v>45874</v>
      </c>
      <c r="D8" s="26">
        <v>0</v>
      </c>
      <c r="E8" s="23">
        <v>45874</v>
      </c>
      <c r="F8" s="23">
        <v>45874</v>
      </c>
      <c r="G8" s="26">
        <v>0</v>
      </c>
      <c r="H8" s="24">
        <v>45908.444444444445</v>
      </c>
      <c r="I8" s="24">
        <v>45908.875</v>
      </c>
      <c r="J8" s="26">
        <v>620</v>
      </c>
      <c r="K8" s="21">
        <v>45811</v>
      </c>
      <c r="L8" s="21">
        <v>45811</v>
      </c>
      <c r="M8" s="33">
        <v>0</v>
      </c>
      <c r="N8" s="23">
        <v>45838</v>
      </c>
      <c r="O8" s="23">
        <v>45838</v>
      </c>
      <c r="P8" s="26">
        <v>0</v>
      </c>
      <c r="Q8" s="24">
        <v>45908.440972222219</v>
      </c>
      <c r="R8" s="24">
        <v>45908.895833333336</v>
      </c>
      <c r="S8" s="26">
        <v>655</v>
      </c>
      <c r="T8" s="21">
        <v>45811</v>
      </c>
      <c r="U8" s="21">
        <v>45811</v>
      </c>
      <c r="V8" s="26">
        <v>0</v>
      </c>
      <c r="W8" s="23">
        <v>45874</v>
      </c>
      <c r="X8" s="23">
        <v>45874</v>
      </c>
      <c r="Y8" s="26">
        <v>0</v>
      </c>
      <c r="Z8" s="24">
        <v>45838</v>
      </c>
      <c r="AA8" s="24">
        <v>45838</v>
      </c>
      <c r="AB8" s="26">
        <v>0</v>
      </c>
      <c r="AC8" s="21">
        <v>45908.440972222219</v>
      </c>
      <c r="AD8" s="21">
        <v>45908.895833333336</v>
      </c>
      <c r="AE8" s="26">
        <v>655</v>
      </c>
      <c r="AF8" s="23">
        <v>45874</v>
      </c>
      <c r="AG8" s="23">
        <v>45874</v>
      </c>
      <c r="AH8" s="26">
        <v>0</v>
      </c>
      <c r="AI8" s="21">
        <v>45908</v>
      </c>
      <c r="AJ8" s="21">
        <v>45908</v>
      </c>
      <c r="AK8" s="26">
        <v>0</v>
      </c>
      <c r="AL8" s="21">
        <v>45779</v>
      </c>
      <c r="AM8" s="21">
        <v>45779</v>
      </c>
      <c r="AN8" s="26">
        <v>0</v>
      </c>
      <c r="AO8" s="23">
        <v>45719</v>
      </c>
      <c r="AP8" s="23">
        <v>45719</v>
      </c>
      <c r="AQ8" s="26">
        <v>0</v>
      </c>
      <c r="AR8" s="27">
        <v>45779</v>
      </c>
      <c r="AS8" s="27">
        <v>45779</v>
      </c>
      <c r="AT8" s="26">
        <v>0</v>
      </c>
      <c r="AU8" s="28">
        <v>45255</v>
      </c>
      <c r="AV8" s="28">
        <v>45255</v>
      </c>
      <c r="AW8" s="26">
        <v>0</v>
      </c>
      <c r="AX8" s="29">
        <v>45779</v>
      </c>
      <c r="AY8" s="29">
        <v>45779</v>
      </c>
      <c r="AZ8" s="30">
        <v>0</v>
      </c>
      <c r="BA8" s="31">
        <v>45165</v>
      </c>
      <c r="BB8" s="31">
        <v>45165</v>
      </c>
      <c r="BC8" s="26">
        <v>0</v>
      </c>
      <c r="BD8" s="33" cm="1">
        <f t="array" ref="BD8">SUM(D8+G8+J8+M8+P8+S8+V8+Y8+AB8+AE8+AH8+AK8+AN8+AQ8+AT8+AW8+BC8+AZ8)</f>
        <v>1930</v>
      </c>
      <c r="BE8" s="32"/>
      <c r="BF8" s="32"/>
    </row>
    <row r="9" spans="1:58" ht="29.4" customHeight="1">
      <c r="A9" s="19" t="s">
        <v>10</v>
      </c>
      <c r="B9" s="20">
        <v>45874</v>
      </c>
      <c r="C9" s="21">
        <v>45874</v>
      </c>
      <c r="D9" s="26">
        <v>0</v>
      </c>
      <c r="E9" s="23">
        <v>45874</v>
      </c>
      <c r="F9" s="23">
        <v>45874</v>
      </c>
      <c r="G9" s="26">
        <v>0</v>
      </c>
      <c r="H9" s="24">
        <v>45838</v>
      </c>
      <c r="I9" s="24">
        <v>45838</v>
      </c>
      <c r="J9" s="26">
        <v>0</v>
      </c>
      <c r="K9" s="21">
        <v>45811</v>
      </c>
      <c r="L9" s="21">
        <v>45811</v>
      </c>
      <c r="M9" s="33">
        <v>0</v>
      </c>
      <c r="N9" s="23">
        <v>45838</v>
      </c>
      <c r="O9" s="23">
        <v>45838</v>
      </c>
      <c r="P9" s="26">
        <v>0</v>
      </c>
      <c r="Q9" s="24">
        <v>45908.451388888891</v>
      </c>
      <c r="R9" s="24">
        <v>45908.888888888891</v>
      </c>
      <c r="S9" s="26">
        <v>630</v>
      </c>
      <c r="T9" s="21">
        <v>45874</v>
      </c>
      <c r="U9" s="21">
        <v>45874</v>
      </c>
      <c r="V9" s="26">
        <v>0</v>
      </c>
      <c r="W9" s="23">
        <v>45874</v>
      </c>
      <c r="X9" s="23">
        <v>45874</v>
      </c>
      <c r="Y9" s="26">
        <v>0</v>
      </c>
      <c r="Z9" s="24">
        <v>45838</v>
      </c>
      <c r="AA9" s="24">
        <v>45838</v>
      </c>
      <c r="AB9" s="26">
        <v>0</v>
      </c>
      <c r="AC9" s="21">
        <v>45908.444444444445</v>
      </c>
      <c r="AD9" s="21">
        <v>45908.895833333336</v>
      </c>
      <c r="AE9" s="26">
        <v>650</v>
      </c>
      <c r="AF9" s="23">
        <v>45874</v>
      </c>
      <c r="AG9" s="23">
        <v>45874</v>
      </c>
      <c r="AH9" s="26">
        <v>0</v>
      </c>
      <c r="AI9" s="21">
        <v>45908</v>
      </c>
      <c r="AJ9" s="21">
        <v>45908</v>
      </c>
      <c r="AK9" s="26">
        <v>0</v>
      </c>
      <c r="AL9" s="21">
        <v>45779</v>
      </c>
      <c r="AM9" s="21">
        <v>45779</v>
      </c>
      <c r="AN9" s="26">
        <v>0</v>
      </c>
      <c r="AO9" s="23">
        <v>45719</v>
      </c>
      <c r="AP9" s="23">
        <v>45719</v>
      </c>
      <c r="AQ9" s="26">
        <v>0</v>
      </c>
      <c r="AR9" s="27">
        <v>45779</v>
      </c>
      <c r="AS9" s="27">
        <v>45779</v>
      </c>
      <c r="AT9" s="26">
        <v>0</v>
      </c>
      <c r="AU9" s="28">
        <v>45255</v>
      </c>
      <c r="AV9" s="28">
        <v>45255</v>
      </c>
      <c r="AW9" s="26">
        <v>0</v>
      </c>
      <c r="AX9" s="29">
        <v>45779</v>
      </c>
      <c r="AY9" s="29">
        <v>45779</v>
      </c>
      <c r="AZ9" s="30">
        <v>0</v>
      </c>
      <c r="BA9" s="31">
        <v>45165</v>
      </c>
      <c r="BB9" s="31">
        <v>45165</v>
      </c>
      <c r="BC9" s="26">
        <v>0</v>
      </c>
      <c r="BD9" s="33" cm="1">
        <f t="array" ref="BD9">SUM(D9+G9+J9+M9+P9+S9+V9+Y9+AB9+AE9+AH9+AK9+AN9+AQ9+AT9+AW9+BC9+AZ9)</f>
        <v>1280</v>
      </c>
      <c r="BE9" s="32"/>
      <c r="BF9" s="32"/>
    </row>
    <row r="10" spans="1:58" ht="29.4" customHeight="1">
      <c r="A10" s="19" t="s">
        <v>11</v>
      </c>
      <c r="B10" s="20">
        <v>45874</v>
      </c>
      <c r="C10" s="21">
        <v>45874</v>
      </c>
      <c r="D10" s="26">
        <v>0</v>
      </c>
      <c r="E10" s="23">
        <v>45908.4375</v>
      </c>
      <c r="F10" s="23">
        <v>45908.854166666664</v>
      </c>
      <c r="G10" s="26">
        <v>600</v>
      </c>
      <c r="H10" s="24">
        <v>45838</v>
      </c>
      <c r="I10" s="24">
        <v>45838</v>
      </c>
      <c r="J10" s="26">
        <v>0</v>
      </c>
      <c r="K10" s="21">
        <v>45811</v>
      </c>
      <c r="L10" s="21">
        <v>45811</v>
      </c>
      <c r="M10" s="33">
        <v>0</v>
      </c>
      <c r="N10" s="23">
        <v>45908.451388888891</v>
      </c>
      <c r="O10" s="23">
        <v>45908.864583333336</v>
      </c>
      <c r="P10" s="26">
        <v>595</v>
      </c>
      <c r="Q10" s="24">
        <v>45779</v>
      </c>
      <c r="R10" s="24">
        <v>45779</v>
      </c>
      <c r="S10" s="26">
        <v>0</v>
      </c>
      <c r="T10" s="21">
        <v>45908</v>
      </c>
      <c r="U10" s="21">
        <v>45908</v>
      </c>
      <c r="V10" s="26">
        <v>0</v>
      </c>
      <c r="W10" s="23">
        <v>45908.434027777781</v>
      </c>
      <c r="X10" s="23">
        <v>45908.847222222219</v>
      </c>
      <c r="Y10" s="26">
        <v>595</v>
      </c>
      <c r="Z10" s="24">
        <v>45838</v>
      </c>
      <c r="AA10" s="24">
        <v>45838</v>
      </c>
      <c r="AB10" s="26">
        <v>0</v>
      </c>
      <c r="AC10" s="21">
        <v>45838</v>
      </c>
      <c r="AD10" s="21">
        <v>45838</v>
      </c>
      <c r="AE10" s="26">
        <v>0</v>
      </c>
      <c r="AF10" s="23">
        <v>45874</v>
      </c>
      <c r="AG10" s="23">
        <v>45874</v>
      </c>
      <c r="AH10" s="26">
        <v>0</v>
      </c>
      <c r="AI10" s="21">
        <v>45908</v>
      </c>
      <c r="AJ10" s="21">
        <v>45908</v>
      </c>
      <c r="AK10" s="26">
        <v>0</v>
      </c>
      <c r="AL10" s="21">
        <v>45779</v>
      </c>
      <c r="AM10" s="21">
        <v>45779</v>
      </c>
      <c r="AN10" s="26">
        <v>0</v>
      </c>
      <c r="AO10" s="23">
        <v>45719</v>
      </c>
      <c r="AP10" s="23">
        <v>45719</v>
      </c>
      <c r="AQ10" s="26">
        <v>0</v>
      </c>
      <c r="AR10" s="27">
        <v>45779</v>
      </c>
      <c r="AS10" s="27">
        <v>45779</v>
      </c>
      <c r="AT10" s="26">
        <v>0</v>
      </c>
      <c r="AU10" s="28">
        <v>45255</v>
      </c>
      <c r="AV10" s="28">
        <v>45255</v>
      </c>
      <c r="AW10" s="26">
        <v>0</v>
      </c>
      <c r="AX10" s="29">
        <v>45779</v>
      </c>
      <c r="AY10" s="29">
        <v>45779</v>
      </c>
      <c r="AZ10" s="30">
        <v>0</v>
      </c>
      <c r="BA10" s="31">
        <v>45165</v>
      </c>
      <c r="BB10" s="31">
        <v>45165</v>
      </c>
      <c r="BC10" s="26">
        <v>0</v>
      </c>
      <c r="BD10" s="33" cm="1">
        <f t="array" ref="BD10">SUM(D10+G10+J10+M10+P10+S10+V10+Y10+AB10+AE10+AH10+AK10+AN10+AQ10+AT10+AW10+BC10+AZ10)</f>
        <v>1790</v>
      </c>
      <c r="BE10" s="32"/>
      <c r="BF10" s="32"/>
    </row>
    <row r="11" spans="1:58" ht="29.4" customHeight="1">
      <c r="A11" s="19" t="s">
        <v>12</v>
      </c>
      <c r="B11" s="20">
        <v>45874</v>
      </c>
      <c r="C11" s="21">
        <v>45874</v>
      </c>
      <c r="D11" s="26">
        <v>0</v>
      </c>
      <c r="E11" s="23">
        <v>45874</v>
      </c>
      <c r="F11" s="23">
        <v>45874</v>
      </c>
      <c r="G11" s="26">
        <v>0</v>
      </c>
      <c r="H11" s="24">
        <v>45908.434027777781</v>
      </c>
      <c r="I11" s="24">
        <v>45908.875</v>
      </c>
      <c r="J11" s="26">
        <v>635</v>
      </c>
      <c r="K11" s="21">
        <v>45908.423611111109</v>
      </c>
      <c r="L11" s="21">
        <v>45908.857638888891</v>
      </c>
      <c r="M11" s="33">
        <v>625</v>
      </c>
      <c r="N11" s="23">
        <v>45908.423611111109</v>
      </c>
      <c r="O11" s="23">
        <v>45908.864583333336</v>
      </c>
      <c r="P11" s="26">
        <v>635</v>
      </c>
      <c r="Q11" s="24">
        <v>45908</v>
      </c>
      <c r="R11" s="24">
        <v>45908.041666666664</v>
      </c>
      <c r="S11" s="26">
        <v>60</v>
      </c>
      <c r="T11" s="21">
        <v>45908</v>
      </c>
      <c r="U11" s="21">
        <v>45908</v>
      </c>
      <c r="V11" s="26">
        <v>0</v>
      </c>
      <c r="W11" s="23">
        <v>45719</v>
      </c>
      <c r="X11" s="23">
        <v>45719</v>
      </c>
      <c r="Y11" s="26">
        <v>0</v>
      </c>
      <c r="Z11" s="24">
        <v>45908.416666666664</v>
      </c>
      <c r="AA11" s="24">
        <v>45908.854166666664</v>
      </c>
      <c r="AB11" s="26">
        <v>630</v>
      </c>
      <c r="AC11" s="21">
        <v>45908.420138888891</v>
      </c>
      <c r="AD11" s="21">
        <v>45908.895833333336</v>
      </c>
      <c r="AE11" s="26">
        <v>685</v>
      </c>
      <c r="AF11" s="23">
        <v>45874</v>
      </c>
      <c r="AG11" s="23">
        <v>45874</v>
      </c>
      <c r="AH11" s="26">
        <v>0</v>
      </c>
      <c r="AI11" s="21">
        <v>45908</v>
      </c>
      <c r="AJ11" s="21">
        <v>45908</v>
      </c>
      <c r="AK11" s="26">
        <v>0</v>
      </c>
      <c r="AL11" s="21">
        <v>45779</v>
      </c>
      <c r="AM11" s="21">
        <v>45779</v>
      </c>
      <c r="AN11" s="26">
        <v>0</v>
      </c>
      <c r="AO11" s="23">
        <v>45719</v>
      </c>
      <c r="AP11" s="23">
        <v>45719</v>
      </c>
      <c r="AQ11" s="26">
        <v>0</v>
      </c>
      <c r="AR11" s="27">
        <v>45779</v>
      </c>
      <c r="AS11" s="27">
        <v>45779</v>
      </c>
      <c r="AT11" s="26">
        <v>0</v>
      </c>
      <c r="AU11" s="28">
        <v>45255</v>
      </c>
      <c r="AV11" s="28">
        <v>45255</v>
      </c>
      <c r="AW11" s="26">
        <v>0</v>
      </c>
      <c r="AX11" s="29">
        <v>45779</v>
      </c>
      <c r="AY11" s="29">
        <v>45779</v>
      </c>
      <c r="AZ11" s="30">
        <v>0</v>
      </c>
      <c r="BA11" s="31">
        <v>45165</v>
      </c>
      <c r="BB11" s="31">
        <v>45165</v>
      </c>
      <c r="BC11" s="26">
        <v>0</v>
      </c>
      <c r="BD11" s="33" cm="1">
        <f t="array" ref="BD11">SUM(D11+G11+J11+M11+P11+S11+V11+Y11+AB11+AE11+AH11+AK11+AN11+AQ11+AT11+AW11+BC11+AZ11)</f>
        <v>3270</v>
      </c>
      <c r="BE11" s="32"/>
      <c r="BF11" s="32"/>
    </row>
    <row r="12" spans="1:58" ht="29.4" customHeight="1">
      <c r="A12" s="19" t="s">
        <v>13</v>
      </c>
      <c r="B12" s="20">
        <v>45908.444444444445</v>
      </c>
      <c r="C12" s="21">
        <v>45908.833333333336</v>
      </c>
      <c r="D12" s="26">
        <v>560</v>
      </c>
      <c r="E12" s="23">
        <v>45908.444444444445</v>
      </c>
      <c r="F12" s="23">
        <v>45908.854166666664</v>
      </c>
      <c r="G12" s="26">
        <v>590</v>
      </c>
      <c r="H12" s="24">
        <v>45838</v>
      </c>
      <c r="I12" s="24">
        <v>45838</v>
      </c>
      <c r="J12" s="26">
        <v>0</v>
      </c>
      <c r="K12" s="21">
        <v>45908.444444444445</v>
      </c>
      <c r="L12" s="21">
        <v>45908.857638888891</v>
      </c>
      <c r="M12" s="33">
        <v>595</v>
      </c>
      <c r="N12" s="23">
        <v>45779</v>
      </c>
      <c r="O12" s="23">
        <v>45779</v>
      </c>
      <c r="P12" s="26">
        <v>0</v>
      </c>
      <c r="Q12" s="24">
        <v>45908.451388888891</v>
      </c>
      <c r="R12" s="24">
        <v>45908.888888888891</v>
      </c>
      <c r="S12" s="26">
        <v>630</v>
      </c>
      <c r="T12" s="21">
        <v>45874</v>
      </c>
      <c r="U12" s="21">
        <v>45874</v>
      </c>
      <c r="V12" s="26">
        <v>0</v>
      </c>
      <c r="W12" s="23">
        <v>45719</v>
      </c>
      <c r="X12" s="23">
        <v>45719</v>
      </c>
      <c r="Y12" s="26">
        <v>0</v>
      </c>
      <c r="Z12" s="24">
        <v>45838</v>
      </c>
      <c r="AA12" s="24">
        <v>45838</v>
      </c>
      <c r="AB12" s="26">
        <v>0</v>
      </c>
      <c r="AC12" s="21">
        <v>45474</v>
      </c>
      <c r="AD12" s="21">
        <v>45474</v>
      </c>
      <c r="AE12" s="26">
        <v>0</v>
      </c>
      <c r="AF12" s="23">
        <v>45874</v>
      </c>
      <c r="AG12" s="23">
        <v>45874</v>
      </c>
      <c r="AH12" s="26">
        <v>0</v>
      </c>
      <c r="AI12" s="21">
        <v>45908</v>
      </c>
      <c r="AJ12" s="21">
        <v>45908</v>
      </c>
      <c r="AK12" s="26">
        <v>0</v>
      </c>
      <c r="AL12" s="21">
        <v>45779</v>
      </c>
      <c r="AM12" s="21">
        <v>45779</v>
      </c>
      <c r="AN12" s="26">
        <v>0</v>
      </c>
      <c r="AO12" s="23">
        <v>45719</v>
      </c>
      <c r="AP12" s="23">
        <v>45719</v>
      </c>
      <c r="AQ12" s="26">
        <v>0</v>
      </c>
      <c r="AR12" s="27">
        <v>45779</v>
      </c>
      <c r="AS12" s="27">
        <v>45779</v>
      </c>
      <c r="AT12" s="26">
        <v>0</v>
      </c>
      <c r="AU12" s="28">
        <v>45255</v>
      </c>
      <c r="AV12" s="28">
        <v>45255</v>
      </c>
      <c r="AW12" s="26">
        <v>0</v>
      </c>
      <c r="AX12" s="29">
        <v>45779</v>
      </c>
      <c r="AY12" s="29">
        <v>45779</v>
      </c>
      <c r="AZ12" s="30">
        <v>0</v>
      </c>
      <c r="BA12" s="31">
        <v>45165</v>
      </c>
      <c r="BB12" s="31">
        <v>45165</v>
      </c>
      <c r="BC12" s="26">
        <v>0</v>
      </c>
      <c r="BD12" s="33" cm="1">
        <f t="array" ref="BD12">SUM(D12+G12+J12+M12+P12+S12+V12+Y12+AB12+AE12+AH12+AK12+AN12+AQ12+AT12+AW12+BC12+AZ12)</f>
        <v>2375</v>
      </c>
      <c r="BE12" s="32"/>
      <c r="BF12" s="32"/>
    </row>
    <row r="13" spans="1:58" ht="29.4" customHeight="1">
      <c r="A13" s="19" t="s">
        <v>14</v>
      </c>
      <c r="B13" s="20">
        <v>45874</v>
      </c>
      <c r="C13" s="21">
        <v>45874</v>
      </c>
      <c r="D13" s="26">
        <v>0</v>
      </c>
      <c r="E13" s="23">
        <v>45779</v>
      </c>
      <c r="F13" s="23">
        <v>45779</v>
      </c>
      <c r="G13" s="26">
        <v>0</v>
      </c>
      <c r="H13" s="24">
        <v>45747</v>
      </c>
      <c r="I13" s="24">
        <v>45747</v>
      </c>
      <c r="J13" s="26">
        <v>0</v>
      </c>
      <c r="K13" s="21">
        <v>45569</v>
      </c>
      <c r="L13" s="21">
        <v>45569</v>
      </c>
      <c r="M13" s="33">
        <v>0</v>
      </c>
      <c r="N13" s="23">
        <v>45747</v>
      </c>
      <c r="O13" s="23">
        <v>45747</v>
      </c>
      <c r="P13" s="26">
        <v>0</v>
      </c>
      <c r="Q13" s="24">
        <v>45779</v>
      </c>
      <c r="R13" s="24">
        <v>45779</v>
      </c>
      <c r="S13" s="26">
        <v>0</v>
      </c>
      <c r="T13" s="21">
        <v>45747</v>
      </c>
      <c r="U13" s="21">
        <v>45747</v>
      </c>
      <c r="V13" s="26">
        <v>0</v>
      </c>
      <c r="W13" s="23">
        <v>45719</v>
      </c>
      <c r="X13" s="23">
        <v>45719</v>
      </c>
      <c r="Y13" s="26">
        <v>0</v>
      </c>
      <c r="Z13" s="24">
        <v>45838</v>
      </c>
      <c r="AA13" s="24">
        <v>45838</v>
      </c>
      <c r="AB13" s="26">
        <v>0</v>
      </c>
      <c r="AC13" s="21">
        <v>45569</v>
      </c>
      <c r="AD13" s="21">
        <v>45569</v>
      </c>
      <c r="AE13" s="26">
        <v>0</v>
      </c>
      <c r="AF13" s="23">
        <v>45446</v>
      </c>
      <c r="AG13" s="23">
        <v>45446</v>
      </c>
      <c r="AH13" s="26">
        <v>0</v>
      </c>
      <c r="AI13" s="21">
        <v>45908</v>
      </c>
      <c r="AJ13" s="21">
        <v>45908</v>
      </c>
      <c r="AK13" s="26">
        <v>0</v>
      </c>
      <c r="AL13" s="21">
        <v>45779</v>
      </c>
      <c r="AM13" s="21">
        <v>45779</v>
      </c>
      <c r="AN13" s="26">
        <v>0</v>
      </c>
      <c r="AO13" s="23">
        <v>45719</v>
      </c>
      <c r="AP13" s="23">
        <v>45719</v>
      </c>
      <c r="AQ13" s="26">
        <v>0</v>
      </c>
      <c r="AR13" s="27">
        <v>45779</v>
      </c>
      <c r="AS13" s="27">
        <v>45779</v>
      </c>
      <c r="AT13" s="26">
        <v>0</v>
      </c>
      <c r="AU13" s="28">
        <v>45255</v>
      </c>
      <c r="AV13" s="28">
        <v>45255</v>
      </c>
      <c r="AW13" s="26">
        <v>0</v>
      </c>
      <c r="AX13" s="29">
        <v>45779</v>
      </c>
      <c r="AY13" s="29">
        <v>45779</v>
      </c>
      <c r="AZ13" s="30">
        <v>0</v>
      </c>
      <c r="BA13" s="31">
        <v>45165</v>
      </c>
      <c r="BB13" s="31">
        <v>45165</v>
      </c>
      <c r="BC13" s="26">
        <v>0</v>
      </c>
      <c r="BD13" s="33" cm="1">
        <f t="array" ref="BD13">SUM(D13+G13+J13+M13+P13+S13+V13+Y13+AB13+AE13+AH13+AK13+AN13+AQ13+AT13+AW13+BC13+AZ13)</f>
        <v>0</v>
      </c>
      <c r="BE13" s="32"/>
      <c r="BF13" s="32"/>
    </row>
    <row r="14" spans="1:58" ht="30.3" customHeight="1">
      <c r="A14" s="34" t="s">
        <v>15</v>
      </c>
      <c r="B14" s="20">
        <v>45720</v>
      </c>
      <c r="C14" s="21">
        <v>45720.041666666664</v>
      </c>
      <c r="D14" s="26">
        <v>60</v>
      </c>
      <c r="E14" s="23">
        <v>45285</v>
      </c>
      <c r="F14" s="23">
        <v>45285</v>
      </c>
      <c r="G14" s="26">
        <v>0</v>
      </c>
      <c r="H14" s="24">
        <v>45747</v>
      </c>
      <c r="I14" s="24">
        <v>45747</v>
      </c>
      <c r="J14" s="26">
        <v>0</v>
      </c>
      <c r="K14" s="21">
        <v>45285</v>
      </c>
      <c r="L14" s="21">
        <v>45285</v>
      </c>
      <c r="M14" s="33">
        <v>0</v>
      </c>
      <c r="N14" s="23">
        <v>45503</v>
      </c>
      <c r="O14" s="23">
        <v>45503</v>
      </c>
      <c r="P14" s="26">
        <v>0</v>
      </c>
      <c r="Q14" s="24">
        <v>45779</v>
      </c>
      <c r="R14" s="24">
        <v>45779</v>
      </c>
      <c r="S14" s="26">
        <v>0</v>
      </c>
      <c r="T14" s="21">
        <v>45720</v>
      </c>
      <c r="U14" s="21">
        <v>45720.041666666664</v>
      </c>
      <c r="V14" s="26">
        <v>60</v>
      </c>
      <c r="W14" s="23">
        <v>45719</v>
      </c>
      <c r="X14" s="23">
        <v>45719</v>
      </c>
      <c r="Y14" s="26">
        <v>0</v>
      </c>
      <c r="Z14" s="24">
        <v>45838</v>
      </c>
      <c r="AA14" s="24">
        <v>45838</v>
      </c>
      <c r="AB14" s="26">
        <v>0</v>
      </c>
      <c r="AC14" s="21">
        <v>45503</v>
      </c>
      <c r="AD14" s="21">
        <v>45503</v>
      </c>
      <c r="AE14" s="26">
        <v>0</v>
      </c>
      <c r="AF14" s="23">
        <v>45446</v>
      </c>
      <c r="AG14" s="23">
        <v>45446</v>
      </c>
      <c r="AH14" s="26">
        <v>0</v>
      </c>
      <c r="AI14" s="21">
        <v>45908</v>
      </c>
      <c r="AJ14" s="21">
        <v>45908</v>
      </c>
      <c r="AK14" s="26">
        <v>0</v>
      </c>
      <c r="AL14" s="21">
        <v>45779</v>
      </c>
      <c r="AM14" s="21">
        <v>45779</v>
      </c>
      <c r="AN14" s="26">
        <v>0</v>
      </c>
      <c r="AO14" s="23">
        <v>45719</v>
      </c>
      <c r="AP14" s="23">
        <v>45719</v>
      </c>
      <c r="AQ14" s="26">
        <v>0</v>
      </c>
      <c r="AR14" s="27">
        <v>45779</v>
      </c>
      <c r="AS14" s="27">
        <v>45779</v>
      </c>
      <c r="AT14" s="26">
        <v>0</v>
      </c>
      <c r="AU14" s="28">
        <v>45255</v>
      </c>
      <c r="AV14" s="28">
        <v>45255</v>
      </c>
      <c r="AW14" s="26">
        <v>0</v>
      </c>
      <c r="AX14" s="29">
        <v>45779</v>
      </c>
      <c r="AY14" s="29">
        <v>45779</v>
      </c>
      <c r="AZ14" s="30">
        <v>0</v>
      </c>
      <c r="BA14" s="31">
        <v>45165</v>
      </c>
      <c r="BB14" s="31">
        <v>45165</v>
      </c>
      <c r="BC14" s="26">
        <v>0</v>
      </c>
      <c r="BD14" s="33" cm="1">
        <f t="array" ref="BD14">SUM(D14+G14+J14+M14+P14+S14+V14+Y14+AB14+AE14+AH14+AK14+AN14+AQ14+AT14+AW14+BC14+AZ14)</f>
        <v>120</v>
      </c>
      <c r="BE14" s="32"/>
      <c r="BF14" s="32"/>
    </row>
    <row r="15" spans="1:58" ht="29.4" customHeight="1">
      <c r="A15" s="19" t="s">
        <v>16</v>
      </c>
      <c r="B15" s="20">
        <v>45720</v>
      </c>
      <c r="C15" s="21">
        <v>45720.041666666664</v>
      </c>
      <c r="D15" s="26">
        <v>60</v>
      </c>
      <c r="E15" s="23">
        <v>45285</v>
      </c>
      <c r="F15" s="23">
        <v>45285</v>
      </c>
      <c r="G15" s="26">
        <v>0</v>
      </c>
      <c r="H15" s="24">
        <v>45747</v>
      </c>
      <c r="I15" s="24">
        <v>45747</v>
      </c>
      <c r="J15" s="26">
        <v>0</v>
      </c>
      <c r="K15" s="21">
        <v>45285</v>
      </c>
      <c r="L15" s="21">
        <v>45285</v>
      </c>
      <c r="M15" s="33">
        <v>0</v>
      </c>
      <c r="N15" s="23">
        <v>45503</v>
      </c>
      <c r="O15" s="23">
        <v>45503</v>
      </c>
      <c r="P15" s="26">
        <v>0</v>
      </c>
      <c r="Q15" s="24">
        <v>45779</v>
      </c>
      <c r="R15" s="24">
        <v>45779</v>
      </c>
      <c r="S15" s="26">
        <v>0</v>
      </c>
      <c r="T15" s="21">
        <v>45720</v>
      </c>
      <c r="U15" s="21">
        <v>45720.041666666664</v>
      </c>
      <c r="V15" s="26">
        <v>60</v>
      </c>
      <c r="W15" s="23">
        <v>45719</v>
      </c>
      <c r="X15" s="23">
        <v>45719</v>
      </c>
      <c r="Y15" s="26">
        <v>0</v>
      </c>
      <c r="Z15" s="24">
        <v>45838</v>
      </c>
      <c r="AA15" s="24">
        <v>45838</v>
      </c>
      <c r="AB15" s="26">
        <v>0</v>
      </c>
      <c r="AC15" s="21">
        <v>45503</v>
      </c>
      <c r="AD15" s="21">
        <v>45503</v>
      </c>
      <c r="AE15" s="26">
        <v>0</v>
      </c>
      <c r="AF15" s="23">
        <v>45446</v>
      </c>
      <c r="AG15" s="23">
        <v>45446</v>
      </c>
      <c r="AH15" s="26">
        <v>0</v>
      </c>
      <c r="AI15" s="21">
        <v>45908</v>
      </c>
      <c r="AJ15" s="21">
        <v>45908</v>
      </c>
      <c r="AK15" s="26">
        <v>0</v>
      </c>
      <c r="AL15" s="21">
        <v>45779</v>
      </c>
      <c r="AM15" s="21">
        <v>45779</v>
      </c>
      <c r="AN15" s="26">
        <v>0</v>
      </c>
      <c r="AO15" s="23">
        <v>45719</v>
      </c>
      <c r="AP15" s="23">
        <v>45719</v>
      </c>
      <c r="AQ15" s="26">
        <v>0</v>
      </c>
      <c r="AR15" s="27">
        <v>45779</v>
      </c>
      <c r="AS15" s="27">
        <v>45779</v>
      </c>
      <c r="AT15" s="26">
        <v>0</v>
      </c>
      <c r="AU15" s="28">
        <v>45537</v>
      </c>
      <c r="AV15" s="28">
        <v>45537</v>
      </c>
      <c r="AW15" s="26">
        <v>0</v>
      </c>
      <c r="AX15" s="29">
        <v>45779</v>
      </c>
      <c r="AY15" s="29">
        <v>45779</v>
      </c>
      <c r="AZ15" s="30">
        <v>0</v>
      </c>
      <c r="BA15" s="31">
        <v>45165</v>
      </c>
      <c r="BB15" s="31">
        <v>45165</v>
      </c>
      <c r="BC15" s="26">
        <v>0</v>
      </c>
      <c r="BD15" s="33" cm="1">
        <f t="array" ref="BD15">SUM(D15+G15+J15+M15+P15+S15+V15+Y15+AB15+AE15+AH15+AK15+AN15+AQ15+AT15+AW15+BC15+AZ15)</f>
        <v>120</v>
      </c>
      <c r="BE15" s="32"/>
      <c r="BF15" s="32"/>
    </row>
    <row r="16" spans="1:58" ht="25.95" customHeight="1">
      <c r="A16" s="19" t="s">
        <v>17</v>
      </c>
      <c r="B16" s="20">
        <v>45325</v>
      </c>
      <c r="C16" s="21">
        <v>45325</v>
      </c>
      <c r="D16" s="26">
        <v>0</v>
      </c>
      <c r="E16" s="23">
        <v>45411</v>
      </c>
      <c r="F16" s="23">
        <v>45411</v>
      </c>
      <c r="G16" s="26">
        <v>0</v>
      </c>
      <c r="H16" s="24">
        <v>45747</v>
      </c>
      <c r="I16" s="24">
        <v>45747</v>
      </c>
      <c r="J16" s="26">
        <v>0</v>
      </c>
      <c r="K16" s="21">
        <v>45285</v>
      </c>
      <c r="L16" s="21">
        <v>45285</v>
      </c>
      <c r="M16" s="33">
        <v>0</v>
      </c>
      <c r="N16" s="23">
        <v>45503</v>
      </c>
      <c r="O16" s="23">
        <v>45503</v>
      </c>
      <c r="P16" s="26">
        <v>0</v>
      </c>
      <c r="Q16" s="24">
        <v>45779</v>
      </c>
      <c r="R16" s="24">
        <v>45779</v>
      </c>
      <c r="S16" s="26">
        <v>0</v>
      </c>
      <c r="T16" s="21">
        <v>45747</v>
      </c>
      <c r="U16" s="21">
        <v>45747</v>
      </c>
      <c r="V16" s="26">
        <v>0</v>
      </c>
      <c r="W16" s="23">
        <v>45348</v>
      </c>
      <c r="X16" s="23">
        <v>45348</v>
      </c>
      <c r="Y16" s="26">
        <v>0</v>
      </c>
      <c r="Z16" s="24">
        <v>45779</v>
      </c>
      <c r="AA16" s="24">
        <v>45779</v>
      </c>
      <c r="AB16" s="26">
        <v>0</v>
      </c>
      <c r="AC16" s="21">
        <v>45537</v>
      </c>
      <c r="AD16" s="21">
        <v>45537</v>
      </c>
      <c r="AE16" s="26">
        <v>0</v>
      </c>
      <c r="AF16" s="23">
        <v>45446</v>
      </c>
      <c r="AG16" s="23">
        <v>45446</v>
      </c>
      <c r="AH16" s="26">
        <v>0</v>
      </c>
      <c r="AI16" s="21">
        <v>45908</v>
      </c>
      <c r="AJ16" s="21">
        <v>45908</v>
      </c>
      <c r="AK16" s="26">
        <v>0</v>
      </c>
      <c r="AL16" s="21">
        <v>45779</v>
      </c>
      <c r="AM16" s="21">
        <v>45779</v>
      </c>
      <c r="AN16" s="26">
        <v>0</v>
      </c>
      <c r="AO16" s="23">
        <v>45719</v>
      </c>
      <c r="AP16" s="23">
        <v>45719</v>
      </c>
      <c r="AQ16" s="26">
        <v>0</v>
      </c>
      <c r="AR16" s="27">
        <v>45779</v>
      </c>
      <c r="AS16" s="27">
        <v>45779</v>
      </c>
      <c r="AT16" s="26">
        <v>0</v>
      </c>
      <c r="AU16" s="28">
        <v>45503</v>
      </c>
      <c r="AV16" s="28">
        <v>45503</v>
      </c>
      <c r="AW16" s="26">
        <v>0</v>
      </c>
      <c r="AX16" s="29">
        <v>45779</v>
      </c>
      <c r="AY16" s="29">
        <v>45779</v>
      </c>
      <c r="AZ16" s="30">
        <v>0</v>
      </c>
      <c r="BA16" s="31">
        <v>45165</v>
      </c>
      <c r="BB16" s="31">
        <v>45165</v>
      </c>
      <c r="BC16" s="26">
        <v>0</v>
      </c>
      <c r="BD16" s="33" cm="1">
        <f t="array" ref="BD16">SUM(D16+G16+J16+M16+P16+S16+V16+Y16+AB16+AE16+AH16+AK16+AN16+AQ16+AT16+AW16+BC16+AZ16)</f>
        <v>0</v>
      </c>
      <c r="BE16" s="32"/>
      <c r="BF16" s="32"/>
    </row>
    <row r="17" spans="1:58" ht="26.85" customHeight="1">
      <c r="A17" s="34" t="s">
        <v>18</v>
      </c>
      <c r="B17" s="20">
        <v>45503</v>
      </c>
      <c r="C17" s="21">
        <v>45503</v>
      </c>
      <c r="D17" s="26">
        <v>0</v>
      </c>
      <c r="E17" s="23">
        <v>45779</v>
      </c>
      <c r="F17" s="23">
        <v>45779</v>
      </c>
      <c r="G17" s="26">
        <v>0</v>
      </c>
      <c r="H17" s="24">
        <v>45838</v>
      </c>
      <c r="I17" s="24">
        <v>45838</v>
      </c>
      <c r="J17" s="26">
        <v>0</v>
      </c>
      <c r="K17" s="21">
        <v>45285</v>
      </c>
      <c r="L17" s="21">
        <v>45285</v>
      </c>
      <c r="M17" s="33">
        <v>0</v>
      </c>
      <c r="N17" s="23">
        <v>45503</v>
      </c>
      <c r="O17" s="23">
        <v>45503</v>
      </c>
      <c r="P17" s="26">
        <v>0</v>
      </c>
      <c r="Q17" s="24">
        <v>45779</v>
      </c>
      <c r="R17" s="24">
        <v>45779</v>
      </c>
      <c r="S17" s="26">
        <v>0</v>
      </c>
      <c r="T17" s="21">
        <v>45747</v>
      </c>
      <c r="U17" s="21">
        <v>45747</v>
      </c>
      <c r="V17" s="26">
        <v>0</v>
      </c>
      <c r="W17" s="23">
        <v>45383</v>
      </c>
      <c r="X17" s="23">
        <v>45383</v>
      </c>
      <c r="Y17" s="26">
        <v>0</v>
      </c>
      <c r="Z17" s="24">
        <v>45779</v>
      </c>
      <c r="AA17" s="24">
        <v>45779</v>
      </c>
      <c r="AB17" s="26">
        <v>0</v>
      </c>
      <c r="AC17" s="21">
        <v>45537</v>
      </c>
      <c r="AD17" s="21">
        <v>45537</v>
      </c>
      <c r="AE17" s="26">
        <v>0</v>
      </c>
      <c r="AF17" s="23">
        <v>45446</v>
      </c>
      <c r="AG17" s="23">
        <v>45446</v>
      </c>
      <c r="AH17" s="26">
        <v>0</v>
      </c>
      <c r="AI17" s="21">
        <v>45348</v>
      </c>
      <c r="AJ17" s="21">
        <v>45348</v>
      </c>
      <c r="AK17" s="26">
        <v>0</v>
      </c>
      <c r="AL17" s="21">
        <v>45779</v>
      </c>
      <c r="AM17" s="21">
        <v>45779</v>
      </c>
      <c r="AN17" s="26">
        <v>0</v>
      </c>
      <c r="AO17" s="23">
        <v>45719</v>
      </c>
      <c r="AP17" s="23">
        <v>45719</v>
      </c>
      <c r="AQ17" s="26">
        <v>0</v>
      </c>
      <c r="AR17" s="27">
        <v>45325</v>
      </c>
      <c r="AS17" s="27">
        <v>45325</v>
      </c>
      <c r="AT17" s="26">
        <v>0</v>
      </c>
      <c r="AU17" s="28">
        <v>45411</v>
      </c>
      <c r="AV17" s="28">
        <v>45411</v>
      </c>
      <c r="AW17" s="26">
        <v>0</v>
      </c>
      <c r="AX17" s="29">
        <v>45779</v>
      </c>
      <c r="AY17" s="29">
        <v>45779</v>
      </c>
      <c r="AZ17" s="30">
        <v>0</v>
      </c>
      <c r="BA17" s="31">
        <v>45165</v>
      </c>
      <c r="BB17" s="31">
        <v>45165</v>
      </c>
      <c r="BC17" s="26">
        <v>0</v>
      </c>
      <c r="BD17" s="33" cm="1">
        <f t="array" ref="BD17">SUM(D17+G17+J17+M17+P17+S17+V17+Y17+AB17+AE17+AH17+AK17+AN17+AQ17+AT17+AW17+BC17+AZ17)</f>
        <v>0</v>
      </c>
      <c r="BE17" s="32"/>
      <c r="BF17" s="32"/>
    </row>
    <row r="18" spans="1:58" ht="29.4" customHeight="1">
      <c r="A18" s="19" t="s">
        <v>19</v>
      </c>
      <c r="B18" s="20">
        <v>45165</v>
      </c>
      <c r="C18" s="21">
        <v>45165</v>
      </c>
      <c r="D18" s="26">
        <v>0</v>
      </c>
      <c r="E18" s="23">
        <v>45569</v>
      </c>
      <c r="F18" s="23">
        <v>45569</v>
      </c>
      <c r="G18" s="26">
        <v>0</v>
      </c>
      <c r="H18" s="24">
        <v>45747</v>
      </c>
      <c r="I18" s="24">
        <v>45747</v>
      </c>
      <c r="J18" s="26">
        <v>0</v>
      </c>
      <c r="K18" s="21">
        <v>45285</v>
      </c>
      <c r="L18" s="21">
        <v>45285</v>
      </c>
      <c r="M18" s="33">
        <v>0</v>
      </c>
      <c r="N18" s="23">
        <v>45908.423611111109</v>
      </c>
      <c r="O18" s="23">
        <v>45908.864583333336</v>
      </c>
      <c r="P18" s="26">
        <v>635</v>
      </c>
      <c r="Q18" s="24">
        <v>45779</v>
      </c>
      <c r="R18" s="24">
        <v>45779</v>
      </c>
      <c r="S18" s="26">
        <v>0</v>
      </c>
      <c r="T18" s="21">
        <v>45747</v>
      </c>
      <c r="U18" s="21">
        <v>45747</v>
      </c>
      <c r="V18" s="26">
        <v>0</v>
      </c>
      <c r="W18" s="23">
        <v>45569</v>
      </c>
      <c r="X18" s="23">
        <v>45569</v>
      </c>
      <c r="Y18" s="26">
        <v>0</v>
      </c>
      <c r="Z18" s="24">
        <v>45908.430555555555</v>
      </c>
      <c r="AA18" s="24">
        <v>45908.847222222219</v>
      </c>
      <c r="AB18" s="26">
        <v>600</v>
      </c>
      <c r="AC18" s="21">
        <v>45569</v>
      </c>
      <c r="AD18" s="21">
        <v>45569</v>
      </c>
      <c r="AE18" s="26">
        <v>0</v>
      </c>
      <c r="AF18" s="23">
        <v>45446</v>
      </c>
      <c r="AG18" s="23">
        <v>45446</v>
      </c>
      <c r="AH18" s="26">
        <v>0</v>
      </c>
      <c r="AI18" s="21">
        <v>45537</v>
      </c>
      <c r="AJ18" s="21">
        <v>45537</v>
      </c>
      <c r="AK18" s="26">
        <v>0</v>
      </c>
      <c r="AL18" s="21">
        <v>45779</v>
      </c>
      <c r="AM18" s="21">
        <v>45779</v>
      </c>
      <c r="AN18" s="26">
        <v>0</v>
      </c>
      <c r="AO18" s="23">
        <v>45719</v>
      </c>
      <c r="AP18" s="23">
        <v>45719</v>
      </c>
      <c r="AQ18" s="26">
        <v>0</v>
      </c>
      <c r="AR18" s="27">
        <v>45285</v>
      </c>
      <c r="AS18" s="27">
        <v>45285</v>
      </c>
      <c r="AT18" s="26">
        <v>0</v>
      </c>
      <c r="AU18" s="28">
        <v>45411</v>
      </c>
      <c r="AV18" s="28">
        <v>45411</v>
      </c>
      <c r="AW18" s="26">
        <v>0</v>
      </c>
      <c r="AX18" s="29">
        <v>45779</v>
      </c>
      <c r="AY18" s="29">
        <v>45779</v>
      </c>
      <c r="AZ18" s="30">
        <v>0</v>
      </c>
      <c r="BA18" s="31">
        <v>45165</v>
      </c>
      <c r="BB18" s="31">
        <v>45165</v>
      </c>
      <c r="BC18" s="26">
        <v>0</v>
      </c>
      <c r="BD18" s="33" cm="1">
        <f t="array" ref="BD18">SUM(D18+G18+J18+M18+P18+S18+V18+Y18+AB18+AE18+AH18+AK18+AN18+AQ18+AT18+AW18+BC18+AZ18)</f>
        <v>1235</v>
      </c>
      <c r="BE18" s="32"/>
      <c r="BF18" s="32"/>
    </row>
    <row r="19" spans="1:58" ht="29.4" customHeight="1">
      <c r="A19" s="19" t="s">
        <v>20</v>
      </c>
      <c r="B19" s="20">
        <v>45165</v>
      </c>
      <c r="C19" s="21">
        <v>45165</v>
      </c>
      <c r="D19" s="26">
        <v>0</v>
      </c>
      <c r="E19" s="23">
        <v>45165</v>
      </c>
      <c r="F19" s="23">
        <v>45165</v>
      </c>
      <c r="G19" s="26">
        <v>0</v>
      </c>
      <c r="H19" s="24">
        <v>45747</v>
      </c>
      <c r="I19" s="24">
        <v>45747</v>
      </c>
      <c r="J19" s="26">
        <v>0</v>
      </c>
      <c r="K19" s="21">
        <v>45537</v>
      </c>
      <c r="L19" s="21">
        <v>45537</v>
      </c>
      <c r="M19" s="33">
        <v>0</v>
      </c>
      <c r="N19" s="23">
        <v>45503</v>
      </c>
      <c r="O19" s="23">
        <v>45503</v>
      </c>
      <c r="P19" s="26">
        <v>0</v>
      </c>
      <c r="Q19" s="24">
        <v>45779</v>
      </c>
      <c r="R19" s="24">
        <v>45779</v>
      </c>
      <c r="S19" s="26">
        <v>0</v>
      </c>
      <c r="T19" s="21">
        <v>45747</v>
      </c>
      <c r="U19" s="21">
        <v>45747</v>
      </c>
      <c r="V19" s="26">
        <v>0</v>
      </c>
      <c r="W19" s="23">
        <v>45165</v>
      </c>
      <c r="X19" s="23">
        <v>45165</v>
      </c>
      <c r="Y19" s="26">
        <v>0</v>
      </c>
      <c r="Z19" s="24">
        <v>45908.416666666664</v>
      </c>
      <c r="AA19" s="24">
        <v>45908.854166666664</v>
      </c>
      <c r="AB19" s="26">
        <v>630</v>
      </c>
      <c r="AC19" s="21">
        <v>45165</v>
      </c>
      <c r="AD19" s="21">
        <v>45165</v>
      </c>
      <c r="AE19" s="26">
        <v>0</v>
      </c>
      <c r="AF19" s="23">
        <v>45446</v>
      </c>
      <c r="AG19" s="23">
        <v>45446</v>
      </c>
      <c r="AH19" s="26">
        <v>0</v>
      </c>
      <c r="AI19" s="21">
        <v>45569</v>
      </c>
      <c r="AJ19" s="21">
        <v>45569</v>
      </c>
      <c r="AK19" s="26">
        <v>0</v>
      </c>
      <c r="AL19" s="21">
        <v>45779</v>
      </c>
      <c r="AM19" s="21">
        <v>45779</v>
      </c>
      <c r="AN19" s="26">
        <v>0</v>
      </c>
      <c r="AO19" s="23">
        <v>45719</v>
      </c>
      <c r="AP19" s="23">
        <v>45719</v>
      </c>
      <c r="AQ19" s="26">
        <v>0</v>
      </c>
      <c r="AR19" s="27">
        <v>45165</v>
      </c>
      <c r="AS19" s="27">
        <v>45165</v>
      </c>
      <c r="AT19" s="26">
        <v>0</v>
      </c>
      <c r="AU19" s="28">
        <v>45255</v>
      </c>
      <c r="AV19" s="28">
        <v>45255</v>
      </c>
      <c r="AW19" s="26">
        <v>0</v>
      </c>
      <c r="AX19" s="29">
        <v>45165</v>
      </c>
      <c r="AY19" s="29">
        <v>45165</v>
      </c>
      <c r="AZ19" s="30">
        <v>0</v>
      </c>
      <c r="BA19" s="31">
        <v>45165</v>
      </c>
      <c r="BB19" s="31">
        <v>45165</v>
      </c>
      <c r="BC19" s="26">
        <v>0</v>
      </c>
      <c r="BD19" s="33" cm="1">
        <f t="array" ref="BD19">SUM(D19+G19+J19+M19+P19+S19+V19+Y19+AB19+AE19+AH19+AK19+AN19+AQ19+AT19+AW19+BC19+AZ19)</f>
        <v>630</v>
      </c>
      <c r="BE19" s="32"/>
      <c r="BF19" s="32"/>
    </row>
    <row r="20" spans="1:58" ht="32.4" customHeight="1">
      <c r="A20" s="35" t="s">
        <v>21</v>
      </c>
      <c r="B20" s="20">
        <v>45165</v>
      </c>
      <c r="C20" s="21">
        <v>45165</v>
      </c>
      <c r="D20" s="26">
        <v>0</v>
      </c>
      <c r="E20" s="23">
        <v>45165</v>
      </c>
      <c r="F20" s="23">
        <v>45165</v>
      </c>
      <c r="G20" s="26">
        <v>0</v>
      </c>
      <c r="H20" s="24">
        <v>45747</v>
      </c>
      <c r="I20" s="24">
        <v>45747</v>
      </c>
      <c r="J20" s="26">
        <v>0</v>
      </c>
      <c r="K20" s="21">
        <v>45569</v>
      </c>
      <c r="L20" s="21">
        <v>45569</v>
      </c>
      <c r="M20" s="33">
        <v>0</v>
      </c>
      <c r="N20" s="23">
        <v>45779</v>
      </c>
      <c r="O20" s="23">
        <v>45779</v>
      </c>
      <c r="P20" s="26">
        <v>0</v>
      </c>
      <c r="Q20" s="24">
        <v>45779</v>
      </c>
      <c r="R20" s="24">
        <v>45779</v>
      </c>
      <c r="S20" s="26">
        <v>0</v>
      </c>
      <c r="T20" s="21">
        <v>45747</v>
      </c>
      <c r="U20" s="21">
        <v>45747</v>
      </c>
      <c r="V20" s="26">
        <v>0</v>
      </c>
      <c r="W20" s="23">
        <v>45165</v>
      </c>
      <c r="X20" s="23">
        <v>45165</v>
      </c>
      <c r="Y20" s="26">
        <v>0</v>
      </c>
      <c r="Z20" s="24">
        <v>45779</v>
      </c>
      <c r="AA20" s="24">
        <v>45779</v>
      </c>
      <c r="AB20" s="26">
        <v>0</v>
      </c>
      <c r="AC20" s="21">
        <v>45747</v>
      </c>
      <c r="AD20" s="21">
        <v>45747</v>
      </c>
      <c r="AE20" s="26">
        <v>0</v>
      </c>
      <c r="AF20" s="23">
        <v>45537</v>
      </c>
      <c r="AG20" s="23">
        <v>45537</v>
      </c>
      <c r="AH20" s="26">
        <v>0</v>
      </c>
      <c r="AI20" s="21">
        <v>45569</v>
      </c>
      <c r="AJ20" s="21">
        <v>45569</v>
      </c>
      <c r="AK20" s="26">
        <v>0</v>
      </c>
      <c r="AL20" s="21">
        <v>45779</v>
      </c>
      <c r="AM20" s="21">
        <v>45779</v>
      </c>
      <c r="AN20" s="26">
        <v>0</v>
      </c>
      <c r="AO20" s="23">
        <v>45719</v>
      </c>
      <c r="AP20" s="23">
        <v>45719</v>
      </c>
      <c r="AQ20" s="26">
        <v>0</v>
      </c>
      <c r="AR20" s="27">
        <v>45165</v>
      </c>
      <c r="AS20" s="27">
        <v>45165</v>
      </c>
      <c r="AT20" s="26">
        <v>0</v>
      </c>
      <c r="AU20" s="28">
        <v>45255</v>
      </c>
      <c r="AV20" s="28">
        <v>45255</v>
      </c>
      <c r="AW20" s="26">
        <v>0</v>
      </c>
      <c r="AX20" s="29">
        <v>45165</v>
      </c>
      <c r="AY20" s="29">
        <v>45165</v>
      </c>
      <c r="AZ20" s="30">
        <v>0</v>
      </c>
      <c r="BA20" s="31">
        <v>45165</v>
      </c>
      <c r="BB20" s="31">
        <v>45165</v>
      </c>
      <c r="BC20" s="26">
        <v>0</v>
      </c>
      <c r="BD20" s="33" cm="1">
        <f t="array" ref="BD20">SUM(D20+G20+J20+M20+P20+S20+V20+Y20+AB20+AE20+AH20+AK20+AN20+AQ20+AT20+AW20+BC20+AZ20)</f>
        <v>0</v>
      </c>
      <c r="BE20" s="32"/>
      <c r="BF20" s="32"/>
    </row>
    <row r="21" spans="1:58" ht="32.4" customHeight="1">
      <c r="A21" s="35" t="s">
        <v>22</v>
      </c>
      <c r="B21" s="20">
        <v>45165</v>
      </c>
      <c r="C21" s="21">
        <v>45165</v>
      </c>
      <c r="D21" s="26">
        <v>0</v>
      </c>
      <c r="E21" s="23">
        <v>45165</v>
      </c>
      <c r="F21" s="23">
        <v>45165</v>
      </c>
      <c r="G21" s="26">
        <v>0</v>
      </c>
      <c r="H21" s="24">
        <v>45165</v>
      </c>
      <c r="I21" s="24">
        <v>45165</v>
      </c>
      <c r="J21" s="26">
        <v>0</v>
      </c>
      <c r="K21" s="21">
        <v>45165</v>
      </c>
      <c r="L21" s="21">
        <v>45165</v>
      </c>
      <c r="M21" s="33">
        <v>0</v>
      </c>
      <c r="N21" s="23">
        <v>45165</v>
      </c>
      <c r="O21" s="23">
        <v>45165</v>
      </c>
      <c r="P21" s="26">
        <v>0</v>
      </c>
      <c r="Q21" s="24">
        <v>45779</v>
      </c>
      <c r="R21" s="24">
        <v>45779</v>
      </c>
      <c r="S21" s="26">
        <v>0</v>
      </c>
      <c r="T21" s="21">
        <v>45165</v>
      </c>
      <c r="U21" s="21">
        <v>45165</v>
      </c>
      <c r="V21" s="26">
        <v>0</v>
      </c>
      <c r="W21" s="23">
        <v>45165</v>
      </c>
      <c r="X21" s="23">
        <v>45165</v>
      </c>
      <c r="Y21" s="26">
        <v>0</v>
      </c>
      <c r="Z21" s="24">
        <v>45779</v>
      </c>
      <c r="AA21" s="24">
        <v>45779</v>
      </c>
      <c r="AB21" s="26">
        <v>0</v>
      </c>
      <c r="AC21" s="21">
        <v>45165</v>
      </c>
      <c r="AD21" s="21">
        <v>45165</v>
      </c>
      <c r="AE21" s="26">
        <v>0</v>
      </c>
      <c r="AF21" s="23">
        <v>45165</v>
      </c>
      <c r="AG21" s="23">
        <v>45165</v>
      </c>
      <c r="AH21" s="26">
        <v>0</v>
      </c>
      <c r="AI21" s="21">
        <v>45503</v>
      </c>
      <c r="AJ21" s="21">
        <v>45503</v>
      </c>
      <c r="AK21" s="26">
        <v>0</v>
      </c>
      <c r="AL21" s="21">
        <v>45779</v>
      </c>
      <c r="AM21" s="21">
        <v>45779</v>
      </c>
      <c r="AN21" s="26">
        <v>0</v>
      </c>
      <c r="AO21" s="23">
        <v>45719</v>
      </c>
      <c r="AP21" s="23">
        <v>45719</v>
      </c>
      <c r="AQ21" s="26">
        <v>0</v>
      </c>
      <c r="AR21" s="27">
        <v>45165</v>
      </c>
      <c r="AS21" s="27">
        <v>45165</v>
      </c>
      <c r="AT21" s="26">
        <v>0</v>
      </c>
      <c r="AU21" s="28">
        <v>45165</v>
      </c>
      <c r="AV21" s="28">
        <v>45165</v>
      </c>
      <c r="AW21" s="26">
        <v>0</v>
      </c>
      <c r="AX21" s="29">
        <v>45165</v>
      </c>
      <c r="AY21" s="29">
        <v>45165</v>
      </c>
      <c r="AZ21" s="30">
        <v>0</v>
      </c>
      <c r="BA21" s="31">
        <v>45165</v>
      </c>
      <c r="BB21" s="31">
        <v>45165</v>
      </c>
      <c r="BC21" s="26">
        <v>0</v>
      </c>
      <c r="BD21" s="33" cm="1">
        <f t="array" ref="BD21">SUM(D21+G21+J21+M21+P21+S21+V21+Y21+AB21+AE21+AH21+AK21+AN21+AQ21+AT21+AW21+BC21+AZ21)</f>
        <v>0</v>
      </c>
      <c r="BE21" s="32"/>
      <c r="BF21" s="32"/>
    </row>
    <row r="22" spans="1:58" ht="30.3" customHeight="1">
      <c r="A22" s="36"/>
      <c r="B22" s="20">
        <v>45165</v>
      </c>
      <c r="C22" s="21">
        <v>45165</v>
      </c>
      <c r="D22" s="37"/>
      <c r="E22" s="23">
        <v>45165</v>
      </c>
      <c r="F22" s="23">
        <v>45165</v>
      </c>
      <c r="G22" s="38"/>
      <c r="H22" s="24">
        <v>45165</v>
      </c>
      <c r="I22" s="24">
        <v>45165</v>
      </c>
      <c r="J22" s="39"/>
      <c r="K22" s="21">
        <v>45165</v>
      </c>
      <c r="L22" s="21">
        <v>45165</v>
      </c>
      <c r="M22" s="38"/>
      <c r="N22" s="23">
        <v>45165</v>
      </c>
      <c r="O22" s="23">
        <v>45165</v>
      </c>
      <c r="P22" s="38"/>
      <c r="Q22" s="24">
        <v>45779</v>
      </c>
      <c r="R22" s="24">
        <v>45779</v>
      </c>
      <c r="S22" s="38"/>
      <c r="T22" s="21">
        <v>45165</v>
      </c>
      <c r="U22" s="21">
        <v>45165</v>
      </c>
      <c r="V22" s="38"/>
      <c r="W22" s="23">
        <v>45165</v>
      </c>
      <c r="X22" s="23">
        <v>45165</v>
      </c>
      <c r="Y22" s="38"/>
      <c r="Z22" s="24">
        <v>45779</v>
      </c>
      <c r="AA22" s="24">
        <v>45779</v>
      </c>
      <c r="AB22" s="40"/>
      <c r="AC22" s="21">
        <v>45165</v>
      </c>
      <c r="AD22" s="21">
        <v>45165</v>
      </c>
      <c r="AE22" s="40"/>
      <c r="AF22" s="23">
        <v>45165</v>
      </c>
      <c r="AG22" s="23">
        <v>45165</v>
      </c>
      <c r="AH22" s="40"/>
      <c r="AI22" s="21">
        <v>45165</v>
      </c>
      <c r="AJ22" s="21">
        <v>45165</v>
      </c>
      <c r="AK22" s="38"/>
      <c r="AL22" s="21">
        <v>45165</v>
      </c>
      <c r="AM22" s="21">
        <v>45165</v>
      </c>
      <c r="AN22" s="38"/>
      <c r="AO22" s="23">
        <v>45165</v>
      </c>
      <c r="AP22" s="23">
        <v>45165</v>
      </c>
      <c r="AQ22" s="40"/>
      <c r="AR22" s="27">
        <v>45165</v>
      </c>
      <c r="AS22" s="27">
        <v>45165</v>
      </c>
      <c r="AT22" s="40"/>
      <c r="AU22" s="28">
        <v>45165</v>
      </c>
      <c r="AV22" s="28">
        <v>45165</v>
      </c>
      <c r="AW22" s="40"/>
      <c r="AX22" s="29">
        <v>45165</v>
      </c>
      <c r="AY22" s="29">
        <v>45165</v>
      </c>
      <c r="AZ22" s="40"/>
      <c r="BA22" s="31">
        <v>45165</v>
      </c>
      <c r="BB22" s="31">
        <v>45165</v>
      </c>
      <c r="BC22" s="40"/>
      <c r="BD22" s="37"/>
      <c r="BE22" s="37"/>
      <c r="BF22" s="37"/>
    </row>
    <row r="23" spans="1:58" ht="20.100000000000001" customHeight="1">
      <c r="A23" s="41"/>
      <c r="B23" s="42">
        <v>37165</v>
      </c>
      <c r="C23" s="37"/>
      <c r="D23" s="37"/>
      <c r="E23" s="43">
        <v>41374</v>
      </c>
      <c r="F23" s="37"/>
      <c r="G23" s="38"/>
      <c r="H23" s="43">
        <v>55120</v>
      </c>
      <c r="I23" s="38"/>
      <c r="J23" s="38"/>
      <c r="K23" s="43">
        <v>37575</v>
      </c>
      <c r="L23" s="38"/>
      <c r="M23" s="38"/>
      <c r="N23" s="43">
        <v>52570</v>
      </c>
      <c r="O23" s="38"/>
      <c r="P23" s="38"/>
      <c r="Q23" s="43">
        <v>74708</v>
      </c>
      <c r="R23" s="38"/>
      <c r="S23" s="38"/>
      <c r="T23" s="43">
        <v>0</v>
      </c>
      <c r="U23" s="38"/>
      <c r="V23" s="37"/>
      <c r="W23" s="43">
        <v>36725</v>
      </c>
      <c r="X23" s="38"/>
      <c r="Y23" s="38"/>
      <c r="Z23" s="43">
        <v>58125</v>
      </c>
      <c r="AA23" s="38"/>
      <c r="AB23" s="38"/>
      <c r="AC23" s="43">
        <v>64205</v>
      </c>
      <c r="AD23" s="38"/>
      <c r="AE23" s="38"/>
      <c r="AF23" s="43">
        <v>0</v>
      </c>
      <c r="AG23" s="38"/>
      <c r="AH23" s="38"/>
      <c r="AI23" s="43">
        <v>0</v>
      </c>
      <c r="AJ23" s="38"/>
      <c r="AK23" s="38"/>
      <c r="AL23" s="43">
        <v>0</v>
      </c>
      <c r="AM23" s="38"/>
      <c r="AN23" s="38"/>
      <c r="AO23" s="43">
        <v>0</v>
      </c>
      <c r="AP23" s="38"/>
      <c r="AQ23" s="38"/>
      <c r="AR23" s="43">
        <v>0</v>
      </c>
      <c r="AS23" s="38"/>
      <c r="AT23" s="40"/>
      <c r="AU23" s="30">
        <v>0</v>
      </c>
      <c r="AV23" s="40"/>
      <c r="AW23" s="40"/>
      <c r="AX23" s="30">
        <v>0</v>
      </c>
      <c r="AY23" s="40"/>
      <c r="AZ23" s="40"/>
      <c r="BA23" s="30">
        <v>0</v>
      </c>
      <c r="BB23" s="40"/>
      <c r="BC23" s="40"/>
      <c r="BD23" s="38"/>
      <c r="BE23" s="38"/>
      <c r="BF23" s="38"/>
    </row>
    <row r="24" spans="1:58" ht="24.9" customHeight="1">
      <c r="A24" s="44" t="s">
        <v>23</v>
      </c>
      <c r="B24" s="45" cm="1">
        <f t="array" ref="B24">COUNTIF($D$3:$D$22,"&gt;420")</f>
        <v>5</v>
      </c>
      <c r="C24" s="37"/>
      <c r="D24" s="37"/>
      <c r="E24" s="46" cm="1">
        <f t="array" ref="E24">COUNTIF(G3:G21,"&gt;420")</f>
        <v>7</v>
      </c>
      <c r="F24" s="37"/>
      <c r="G24" s="38"/>
      <c r="H24" s="46" cm="1">
        <f t="array" ref="H24">COUNTIF(J3:J21,"&gt;420")</f>
        <v>7</v>
      </c>
      <c r="I24" s="38"/>
      <c r="J24" s="38"/>
      <c r="K24" s="46" cm="1">
        <f t="array" ref="K24">COUNTIF(M3:M21,"&gt;420")</f>
        <v>6</v>
      </c>
      <c r="L24" s="38"/>
      <c r="M24" s="38"/>
      <c r="N24" s="46" cm="1">
        <f t="array" ref="N24">COUNTIF(P3:P21,"&gt;420")</f>
        <v>8</v>
      </c>
      <c r="O24" s="38"/>
      <c r="P24" s="38"/>
      <c r="Q24" s="46" cm="1">
        <f t="array" ref="Q24">COUNTIF($S$3:$S$22,"&gt;420")</f>
        <v>8</v>
      </c>
      <c r="R24" s="38"/>
      <c r="S24" s="38"/>
      <c r="T24" s="46" cm="1">
        <f t="array" ref="T24">COUNTIF(V3:V21,"&gt;420")</f>
        <v>0</v>
      </c>
      <c r="U24" s="38"/>
      <c r="V24" s="38"/>
      <c r="W24" s="46" cm="1">
        <f t="array" ref="W24">COUNTIF($Y$3:$Y$22,"&gt;420")</f>
        <v>5</v>
      </c>
      <c r="X24" s="38"/>
      <c r="Y24" s="38"/>
      <c r="Z24" s="46" cm="1">
        <f t="array" ref="Z24">COUNTIF($AB$3:$AB$22,"&gt;420")</f>
        <v>8</v>
      </c>
      <c r="AA24" s="38"/>
      <c r="AB24" s="38"/>
      <c r="AC24" s="46" cm="1">
        <f t="array" ref="AC24">COUNTIF($AE$3:$AE$22,"&gt;420")</f>
        <v>8</v>
      </c>
      <c r="AD24" s="38"/>
      <c r="AE24" s="38"/>
      <c r="AF24" s="46" cm="1">
        <f t="array" ref="AF24">COUNTIF(AH3:AH21,"&gt;420")</f>
        <v>0</v>
      </c>
      <c r="AG24" s="38"/>
      <c r="AH24" s="38"/>
      <c r="AI24" s="46" cm="1">
        <f t="array" ref="AI24">COUNTIF(AK3:AK21,"&gt;420")</f>
        <v>0</v>
      </c>
      <c r="AJ24" s="38"/>
      <c r="AK24" s="38"/>
      <c r="AL24" s="46" cm="1">
        <f t="array" ref="AL24">COUNTIF(AN3:AN21,"&gt;420")</f>
        <v>0</v>
      </c>
      <c r="AM24" s="38"/>
      <c r="AN24" s="38"/>
      <c r="AO24" s="46">
        <v>6</v>
      </c>
      <c r="AP24" s="38"/>
      <c r="AQ24" s="38"/>
      <c r="AR24" s="46" cm="1">
        <f t="array" ref="AR24">COUNTIF(AT3:AT21,"&gt;420")</f>
        <v>0</v>
      </c>
      <c r="AS24" s="38"/>
      <c r="AT24" s="38"/>
      <c r="AU24" s="43" cm="1">
        <f t="array" ref="AU24">COUNTIF(AW3:AW21,"&gt;420")</f>
        <v>0</v>
      </c>
      <c r="AV24" s="38"/>
      <c r="AW24" s="38"/>
      <c r="AX24" s="43" cm="1">
        <f t="array" ref="AX24">COUNTIF(AZ3:AZ21,"&gt;420")</f>
        <v>0</v>
      </c>
      <c r="AY24" s="38"/>
      <c r="AZ24" s="38"/>
      <c r="BA24" s="43" cm="1">
        <f t="array" ref="BA24">COUNTIF(BC3:BC21,"&gt;420")</f>
        <v>0</v>
      </c>
      <c r="BB24" s="38"/>
      <c r="BC24" s="38"/>
      <c r="BD24" s="47" cm="1">
        <f t="array" ref="BD24">AN3/60*260</f>
        <v>0</v>
      </c>
      <c r="BE24" s="47"/>
      <c r="BF24" s="47"/>
    </row>
    <row r="25" spans="1:58" ht="22.35" customHeight="1">
      <c r="A25" s="44" t="s">
        <v>24</v>
      </c>
      <c r="B25" s="48" cm="1">
        <f t="array" ref="B25">IF(B23=0,1,B23/B24)</f>
        <v>7433</v>
      </c>
      <c r="C25" s="38"/>
      <c r="D25" s="38"/>
      <c r="E25" s="49" cm="1">
        <f t="array" ref="E25">IF(E23=0,1,E23/E24)</f>
        <v>5910.5714285714284</v>
      </c>
      <c r="F25" s="38"/>
      <c r="G25" s="38"/>
      <c r="H25" s="49" cm="1">
        <f t="array" ref="H25">IF(H23=0,1,H23/H24)</f>
        <v>7874.2857142857147</v>
      </c>
      <c r="I25" s="38"/>
      <c r="J25" s="38"/>
      <c r="K25" s="49" cm="1">
        <f t="array" ref="K25">IF(K23=0,1,K23/K24)</f>
        <v>6262.5</v>
      </c>
      <c r="L25" s="38"/>
      <c r="M25" s="38"/>
      <c r="N25" s="49" cm="1">
        <f t="array" ref="N25">IF(N23=0,1,N23/N24)</f>
        <v>6571.25</v>
      </c>
      <c r="O25" s="38"/>
      <c r="P25" s="38"/>
      <c r="Q25" s="49" cm="1">
        <f t="array" ref="Q25">IF(Q23=0,1,Q23/Q24)</f>
        <v>9338.5</v>
      </c>
      <c r="R25" s="38"/>
      <c r="S25" s="38"/>
      <c r="T25" s="43" cm="1">
        <f t="array" ref="T25">IF(T23=0,1,T23/T24)</f>
        <v>1</v>
      </c>
      <c r="U25" s="38"/>
      <c r="V25" s="38"/>
      <c r="W25" s="49" cm="1">
        <f t="array" ref="W25">IF(W23=0,1,W23/W24)</f>
        <v>7345</v>
      </c>
      <c r="X25" s="38"/>
      <c r="Y25" s="38"/>
      <c r="Z25" s="49" cm="1">
        <f t="array" ref="Z25">IF(Z23=0,1,Z23/Z24)</f>
        <v>7265.625</v>
      </c>
      <c r="AA25" s="38"/>
      <c r="AB25" s="38"/>
      <c r="AC25" s="49" cm="1">
        <f t="array" ref="AC25">IF(AC23=0,1,AC23/AC24)</f>
        <v>8025.625</v>
      </c>
      <c r="AD25" s="38"/>
      <c r="AE25" s="38"/>
      <c r="AF25" s="43" cm="1">
        <f t="array" ref="AF25">IF(AF23=0,1,AF23/AF24)</f>
        <v>1</v>
      </c>
      <c r="AG25" s="38"/>
      <c r="AH25" s="38"/>
      <c r="AI25" s="43" cm="1">
        <f t="array" ref="AI25">IF(AI23=0,1,AI23/AI24)</f>
        <v>1</v>
      </c>
      <c r="AJ25" s="38"/>
      <c r="AK25" s="38"/>
      <c r="AL25" s="43" cm="1">
        <f t="array" ref="AL25">IF(AL23=0,1,AL23/AL24)</f>
        <v>1</v>
      </c>
      <c r="AM25" s="38"/>
      <c r="AN25" s="38"/>
      <c r="AO25" s="43" cm="1">
        <f t="array" ref="AO25">IF(AO23=0,1,AO23/AO24)</f>
        <v>1</v>
      </c>
      <c r="AP25" s="38"/>
      <c r="AQ25" s="38"/>
      <c r="AR25" s="43" cm="1">
        <f t="array" ref="AR25">IF(AR23=0,1,AR23/AR24)</f>
        <v>1</v>
      </c>
      <c r="AS25" s="38"/>
      <c r="AT25" s="38"/>
      <c r="AU25" s="49" cm="1">
        <f t="array" ref="AU25">IF(AU23=0,1,AU23/AU24)</f>
        <v>1</v>
      </c>
      <c r="AV25" s="38"/>
      <c r="AW25" s="38"/>
      <c r="AX25" s="49" cm="1">
        <f t="array" ref="AX25">IF(AX23=0,1,AX23/AX24)</f>
        <v>1</v>
      </c>
      <c r="AY25" s="38"/>
      <c r="AZ25" s="38"/>
      <c r="BA25" s="49" cm="1">
        <f t="array" ref="BA25">IF(BA23=0,1,BA23/BA24)</f>
        <v>1</v>
      </c>
      <c r="BB25" s="38"/>
      <c r="BC25" s="38"/>
      <c r="BD25" s="43">
        <v>2433</v>
      </c>
      <c r="BE25" s="38"/>
      <c r="BF25" s="38"/>
    </row>
    <row r="26" spans="1:58" ht="20.100000000000001" customHeight="1">
      <c r="A26" s="41"/>
      <c r="B26" s="50"/>
      <c r="C26" s="37"/>
      <c r="D26" s="37"/>
      <c r="E26" s="37"/>
      <c r="F26" s="37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51" cm="1">
        <f t="array" ref="BD26">BD24/BD25</f>
        <v>0</v>
      </c>
      <c r="BE26" s="51"/>
      <c r="BF26" s="51"/>
    </row>
  </sheetData>
  <mergeCells count="1">
    <mergeCell ref="A1:BF1"/>
  </mergeCells>
  <phoneticPr fontId="2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33"/>
  <sheetViews>
    <sheetView showGridLines="0" tabSelected="1" zoomScale="70" zoomScaleNormal="70" workbookViewId="0">
      <pane xSplit="1" ySplit="2" topLeftCell="J3" activePane="bottomRight" state="frozen"/>
      <selection pane="topRight"/>
      <selection pane="bottomLeft"/>
      <selection pane="bottomRight" activeCell="T5" sqref="T5"/>
    </sheetView>
  </sheetViews>
  <sheetFormatPr defaultColWidth="16.33203125" defaultRowHeight="19.95" customHeight="1"/>
  <cols>
    <col min="1" max="1" width="20.44140625" style="1" customWidth="1"/>
    <col min="2" max="8" width="14.88671875" style="1" customWidth="1"/>
    <col min="9" max="12" width="19.109375" style="1" bestFit="1" customWidth="1"/>
    <col min="13" max="13" width="17.109375" style="1" customWidth="1"/>
    <col min="14" max="19" width="14.88671875" style="1" customWidth="1"/>
    <col min="20" max="20" width="24.88671875" style="1" bestFit="1" customWidth="1"/>
    <col min="21" max="22" width="14.88671875" style="1" customWidth="1"/>
    <col min="23" max="23" width="39" style="1" bestFit="1" customWidth="1"/>
    <col min="24" max="25" width="14.88671875" style="1" customWidth="1"/>
    <col min="26" max="26" width="16.33203125" style="1" customWidth="1"/>
    <col min="27" max="16384" width="16.33203125" style="1"/>
  </cols>
  <sheetData>
    <row r="1" spans="1:25" ht="52.95" customHeight="1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</row>
    <row r="2" spans="1:25" ht="45" customHeight="1">
      <c r="A2" s="52"/>
      <c r="B2" s="53" t="str" cm="1">
        <f t="array" ref="B2">'工作表 1 - 2025_8月'!B$2</f>
        <v>8/1</v>
      </c>
      <c r="C2" s="54" cm="1">
        <f t="array" ref="C2">'工作表 1 - 2025_8月'!E$2</f>
        <v>45871</v>
      </c>
      <c r="D2" s="54" cm="1">
        <f t="array" ref="D2">'工作表 1 - 2025_8月'!H$2</f>
        <v>45872</v>
      </c>
      <c r="E2" s="54" cm="1">
        <f t="array" ref="E2">'工作表 1 - 2025_8月'!K$2</f>
        <v>45891</v>
      </c>
      <c r="F2" s="54" cm="1">
        <f t="array" ref="F2">'工作表 1 - 2025_8月'!N$2</f>
        <v>45892</v>
      </c>
      <c r="G2" s="54" cm="1">
        <f t="array" ref="G2">'工作表 1 - 2025_8月'!Q$2</f>
        <v>45893</v>
      </c>
      <c r="H2" s="54" cm="1">
        <f t="array" ref="H2">'工作表 1 - 2025_8月'!T$2</f>
        <v>45897</v>
      </c>
      <c r="I2" s="55" cm="1">
        <f t="array" ref="I2">'工作表 1 - 2025_8月'!W$2</f>
        <v>45898</v>
      </c>
      <c r="J2" s="55" cm="1">
        <f t="array" ref="J2">'工作表 1 - 2025_8月'!Z$2</f>
        <v>45899</v>
      </c>
      <c r="K2" s="55" cm="1">
        <f t="array" ref="K2">'工作表 1 - 2025_8月'!AC$2</f>
        <v>45900</v>
      </c>
      <c r="L2" s="55" cm="1">
        <f t="array" ref="L2">'工作表 1 - 2025_8月'!AF$2</f>
        <v>0</v>
      </c>
      <c r="M2" s="56" cm="1">
        <f t="array" ref="M2">'工作表 1 - 2025_8月'!AI$2</f>
        <v>0</v>
      </c>
      <c r="N2" s="56" cm="1">
        <f t="array" ref="N2">'工作表 1 - 2025_8月'!AL$2</f>
        <v>0</v>
      </c>
      <c r="O2" s="56" cm="1">
        <f t="array" ref="O2">'工作表 1 - 2025_8月'!AO$2</f>
        <v>0</v>
      </c>
      <c r="P2" s="56" cm="1">
        <f t="array" ref="P2">'工作表 1 - 2025_8月'!AR$2</f>
        <v>0</v>
      </c>
      <c r="Q2" s="56" cm="1">
        <f t="array" ref="Q2">'工作表 1 - 2025_8月'!AU$2</f>
        <v>0</v>
      </c>
      <c r="R2" s="56" cm="1">
        <f t="array" ref="R2">'工作表 1 - 2025_8月'!AX$2</f>
        <v>0</v>
      </c>
      <c r="S2" s="56" cm="1">
        <f t="array" ref="S2">'工作表 1 - 2025_8月'!BA$2</f>
        <v>0</v>
      </c>
      <c r="T2" s="2"/>
      <c r="U2" s="2"/>
      <c r="V2" s="2"/>
      <c r="W2" s="2"/>
      <c r="X2" s="2"/>
      <c r="Y2" s="2"/>
    </row>
    <row r="3" spans="1:25" ht="57" customHeight="1">
      <c r="A3" s="57"/>
      <c r="B3" s="58">
        <v>45078</v>
      </c>
      <c r="C3" s="59" cm="1">
        <f t="array" ref="C3">C$2</f>
        <v>45871</v>
      </c>
      <c r="D3" s="59" cm="1">
        <f t="array" ref="D3">D$2</f>
        <v>45872</v>
      </c>
      <c r="E3" s="59" cm="1">
        <f t="array" ref="E3">E$2</f>
        <v>45891</v>
      </c>
      <c r="F3" s="59" cm="1">
        <f t="array" ref="F3">F$2</f>
        <v>45892</v>
      </c>
      <c r="G3" s="59" cm="1">
        <f t="array" ref="G3">G$2</f>
        <v>45893</v>
      </c>
      <c r="H3" s="59" cm="1">
        <f t="array" ref="H3">H$2</f>
        <v>45897</v>
      </c>
      <c r="I3" s="59" cm="1">
        <f t="array" ref="I3">I$2</f>
        <v>45898</v>
      </c>
      <c r="J3" s="59" cm="1">
        <f t="array" ref="J3">J$2</f>
        <v>45899</v>
      </c>
      <c r="K3" s="59" cm="1">
        <f t="array" ref="K3">K$2</f>
        <v>45900</v>
      </c>
      <c r="L3" s="59" cm="1">
        <f t="array" ref="L3">L$2</f>
        <v>0</v>
      </c>
      <c r="M3" s="59" cm="1">
        <f t="array" ref="M3">M$2</f>
        <v>0</v>
      </c>
      <c r="N3" s="59" cm="1">
        <f t="array" ref="N3">N$2</f>
        <v>0</v>
      </c>
      <c r="O3" s="59" cm="1">
        <f t="array" ref="O3">O$2</f>
        <v>0</v>
      </c>
      <c r="P3" s="59" cm="1">
        <f t="array" ref="P3">P$2</f>
        <v>0</v>
      </c>
      <c r="Q3" s="59" cm="1">
        <f t="array" ref="Q3">Q$2</f>
        <v>0</v>
      </c>
      <c r="R3" s="59" cm="1">
        <f t="array" ref="R3">R$2</f>
        <v>0</v>
      </c>
      <c r="S3" s="59" cm="1">
        <f t="array" ref="S3">S$2</f>
        <v>0</v>
      </c>
      <c r="T3" s="60" t="s">
        <v>25</v>
      </c>
      <c r="U3" s="61"/>
      <c r="V3" s="62"/>
      <c r="W3" s="63" t="s">
        <v>26</v>
      </c>
      <c r="X3" s="62"/>
      <c r="Y3" s="62"/>
    </row>
    <row r="4" spans="1:25" ht="53.4" customHeight="1">
      <c r="A4" s="64"/>
      <c r="B4" s="138" t="s">
        <v>27</v>
      </c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  <c r="Q4" s="137"/>
      <c r="R4" s="137"/>
      <c r="S4" s="137"/>
      <c r="T4" s="137"/>
      <c r="U4" s="37"/>
      <c r="V4" s="65"/>
      <c r="W4" s="65"/>
      <c r="X4" s="65"/>
      <c r="Y4" s="65"/>
    </row>
    <row r="5" spans="1:25" ht="34.35" customHeight="1">
      <c r="A5" s="88" t="str">
        <f>'工作表 1 - 2025_8月'!$A3</f>
        <v>又安</v>
      </c>
      <c r="B5" s="67" cm="1">
        <f t="array" ref="B5">_xlfn.IFS($B$29="最BO",'工作表 1 - 2025_8月'!D3/60*$E$31,$B$29="小BO",'工作表 1 - 2025_8月'!D3/60*$C$31,TRUE,'工作表 1 - 2025_8月'!D3/60*$D$31)</f>
        <v>2200</v>
      </c>
      <c r="C5" s="68" cm="1">
        <f t="array" ref="C5">_xlfn.IFS($C$29="最BO",'工作表 1 - 2025_8月'!G3/60*$E$31,$C$29="小BO",'工作表 1 - 2025_8月'!G3/60*$C$31,TRUE,'工作表 1 - 2025_8月'!G3/60*$D$31)</f>
        <v>2100</v>
      </c>
      <c r="D5" s="68" cm="1">
        <f t="array" ref="D5">_xlfn.IFS($D$29="最BO",'工作表 1 - 2025_8月'!J3/60*$E$31,$D$29="小BO",'工作表 1 - 2025_8月'!J3/60*$C$31,TRUE,'工作表 1 - 2025_8月'!J3/60*$D$31)</f>
        <v>2328.3333333333335</v>
      </c>
      <c r="E5" s="68" cm="1">
        <f t="array" ref="E5">_xlfn.IFS($E$29="沒BO",'工作表 1 - 2025_8月'!M3/60*$D$31,$E$29="小BO",'工作表 1 - 2025_8月'!M3/60*$C$31,TRUE,'工作表 1 - 2025_8月'!M3/60*$E$31)</f>
        <v>2083.333333333333</v>
      </c>
      <c r="F5" s="68" cm="1">
        <f t="array" ref="F5">_xlfn.IFS($F$29="沒BO",'工作表 1 - 2025_8月'!P3/60*$D$31,$F$29="小BO",'工作表 1 - 2025_8月'!P3/60*$C$31,TRUE,'工作表 1 - 2025_8月'!P3/60*$E$31)</f>
        <v>2116.666666666667</v>
      </c>
      <c r="G5" s="68" cm="1">
        <f t="array" ref="G5">_xlfn.IFS($G$29="沒BO",'工作表 1 - 2025_8月'!S3/60*$D$31,$G$29="小BO",'工作表 1 - 2025_8月'!S3/60*$C$31,TRUE,'工作表 1 - 2025_8月'!S3/60*$E$31)</f>
        <v>2946.666666666667</v>
      </c>
      <c r="H5" s="68" cm="1">
        <f t="array" ref="H5">_xlfn.IFS($H$29="沒BO",'工作表 1 - 2025_8月'!V3/60*$D$31,$H$29="小BO",'工作表 1 - 2025_8月'!V3/60*$C$31,TRUE,'工作表 1 - 2025_8月'!V3/60*$E$31)</f>
        <v>400</v>
      </c>
      <c r="I5" s="68" cm="1">
        <f t="array" ref="I5">_xlfn.IFS($I$29="沒BO",'工作表 1 - 2025_8月'!Y3/60*$D$31,$I$29="小BO",'工作表 1 - 2025_8月'!Y3/60*$C$31,TRUE,'工作表 1 - 2025_8月'!Y3/60*$E$31)</f>
        <v>2255</v>
      </c>
      <c r="J5" s="68" cm="1">
        <f t="array" ref="J5">_xlfn.IFS($J$29="沒BO",'工作表 1 - 2025_8月'!AB3/60*$D$31,$J$29="小BO",'工作表 1 - 2025_8月'!AB3/60*$C$31,TRUE,'工作表 1 - 2025_8月'!AB3/60*$E$31)</f>
        <v>2310</v>
      </c>
      <c r="K5" s="68" cm="1">
        <f t="array" ref="K5">_xlfn.IFS($K$29="沒BO",'工作表 1 - 2025_8月'!AE3/60*$D$31,$K$29="小BO",'工作表 1 - 2025_8月'!AE3/60*$C$31,TRUE,'工作表 1 - 2025_8月'!AE3/60*$E$31)</f>
        <v>2456.6666666666665</v>
      </c>
      <c r="L5" s="68" cm="1">
        <f t="array" ref="L5">_xlfn.IFS($L$29="沒BO",'工作表 1 - 2025_8月'!AH3/60*$D$31,$L$29="小BO",'工作表 1 - 2025_8月'!AH3/60*$C$31,TRUE,'工作表 1 - 2025_8月'!AH3/60*$E$31)</f>
        <v>0</v>
      </c>
      <c r="M5" s="68" cm="1">
        <f t="array" ref="M5">_xlfn.IFS($M$29="沒BO",'工作表 1 - 2025_8月'!AK3/60*$D$31,$M$29="小BO",'工作表 1 - 2025_8月'!AK3/60*$C$31,TRUE,'工作表 1 - 2025_8月'!AK3/60*$E$31)</f>
        <v>0</v>
      </c>
      <c r="N5" s="68" cm="1">
        <f t="array" ref="N5">_xlfn.IFS($N$29="沒BO",'工作表 1 - 2025_8月'!AN3/60*$D$31,$N$29="小BO",'工作表 1 - 2025_8月'!AN3/60*$C$31,TRUE,'工作表 1 - 2025_8月'!AN3/60*$E$31)</f>
        <v>0</v>
      </c>
      <c r="O5" s="68" cm="1">
        <f t="array" ref="O5">_xlfn.IFS($O$29="沒BO",'工作表 1 - 2025_8月'!AQ3/60*$D$31,$O$29="小BO",'工作表 1 - 2025_8月'!AQ3/60*$C$31,TRUE,'工作表 1 - 2025_8月'!AQ3/60*$E$31)</f>
        <v>0</v>
      </c>
      <c r="P5" s="68" cm="1">
        <f t="array" ref="P5">_xlfn.IFS($P$29="沒BO",'工作表 1 - 2025_8月'!AT3/60*$D$31,$P$29="小BO",'工作表 1 - 2025_8月'!AT3/60*$C$31,TRUE,'工作表 1 - 2025_8月'!AT3/60*$E$31)</f>
        <v>0</v>
      </c>
      <c r="Q5" s="68" cm="1">
        <f t="array" ref="Q5">_xlfn.IFS($Q$29="沒BO",'工作表 1 - 2025_8月'!AW3/60*$D$31,$Q$29="小BO",'工作表 1 - 2025_8月'!AW3/60*$C$31,TRUE,'工作表 1 - 2025_8月'!AW3/60*$E$31)</f>
        <v>0</v>
      </c>
      <c r="R5" s="68" cm="1">
        <f t="array" ref="R5">_xlfn.IFS($R$29="沒BO",'工作表 1 - 2025_8月'!AZ3/60*$D$31,$R$29="小BO",'工作表 1 - 2025_8月'!AZ3/60*$C$31,TRUE,'工作表 1 - 2025_8月'!AZ3/60*$E$31)</f>
        <v>0</v>
      </c>
      <c r="S5" s="68" cm="1">
        <f t="array" ref="S5">_xlfn.IFS($R$29="沒BO",'工作表 1 - 2025_8月'!BC3/60*$D$31,$R$29="小BO",'工作表 1 - 2025_8月'!BC3/60*$C$31,TRUE,'工作表 1 - 2025_8月'!BC3/60*$E$31)</f>
        <v>0</v>
      </c>
      <c r="T5" s="69" cm="1">
        <f t="array" ref="T5">W5-'工作表 1 - 2025_8月'!BD3/60*$D$31</f>
        <v>1730.0000000000073</v>
      </c>
      <c r="U5" s="37"/>
      <c r="V5" s="70"/>
      <c r="W5" s="70">
        <f>SUM(B5:S5)</f>
        <v>21196.666666666672</v>
      </c>
      <c r="X5" s="71" t="str" cm="1">
        <f t="array" ref="X5">'工作表 1 - 2025_8月'!$A3</f>
        <v>又安</v>
      </c>
      <c r="Y5" s="70"/>
    </row>
    <row r="6" spans="1:25" ht="34.35" customHeight="1">
      <c r="A6" s="66" t="str" cm="1">
        <f t="array" ref="A6">'工作表 1 - 2025_8月'!$A4</f>
        <v>少天</v>
      </c>
      <c r="B6" s="67" cm="1">
        <f t="array" ref="B6">_xlfn.IFS($B$29="最BO",'工作表 1 - 2025_8月'!D4/60*$E$31,$B$29="小BO",'工作表 1 - 2025_8月'!D4/60*$C$31,TRUE,'工作表 1 - 2025_8月'!D4/60*$D$31)</f>
        <v>0</v>
      </c>
      <c r="C6" s="68" cm="1">
        <f t="array" ref="C6">_xlfn.IFS($B$29="最BO",'工作表 1 - 2025_8月'!G4/60*$E$31,$B$29="小BO",'工作表 1 - 2025_8月'!G4/60*$C$31,TRUE,'工作表 1 - 2025_8月'!G4/60*$D$31)</f>
        <v>2310</v>
      </c>
      <c r="D6" s="68" cm="1">
        <f t="array" ref="D6">_xlfn.IFS($D$29="最BO",'工作表 1 - 2025_8月'!J4/60*$E$31,$D$29="小BO",'工作表 1 - 2025_8月'!J4/60*$C$31,TRUE,'工作表 1 - 2025_8月'!J4/60*$D$31)</f>
        <v>2328.3333333333335</v>
      </c>
      <c r="E6" s="68" cm="1">
        <f t="array" ref="E6">_xlfn.IFS($E$29="沒BO",'工作表 1 - 2025_8月'!M4/60*$D$31,$E$29="小BO",'工作表 1 - 2025_8月'!M4/60*$C$31,TRUE,'工作表 1 - 2025_8月'!M4/60*$E$31)</f>
        <v>0</v>
      </c>
      <c r="F6" s="68" cm="1">
        <f t="array" ref="F6">_xlfn.IFS($F$29="沒BO",'工作表 1 - 2025_8月'!P4/60*$D$31,$F$29="小BO",'工作表 1 - 2025_8月'!P4/60*$C$31,TRUE,'工作表 1 - 2025_8月'!P4/60*$E$31)</f>
        <v>2116.666666666667</v>
      </c>
      <c r="G6" s="68" cm="1">
        <f t="array" ref="G6">_xlfn.IFS($G$29="沒BO",'工作表 1 - 2025_8月'!S4/60*$D$31,$G$29="小BO",'工作表 1 - 2025_8月'!S4/60*$C$31,TRUE,'工作表 1 - 2025_8月'!S4/60*$E$31)</f>
        <v>2946.666666666667</v>
      </c>
      <c r="H6" s="68" cm="1">
        <f t="array" ref="H6">_xlfn.IFS($H$29="沒BO",'工作表 1 - 2025_8月'!V4/60*$D$31,$H$29="小BO",'工作表 1 - 2025_8月'!V4/60*$C$31,TRUE,'工作表 1 - 2025_8月'!V4/60*$E$31)</f>
        <v>0</v>
      </c>
      <c r="I6" s="68" cm="1">
        <f t="array" ref="I6">_xlfn.IFS($I$29="沒BO",'工作表 1 - 2025_8月'!Y4/60*$D$31,$I$29="小BO",'工作表 1 - 2025_8月'!Y4/60*$C$31,TRUE,'工作表 1 - 2025_8月'!Y4/60*$E$31)</f>
        <v>0</v>
      </c>
      <c r="J6" s="68" cm="1">
        <f t="array" ref="J6">_xlfn.IFS($J$29="沒BO",'工作表 1 - 2025_8月'!AB4/60*$D$31,$J$29="小BO",'工作表 1 - 2025_8月'!AB4/60*$C$31,TRUE,'工作表 1 - 2025_8月'!AB4/60*$E$31)</f>
        <v>2310</v>
      </c>
      <c r="K6" s="68" cm="1">
        <f t="array" ref="K6">_xlfn.IFS($K$29="沒BO",'工作表 1 - 2025_8月'!AE4/60*$D$31,$K$29="小BO",'工作表 1 - 2025_8月'!AE4/60*$C$31,TRUE,'工作表 1 - 2025_8月'!AE4/60*$E$31)</f>
        <v>2456.6666666666665</v>
      </c>
      <c r="L6" s="68" cm="1">
        <f t="array" ref="L6">_xlfn.IFS($L$29="沒BO",'工作表 1 - 2025_8月'!AH4/60*$D$31,$L$29="小BO",'工作表 1 - 2025_8月'!AH4/60*$C$31,TRUE,'工作表 1 - 2025_8月'!AH4/60*$E$31)</f>
        <v>0</v>
      </c>
      <c r="M6" s="68" cm="1">
        <f t="array" ref="M6">_xlfn.IFS($M$29="沒BO",'工作表 1 - 2025_8月'!AK4/60*$D$31,$M$29="小BO",'工作表 1 - 2025_8月'!AK4/60*$C$31,TRUE,'工作表 1 - 2025_8月'!AK4/60*$E$31)</f>
        <v>0</v>
      </c>
      <c r="N6" s="68" cm="1">
        <f t="array" ref="N6">_xlfn.IFS($N$29="沒BO",'工作表 1 - 2025_8月'!AN4/60*$D$31,$N$29="小BO",'工作表 1 - 2025_8月'!AN4/60*$C$31,TRUE,'工作表 1 - 2025_8月'!AN4/60*$E$31)</f>
        <v>0</v>
      </c>
      <c r="O6" s="68" cm="1">
        <f t="array" ref="O6">_xlfn.IFS($O$29="沒BO",'工作表 1 - 2025_8月'!AQ4/60*$D$31,$O$29="小BO",'工作表 1 - 2025_8月'!AQ4/60*$C$31,TRUE,'工作表 1 - 2025_8月'!AQ4/60*$E$31)</f>
        <v>0</v>
      </c>
      <c r="P6" s="68" cm="1">
        <f t="array" ref="P6">_xlfn.IFS($P$29="沒BO",'工作表 1 - 2025_8月'!AT4/60*$D$31,$P$29="小BO",'工作表 1 - 2025_8月'!AT4/60*$C$31,TRUE,'工作表 1 - 2025_8月'!AT4/60*$E$31)</f>
        <v>0</v>
      </c>
      <c r="Q6" s="68" cm="1">
        <f t="array" ref="Q6">_xlfn.IFS($Q$29="沒BO",'工作表 1 - 2025_8月'!AW4/60*$D$31,$Q$29="小BO",'工作表 1 - 2025_8月'!AW4/60*$C$31,TRUE,'工作表 1 - 2025_8月'!AW4/60*$E$31)</f>
        <v>0</v>
      </c>
      <c r="R6" s="68" cm="1">
        <f t="array" ref="R6">_xlfn.IFS($R$29="沒BO",'工作表 1 - 2025_8月'!AZ4/60*$D$31,$R$29="小BO",'工作表 1 - 2025_8月'!AZ4/60*$C$31,TRUE,'工作表 1 - 2025_8月'!AZ4/60*$E$31)</f>
        <v>0</v>
      </c>
      <c r="S6" s="68" cm="1">
        <f t="array" ref="S6">_xlfn.IFS($R$29="沒BO",'工作表 1 - 2025_8月'!BC4/60*$D$31,$R$29="小BO",'工作表 1 - 2025_8月'!BC4/60*$C$31,TRUE,'工作表 1 - 2025_8月'!BC4/60*$E$31)</f>
        <v>0</v>
      </c>
      <c r="T6" s="69" cm="1">
        <f t="array" ref="T6">W6-'工作表 1 - 2025_8月'!BD4/60*$D$31</f>
        <v>1535</v>
      </c>
      <c r="U6" s="37"/>
      <c r="V6" s="70"/>
      <c r="W6" s="70">
        <f t="shared" ref="W6:W14" si="0">SUM(B6:S6)</f>
        <v>14468.333333333334</v>
      </c>
      <c r="X6" s="71" t="str" cm="1">
        <f t="array" ref="X6">'工作表 1 - 2025_8月'!$A4</f>
        <v>少天</v>
      </c>
      <c r="Y6" s="70"/>
    </row>
    <row r="7" spans="1:25" ht="34.35" customHeight="1">
      <c r="A7" s="66" t="str" cm="1">
        <f t="array" ref="A7">'工作表 1 - 2025_8月'!$A5</f>
        <v>宥萱</v>
      </c>
      <c r="B7" s="67" cm="1">
        <f t="array" ref="B7">_xlfn.IFS($B$29="最BO",'工作表 1 - 2025_8月'!D5/60*$E$31,$B$29="小BO",'工作表 1 - 2025_8月'!D5/60*$C$31,TRUE,'工作表 1 - 2025_8月'!D5/60*$D$31)</f>
        <v>2200</v>
      </c>
      <c r="C7" s="68" cm="1">
        <f t="array" ref="C7">_xlfn.IFS($B$29="最BO",'工作表 1 - 2025_8月'!G5/60*$E$31,$B$29="小BO",'工作表 1 - 2025_8月'!G5/60*$C$31,TRUE,'工作表 1 - 2025_8月'!G5/60*$D$31)</f>
        <v>2310</v>
      </c>
      <c r="D7" s="68" cm="1">
        <f t="array" ref="D7">_xlfn.IFS($D$29="最BO",'工作表 1 - 2025_8月'!J5/60*$E$31,$D$29="小BO",'工作表 1 - 2025_8月'!J5/60*$C$31,TRUE,'工作表 1 - 2025_8月'!J5/60*$D$31)</f>
        <v>2328.3333333333335</v>
      </c>
      <c r="E7" s="68" cm="1">
        <f t="array" ref="E7">_xlfn.IFS($E$29="沒BO",'工作表 1 - 2025_8月'!M5/60*$D$31,$E$29="小BO",'工作表 1 - 2025_8月'!M5/60*$C$31,TRUE,'工作表 1 - 2025_8月'!M5/60*$E$31)</f>
        <v>2083.333333333333</v>
      </c>
      <c r="F7" s="68" cm="1">
        <f t="array" ref="F7">_xlfn.IFS($F$29="沒BO",'工作表 1 - 2025_8月'!P5/60*$D$31,$F$29="小BO",'工作表 1 - 2025_8月'!P5/60*$C$31,TRUE,'工作表 1 - 2025_8月'!P5/60*$E$31)</f>
        <v>2116.666666666667</v>
      </c>
      <c r="G7" s="68" cm="1">
        <f t="array" ref="G7">_xlfn.IFS($G$29="沒BO",'工作表 1 - 2025_8月'!S5/60*$D$31,$G$29="小BO",'工作表 1 - 2025_8月'!S5/60*$C$31,TRUE,'工作表 1 - 2025_8月'!S5/60*$E$31)</f>
        <v>2946.666666666667</v>
      </c>
      <c r="H7" s="68" cm="1">
        <f t="array" ref="H7">_xlfn.IFS($H$29="沒BO",'工作表 1 - 2025_8月'!V5/60*$D$31,$H$29="小BO",'工作表 1 - 2025_8月'!V5/60*$C$31,TRUE,'工作表 1 - 2025_8月'!V5/60*$E$31)</f>
        <v>0</v>
      </c>
      <c r="I7" s="68" cm="1">
        <f t="array" ref="I7">_xlfn.IFS($I$29="沒BO",'工作表 1 - 2025_8月'!Y5/60*$D$31,$I$29="小BO",'工作表 1 - 2025_8月'!Y5/60*$C$31,TRUE,'工作表 1 - 2025_8月'!Y5/60*$E$31)</f>
        <v>2255</v>
      </c>
      <c r="J7" s="68" cm="1">
        <f t="array" ref="J7">_xlfn.IFS($J$29="沒BO",'工作表 1 - 2025_8月'!AB5/60*$D$31,$J$29="小BO",'工作表 1 - 2025_8月'!AB5/60*$C$31,TRUE,'工作表 1 - 2025_8月'!AB5/60*$E$31)</f>
        <v>2310</v>
      </c>
      <c r="K7" s="68" cm="1">
        <f t="array" ref="K7">_xlfn.IFS($K$29="沒BO",'工作表 1 - 2025_8月'!AE5/60*$D$31,$K$29="小BO",'工作表 1 - 2025_8月'!AE5/60*$C$31,TRUE,'工作表 1 - 2025_8月'!AE5/60*$E$31)</f>
        <v>2456.6666666666665</v>
      </c>
      <c r="L7" s="68" cm="1">
        <f t="array" ref="L7">_xlfn.IFS($L$29="沒BO",'工作表 1 - 2025_8月'!AH5/60*$D$31,$L$29="小BO",'工作表 1 - 2025_8月'!AH5/60*$C$31,TRUE,'工作表 1 - 2025_8月'!AH5/60*$E$31)</f>
        <v>0</v>
      </c>
      <c r="M7" s="68" cm="1">
        <f t="array" ref="M7">_xlfn.IFS($M$29="沒BO",'工作表 1 - 2025_8月'!AK5/60*$D$31,$M$29="小BO",'工作表 1 - 2025_8月'!AK5/60*$C$31,TRUE,'工作表 1 - 2025_8月'!AK5/60*$E$31)</f>
        <v>0</v>
      </c>
      <c r="N7" s="68" cm="1">
        <f t="array" ref="N7">_xlfn.IFS($N$29="沒BO",'工作表 1 - 2025_8月'!AN5/60*$D$31,$N$29="小BO",'工作表 1 - 2025_8月'!AN5/60*$C$31,TRUE,'工作表 1 - 2025_8月'!AN5/60*$E$31)</f>
        <v>0</v>
      </c>
      <c r="O7" s="68" cm="1">
        <f t="array" ref="O7">_xlfn.IFS($O$29="沒BO",'工作表 1 - 2025_8月'!AQ5/60*$D$31,$O$29="小BO",'工作表 1 - 2025_8月'!AQ5/60*$C$31,TRUE,'工作表 1 - 2025_8月'!AQ5/60*$E$31)</f>
        <v>0</v>
      </c>
      <c r="P7" s="68" cm="1">
        <f t="array" ref="P7">_xlfn.IFS($P$29="沒BO",'工作表 1 - 2025_8月'!AT5/60*$D$31,$P$29="小BO",'工作表 1 - 2025_8月'!AT5/60*$C$31,TRUE,'工作表 1 - 2025_8月'!AT5/60*$E$31)</f>
        <v>0</v>
      </c>
      <c r="Q7" s="68" cm="1">
        <f t="array" ref="Q7">_xlfn.IFS($Q$29="沒BO",'工作表 1 - 2025_8月'!AW5/60*$D$31,$Q$29="小BO",'工作表 1 - 2025_8月'!AW5/60*$C$31,TRUE,'工作表 1 - 2025_8月'!AW5/60*$E$31)</f>
        <v>0</v>
      </c>
      <c r="R7" s="68" cm="1">
        <f t="array" ref="R7">_xlfn.IFS($R$29="沒BO",'工作表 1 - 2025_8月'!AZ5/60*$D$31,$R$29="小BO",'工作表 1 - 2025_8月'!AZ5/60*$C$31,TRUE,'工作表 1 - 2025_8月'!AZ5/60*$E$31)</f>
        <v>0</v>
      </c>
      <c r="S7" s="68" cm="1">
        <f t="array" ref="S7">_xlfn.IFS($R$29="沒BO",'工作表 1 - 2025_8月'!BC5/60*$D$31,$R$29="小BO",'工作表 1 - 2025_8月'!BC5/60*$C$31,TRUE,'工作表 1 - 2025_8月'!BC5/60*$E$31)</f>
        <v>0</v>
      </c>
      <c r="T7" s="69" cm="1">
        <f t="array" ref="T7">W7-'工作表 1 - 2025_8月'!BD5/60*$D$31</f>
        <v>1940.0000000000073</v>
      </c>
      <c r="U7" s="37"/>
      <c r="V7" s="70"/>
      <c r="W7" s="70">
        <f t="shared" si="0"/>
        <v>21006.666666666672</v>
      </c>
      <c r="X7" s="71" t="str" cm="1">
        <f t="array" ref="X7">'工作表 1 - 2025_8月'!$A5</f>
        <v>宥萱</v>
      </c>
      <c r="Y7" s="70"/>
    </row>
    <row r="8" spans="1:25" ht="34.35" customHeight="1">
      <c r="A8" s="66" t="str" cm="1">
        <f t="array" ref="A8">'工作表 1 - 2025_8月'!$A6</f>
        <v>李玨</v>
      </c>
      <c r="B8" s="67" cm="1">
        <f t="array" ref="B8">_xlfn.IFS($B$29="最BO",'工作表 1 - 2025_8月'!D6/60*$E$31,$B$29="小BO",'工作表 1 - 2025_8月'!D6/60*$C$31,TRUE,'工作表 1 - 2025_8月'!D6/60*$D$31)</f>
        <v>2200</v>
      </c>
      <c r="C8" s="68" cm="1">
        <f t="array" ref="C8">_xlfn.IFS($B$29="最BO",'工作表 1 - 2025_8月'!G6/60*$E$31,$B$29="小BO",'工作表 1 - 2025_8月'!G6/60*$C$31,TRUE,'工作表 1 - 2025_8月'!G6/60*$D$31)</f>
        <v>2310</v>
      </c>
      <c r="D8" s="68" cm="1">
        <f t="array" ref="D8">_xlfn.IFS($D$29="最BO",'工作表 1 - 2025_8月'!J6/60*$E$31,$D$29="小BO",'工作表 1 - 2025_8月'!J6/60*$C$31,TRUE,'工作表 1 - 2025_8月'!J6/60*$D$31)</f>
        <v>2328.3333333333335</v>
      </c>
      <c r="E8" s="68" cm="1">
        <f t="array" ref="E8">_xlfn.IFS($E$29="沒BO",'工作表 1 - 2025_8月'!M6/60*$D$31,$E$29="小BO",'工作表 1 - 2025_8月'!M6/60*$C$31,TRUE,'工作表 1 - 2025_8月'!M6/60*$E$31)</f>
        <v>2083.333333333333</v>
      </c>
      <c r="F8" s="68" cm="1">
        <f t="array" ref="F8">_xlfn.IFS($F$29="沒BO",'工作表 1 - 2025_8月'!P6/60*$D$31,$F$29="小BO",'工作表 1 - 2025_8月'!P6/60*$C$31,TRUE,'工作表 1 - 2025_8月'!P6/60*$E$31)</f>
        <v>2116.666666666667</v>
      </c>
      <c r="G8" s="68" cm="1">
        <f t="array" ref="G8">_xlfn.IFS($G$29="沒BO",'工作表 1 - 2025_8月'!S6/60*$D$31,$G$29="小BO",'工作表 1 - 2025_8月'!S6/60*$C$31,TRUE,'工作表 1 - 2025_8月'!S6/60*$E$31)</f>
        <v>2946.666666666667</v>
      </c>
      <c r="H8" s="68" cm="1">
        <f t="array" ref="H8">_xlfn.IFS($H$29="沒BO",'工作表 1 - 2025_8月'!V6/60*$D$31,$H$29="小BO",'工作表 1 - 2025_8月'!V6/60*$C$31,TRUE,'工作表 1 - 2025_8月'!V6/60*$E$31)</f>
        <v>400</v>
      </c>
      <c r="I8" s="68" cm="1">
        <f t="array" ref="I8">_xlfn.IFS($I$29="沒BO",'工作表 1 - 2025_8月'!Y6/60*$D$31,$I$29="小BO",'工作表 1 - 2025_8月'!Y6/60*$C$31,TRUE,'工作表 1 - 2025_8月'!Y6/60*$E$31)</f>
        <v>2255</v>
      </c>
      <c r="J8" s="68" cm="1">
        <f t="array" ref="J8">_xlfn.IFS($J$29="沒BO",'工作表 1 - 2025_8月'!AB6/60*$D$31,$J$29="小BO",'工作表 1 - 2025_8月'!AB6/60*$C$31,TRUE,'工作表 1 - 2025_8月'!AB6/60*$E$31)</f>
        <v>2310</v>
      </c>
      <c r="K8" s="68" cm="1">
        <f t="array" ref="K8">_xlfn.IFS($K$29="沒BO",'工作表 1 - 2025_8月'!AE6/60*$D$31,$K$29="小BO",'工作表 1 - 2025_8月'!AE6/60*$C$31,TRUE,'工作表 1 - 2025_8月'!AE6/60*$E$31)</f>
        <v>2456.6666666666665</v>
      </c>
      <c r="L8" s="68" cm="1">
        <f t="array" ref="L8">_xlfn.IFS($L$29="沒BO",'工作表 1 - 2025_8月'!AH6/60*$D$31,$L$29="小BO",'工作表 1 - 2025_8月'!AH6/60*$C$31,TRUE,'工作表 1 - 2025_8月'!AH6/60*$E$31)</f>
        <v>0</v>
      </c>
      <c r="M8" s="68" cm="1">
        <f t="array" ref="M8">_xlfn.IFS($M$29="沒BO",'工作表 1 - 2025_8月'!AK6/60*$D$31,$M$29="小BO",'工作表 1 - 2025_8月'!AK6/60*$C$31,TRUE,'工作表 1 - 2025_8月'!AK6/60*$E$31)</f>
        <v>0</v>
      </c>
      <c r="N8" s="68" cm="1">
        <f t="array" ref="N8">_xlfn.IFS($N$29="沒BO",'工作表 1 - 2025_8月'!AN6/60*$D$31,$N$29="小BO",'工作表 1 - 2025_8月'!AN6/60*$C$31,TRUE,'工作表 1 - 2025_8月'!AN6/60*$E$31)</f>
        <v>0</v>
      </c>
      <c r="O8" s="68" cm="1">
        <f t="array" ref="O8">_xlfn.IFS($O$29="沒BO",'工作表 1 - 2025_8月'!AQ6/60*$D$31,$O$29="小BO",'工作表 1 - 2025_8月'!AQ6/60*$C$31,TRUE,'工作表 1 - 2025_8月'!AQ6/60*$E$31)</f>
        <v>0</v>
      </c>
      <c r="P8" s="68" cm="1">
        <f t="array" ref="P8">_xlfn.IFS($P$29="沒BO",'工作表 1 - 2025_8月'!AT6/60*$D$31,$P$29="小BO",'工作表 1 - 2025_8月'!AT6/60*$C$31,TRUE,'工作表 1 - 2025_8月'!AT6/60*$E$31)</f>
        <v>0</v>
      </c>
      <c r="Q8" s="68" cm="1">
        <f t="array" ref="Q8">_xlfn.IFS($Q$29="沒BO",'工作表 1 - 2025_8月'!AW6/60*$D$31,$Q$29="小BO",'工作表 1 - 2025_8月'!AW6/60*$C$31,TRUE,'工作表 1 - 2025_8月'!AW6/60*$E$31)</f>
        <v>0</v>
      </c>
      <c r="R8" s="68" cm="1">
        <f t="array" ref="R8">_xlfn.IFS($R$29="沒BO",'工作表 1 - 2025_8月'!AZ6/60*$D$31,$R$29="小BO",'工作表 1 - 2025_8月'!AZ6/60*$C$31,TRUE,'工作表 1 - 2025_8月'!AZ6/60*$E$31)</f>
        <v>0</v>
      </c>
      <c r="S8" s="68" cm="1">
        <f t="array" ref="S8">_xlfn.IFS($R$29="沒BO",'工作表 1 - 2025_8月'!BC6/60*$D$31,$R$29="小BO",'工作表 1 - 2025_8月'!BC6/60*$C$31,TRUE,'工作表 1 - 2025_8月'!BC6/60*$E$31)</f>
        <v>0</v>
      </c>
      <c r="T8" s="69" cm="1">
        <f t="array" ref="T8">W8-'工作表 1 - 2025_8月'!BD6/60*$D$31</f>
        <v>1940.0000000000073</v>
      </c>
      <c r="U8" s="37"/>
      <c r="V8" s="70"/>
      <c r="W8" s="70">
        <f t="shared" si="0"/>
        <v>21406.666666666672</v>
      </c>
      <c r="X8" s="71" t="str" cm="1">
        <f t="array" ref="X8">'工作表 1 - 2025_8月'!$A6</f>
        <v>李玨</v>
      </c>
      <c r="Y8" s="70"/>
    </row>
    <row r="9" spans="1:25" ht="34.35" customHeight="1">
      <c r="A9" s="66" t="str" cm="1">
        <f t="array" ref="A9">'工作表 1 - 2025_8月'!$A7</f>
        <v>妤庭</v>
      </c>
      <c r="B9" s="67" cm="1">
        <f t="array" ref="B9">_xlfn.IFS($B$29="最BO",'工作表 1 - 2025_8月'!D7/60*$E$31,$B$29="小BO",'工作表 1 - 2025_8月'!D7/60*$C$31,TRUE,'工作表 1 - 2025_8月'!D7/60*$D$31)</f>
        <v>2090</v>
      </c>
      <c r="C9" s="68" cm="1">
        <f t="array" ref="C9">_xlfn.IFS($B$29="最BO",'工作表 1 - 2025_8月'!G7/60*$E$31,$B$29="小BO",'工作表 1 - 2025_8月'!G7/60*$C$31,TRUE,'工作表 1 - 2025_8月'!G7/60*$D$31)</f>
        <v>2200</v>
      </c>
      <c r="D9" s="68" cm="1">
        <f t="array" ref="D9">_xlfn.IFS($D$29="最BO",'工作表 1 - 2025_8月'!J7/60*$E$31,$D$29="小BO",'工作表 1 - 2025_8月'!J7/60*$C$31,TRUE,'工作表 1 - 2025_8月'!J7/60*$D$31)</f>
        <v>2273.3333333333335</v>
      </c>
      <c r="E9" s="68" cm="1">
        <f t="array" ref="E9">_xlfn.IFS($E$29="沒BO",'工作表 1 - 2025_8月'!M7/60*$D$31,$E$29="小BO",'工作表 1 - 2025_8月'!M7/60*$C$31,TRUE,'工作表 1 - 2025_8月'!M7/60*$E$31)</f>
        <v>2033.3333333333333</v>
      </c>
      <c r="F9" s="68" cm="1">
        <f t="array" ref="F9">_xlfn.IFS($F$29="沒BO",'工作表 1 - 2025_8月'!P7/60*$D$31,$F$29="小BO",'工作表 1 - 2025_8月'!P7/60*$C$31,TRUE,'工作表 1 - 2025_8月'!P7/60*$E$31)</f>
        <v>1983.3333333333333</v>
      </c>
      <c r="G9" s="68" cm="1">
        <f t="array" ref="G9">_xlfn.IFS($G$29="沒BO",'工作表 1 - 2025_8月'!S7/60*$D$31,$G$29="小BO",'工作表 1 - 2025_8月'!S7/60*$C$31,TRUE,'工作表 1 - 2025_8月'!S7/60*$E$31)</f>
        <v>2838.333333333333</v>
      </c>
      <c r="H9" s="68" cm="1">
        <f t="array" ref="H9">_xlfn.IFS($H$29="沒BO",'工作表 1 - 2025_8月'!V7/60*$D$31,$H$29="小BO",'工作表 1 - 2025_8月'!V7/60*$C$31,TRUE,'工作表 1 - 2025_8月'!V7/60*$E$31)</f>
        <v>0</v>
      </c>
      <c r="I9" s="68" cm="1">
        <f t="array" ref="I9">_xlfn.IFS($I$29="沒BO",'工作表 1 - 2025_8月'!Y7/60*$D$31,$I$29="小BO",'工作表 1 - 2025_8月'!Y7/60*$C$31,TRUE,'工作表 1 - 2025_8月'!Y7/60*$E$31)</f>
        <v>2181.6666666666665</v>
      </c>
      <c r="J9" s="68" cm="1">
        <f t="array" ref="J9">_xlfn.IFS($J$29="沒BO",'工作表 1 - 2025_8月'!AB7/60*$D$31,$J$29="小BO",'工作表 1 - 2025_8月'!AB7/60*$C$31,TRUE,'工作表 1 - 2025_8月'!AB7/60*$E$31)</f>
        <v>2255</v>
      </c>
      <c r="K9" s="68" cm="1">
        <f t="array" ref="K9">_xlfn.IFS($K$29="沒BO",'工作表 1 - 2025_8月'!AE7/60*$D$31,$K$29="小BO",'工作表 1 - 2025_8月'!AE7/60*$C$31,TRUE,'工作表 1 - 2025_8月'!AE7/60*$E$31)</f>
        <v>2401.6666666666665</v>
      </c>
      <c r="L9" s="68" cm="1">
        <f t="array" ref="L9">_xlfn.IFS($L$29="沒BO",'工作表 1 - 2025_8月'!AH7/60*$D$31,$L$29="小BO",'工作表 1 - 2025_8月'!AH7/60*$C$31,TRUE,'工作表 1 - 2025_8月'!AH7/60*$E$31)</f>
        <v>0</v>
      </c>
      <c r="M9" s="68" cm="1">
        <f t="array" ref="M9">_xlfn.IFS($M$29="沒BO",'工作表 1 - 2025_8月'!AK7/60*$D$31,$M$29="小BO",'工作表 1 - 2025_8月'!AK7/60*$C$31,TRUE,'工作表 1 - 2025_8月'!AK7/60*$E$31)</f>
        <v>0</v>
      </c>
      <c r="N9" s="68" cm="1">
        <f t="array" ref="N9">_xlfn.IFS($N$29="沒BO",'工作表 1 - 2025_8月'!AN7/60*$D$31,$N$29="小BO",'工作表 1 - 2025_8月'!AN7/60*$C$31,TRUE,'工作表 1 - 2025_8月'!AN7/60*$E$31)</f>
        <v>0</v>
      </c>
      <c r="O9" s="68" cm="1">
        <f t="array" ref="O9">_xlfn.IFS($O$29="沒BO",'工作表 1 - 2025_8月'!AQ7/60*$D$31,$O$29="小BO",'工作表 1 - 2025_8月'!AQ7/60*$C$31,TRUE,'工作表 1 - 2025_8月'!AQ7/60*$E$31)</f>
        <v>0</v>
      </c>
      <c r="P9" s="68" cm="1">
        <f t="array" ref="P9">_xlfn.IFS($P$29="沒BO",'工作表 1 - 2025_8月'!AT7/60*$D$31,$P$29="小BO",'工作表 1 - 2025_8月'!AT7/60*$C$31,TRUE,'工作表 1 - 2025_8月'!AT7/60*$E$31)</f>
        <v>0</v>
      </c>
      <c r="Q9" s="68" cm="1">
        <f t="array" ref="Q9">_xlfn.IFS($Q$29="沒BO",'工作表 1 - 2025_8月'!AW7/60*$D$31,$Q$29="小BO",'工作表 1 - 2025_8月'!AW7/60*$C$31,TRUE,'工作表 1 - 2025_8月'!AW7/60*$E$31)</f>
        <v>0</v>
      </c>
      <c r="R9" s="68" cm="1">
        <f t="array" ref="R9">_xlfn.IFS($R$29="沒BO",'工作表 1 - 2025_8月'!AZ7/60*$D$31,$R$29="小BO",'工作表 1 - 2025_8月'!AZ7/60*$C$31,TRUE,'工作表 1 - 2025_8月'!AZ7/60*$E$31)</f>
        <v>0</v>
      </c>
      <c r="S9" s="68" cm="1">
        <f t="array" ref="S9">_xlfn.IFS($R$29="沒BO",'工作表 1 - 2025_8月'!BC7/60*$D$31,$R$29="小BO",'工作表 1 - 2025_8月'!BC7/60*$C$31,TRUE,'工作表 1 - 2025_8月'!BC7/60*$E$31)</f>
        <v>0</v>
      </c>
      <c r="T9" s="69" cm="1">
        <f t="array" ref="T9">W9-'工作表 1 - 2025_8月'!BD7/60*$D$31</f>
        <v>1873.3333333333321</v>
      </c>
      <c r="U9" s="37"/>
      <c r="V9" s="70"/>
      <c r="W9" s="70">
        <f t="shared" si="0"/>
        <v>20256.666666666668</v>
      </c>
      <c r="X9" s="71" t="str" cm="1">
        <f t="array" ref="X9">'工作表 1 - 2025_8月'!$A7</f>
        <v>妤庭</v>
      </c>
      <c r="Y9" s="70"/>
    </row>
    <row r="10" spans="1:25" ht="34.35" customHeight="1">
      <c r="A10" s="66" t="str" cm="1">
        <f t="array" ref="A10">'工作表 1 - 2025_8月'!$A8</f>
        <v>孛育</v>
      </c>
      <c r="B10" s="67" cm="1">
        <f t="array" ref="B10">_xlfn.IFS($B$29="最BO",'工作表 1 - 2025_8月'!D8/60*$E$31,$B$29="小BO",'工作表 1 - 2025_8月'!D8/60*$C$31,TRUE,'工作表 1 - 2025_8月'!D8/60*$D$31)</f>
        <v>0</v>
      </c>
      <c r="C10" s="68" cm="1">
        <f t="array" ref="C10">_xlfn.IFS($B$29="最BO",'工作表 1 - 2025_8月'!G8/60*$E$31,$B$29="小BO",'工作表 1 - 2025_8月'!G8/60*$C$31,TRUE,'工作表 1 - 2025_8月'!G8/60*$D$31)</f>
        <v>0</v>
      </c>
      <c r="D10" s="68" cm="1">
        <f t="array" ref="D10">_xlfn.IFS($D$29="最BO",'工作表 1 - 2025_8月'!J8/60*$E$31,$D$29="小BO",'工作表 1 - 2025_8月'!J8/60*$C$31,TRUE,'工作表 1 - 2025_8月'!J8/60*$D$31)</f>
        <v>2273.3333333333335</v>
      </c>
      <c r="E10" s="68" cm="1">
        <f t="array" ref="E10">_xlfn.IFS($E$29="沒BO",'工作表 1 - 2025_8月'!M8/60*$D$31,$E$29="小BO",'工作表 1 - 2025_8月'!M8/60*$C$31,TRUE,'工作表 1 - 2025_8月'!M8/60*$E$31)</f>
        <v>0</v>
      </c>
      <c r="F10" s="68" cm="1">
        <f t="array" ref="F10">_xlfn.IFS($F$29="沒BO",'工作表 1 - 2025_8月'!P8/60*$D$31,$F$29="小BO",'工作表 1 - 2025_8月'!P8/60*$C$31,TRUE,'工作表 1 - 2025_8月'!P8/60*$E$31)</f>
        <v>0</v>
      </c>
      <c r="G10" s="68" cm="1">
        <f t="array" ref="G10">_xlfn.IFS($G$29="沒BO",'工作表 1 - 2025_8月'!S8/60*$D$31,$G$29="小BO",'工作表 1 - 2025_8月'!S8/60*$C$31,TRUE,'工作表 1 - 2025_8月'!S8/60*$E$31)</f>
        <v>2838.333333333333</v>
      </c>
      <c r="H10" s="68" cm="1">
        <f t="array" ref="H10">_xlfn.IFS($H$29="沒BO",'工作表 1 - 2025_8月'!V8/60*$D$31,$H$29="小BO",'工作表 1 - 2025_8月'!V8/60*$C$31,TRUE,'工作表 1 - 2025_8月'!V8/60*$E$31)</f>
        <v>0</v>
      </c>
      <c r="I10" s="68" cm="1">
        <f t="array" ref="I10">_xlfn.IFS($I$29="沒BO",'工作表 1 - 2025_8月'!Y8/60*$D$31,$I$29="小BO",'工作表 1 - 2025_8月'!Y8/60*$C$31,TRUE,'工作表 1 - 2025_8月'!Y8/60*$E$31)</f>
        <v>0</v>
      </c>
      <c r="J10" s="68" cm="1">
        <f t="array" ref="J10">_xlfn.IFS($J$29="沒BO",'工作表 1 - 2025_8月'!AB8/60*$D$31,$J$29="小BO",'工作表 1 - 2025_8月'!AB8/60*$C$31,TRUE,'工作表 1 - 2025_8月'!AB8/60*$E$31)</f>
        <v>0</v>
      </c>
      <c r="K10" s="68" cm="1">
        <f t="array" ref="K10">_xlfn.IFS($K$29="沒BO",'工作表 1 - 2025_8月'!AE8/60*$D$31,$K$29="小BO",'工作表 1 - 2025_8月'!AE8/60*$C$31,TRUE,'工作表 1 - 2025_8月'!AE8/60*$E$31)</f>
        <v>2401.6666666666665</v>
      </c>
      <c r="L10" s="68" cm="1">
        <f t="array" ref="L10">_xlfn.IFS($L$29="沒BO",'工作表 1 - 2025_8月'!AH8/60*$D$31,$L$29="小BO",'工作表 1 - 2025_8月'!AH8/60*$C$31,TRUE,'工作表 1 - 2025_8月'!AH8/60*$E$31)</f>
        <v>0</v>
      </c>
      <c r="M10" s="68" cm="1">
        <f t="array" ref="M10">_xlfn.IFS($M$29="沒BO",'工作表 1 - 2025_8月'!AK8/60*$D$31,$M$29="小BO",'工作表 1 - 2025_8月'!AK8/60*$C$31,TRUE,'工作表 1 - 2025_8月'!AK8/60*$E$31)</f>
        <v>0</v>
      </c>
      <c r="N10" s="68" cm="1">
        <f t="array" ref="N10">_xlfn.IFS($N$29="沒BO",'工作表 1 - 2025_8月'!AN8/60*$D$31,$N$29="小BO",'工作表 1 - 2025_8月'!AN8/60*$C$31,TRUE,'工作表 1 - 2025_8月'!AN8/60*$E$31)</f>
        <v>0</v>
      </c>
      <c r="O10" s="68" cm="1">
        <f t="array" ref="O10">_xlfn.IFS($O$29="沒BO",'工作表 1 - 2025_8月'!AQ8/60*$D$31,$O$29="小BO",'工作表 1 - 2025_8月'!AQ8/60*$C$31,TRUE,'工作表 1 - 2025_8月'!AQ8/60*$E$31)</f>
        <v>0</v>
      </c>
      <c r="P10" s="68" cm="1">
        <f t="array" ref="P10">_xlfn.IFS($P$29="沒BO",'工作表 1 - 2025_8月'!AT8/60*$D$31,$P$29="小BO",'工作表 1 - 2025_8月'!AT8/60*$C$31,TRUE,'工作表 1 - 2025_8月'!AT8/60*$E$31)</f>
        <v>0</v>
      </c>
      <c r="Q10" s="68" cm="1">
        <f t="array" ref="Q10">_xlfn.IFS($Q$29="沒BO",'工作表 1 - 2025_8月'!AW8/60*$D$31,$Q$29="小BO",'工作表 1 - 2025_8月'!AW8/60*$C$31,TRUE,'工作表 1 - 2025_8月'!AW8/60*$E$31)</f>
        <v>0</v>
      </c>
      <c r="R10" s="68" cm="1">
        <f t="array" ref="R10">_xlfn.IFS($R$29="沒BO",'工作表 1 - 2025_8月'!AZ8/60*$D$31,$R$29="小BO",'工作表 1 - 2025_8月'!AZ8/60*$C$31,TRUE,'工作表 1 - 2025_8月'!AZ8/60*$E$31)</f>
        <v>0</v>
      </c>
      <c r="S10" s="68" cm="1">
        <f t="array" ref="S10">_xlfn.IFS($R$29="沒BO",'工作表 1 - 2025_8月'!BC8/60*$D$31,$R$29="小BO",'工作表 1 - 2025_8月'!BC8/60*$C$31,TRUE,'工作表 1 - 2025_8月'!BC8/60*$E$31)</f>
        <v>0</v>
      </c>
      <c r="T10" s="69" cm="1">
        <f t="array" ref="T10">W10-'工作表 1 - 2025_8月'!BD8/60*$D$31</f>
        <v>1079.9999999999991</v>
      </c>
      <c r="U10" s="37"/>
      <c r="V10" s="70"/>
      <c r="W10" s="70">
        <f t="shared" si="0"/>
        <v>7513.3333333333321</v>
      </c>
      <c r="X10" s="71" t="str" cm="1">
        <f t="array" ref="X10">'工作表 1 - 2025_8月'!$A8</f>
        <v>孛育</v>
      </c>
      <c r="Y10" s="70"/>
    </row>
    <row r="11" spans="1:25" ht="34.35" customHeight="1">
      <c r="A11" s="66" t="str" cm="1">
        <f t="array" ref="A11">'工作表 1 - 2025_8月'!$A9</f>
        <v>覃天</v>
      </c>
      <c r="B11" s="67" cm="1">
        <f t="array" ref="B11">_xlfn.IFS($B$29="最BO",'工作表 1 - 2025_8月'!D9/60*$E$31,$B$29="小BO",'工作表 1 - 2025_8月'!D9/60*$C$31,TRUE,'工作表 1 - 2025_8月'!D9/60*$D$31)</f>
        <v>0</v>
      </c>
      <c r="C11" s="68" cm="1">
        <f t="array" ref="C11">_xlfn.IFS($B$29="最BO",'工作表 1 - 2025_8月'!G9/60*$E$31,$B$29="小BO",'工作表 1 - 2025_8月'!G9/60*$C$31,TRUE,'工作表 1 - 2025_8月'!G9/60*$D$31)</f>
        <v>0</v>
      </c>
      <c r="D11" s="68" cm="1">
        <f t="array" ref="D11">_xlfn.IFS($D$29="最BO",'工作表 1 - 2025_8月'!J9/60*$E$31,$D$29="小BO",'工作表 1 - 2025_8月'!J9/60*$C$31,TRUE,'工作表 1 - 2025_8月'!J9/60*$D$31)</f>
        <v>0</v>
      </c>
      <c r="E11" s="68" cm="1">
        <f t="array" ref="E11">_xlfn.IFS($E$29="沒BO",'工作表 1 - 2025_8月'!M9/60*$D$31,$E$29="小BO",'工作表 1 - 2025_8月'!M9/60*$C$31,TRUE,'工作表 1 - 2025_8月'!M9/60*$E$31)</f>
        <v>0</v>
      </c>
      <c r="F11" s="68" cm="1">
        <f t="array" ref="F11">_xlfn.IFS($F$29="沒BO",'工作表 1 - 2025_8月'!P9/60*$D$31,$F$29="小BO",'工作表 1 - 2025_8月'!P9/60*$C$31,TRUE,'工作表 1 - 2025_8月'!P9/60*$E$31)</f>
        <v>0</v>
      </c>
      <c r="G11" s="68" cm="1">
        <f t="array" ref="G11">_xlfn.IFS($G$29="沒BO",'工作表 1 - 2025_8月'!S9/60*$D$31,$G$29="小BO",'工作表 1 - 2025_8月'!S9/60*$C$31,TRUE,'工作表 1 - 2025_8月'!S9/60*$E$31)</f>
        <v>2730</v>
      </c>
      <c r="H11" s="68" cm="1">
        <f t="array" ref="H11">_xlfn.IFS($H$29="沒BO",'工作表 1 - 2025_8月'!V9/60*$D$31,$H$29="小BO",'工作表 1 - 2025_8月'!V9/60*$C$31,TRUE,'工作表 1 - 2025_8月'!V9/60*$E$31)</f>
        <v>0</v>
      </c>
      <c r="I11" s="68" cm="1">
        <f t="array" ref="I11">_xlfn.IFS($I$29="沒BO",'工作表 1 - 2025_8月'!Y9/60*$D$31,$I$29="小BO",'工作表 1 - 2025_8月'!Y9/60*$C$31,TRUE,'工作表 1 - 2025_8月'!Y9/60*$E$31)</f>
        <v>0</v>
      </c>
      <c r="J11" s="68" cm="1">
        <f t="array" ref="J11">_xlfn.IFS($J$29="沒BO",'工作表 1 - 2025_8月'!AB9/60*$D$31,$J$29="小BO",'工作表 1 - 2025_8月'!AB9/60*$C$31,TRUE,'工作表 1 - 2025_8月'!AB9/60*$E$31)</f>
        <v>0</v>
      </c>
      <c r="K11" s="68" cm="1">
        <f t="array" ref="K11">_xlfn.IFS($K$29="沒BO",'工作表 1 - 2025_8月'!AE9/60*$D$31,$K$29="小BO",'工作表 1 - 2025_8月'!AE9/60*$C$31,TRUE,'工作表 1 - 2025_8月'!AE9/60*$E$31)</f>
        <v>2383.3333333333335</v>
      </c>
      <c r="L11" s="68" cm="1">
        <f t="array" ref="L11">_xlfn.IFS($L$29="沒BO",'工作表 1 - 2025_8月'!AH9/60*$D$31,$L$29="小BO",'工作表 1 - 2025_8月'!AH9/60*$C$31,TRUE,'工作表 1 - 2025_8月'!AH9/60*$E$31)</f>
        <v>0</v>
      </c>
      <c r="M11" s="68" cm="1">
        <f t="array" ref="M11">_xlfn.IFS($M$29="沒BO",'工作表 1 - 2025_8月'!AK9/60*$D$31,$M$29="小BO",'工作表 1 - 2025_8月'!AK9/60*$C$31,TRUE,'工作表 1 - 2025_8月'!AK9/60*$E$31)</f>
        <v>0</v>
      </c>
      <c r="N11" s="68" cm="1">
        <f t="array" ref="N11">_xlfn.IFS($N$29="沒BO",'工作表 1 - 2025_8月'!AN9/60*$D$31,$N$29="小BO",'工作表 1 - 2025_8月'!AN9/60*$C$31,TRUE,'工作表 1 - 2025_8月'!AN9/60*$E$31)</f>
        <v>0</v>
      </c>
      <c r="O11" s="68" cm="1">
        <f t="array" ref="O11">_xlfn.IFS($O$29="沒BO",'工作表 1 - 2025_8月'!AQ9/60*$D$31,$O$29="小BO",'工作表 1 - 2025_8月'!AQ9/60*$C$31,TRUE,'工作表 1 - 2025_8月'!AQ9/60*$E$31)</f>
        <v>0</v>
      </c>
      <c r="P11" s="68" cm="1">
        <f t="array" ref="P11">_xlfn.IFS($P$29="沒BO",'工作表 1 - 2025_8月'!AT9/60*$D$31,$P$29="小BO",'工作表 1 - 2025_8月'!AT9/60*$C$31,TRUE,'工作表 1 - 2025_8月'!AT9/60*$E$31)</f>
        <v>0</v>
      </c>
      <c r="Q11" s="68" cm="1">
        <f t="array" ref="Q11">_xlfn.IFS($Q$29="沒BO",'工作表 1 - 2025_8月'!AW9/60*$D$31,$Q$29="小BO",'工作表 1 - 2025_8月'!AW9/60*$C$31,TRUE,'工作表 1 - 2025_8月'!AW9/60*$E$31)</f>
        <v>0</v>
      </c>
      <c r="R11" s="68" cm="1">
        <f t="array" ref="R11">_xlfn.IFS($R$29="沒BO",'工作表 1 - 2025_8月'!AZ9/60*$D$31,$R$29="小BO",'工作表 1 - 2025_8月'!AZ9/60*$C$31,TRUE,'工作表 1 - 2025_8月'!AZ9/60*$E$31)</f>
        <v>0</v>
      </c>
      <c r="S11" s="68" cm="1">
        <f t="array" ref="S11">_xlfn.IFS($R$29="沒BO",'工作表 1 - 2025_8月'!BC9/60*$D$31,$R$29="小BO",'工作表 1 - 2025_8月'!BC9/60*$C$31,TRUE,'工作表 1 - 2025_8月'!BC9/60*$E$31)</f>
        <v>0</v>
      </c>
      <c r="T11" s="69" cm="1">
        <f t="array" ref="T11">W11-'工作表 1 - 2025_8月'!BD9/60*$D$31</f>
        <v>846.66666666666788</v>
      </c>
      <c r="U11" s="37"/>
      <c r="V11" s="70"/>
      <c r="W11" s="70">
        <f t="shared" si="0"/>
        <v>5113.3333333333339</v>
      </c>
      <c r="X11" s="71" t="str" cm="1">
        <f t="array" ref="X11">'工作表 1 - 2025_8月'!$A9</f>
        <v>覃天</v>
      </c>
      <c r="Y11" s="70"/>
    </row>
    <row r="12" spans="1:25" ht="34.35" customHeight="1">
      <c r="A12" s="66" t="str" cm="1">
        <f t="array" ref="A12">'工作表 1 - 2025_8月'!$A10</f>
        <v>大舅媽</v>
      </c>
      <c r="B12" s="67" cm="1">
        <f t="array" ref="B12">_xlfn.IFS($B$29="最BO",'工作表 1 - 2025_8月'!D10/60*$E$31,$B$29="小BO",'工作表 1 - 2025_8月'!D10/60*$C$31,TRUE,'工作表 1 - 2025_8月'!D10/60*$D$31)</f>
        <v>0</v>
      </c>
      <c r="C12" s="68" cm="1">
        <f t="array" ref="C12">_xlfn.IFS($B$29="最BO",'工作表 1 - 2025_8月'!G10/60*$E$31,$B$29="小BO",'工作表 1 - 2025_8月'!G10/60*$C$31,TRUE,'工作表 1 - 2025_8月'!G10/60*$D$31)</f>
        <v>2200</v>
      </c>
      <c r="D12" s="68" cm="1">
        <f t="array" ref="D12">_xlfn.IFS($D$29="最BO",'工作表 1 - 2025_8月'!J10/60*$E$31,$D$29="小BO",'工作表 1 - 2025_8月'!J10/60*$C$31,TRUE,'工作表 1 - 2025_8月'!J10/60*$D$31)</f>
        <v>0</v>
      </c>
      <c r="E12" s="68" cm="1">
        <f t="array" ref="E12">_xlfn.IFS($E$29="沒BO",'工作表 1 - 2025_8月'!M10/60*$D$31,$E$29="小BO",'工作表 1 - 2025_8月'!M10/60*$C$31,TRUE,'工作表 1 - 2025_8月'!M10/60*$E$31)</f>
        <v>0</v>
      </c>
      <c r="F12" s="68" cm="1">
        <f t="array" ref="F12">_xlfn.IFS($F$29="沒BO",'工作表 1 - 2025_8月'!P10/60*$D$31,$F$29="小BO",'工作表 1 - 2025_8月'!P10/60*$C$31,TRUE,'工作表 1 - 2025_8月'!P10/60*$E$31)</f>
        <v>1983.3333333333333</v>
      </c>
      <c r="G12" s="68" cm="1">
        <f t="array" ref="G12">_xlfn.IFS($G$29="沒BO",'工作表 1 - 2025_8月'!S10/60*$D$31,$G$29="小BO",'工作表 1 - 2025_8月'!S10/60*$C$31,TRUE,'工作表 1 - 2025_8月'!S10/60*$E$31)</f>
        <v>0</v>
      </c>
      <c r="H12" s="68" cm="1">
        <f t="array" ref="H12">_xlfn.IFS($H$29="沒BO",'工作表 1 - 2025_8月'!V10/60*$D$31,$H$29="小BO",'工作表 1 - 2025_8月'!V10/60*$C$31,TRUE,'工作表 1 - 2025_8月'!V10/60*$E$31)</f>
        <v>0</v>
      </c>
      <c r="I12" s="68" cm="1">
        <f t="array" ref="I12">_xlfn.IFS($I$29="沒BO",'工作表 1 - 2025_8月'!Y10/60*$D$31,$I$29="小BO",'工作表 1 - 2025_8月'!Y10/60*$C$31,TRUE,'工作表 1 - 2025_8月'!Y10/60*$E$31)</f>
        <v>2181.6666666666665</v>
      </c>
      <c r="J12" s="68" cm="1">
        <f t="array" ref="J12">_xlfn.IFS($J$29="沒BO",'工作表 1 - 2025_8月'!AB10/60*$D$31,$J$29="小BO",'工作表 1 - 2025_8月'!AB10/60*$C$31,TRUE,'工作表 1 - 2025_8月'!AB10/60*$E$31)</f>
        <v>0</v>
      </c>
      <c r="K12" s="68" cm="1">
        <f t="array" ref="K12">_xlfn.IFS($K$29="沒BO",'工作表 1 - 2025_8月'!AE10/60*$D$31,$K$29="小BO",'工作表 1 - 2025_8月'!AE10/60*$C$31,TRUE,'工作表 1 - 2025_8月'!AE10/60*$E$31)</f>
        <v>0</v>
      </c>
      <c r="L12" s="68" cm="1">
        <f t="array" ref="L12">_xlfn.IFS($L$29="沒BO",'工作表 1 - 2025_8月'!AH10/60*$D$31,$L$29="小BO",'工作表 1 - 2025_8月'!AH10/60*$C$31,TRUE,'工作表 1 - 2025_8月'!AH10/60*$E$31)</f>
        <v>0</v>
      </c>
      <c r="M12" s="68" cm="1">
        <f t="array" ref="M12">_xlfn.IFS($M$29="沒BO",'工作表 1 - 2025_8月'!AK10/60*$D$31,$M$29="小BO",'工作表 1 - 2025_8月'!AK10/60*$C$31,TRUE,'工作表 1 - 2025_8月'!AK10/60*$E$31)</f>
        <v>0</v>
      </c>
      <c r="N12" s="68" cm="1">
        <f t="array" ref="N12">_xlfn.IFS($N$29="沒BO",'工作表 1 - 2025_8月'!AN10/60*$D$31,$N$29="小BO",'工作表 1 - 2025_8月'!AN10/60*$C$31,TRUE,'工作表 1 - 2025_8月'!AN10/60*$E$31)</f>
        <v>0</v>
      </c>
      <c r="O12" s="68" cm="1">
        <f t="array" ref="O12">_xlfn.IFS($O$29="沒BO",'工作表 1 - 2025_8月'!AQ10/60*$D$31,$O$29="小BO",'工作表 1 - 2025_8月'!AQ10/60*$C$31,TRUE,'工作表 1 - 2025_8月'!AQ10/60*$E$31)</f>
        <v>0</v>
      </c>
      <c r="P12" s="68" cm="1">
        <f t="array" ref="P12">_xlfn.IFS($P$29="沒BO",'工作表 1 - 2025_8月'!AT10/60*$D$31,$P$29="小BO",'工作表 1 - 2025_8月'!AT10/60*$C$31,TRUE,'工作表 1 - 2025_8月'!AT10/60*$E$31)</f>
        <v>0</v>
      </c>
      <c r="Q12" s="68" cm="1">
        <f t="array" ref="Q12">_xlfn.IFS($Q$29="沒BO",'工作表 1 - 2025_8月'!AW10/60*$D$31,$Q$29="小BO",'工作表 1 - 2025_8月'!AW10/60*$C$31,TRUE,'工作表 1 - 2025_8月'!AW10/60*$E$31)</f>
        <v>0</v>
      </c>
      <c r="R12" s="68" cm="1">
        <f t="array" ref="R12">_xlfn.IFS($R$29="沒BO",'工作表 1 - 2025_8月'!AZ10/60*$D$31,$R$29="小BO",'工作表 1 - 2025_8月'!AZ10/60*$C$31,TRUE,'工作表 1 - 2025_8月'!AZ10/60*$E$31)</f>
        <v>0</v>
      </c>
      <c r="S12" s="68" cm="1">
        <f t="array" ref="S12">_xlfn.IFS($R$29="沒BO",'工作表 1 - 2025_8月'!BC10/60*$D$31,$R$29="小BO",'工作表 1 - 2025_8月'!BC10/60*$C$31,TRUE,'工作表 1 - 2025_8月'!BC10/60*$E$31)</f>
        <v>0</v>
      </c>
      <c r="T12" s="69" cm="1">
        <f t="array" ref="T12">W12-'工作表 1 - 2025_8月'!BD10/60*$D$31</f>
        <v>398.33333333333394</v>
      </c>
      <c r="U12" s="37"/>
      <c r="V12" s="70"/>
      <c r="W12" s="70">
        <f t="shared" si="0"/>
        <v>6365</v>
      </c>
      <c r="X12" s="71" t="str" cm="1">
        <f t="array" ref="X12">'工作表 1 - 2025_8月'!$A10</f>
        <v>大舅媽</v>
      </c>
      <c r="Y12" s="70"/>
    </row>
    <row r="13" spans="1:25" ht="34.35" customHeight="1">
      <c r="A13" s="66" t="str" cm="1">
        <f t="array" ref="A13">'工作表 1 - 2025_8月'!$A11</f>
        <v>坤玲</v>
      </c>
      <c r="B13" s="67" cm="1">
        <f t="array" ref="B13">_xlfn.IFS($B$29="最BO",'工作表 1 - 2025_8月'!D11/60*$E$31,$B$29="小BO",'工作表 1 - 2025_8月'!D11/60*$C$31,TRUE,'工作表 1 - 2025_8月'!D11/60*$D$31)</f>
        <v>0</v>
      </c>
      <c r="C13" s="68" cm="1">
        <f t="array" ref="C13">_xlfn.IFS($B$29="最BO",'工作表 1 - 2025_8月'!G11/60*$E$31,$B$29="小BO",'工作表 1 - 2025_8月'!G11/60*$C$31,TRUE,'工作表 1 - 2025_8月'!G11/60*$D$31)</f>
        <v>0</v>
      </c>
      <c r="D13" s="68" cm="1">
        <f t="array" ref="D13">_xlfn.IFS($D$29="最BO",'工作表 1 - 2025_8月'!J11/60*$E$31,$D$29="小BO",'工作表 1 - 2025_8月'!J11/60*$C$31,TRUE,'工作表 1 - 2025_8月'!J11/60*$D$31)</f>
        <v>2328.3333333333335</v>
      </c>
      <c r="E13" s="68" cm="1">
        <f t="array" ref="E13">_xlfn.IFS($E$29="沒BO",'工作表 1 - 2025_8月'!M11/60*$D$31,$E$29="小BO",'工作表 1 - 2025_8月'!M11/60*$C$31,TRUE,'工作表 1 - 2025_8月'!M11/60*$E$31)</f>
        <v>2083.333333333333</v>
      </c>
      <c r="F13" s="68" cm="1">
        <f t="array" ref="F13">_xlfn.IFS($F$29="沒BO",'工作表 1 - 2025_8月'!P11/60*$D$31,$F$29="小BO",'工作表 1 - 2025_8月'!P11/60*$C$31,TRUE,'工作表 1 - 2025_8月'!P11/60*$E$31)</f>
        <v>2116.666666666667</v>
      </c>
      <c r="G13" s="68" cm="1">
        <f t="array" ref="G13">_xlfn.IFS($G$29="沒BO",'工作表 1 - 2025_8月'!S11/60*$D$31,$G$29="小BO",'工作表 1 - 2025_8月'!S11/60*$C$31,TRUE,'工作表 1 - 2025_8月'!S11/60*$E$31)</f>
        <v>260</v>
      </c>
      <c r="H13" s="68" cm="1">
        <f t="array" ref="H13">_xlfn.IFS($H$29="沒BO",'工作表 1 - 2025_8月'!V11/60*$D$31,$H$29="小BO",'工作表 1 - 2025_8月'!V11/60*$C$31,TRUE,'工作表 1 - 2025_8月'!V11/60*$E$31)</f>
        <v>0</v>
      </c>
      <c r="I13" s="68" cm="1">
        <f t="array" ref="I13">_xlfn.IFS($I$29="沒BO",'工作表 1 - 2025_8月'!Y11/60*$D$31,$I$29="小BO",'工作表 1 - 2025_8月'!Y11/60*$C$31,TRUE,'工作表 1 - 2025_8月'!Y11/60*$E$31)</f>
        <v>0</v>
      </c>
      <c r="J13" s="68" cm="1">
        <f t="array" ref="J13">_xlfn.IFS($J$29="沒BO",'工作表 1 - 2025_8月'!AB11/60*$D$31,$J$29="小BO",'工作表 1 - 2025_8月'!AB11/60*$C$31,TRUE,'工作表 1 - 2025_8月'!AB11/60*$E$31)</f>
        <v>2310</v>
      </c>
      <c r="K13" s="68" cm="1">
        <f t="array" ref="K13">_xlfn.IFS($K$29="沒BO",'工作表 1 - 2025_8月'!AE11/60*$D$31,$K$29="小BO",'工作表 1 - 2025_8月'!AE11/60*$C$31,TRUE,'工作表 1 - 2025_8月'!AE11/60*$E$31)</f>
        <v>2511.6666666666665</v>
      </c>
      <c r="L13" s="68" cm="1">
        <f t="array" ref="L13">_xlfn.IFS($L$29="沒BO",'工作表 1 - 2025_8月'!AH11/60*$D$31,$L$29="小BO",'工作表 1 - 2025_8月'!AH11/60*$C$31,TRUE,'工作表 1 - 2025_8月'!AH11/60*$E$31)</f>
        <v>0</v>
      </c>
      <c r="M13" s="68" cm="1">
        <f t="array" ref="M13">_xlfn.IFS($M$29="沒BO",'工作表 1 - 2025_8月'!AK11/60*$D$31,$M$29="小BO",'工作表 1 - 2025_8月'!AK11/60*$C$31,TRUE,'工作表 1 - 2025_8月'!AK11/60*$E$31)</f>
        <v>0</v>
      </c>
      <c r="N13" s="68" cm="1">
        <f t="array" ref="N13">_xlfn.IFS($N$29="沒BO",'工作表 1 - 2025_8月'!AN11/60*$D$31,$N$29="小BO",'工作表 1 - 2025_8月'!AN11/60*$C$31,TRUE,'工作表 1 - 2025_8月'!AN11/60*$E$31)</f>
        <v>0</v>
      </c>
      <c r="O13" s="68" cm="1">
        <f t="array" ref="O13">_xlfn.IFS($O$29="沒BO",'工作表 1 - 2025_8月'!AQ11/60*$D$31,$O$29="小BO",'工作表 1 - 2025_8月'!AQ11/60*$C$31,TRUE,'工作表 1 - 2025_8月'!AQ11/60*$E$31)</f>
        <v>0</v>
      </c>
      <c r="P13" s="68" cm="1">
        <f t="array" ref="P13">_xlfn.IFS($P$29="沒BO",'工作表 1 - 2025_8月'!AT11/60*$D$31,$P$29="小BO",'工作表 1 - 2025_8月'!AT11/60*$C$31,TRUE,'工作表 1 - 2025_8月'!AT11/60*$E$31)</f>
        <v>0</v>
      </c>
      <c r="Q13" s="68" cm="1">
        <f t="array" ref="Q13">_xlfn.IFS($Q$29="沒BO",'工作表 1 - 2025_8月'!AW11/60*$D$31,$Q$29="小BO",'工作表 1 - 2025_8月'!AW11/60*$C$31,TRUE,'工作表 1 - 2025_8月'!AW11/60*$E$31)</f>
        <v>0</v>
      </c>
      <c r="R13" s="68" cm="1">
        <f t="array" ref="R13">_xlfn.IFS($R$29="沒BO",'工作表 1 - 2025_8月'!AZ11/60*$D$31,$R$29="小BO",'工作表 1 - 2025_8月'!AZ11/60*$C$31,TRUE,'工作表 1 - 2025_8月'!AZ11/60*$E$31)</f>
        <v>0</v>
      </c>
      <c r="S13" s="68" cm="1">
        <f t="array" ref="S13">_xlfn.IFS($R$29="沒BO",'工作表 1 - 2025_8月'!BC11/60*$D$31,$R$29="小BO",'工作表 1 - 2025_8月'!BC11/60*$C$31,TRUE,'工作表 1 - 2025_8月'!BC11/60*$E$31)</f>
        <v>0</v>
      </c>
      <c r="T13" s="69" cm="1">
        <f t="array" ref="T13">W13-'工作表 1 - 2025_8月'!BD11/60*$D$31</f>
        <v>709.99999999999818</v>
      </c>
      <c r="U13" s="37"/>
      <c r="V13" s="70"/>
      <c r="W13" s="70">
        <f t="shared" si="0"/>
        <v>11609.999999999998</v>
      </c>
      <c r="X13" s="71" t="str" cm="1">
        <f t="array" ref="X13">'工作表 1 - 2025_8月'!$A11</f>
        <v>坤玲</v>
      </c>
      <c r="Y13" s="70"/>
    </row>
    <row r="14" spans="1:25" ht="34.35" customHeight="1">
      <c r="A14" s="72" t="s">
        <v>13</v>
      </c>
      <c r="B14" s="73" cm="1">
        <f t="array" ref="B14">_xlfn.IFS($B$29="最BO",'工作表 1 - 2025_8月'!D12/60*$E$31,$B$29="小BO",'工作表 1 - 2025_8月'!D12/60*$C$31,TRUE,'工作表 1 - 2025_8月'!D12/60*$D$31)</f>
        <v>2053.3333333333335</v>
      </c>
      <c r="C14" s="74" cm="1">
        <f t="array" ref="C14">_xlfn.IFS(C29="最BO",'工作表 1 - 2025_8月'!G12/60*$E$31,$B$29="小BO",'工作表 1 - 2025_8月'!G12/60*$C$31,TRUE,'工作表 1 - 2025_8月'!G12/60*$D$31)</f>
        <v>2163.3333333333335</v>
      </c>
      <c r="D14" s="74" cm="1">
        <f t="array" ref="D14">_xlfn.IFS($D$29="最BO",'工作表 1 - 2025_8月'!J12/60*$E$31,$D$29="小BO",'工作表 1 - 2025_8月'!J12/60*$C$31,TRUE,'工作表 1 - 2025_8月'!J12/60*$D$31)</f>
        <v>0</v>
      </c>
      <c r="E14" s="74" cm="1">
        <f t="array" ref="E14">_xlfn.IFS($E$29="沒BO",'工作表 1 - 2025_8月'!M12/60*$D$31,$E$29="小BO",'工作表 1 - 2025_8月'!M12/60*$C$31,TRUE,'工作表 1 - 2025_8月'!M12/60*$E$31)</f>
        <v>1983.3333333333333</v>
      </c>
      <c r="F14" s="74" cm="1">
        <f t="array" ref="F14">_xlfn.IFS($F$29="沒BO",'工作表 1 - 2025_8月'!P12/60*$D$31,$F$29="小BO",'工作表 1 - 2025_8月'!P12/60*$C$31,TRUE,'工作表 1 - 2025_8月'!P12/60*$E$31)</f>
        <v>0</v>
      </c>
      <c r="G14" s="74" cm="1">
        <f t="array" ref="G14">_xlfn.IFS($G$29="沒BO",'工作表 1 - 2025_8月'!S12/60*$D$31,$G$29="小BO",'工作表 1 - 2025_8月'!S12/60*$C$31,TRUE,'工作表 1 - 2025_8月'!S12/60*$E$31)</f>
        <v>2730</v>
      </c>
      <c r="H14" s="74" cm="1">
        <f t="array" ref="H14">_xlfn.IFS($H$29="沒BO",'工作表 1 - 2025_8月'!V12/60*$D$31,$H$29="小BO",'工作表 1 - 2025_8月'!V12/60*$C$31,TRUE,'工作表 1 - 2025_8月'!V12/60*$E$31)</f>
        <v>0</v>
      </c>
      <c r="I14" s="74" cm="1">
        <f t="array" ref="I14">_xlfn.IFS($I$29="沒BO",'工作表 1 - 2025_8月'!Y12/60*$D$31,$I$29="小BO",'工作表 1 - 2025_8月'!Y12/60*$C$31,TRUE,'工作表 1 - 2025_8月'!Y12/60*$E$31)</f>
        <v>0</v>
      </c>
      <c r="J14" s="74" cm="1">
        <f t="array" ref="J14">_xlfn.IFS($J$29="沒BO",'工作表 1 - 2025_8月'!AB12/60*$D$31,$J$29="小BO",'工作表 1 - 2025_8月'!AB12/60*$C$31,TRUE,'工作表 1 - 2025_8月'!AB12/60*$E$31)</f>
        <v>0</v>
      </c>
      <c r="K14" s="74" cm="1">
        <f t="array" ref="K14">_xlfn.IFS($K$29="沒BO",'工作表 1 - 2025_8月'!AE12/60*$D$31,$K$29="小BO",'工作表 1 - 2025_8月'!AE12/60*$C$31,TRUE,'工作表 1 - 2025_8月'!AE12/60*$E$31)</f>
        <v>0</v>
      </c>
      <c r="L14" s="74" cm="1">
        <f t="array" ref="L14">_xlfn.IFS($L$29="沒BO",'工作表 1 - 2025_8月'!AH12/60*$D$31,$L$29="小BO",'工作表 1 - 2025_8月'!AH12/60*$C$31,TRUE,'工作表 1 - 2025_8月'!AH12/60*$E$31)</f>
        <v>0</v>
      </c>
      <c r="M14" s="74" cm="1">
        <f t="array" ref="M14">_xlfn.IFS($M$29="沒BO",'工作表 1 - 2025_8月'!AK12/60*$D$31,$M$29="小BO",'工作表 1 - 2025_8月'!AK12/60*$C$31,TRUE,'工作表 1 - 2025_8月'!AK12/60*$E$31)</f>
        <v>0</v>
      </c>
      <c r="N14" s="74" cm="1">
        <f t="array" ref="N14">_xlfn.IFS($N$29="沒BO",'工作表 1 - 2025_8月'!AN12/60*$D$31,$N$29="小BO",'工作表 1 - 2025_8月'!AN12/60*$C$31,TRUE,'工作表 1 - 2025_8月'!AN12/60*$E$31)</f>
        <v>0</v>
      </c>
      <c r="O14" s="74" cm="1">
        <f t="array" ref="O14">_xlfn.IFS($O$29="沒BO",'工作表 1 - 2025_8月'!AQ12/60*$D$31,$O$29="小BO",'工作表 1 - 2025_8月'!AQ12/60*$C$31,TRUE,'工作表 1 - 2025_8月'!AQ12/60*$E$31)</f>
        <v>0</v>
      </c>
      <c r="P14" s="74" cm="1">
        <f t="array" ref="P14">_xlfn.IFS($P$29="沒BO",'工作表 1 - 2025_8月'!AT12/60*$D$31,$P$29="小BO",'工作表 1 - 2025_8月'!AT12/60*$C$31,TRUE,'工作表 1 - 2025_8月'!AT12/60*$E$31)</f>
        <v>0</v>
      </c>
      <c r="Q14" s="74" cm="1">
        <f t="array" ref="Q14">_xlfn.IFS($Q$29="沒BO",'工作表 1 - 2025_8月'!AW12/60*$D$31,$Q$29="小BO",'工作表 1 - 2025_8月'!AW12/60*$C$31,TRUE,'工作表 1 - 2025_8月'!AW12/60*$E$31)</f>
        <v>0</v>
      </c>
      <c r="R14" s="74" cm="1">
        <f t="array" ref="R14">_xlfn.IFS($R$29="沒BO",'工作表 1 - 2025_8月'!AZ12/60*$D$31,$R$29="小BO",'工作表 1 - 2025_8月'!AZ12/60*$C$31,TRUE,'工作表 1 - 2025_8月'!AZ12/60*$E$31)</f>
        <v>0</v>
      </c>
      <c r="S14" s="74" cm="1">
        <f t="array" ref="S14">_xlfn.IFS($R$29="沒BO",'工作表 1 - 2025_8月'!BC12/60*$D$31,$R$29="小BO",'工作表 1 - 2025_8月'!BC12/60*$C$31,TRUE,'工作表 1 - 2025_8月'!BC12/60*$E$31)</f>
        <v>0</v>
      </c>
      <c r="T14" s="75" cm="1">
        <f t="array" ref="T14">W14-'工作表 1 - 2025_8月'!BD12/60*$D$31</f>
        <v>1013.333333333333</v>
      </c>
      <c r="U14" s="37"/>
      <c r="V14" s="70"/>
      <c r="W14" s="70">
        <f t="shared" si="0"/>
        <v>8930</v>
      </c>
      <c r="X14" s="76" t="s">
        <v>13</v>
      </c>
      <c r="Y14" s="70"/>
    </row>
    <row r="15" spans="1:25" ht="53.4" customHeight="1">
      <c r="A15" s="77"/>
      <c r="B15" s="133" t="s">
        <v>28</v>
      </c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5"/>
      <c r="U15" s="78"/>
      <c r="V15" s="70"/>
      <c r="W15" s="79"/>
      <c r="X15" s="80"/>
      <c r="Y15" s="70"/>
    </row>
    <row r="16" spans="1:25" ht="34.35" customHeight="1">
      <c r="A16" s="81" t="str" cm="1">
        <f t="array" ref="A16">'工作表 1 - 2025_8月'!$A13</f>
        <v>明慧</v>
      </c>
      <c r="B16" s="82" cm="1">
        <f t="array" ref="B16">IF(B$29="沒BO",'工作表 1 - 2025_8月'!D13/60*$D$31,'工作表 1 - 2025_8月'!D13/60*F31)</f>
        <v>0</v>
      </c>
      <c r="C16" s="83" cm="1">
        <f t="array" ref="C16">IF(C$29="沒BO",'工作表 1 - 2025_8月'!G13/60*$D$31,'工作表 1 - 2025_8月'!G13/60*F31)</f>
        <v>0</v>
      </c>
      <c r="D16" s="83" cm="1">
        <f t="array" ref="D16">IF(D29="沒BO",'工作表 1 - 2025_8月'!J13/60*$D$31,'工作表 1 - 2025_8月'!J13/60*F31)</f>
        <v>0</v>
      </c>
      <c r="E16" s="83" cm="1">
        <f t="array" ref="E16">IF(E29="沒BO",'工作表 1 - 2025_8月'!M13/60*$D$31,'工作表 1 - 2025_8月'!M13/60*F31)</f>
        <v>0</v>
      </c>
      <c r="F16" s="83" cm="1">
        <f t="array" ref="F16">IF(F29="沒BO",'工作表 1 - 2025_8月'!P13/60*$D$31,'工作表 1 - 2025_8月'!P13/60*F31)</f>
        <v>0</v>
      </c>
      <c r="G16" s="83" cm="1">
        <f t="array" ref="G16">IF(G29="沒BO",'工作表 1 - 2025_8月'!S13/60*D31,'工作表 1 - 2025_8月'!S13/60*F31)</f>
        <v>0</v>
      </c>
      <c r="H16" s="83" cm="1">
        <f t="array" ref="H16">IF(H29="沒BO",'工作表 1 - 2025_8月'!V13/60*$D$31,'工作表 1 - 2025_8月'!V13/60*F31)</f>
        <v>0</v>
      </c>
      <c r="I16" s="83" cm="1">
        <f t="array" ref="I16">IF(I29="沒BO",'工作表 1 - 2025_8月'!Y13/60*$D$31,'工作表 1 - 2025_8月'!Y13/60*F31)</f>
        <v>0</v>
      </c>
      <c r="J16" s="83" cm="1">
        <f t="array" ref="J16">IF(J29="沒BO",'工作表 1 - 2025_8月'!AB13/60*$D$31,'工作表 1 - 2025_8月'!AB13/60*F31)</f>
        <v>0</v>
      </c>
      <c r="K16" s="83" cm="1">
        <f t="array" ref="K16">IF(K29="沒BO",'工作表 1 - 2025_8月'!AE13/60*$D$31,'工作表 1 - 2025_8月'!AE13/60*F31)</f>
        <v>0</v>
      </c>
      <c r="L16" s="83" cm="1">
        <f t="array" ref="L16">IF(L29="沒BO",'工作表 1 - 2025_8月'!AH13/60*$D$31,'工作表 1 - 2025_8月'!AH13/60*F31)</f>
        <v>0</v>
      </c>
      <c r="M16" s="83" cm="1">
        <f t="array" ref="M16">IF(M29="沒BO",'工作表 1 - 2025_8月'!AK13/60*$D$31,'工作表 1 - 2025_8月'!AK13/60*F31)</f>
        <v>0</v>
      </c>
      <c r="N16" s="83" cm="1">
        <f t="array" ref="N16">IF(N29="沒BO",'工作表 1 - 2025_8月'!AN13/60*$D$31,'工作表 1 - 2025_8月'!AN13/60*F31)</f>
        <v>0</v>
      </c>
      <c r="O16" s="83" cm="1">
        <f t="array" ref="O16">IF(O29="沒BO",'工作表 1 - 2025_8月'!AQ13/60*$D$31,'工作表 1 - 2025_8月'!AQ13/60*F31)</f>
        <v>0</v>
      </c>
      <c r="P16" s="83" cm="1">
        <f t="array" ref="P16">IF(P29="沒BO",'工作表 1 - 2025_8月'!AT13/60*$D$31,'工作表 1 - 2025_8月'!AT13/60*F31)</f>
        <v>0</v>
      </c>
      <c r="Q16" s="83" cm="1">
        <f t="array" ref="Q16">IF(Q29="沒BO",'工作表 1 - 2025_8月'!AW13/60*$D$31,'工作表 1 - 2025_8月'!AW13/60*F31)</f>
        <v>0</v>
      </c>
      <c r="R16" s="83" cm="1">
        <f t="array" ref="R16">IF(R29="沒BO",'工作表 1 - 2025_8月'!AZ13/60*$D$31,'工作表 1 - 2025_8月'!AZ13/60*F31)</f>
        <v>0</v>
      </c>
      <c r="S16" s="83" cm="1">
        <f t="array" ref="S16">IF(S29="沒BO",'工作表 1 - 2025_8月'!BC13/60*$D$31,'工作表 1 - 2025_8月'!BC13/60*F31)</f>
        <v>0</v>
      </c>
      <c r="T16" s="84" cm="1">
        <f t="array" ref="T16">W16-'工作表 1 - 2025_8月'!BD13/60*$D$31</f>
        <v>0</v>
      </c>
      <c r="U16" s="37"/>
      <c r="V16" s="70"/>
      <c r="W16" s="70" cm="1">
        <f t="array" ref="W16">SUM(B16:S16)</f>
        <v>0</v>
      </c>
      <c r="X16" s="85" t="str" cm="1">
        <f t="array" ref="X16">'工作表 1 - 2025_8月'!$A13</f>
        <v>明慧</v>
      </c>
      <c r="Y16" s="70"/>
    </row>
    <row r="17" spans="1:25" ht="53.4" customHeight="1">
      <c r="A17" s="86"/>
      <c r="B17" s="136" t="s">
        <v>29</v>
      </c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37"/>
      <c r="V17" s="70"/>
      <c r="W17" s="70"/>
      <c r="X17" s="87"/>
      <c r="Y17" s="70"/>
    </row>
    <row r="18" spans="1:25" ht="34.35" customHeight="1">
      <c r="A18" s="66" t="str" cm="1">
        <f t="array" ref="A18">'工作表 1 - 2025_8月'!$A14</f>
        <v>阿罵</v>
      </c>
      <c r="B18" s="67" cm="1">
        <f t="array" ref="B18">'工作表 1 - 2025_8月'!D14/60*$D$31</f>
        <v>200</v>
      </c>
      <c r="C18" s="68" cm="1">
        <f t="array" ref="C18">'工作表 1 - 2025_8月'!G14/60*$D$31</f>
        <v>0</v>
      </c>
      <c r="D18" s="68" cm="1">
        <f t="array" ref="D18">'工作表 1 - 2025_8月'!J14/60*$D$31</f>
        <v>0</v>
      </c>
      <c r="E18" s="68" cm="1">
        <f t="array" ref="E18">'工作表 1 - 2025_8月'!M14/60*$D$31</f>
        <v>0</v>
      </c>
      <c r="F18" s="68" cm="1">
        <f t="array" ref="F18">'工作表 1 - 2025_8月'!P14/60*$D$31</f>
        <v>0</v>
      </c>
      <c r="G18" s="68" cm="1">
        <f t="array" ref="G18">'工作表 1 - 2025_8月'!S14/60*$D$31</f>
        <v>0</v>
      </c>
      <c r="H18" s="68" cm="1">
        <f t="array" ref="H18">'工作表 1 - 2025_8月'!V14/60*$D$31</f>
        <v>200</v>
      </c>
      <c r="I18" s="68" cm="1">
        <f t="array" ref="I18">'工作表 1 - 2025_8月'!Y14/60*$D$31</f>
        <v>0</v>
      </c>
      <c r="J18" s="68" cm="1">
        <f t="array" ref="J18">'工作表 1 - 2025_8月'!AB14/60*$D$31</f>
        <v>0</v>
      </c>
      <c r="K18" s="68" cm="1">
        <f t="array" ref="K18">'工作表 1 - 2025_8月'!AE14/60*$D$31</f>
        <v>0</v>
      </c>
      <c r="L18" s="68" cm="1">
        <f t="array" ref="L18">'工作表 1 - 2025_8月'!AH14/60*$D$31</f>
        <v>0</v>
      </c>
      <c r="M18" s="68" cm="1">
        <f t="array" ref="M18">'工作表 1 - 2025_8月'!AK14/60*$D$31</f>
        <v>0</v>
      </c>
      <c r="N18" s="68" cm="1">
        <f t="array" ref="N18">'工作表 1 - 2025_8月'!AN14/60*$D$31</f>
        <v>0</v>
      </c>
      <c r="O18" s="68" cm="1">
        <f t="array" ref="O18">'工作表 1 - 2025_8月'!AQ14/60*$D$31</f>
        <v>0</v>
      </c>
      <c r="P18" s="68" cm="1">
        <f t="array" ref="P18">'工作表 1 - 2025_8月'!AT14/60*$D$31</f>
        <v>0</v>
      </c>
      <c r="Q18" s="68" cm="1">
        <f t="array" ref="Q18">'工作表 1 - 2025_8月'!AW14/60*$D$31</f>
        <v>0</v>
      </c>
      <c r="R18" s="68" cm="1">
        <f t="array" ref="R18">'工作表 1 - 2025_8月'!AZ14/60*$D$31</f>
        <v>0</v>
      </c>
      <c r="S18" s="68" cm="1">
        <f t="array" ref="S18">'工作表 1 - 2025_8月'!BC14/60*$D$31</f>
        <v>0</v>
      </c>
      <c r="T18" s="69" cm="1">
        <f t="array" ref="T18">W18-'工作表 1 - 2025_8月'!BD14/60*$D$31</f>
        <v>0</v>
      </c>
      <c r="U18" s="37"/>
      <c r="V18" s="70"/>
      <c r="W18" s="70" cm="1">
        <f t="array" ref="W18">SUM(B18:S18)</f>
        <v>400</v>
      </c>
      <c r="X18" s="71" t="str" cm="1">
        <f t="array" ref="X18">'工作表 1 - 2025_8月'!$A14</f>
        <v>阿罵</v>
      </c>
      <c r="Y18" s="70"/>
    </row>
    <row r="19" spans="1:25" ht="34.35" customHeight="1">
      <c r="A19" s="66" t="str" cm="1">
        <f t="array" ref="A19">'工作表 1 - 2025_8月'!$A15</f>
        <v>福良</v>
      </c>
      <c r="B19" s="67" cm="1">
        <f t="array" ref="B19">'工作表 1 - 2025_8月'!D15/60*$D$31</f>
        <v>200</v>
      </c>
      <c r="C19" s="68" cm="1">
        <f t="array" ref="C19">'工作表 1 - 2025_8月'!G15/60*$D$31</f>
        <v>0</v>
      </c>
      <c r="D19" s="68" cm="1">
        <f t="array" ref="D19">'工作表 1 - 2025_8月'!J15/60*$D$31</f>
        <v>0</v>
      </c>
      <c r="E19" s="68" cm="1">
        <f t="array" ref="E19">'工作表 1 - 2025_8月'!M15/60*$D$31</f>
        <v>0</v>
      </c>
      <c r="F19" s="68" cm="1">
        <f t="array" ref="F19">'工作表 1 - 2025_8月'!P15/60*$D$31</f>
        <v>0</v>
      </c>
      <c r="G19" s="68" cm="1">
        <f t="array" ref="G19">'工作表 1 - 2025_8月'!S15/60*$D$31</f>
        <v>0</v>
      </c>
      <c r="H19" s="68" cm="1">
        <f t="array" ref="H19">'工作表 1 - 2025_8月'!V15/60*$D$31</f>
        <v>200</v>
      </c>
      <c r="I19" s="68" cm="1">
        <f t="array" ref="I19">'工作表 1 - 2025_8月'!Y15/60*$D$31</f>
        <v>0</v>
      </c>
      <c r="J19" s="68" cm="1">
        <f t="array" ref="J19">'工作表 1 - 2025_8月'!AB15/60*$D$31</f>
        <v>0</v>
      </c>
      <c r="K19" s="68" cm="1">
        <f t="array" ref="K19">'工作表 1 - 2025_8月'!AE15/60*$D$31</f>
        <v>0</v>
      </c>
      <c r="L19" s="68" cm="1">
        <f t="array" ref="L19">'工作表 1 - 2025_8月'!AH15/60*$D$31</f>
        <v>0</v>
      </c>
      <c r="M19" s="68" cm="1">
        <f t="array" ref="M19">'工作表 1 - 2025_8月'!AK15/60*$D$31</f>
        <v>0</v>
      </c>
      <c r="N19" s="68" cm="1">
        <f t="array" ref="N19">'工作表 1 - 2025_8月'!AN15/60*$D$31</f>
        <v>0</v>
      </c>
      <c r="O19" s="68" cm="1">
        <f t="array" ref="O19">'工作表 1 - 2025_8月'!AQ15/60*$D$31</f>
        <v>0</v>
      </c>
      <c r="P19" s="68" cm="1">
        <f t="array" ref="P19">'工作表 1 - 2025_8月'!AT15/60*$D$31</f>
        <v>0</v>
      </c>
      <c r="Q19" s="68" cm="1">
        <f t="array" ref="Q19">'工作表 1 - 2025_8月'!AW15/60*$D$31</f>
        <v>0</v>
      </c>
      <c r="R19" s="68" cm="1">
        <f t="array" ref="R19">'工作表 1 - 2025_8月'!AZ15/60*$D$31</f>
        <v>0</v>
      </c>
      <c r="S19" s="68" cm="1">
        <f t="array" ref="S19">'工作表 1 - 2025_8月'!BC15/60*$D$31</f>
        <v>0</v>
      </c>
      <c r="T19" s="69" cm="1">
        <f t="array" ref="T19">W19-'工作表 1 - 2025_8月'!BD15/60*$D$31</f>
        <v>0</v>
      </c>
      <c r="U19" s="37"/>
      <c r="V19" s="70"/>
      <c r="W19" s="70" cm="1">
        <f t="array" ref="W19">SUM(B19:S19)</f>
        <v>400</v>
      </c>
      <c r="X19" s="71" t="str" cm="1">
        <f t="array" ref="X19">'工作表 1 - 2025_8月'!$A15</f>
        <v>福良</v>
      </c>
      <c r="Y19" s="70"/>
    </row>
    <row r="20" spans="1:25" ht="53.4" customHeight="1">
      <c r="A20" s="86"/>
      <c r="B20" s="136" t="s">
        <v>30</v>
      </c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37"/>
      <c r="V20" s="70"/>
      <c r="W20" s="70"/>
      <c r="X20" s="87"/>
      <c r="Y20" s="70"/>
    </row>
    <row r="21" spans="1:25" ht="34.35" customHeight="1">
      <c r="A21" s="88" t="s">
        <v>31</v>
      </c>
      <c r="B21" s="67">
        <v>0</v>
      </c>
      <c r="C21" s="68">
        <v>0</v>
      </c>
      <c r="D21" s="68">
        <v>0</v>
      </c>
      <c r="E21" s="68">
        <v>0</v>
      </c>
      <c r="F21" s="68">
        <v>0</v>
      </c>
      <c r="G21" s="68">
        <v>0</v>
      </c>
      <c r="H21" s="68">
        <v>0</v>
      </c>
      <c r="I21" s="68">
        <v>0</v>
      </c>
      <c r="J21" s="68">
        <v>0</v>
      </c>
      <c r="K21" s="68">
        <v>0</v>
      </c>
      <c r="L21" s="68">
        <v>0</v>
      </c>
      <c r="M21" s="68">
        <v>0</v>
      </c>
      <c r="N21" s="68">
        <v>0</v>
      </c>
      <c r="O21" s="68">
        <v>0</v>
      </c>
      <c r="P21" s="68">
        <v>0</v>
      </c>
      <c r="Q21" s="68">
        <v>0</v>
      </c>
      <c r="R21" s="68">
        <v>0</v>
      </c>
      <c r="S21" s="68">
        <v>0</v>
      </c>
      <c r="T21" s="69"/>
      <c r="U21" s="37"/>
      <c r="V21" s="70"/>
      <c r="W21" s="70" cm="1">
        <f t="array" ref="W21">SUM(B21:S21)</f>
        <v>0</v>
      </c>
      <c r="X21" s="71" t="str" cm="1">
        <f t="array" ref="X21">'工作表 1 - 2025_8月'!$A16</f>
        <v>EMMA</v>
      </c>
      <c r="Y21" s="70"/>
    </row>
    <row r="22" spans="1:25" ht="31.8" customHeight="1">
      <c r="A22" s="66" t="str" cm="1">
        <f t="array" ref="A22">'工作表 1 - 2025_8月'!$A17</f>
        <v>Amber</v>
      </c>
      <c r="B22" s="67">
        <v>0</v>
      </c>
      <c r="C22" s="68">
        <v>0</v>
      </c>
      <c r="D22" s="68">
        <v>0</v>
      </c>
      <c r="E22" s="68">
        <v>0</v>
      </c>
      <c r="F22" s="68">
        <v>0</v>
      </c>
      <c r="G22" s="68">
        <v>0</v>
      </c>
      <c r="H22" s="68">
        <v>0</v>
      </c>
      <c r="I22" s="68">
        <v>0</v>
      </c>
      <c r="J22" s="68">
        <v>0</v>
      </c>
      <c r="K22" s="68">
        <v>0</v>
      </c>
      <c r="L22" s="68">
        <v>0</v>
      </c>
      <c r="M22" s="68">
        <v>0</v>
      </c>
      <c r="N22" s="68">
        <v>0</v>
      </c>
      <c r="O22" s="68">
        <v>0</v>
      </c>
      <c r="P22" s="68">
        <v>0</v>
      </c>
      <c r="Q22" s="68">
        <v>0</v>
      </c>
      <c r="R22" s="68">
        <v>0</v>
      </c>
      <c r="S22" s="68">
        <v>0</v>
      </c>
      <c r="T22" s="69"/>
      <c r="U22" s="37"/>
      <c r="V22" s="70"/>
      <c r="W22" s="70" cm="1">
        <f t="array" ref="W22">SUM(B22:S22)</f>
        <v>0</v>
      </c>
      <c r="X22" s="71" t="str" cm="1">
        <f t="array" ref="X22">'工作表 1 - 2025_8月'!$A17</f>
        <v>Amber</v>
      </c>
      <c r="Y22" s="70"/>
    </row>
    <row r="23" spans="1:25" ht="34.35" customHeight="1">
      <c r="A23" s="88" t="s">
        <v>13</v>
      </c>
      <c r="B23" s="67">
        <v>0</v>
      </c>
      <c r="C23" s="68">
        <v>0</v>
      </c>
      <c r="D23" s="68">
        <v>0</v>
      </c>
      <c r="E23" s="68">
        <v>0</v>
      </c>
      <c r="F23" s="68">
        <v>0</v>
      </c>
      <c r="G23" s="68">
        <v>0</v>
      </c>
      <c r="H23" s="68">
        <v>0</v>
      </c>
      <c r="I23" s="68">
        <v>0</v>
      </c>
      <c r="J23" s="68">
        <v>0</v>
      </c>
      <c r="K23" s="68">
        <v>0</v>
      </c>
      <c r="L23" s="68">
        <v>0</v>
      </c>
      <c r="M23" s="68">
        <v>0</v>
      </c>
      <c r="N23" s="68">
        <v>0</v>
      </c>
      <c r="O23" s="68">
        <v>0</v>
      </c>
      <c r="P23" s="68">
        <v>0</v>
      </c>
      <c r="Q23" s="68">
        <v>0</v>
      </c>
      <c r="R23" s="68">
        <v>0</v>
      </c>
      <c r="S23" s="68">
        <v>0</v>
      </c>
      <c r="T23" s="69"/>
      <c r="U23" s="37"/>
      <c r="V23" s="70"/>
      <c r="W23" s="70" cm="1">
        <f t="array" ref="W23">SUM(B23:S23)</f>
        <v>0</v>
      </c>
      <c r="X23" s="89" t="s">
        <v>13</v>
      </c>
      <c r="Y23" s="70"/>
    </row>
    <row r="24" spans="1:25" ht="34.35" customHeight="1">
      <c r="A24" s="66" t="str" cm="1">
        <f t="array" ref="A24">'工作表 1 - 2025_8月'!$A19</f>
        <v>麥</v>
      </c>
      <c r="B24" s="67">
        <v>0</v>
      </c>
      <c r="C24" s="68">
        <v>0</v>
      </c>
      <c r="D24" s="68">
        <v>0</v>
      </c>
      <c r="E24" s="68">
        <v>0</v>
      </c>
      <c r="F24" s="68">
        <v>0</v>
      </c>
      <c r="G24" s="68">
        <v>0</v>
      </c>
      <c r="H24" s="68">
        <v>0</v>
      </c>
      <c r="I24" s="68">
        <v>0</v>
      </c>
      <c r="J24" s="68">
        <v>0</v>
      </c>
      <c r="K24" s="68">
        <v>0</v>
      </c>
      <c r="L24" s="68">
        <v>0</v>
      </c>
      <c r="M24" s="68">
        <v>0</v>
      </c>
      <c r="N24" s="68">
        <v>0</v>
      </c>
      <c r="O24" s="68">
        <v>0</v>
      </c>
      <c r="P24" s="68">
        <v>0</v>
      </c>
      <c r="Q24" s="68">
        <v>0</v>
      </c>
      <c r="R24" s="68">
        <v>0</v>
      </c>
      <c r="S24" s="68">
        <v>0</v>
      </c>
      <c r="T24" s="69"/>
      <c r="U24" s="37"/>
      <c r="V24" s="70"/>
      <c r="W24" s="70" cm="1">
        <f t="array" ref="W24">SUM(B24:S24)</f>
        <v>0</v>
      </c>
      <c r="X24" s="71" t="str" cm="1">
        <f t="array" ref="X24">'工作表 1 - 2025_8月'!$A19</f>
        <v>麥</v>
      </c>
      <c r="Y24" s="70"/>
    </row>
    <row r="25" spans="1:25" ht="34.35" customHeight="1">
      <c r="A25" s="66" t="str" cm="1">
        <f t="array" ref="A25">'工作表 1 - 2025_8月'!$A18</f>
        <v>瑞庭</v>
      </c>
      <c r="B25" s="67">
        <v>0</v>
      </c>
      <c r="C25" s="68">
        <v>0</v>
      </c>
      <c r="D25" s="68">
        <v>0</v>
      </c>
      <c r="E25" s="68">
        <v>0</v>
      </c>
      <c r="F25" s="68">
        <v>2100</v>
      </c>
      <c r="G25" s="68">
        <v>0</v>
      </c>
      <c r="H25" s="68">
        <v>0</v>
      </c>
      <c r="I25" s="68">
        <v>0</v>
      </c>
      <c r="J25" s="68">
        <v>2200</v>
      </c>
      <c r="K25" s="68">
        <v>0</v>
      </c>
      <c r="L25" s="68">
        <v>0</v>
      </c>
      <c r="M25" s="68">
        <v>0</v>
      </c>
      <c r="N25" s="68">
        <v>0</v>
      </c>
      <c r="O25" s="68">
        <v>0</v>
      </c>
      <c r="P25" s="68">
        <v>0</v>
      </c>
      <c r="Q25" s="68">
        <v>0</v>
      </c>
      <c r="R25" s="68">
        <v>0</v>
      </c>
      <c r="S25" s="68">
        <v>0</v>
      </c>
      <c r="T25" s="69"/>
      <c r="U25" s="37"/>
      <c r="V25" s="70"/>
      <c r="W25" s="70" cm="1">
        <f t="array" ref="W25">SUM(B25:S25)</f>
        <v>4300</v>
      </c>
      <c r="X25" s="71" t="str" cm="1">
        <f t="array" ref="X25">'工作表 1 - 2025_8月'!$A20</f>
        <v>嘎嘎</v>
      </c>
      <c r="Y25" s="70"/>
    </row>
    <row r="26" spans="1:25" ht="34.35" customHeight="1">
      <c r="A26" s="66" t="str" cm="1">
        <f t="array" ref="A26">'工作表 1 - 2025_8月'!$A21</f>
        <v>麵店</v>
      </c>
      <c r="B26" s="67">
        <v>0</v>
      </c>
      <c r="C26" s="68">
        <v>0</v>
      </c>
      <c r="D26" s="68">
        <v>0</v>
      </c>
      <c r="E26" s="68">
        <v>0</v>
      </c>
      <c r="F26" s="68">
        <v>0</v>
      </c>
      <c r="G26" s="68">
        <v>0</v>
      </c>
      <c r="H26" s="68">
        <v>0</v>
      </c>
      <c r="I26" s="68">
        <v>0</v>
      </c>
      <c r="J26" s="68">
        <v>0</v>
      </c>
      <c r="K26" s="68">
        <v>0</v>
      </c>
      <c r="L26" s="68">
        <v>0</v>
      </c>
      <c r="M26" s="68">
        <v>0</v>
      </c>
      <c r="N26" s="68">
        <v>0</v>
      </c>
      <c r="O26" s="68">
        <v>0</v>
      </c>
      <c r="P26" s="68">
        <v>0</v>
      </c>
      <c r="Q26" s="68">
        <v>0</v>
      </c>
      <c r="R26" s="68">
        <v>0</v>
      </c>
      <c r="S26" s="68">
        <v>0</v>
      </c>
      <c r="T26" s="69"/>
      <c r="U26" s="37"/>
      <c r="V26" s="70"/>
      <c r="W26" s="70" cm="1">
        <f t="array" ref="W26">SUM(B26:S26)</f>
        <v>0</v>
      </c>
      <c r="X26" s="70"/>
      <c r="Y26" s="70"/>
    </row>
    <row r="27" spans="1:25" ht="32.4" customHeight="1">
      <c r="A27" s="90" t="s">
        <v>32</v>
      </c>
      <c r="B27" s="91" cm="1">
        <f t="array" ref="B27">SUM(B5:B26)</f>
        <v>11143.333333333334</v>
      </c>
      <c r="C27" s="92" cm="1">
        <f t="array" ref="C27">SUM(C5:C26)</f>
        <v>15593.333333333334</v>
      </c>
      <c r="D27" s="92" cm="1">
        <f t="array" ref="D27">SUM(D5:D26)</f>
        <v>16188.333333333336</v>
      </c>
      <c r="E27" s="92" cm="1">
        <f t="array" ref="E27">SUM(E5:E26)</f>
        <v>12349.999999999998</v>
      </c>
      <c r="F27" s="92" cm="1">
        <f t="array" ref="F27">SUM(F5:F26)</f>
        <v>16650.000000000004</v>
      </c>
      <c r="G27" s="92" cm="1">
        <f t="array" ref="G27">SUM(G5:G26)</f>
        <v>23183.333333333332</v>
      </c>
      <c r="H27" s="92" cm="1">
        <f t="array" ref="H27">SUM(H5:H26)</f>
        <v>1200</v>
      </c>
      <c r="I27" s="92" cm="1">
        <f t="array" ref="I27">SUM(I5:I26)</f>
        <v>11128.333333333332</v>
      </c>
      <c r="J27" s="92" cm="1">
        <f t="array" ref="J27">SUM(J5:J26)</f>
        <v>16005</v>
      </c>
      <c r="K27" s="92" cm="1">
        <f t="array" ref="K27">SUM(K5:K26)</f>
        <v>19525</v>
      </c>
      <c r="L27" s="92" cm="1">
        <f t="array" ref="L27">SUM(L5:L26)</f>
        <v>0</v>
      </c>
      <c r="M27" s="92" cm="1">
        <f t="array" ref="M27">SUM(M5:M26)</f>
        <v>0</v>
      </c>
      <c r="N27" s="92" cm="1">
        <f t="array" ref="N27">SUM(N5:N26)</f>
        <v>0</v>
      </c>
      <c r="O27" s="92" cm="1">
        <f t="array" ref="O27">SUM(O5:O26)</f>
        <v>0</v>
      </c>
      <c r="P27" s="92" cm="1">
        <f t="array" ref="P27">SUM(P5:P26)</f>
        <v>0</v>
      </c>
      <c r="Q27" s="92" cm="1">
        <f t="array" ref="Q27">SUM(Q5:Q26)</f>
        <v>0</v>
      </c>
      <c r="R27" s="92" cm="1">
        <f t="array" ref="R27">SUM(R5:R26)</f>
        <v>0</v>
      </c>
      <c r="S27" s="92" cm="1">
        <f t="array" ref="S27">SUM(S5:S26)</f>
        <v>0</v>
      </c>
      <c r="T27" s="93" cm="1">
        <f t="array" ref="T27">SUM(T5:T26)</f>
        <v>13066.666666666686</v>
      </c>
      <c r="U27" s="37"/>
      <c r="V27" s="94"/>
      <c r="W27" s="94" cm="1">
        <f t="array" ref="W27">SUM(W5:W26)</f>
        <v>142966.66666666669</v>
      </c>
      <c r="X27" s="94"/>
      <c r="Y27" s="94"/>
    </row>
    <row r="28" spans="1:25" ht="32.4" customHeight="1">
      <c r="A28" s="90" t="s">
        <v>23</v>
      </c>
      <c r="B28" s="95" cm="1">
        <f t="array" ref="B28">'工作表 1 - 2025_8月'!B24</f>
        <v>5</v>
      </c>
      <c r="C28" s="96" cm="1">
        <f t="array" ref="C28">'工作表 1 - 2025_8月'!E24</f>
        <v>7</v>
      </c>
      <c r="D28" s="96" cm="1">
        <f t="array" ref="D28">'工作表 1 - 2025_8月'!H24</f>
        <v>7</v>
      </c>
      <c r="E28" s="96" cm="1">
        <f t="array" ref="E28">'工作表 1 - 2025_8月'!K24</f>
        <v>6</v>
      </c>
      <c r="F28" s="96" cm="1">
        <f t="array" ref="F28">'工作表 1 - 2025_8月'!N24</f>
        <v>8</v>
      </c>
      <c r="G28" s="96" cm="1">
        <f t="array" ref="G28">'工作表 1 - 2025_8月'!Q24</f>
        <v>8</v>
      </c>
      <c r="H28" s="96" cm="1">
        <f t="array" ref="H28">'工作表 1 - 2025_8月'!T24</f>
        <v>0</v>
      </c>
      <c r="I28" s="96" cm="1">
        <f t="array" ref="I28">'工作表 1 - 2025_8月'!W24</f>
        <v>5</v>
      </c>
      <c r="J28" s="96" cm="1">
        <f t="array" ref="J28">'工作表 1 - 2025_8月'!Z24</f>
        <v>8</v>
      </c>
      <c r="K28" s="96" cm="1">
        <f t="array" ref="K28">'工作表 1 - 2025_8月'!AC24</f>
        <v>8</v>
      </c>
      <c r="L28" s="96" cm="1">
        <f t="array" ref="L28">'工作表 1 - 2025_8月'!AF24</f>
        <v>0</v>
      </c>
      <c r="M28" s="96" cm="1">
        <f t="array" ref="M28">'工作表 1 - 2025_8月'!AI24</f>
        <v>0</v>
      </c>
      <c r="N28" s="96" cm="1">
        <f t="array" ref="N28">'工作表 1 - 2025_8月'!AL24</f>
        <v>0</v>
      </c>
      <c r="O28" s="96" cm="1">
        <f t="array" ref="O28">'工作表 1 - 2025_8月'!AO24</f>
        <v>6</v>
      </c>
      <c r="P28" s="96" cm="1">
        <f t="array" ref="P28">'工作表 1 - 2025_8月'!AR24</f>
        <v>0</v>
      </c>
      <c r="Q28" s="96" cm="1">
        <f t="array" ref="Q28">'工作表 1 - 2025_8月'!AU24</f>
        <v>0</v>
      </c>
      <c r="R28" s="96" cm="1">
        <f t="array" ref="R28">'工作表 1 - 2025_8月'!AX24</f>
        <v>0</v>
      </c>
      <c r="S28" s="96" cm="1">
        <f t="array" ref="S28">'工作表 1 - 2025_8月'!BA24</f>
        <v>0</v>
      </c>
      <c r="T28" s="37"/>
      <c r="U28" s="37"/>
      <c r="V28" s="97"/>
      <c r="W28" s="97"/>
      <c r="X28" s="97"/>
      <c r="Y28" s="97"/>
    </row>
    <row r="29" spans="1:25" ht="37.200000000000003" customHeight="1">
      <c r="A29" s="98"/>
      <c r="B29" s="99" t="str" cm="1">
        <f t="array" ref="B29">_xlfn.IFS('工作表 1 - 2025_8月'!B25&gt;=9000,"最BO",'工作表 1 - 2025_8月'!B25&gt;=7000,"小BO",TRUE(),"沒BO")</f>
        <v>小BO</v>
      </c>
      <c r="C29" s="100" t="str" cm="1">
        <f t="array" ref="C29">_xlfn.IFS('工作表 1 - 2025_8月'!E25&gt;=9000,"最BO",'工作表 1 - 2025_8月'!E25&gt;=7000,"小BO",TRUE(),"沒BO")</f>
        <v>沒BO</v>
      </c>
      <c r="D29" s="100" t="str" cm="1">
        <f t="array" ref="D29">_xlfn.IFS('工作表 1 - 2025_8月'!H25&gt;=9000,"最BO",'工作表 1 - 2025_8月'!H25&gt;=7000,"小BO",TRUE(),"沒BO")</f>
        <v>小BO</v>
      </c>
      <c r="E29" s="100" t="str" cm="1">
        <f t="array" ref="E29">_xlfn.IFS('工作表 1 - 2025_8月'!K25&gt;=9000,"最BO",'工作表 1 - 2025_8月'!K25&gt;=7000,"小BO",TRUE(),"沒BO")</f>
        <v>沒BO</v>
      </c>
      <c r="F29" s="100" t="str" cm="1">
        <f t="array" ref="F29">_xlfn.IFS('工作表 1 - 2025_8月'!N25&gt;=9000,"最BO",'工作表 1 - 2025_8月'!N25&gt;=7000,"小BO",TRUE(),"沒BO")</f>
        <v>沒BO</v>
      </c>
      <c r="G29" s="100" t="str" cm="1">
        <f t="array" ref="G29">_xlfn.IFS('工作表 1 - 2025_8月'!Q25&gt;=9000,"最BO",'工作表 1 - 2025_8月'!Q25&gt;=7000,"小BO",TRUE(),"沒BO")</f>
        <v>最BO</v>
      </c>
      <c r="H29" s="100" t="str" cm="1">
        <f t="array" ref="H29">_xlfn.IFS('工作表 1 - 2025_8月'!T25&gt;=9000,"最BO",'工作表 1 - 2025_8月'!T25&gt;=7000,"小BO",TRUE(),"沒BO")</f>
        <v>沒BO</v>
      </c>
      <c r="I29" s="100" t="str" cm="1">
        <f t="array" ref="I29">_xlfn.IFS('工作表 1 - 2025_8月'!W25&gt;=9000,"最BO",'工作表 1 - 2025_8月'!W25&gt;=7000,"小BO",TRUE(),"沒BO")</f>
        <v>小BO</v>
      </c>
      <c r="J29" s="100" t="str" cm="1">
        <f t="array" ref="J29">_xlfn.IFS('工作表 1 - 2025_8月'!Z25&gt;=9000,"最BO",'工作表 1 - 2025_8月'!Z25&gt;=7000,"小BO",TRUE(),"沒BO")</f>
        <v>小BO</v>
      </c>
      <c r="K29" s="100" t="str" cm="1">
        <f t="array" ref="K29">_xlfn.IFS('工作表 1 - 2025_8月'!AC25&gt;=9000,"最BO",'工作表 1 - 2025_8月'!AC25&gt;=7000,"小BO",TRUE(),"沒BO")</f>
        <v>小BO</v>
      </c>
      <c r="L29" s="100" t="str" cm="1">
        <f t="array" ref="L29">_xlfn.IFS('工作表 1 - 2025_8月'!AF25&gt;=9000,"最BO",'工作表 1 - 2025_8月'!AF25&gt;=7000,"小BO",TRUE(),"沒BO")</f>
        <v>沒BO</v>
      </c>
      <c r="M29" s="100" t="str" cm="1">
        <f t="array" ref="M29">_xlfn.IFS('工作表 1 - 2025_8月'!AI25&gt;=9000,"最BO",'工作表 1 - 2025_8月'!AI25&gt;=7000,"小BO",TRUE(),"沒BO")</f>
        <v>沒BO</v>
      </c>
      <c r="N29" s="100" t="str" cm="1">
        <f t="array" ref="N29">_xlfn.IFS('工作表 1 - 2025_8月'!AL25&gt;=9000,"最BO",'工作表 1 - 2025_8月'!AL25&gt;=7000,"小BO",TRUE(),"沒BO")</f>
        <v>沒BO</v>
      </c>
      <c r="O29" s="100" t="str" cm="1">
        <f t="array" ref="O29">_xlfn.IFS('工作表 1 - 2025_8月'!AO25&gt;=9000,"最BO",'工作表 1 - 2025_8月'!AO25&gt;=7000,"小BO",TRUE(),"沒BO")</f>
        <v>沒BO</v>
      </c>
      <c r="P29" s="100" t="str" cm="1">
        <f t="array" ref="P29">_xlfn.IFS('工作表 1 - 2025_8月'!AR25&gt;=9000,"最BO",'工作表 1 - 2025_8月'!AR25&gt;=7000,"小BO",TRUE(),"沒BO")</f>
        <v>沒BO</v>
      </c>
      <c r="Q29" s="100" t="str" cm="1">
        <f t="array" ref="Q29">_xlfn.IFS('工作表 1 - 2025_8月'!AU25&gt;=9000,"最BO",'工作表 1 - 2025_8月'!AU25&gt;=7000,"小BO",TRUE(),"沒BO")</f>
        <v>沒BO</v>
      </c>
      <c r="R29" s="100" t="str" cm="1">
        <f t="array" ref="R29">_xlfn.IFS('工作表 1 - 2025_8月'!AX25&gt;=9000,"最BO",'工作表 1 - 2025_8月'!AX25&gt;=7000,"小BO",TRUE(),"沒BO")</f>
        <v>沒BO</v>
      </c>
      <c r="S29" s="100" t="str" cm="1">
        <f t="array" ref="S29">_xlfn.IFS('工作表 1 - 2025_8月'!BA25&gt;=9000,"最BO",'工作表 1 - 2025_8月'!BA25&gt;=7000,"小BO",TRUE(),"沒BO")</f>
        <v>沒BO</v>
      </c>
      <c r="T29" s="69"/>
      <c r="U29" s="37"/>
      <c r="V29" s="37"/>
      <c r="W29" s="37"/>
      <c r="X29" s="37"/>
      <c r="Y29" s="37"/>
    </row>
    <row r="30" spans="1:25" ht="21.75" customHeight="1">
      <c r="A30" s="98"/>
      <c r="B30" s="42" t="b">
        <v>0</v>
      </c>
      <c r="C30" s="43" t="b">
        <v>0</v>
      </c>
      <c r="D30" s="101" t="b">
        <v>0</v>
      </c>
      <c r="E30" s="101" t="b">
        <v>0</v>
      </c>
      <c r="F30" s="101" t="b">
        <v>0</v>
      </c>
      <c r="G30" s="101" t="b">
        <v>0</v>
      </c>
      <c r="H30" s="101" t="b">
        <v>0</v>
      </c>
      <c r="I30" s="101" t="b">
        <v>0</v>
      </c>
      <c r="J30" s="101" t="b">
        <v>0</v>
      </c>
      <c r="K30" s="101" t="b">
        <v>0</v>
      </c>
      <c r="L30" s="101" t="b">
        <v>0</v>
      </c>
      <c r="M30" s="101" t="b">
        <v>0</v>
      </c>
      <c r="N30" s="101" t="b">
        <v>0</v>
      </c>
      <c r="O30" s="101" t="b">
        <v>0</v>
      </c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spans="1:25" ht="21.75" customHeight="1">
      <c r="A31" s="98"/>
      <c r="B31" s="102"/>
      <c r="C31" s="101">
        <v>220</v>
      </c>
      <c r="D31" s="101">
        <v>200</v>
      </c>
      <c r="E31" s="101">
        <v>260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spans="1:25" ht="21.75" customHeight="1">
      <c r="A32" s="98"/>
      <c r="B32" s="102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spans="1:25" ht="21.75" customHeight="1">
      <c r="A33" s="98"/>
      <c r="B33" s="102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</sheetData>
  <mergeCells count="5">
    <mergeCell ref="A1:Y1"/>
    <mergeCell ref="B15:T15"/>
    <mergeCell ref="B17:T17"/>
    <mergeCell ref="B20:T20"/>
    <mergeCell ref="B4:T4"/>
  </mergeCells>
  <phoneticPr fontId="23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1"/>
  <sheetViews>
    <sheetView showGridLines="0" zoomScale="70" zoomScaleNormal="70" workbookViewId="0">
      <pane xSplit="1" ySplit="2" topLeftCell="B3" activePane="bottomRight" state="frozen"/>
      <selection pane="topRight"/>
      <selection pane="bottomLeft"/>
      <selection pane="bottomRight" activeCell="C10" sqref="C10"/>
    </sheetView>
  </sheetViews>
  <sheetFormatPr defaultColWidth="16.33203125" defaultRowHeight="19.95" customHeight="1"/>
  <cols>
    <col min="1" max="1" width="22.5546875" style="1" customWidth="1"/>
    <col min="2" max="2" width="21.33203125" style="1" customWidth="1"/>
    <col min="3" max="3" width="22.21875" style="1" bestFit="1" customWidth="1"/>
    <col min="4" max="4" width="13.88671875" style="1" bestFit="1" customWidth="1"/>
    <col min="5" max="6" width="24.33203125" style="1" bestFit="1" customWidth="1"/>
    <col min="7" max="7" width="16.33203125" style="1" customWidth="1"/>
    <col min="8" max="8" width="16.44140625" style="1" customWidth="1"/>
    <col min="9" max="9" width="22.21875" style="1" bestFit="1" customWidth="1"/>
    <col min="10" max="11" width="22.5546875" style="1" customWidth="1"/>
    <col min="12" max="12" width="16.33203125" style="1" customWidth="1"/>
    <col min="13" max="16384" width="16.33203125" style="1"/>
  </cols>
  <sheetData>
    <row r="1" spans="1:11" ht="31.05" customHeight="1">
      <c r="A1" s="131" t="s">
        <v>33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</row>
    <row r="2" spans="1:11" ht="32.700000000000003" customHeight="1">
      <c r="A2" s="103"/>
      <c r="B2" s="104" t="s">
        <v>34</v>
      </c>
      <c r="C2" s="104" t="s">
        <v>35</v>
      </c>
      <c r="D2" s="105" t="s">
        <v>36</v>
      </c>
      <c r="E2" s="106" t="s">
        <v>37</v>
      </c>
      <c r="F2" s="107" t="s">
        <v>38</v>
      </c>
      <c r="G2" s="104" t="s">
        <v>39</v>
      </c>
      <c r="H2" s="104" t="s">
        <v>40</v>
      </c>
      <c r="I2" s="104" t="s">
        <v>41</v>
      </c>
      <c r="J2" s="104" t="s">
        <v>42</v>
      </c>
      <c r="K2" s="108" t="b">
        <v>0</v>
      </c>
    </row>
    <row r="3" spans="1:11" ht="32.700000000000003" customHeight="1">
      <c r="A3" s="109" t="str" cm="1">
        <f t="array" ref="A3">'工作表 1 - 2025_8月'!$A3</f>
        <v>又安</v>
      </c>
      <c r="B3" s="110" cm="1">
        <f t="array" ref="B3">'工作表 2 - 2025_8月'!W5</f>
        <v>21196.666666666672</v>
      </c>
      <c r="C3" s="111">
        <v>0</v>
      </c>
      <c r="D3" s="112" cm="1">
        <f t="array" ref="D3">B3-B3</f>
        <v>0</v>
      </c>
      <c r="E3" s="113" cm="1">
        <f t="array" ref="E3">B3+C3+D3</f>
        <v>21196.666666666672</v>
      </c>
      <c r="F3" s="111">
        <v>0</v>
      </c>
      <c r="G3" s="111">
        <v>0</v>
      </c>
      <c r="H3" s="111"/>
      <c r="I3" s="111">
        <v>1800</v>
      </c>
      <c r="J3" s="113" cm="1">
        <f t="array" ref="J3">E3+F3+G3+H3+I3</f>
        <v>22996.666666666672</v>
      </c>
      <c r="K3" s="114" t="b">
        <v>0</v>
      </c>
    </row>
    <row r="4" spans="1:11" ht="32.4" customHeight="1">
      <c r="A4" s="115" t="str" cm="1">
        <f t="array" ref="A4">'工作表 1 - 2025_8月'!$A4</f>
        <v>少天</v>
      </c>
      <c r="B4" s="116" cm="1">
        <f t="array" ref="B4">'工作表 2 - 2025_8月'!W6</f>
        <v>14468.333333333334</v>
      </c>
      <c r="C4" s="117">
        <v>0</v>
      </c>
      <c r="D4" s="118" cm="1">
        <f t="array" ref="D4">B4-B4</f>
        <v>0</v>
      </c>
      <c r="E4" s="119" cm="1">
        <f t="array" ref="E4">B4+C4+D4</f>
        <v>14468.333333333334</v>
      </c>
      <c r="F4" s="117">
        <v>26776</v>
      </c>
      <c r="G4" s="117">
        <v>0</v>
      </c>
      <c r="H4" s="117"/>
      <c r="I4" s="117">
        <v>0</v>
      </c>
      <c r="J4" s="119" cm="1">
        <f t="array" ref="J4">E4+F4+G4+H4+I4</f>
        <v>41244.333333333336</v>
      </c>
      <c r="K4" s="120" t="b">
        <v>0</v>
      </c>
    </row>
    <row r="5" spans="1:11" ht="32.4" customHeight="1">
      <c r="A5" s="115" t="str" cm="1">
        <f t="array" ref="A5">'工作表 1 - 2025_8月'!$A5</f>
        <v>宥萱</v>
      </c>
      <c r="B5" s="116" cm="1">
        <f t="array" ref="B5">'工作表 2 - 2025_8月'!W7</f>
        <v>21006.666666666672</v>
      </c>
      <c r="C5" s="117">
        <v>5000</v>
      </c>
      <c r="D5" s="118" cm="1">
        <f t="array" ref="D5">B5-B5</f>
        <v>0</v>
      </c>
      <c r="E5" s="119" cm="1">
        <f t="array" ref="E5">B5+C5+D5</f>
        <v>26006.666666666672</v>
      </c>
      <c r="F5" s="117">
        <v>0</v>
      </c>
      <c r="G5" s="117">
        <v>0</v>
      </c>
      <c r="H5" s="117"/>
      <c r="I5" s="117">
        <v>0</v>
      </c>
      <c r="J5" s="119" cm="1">
        <f t="array" ref="J5">E5+F5+G5+H5+I5+C5</f>
        <v>31006.666666666672</v>
      </c>
      <c r="K5" s="120" t="b">
        <v>0</v>
      </c>
    </row>
    <row r="6" spans="1:11" ht="32.4" customHeight="1">
      <c r="A6" s="115" t="str" cm="1">
        <f t="array" ref="A6">'工作表 1 - 2025_8月'!$A6</f>
        <v>李玨</v>
      </c>
      <c r="B6" s="116" cm="1">
        <f t="array" ref="B6">'工作表 2 - 2025_8月'!W8</f>
        <v>21406.666666666672</v>
      </c>
      <c r="C6" s="117">
        <v>0</v>
      </c>
      <c r="D6" s="118" cm="1">
        <f t="array" ref="D6">B6-B6</f>
        <v>0</v>
      </c>
      <c r="E6" s="119" cm="1">
        <f t="array" ref="E6">B6+C6+D6</f>
        <v>21406.666666666672</v>
      </c>
      <c r="F6" s="117">
        <v>0</v>
      </c>
      <c r="G6" s="117">
        <v>0</v>
      </c>
      <c r="H6" s="117"/>
      <c r="I6" s="117">
        <v>0</v>
      </c>
      <c r="J6" s="119" cm="1">
        <f t="array" ref="J6">E6+F6+G6+H6+I6</f>
        <v>21406.666666666672</v>
      </c>
      <c r="K6" s="120" t="b">
        <v>0</v>
      </c>
    </row>
    <row r="7" spans="1:11" ht="32.4" customHeight="1">
      <c r="A7" s="115" t="str" cm="1">
        <f t="array" ref="A7">'工作表 1 - 2025_8月'!$A7</f>
        <v>妤庭</v>
      </c>
      <c r="B7" s="116" cm="1">
        <f t="array" ref="B7">'工作表 2 - 2025_8月'!W9</f>
        <v>20256.666666666668</v>
      </c>
      <c r="C7" s="117">
        <v>0</v>
      </c>
      <c r="D7" s="118" cm="1">
        <f t="array" ref="D7">B7-B7</f>
        <v>0</v>
      </c>
      <c r="E7" s="119" cm="1">
        <f t="array" ref="E7">B7+C7+D7</f>
        <v>20256.666666666668</v>
      </c>
      <c r="F7" s="117">
        <v>1973</v>
      </c>
      <c r="G7" s="117">
        <v>0</v>
      </c>
      <c r="H7" s="117"/>
      <c r="I7" s="117">
        <v>900</v>
      </c>
      <c r="J7" s="119" cm="1">
        <f t="array" ref="J7">E7+F7+G7+H7+I7</f>
        <v>23129.666666666668</v>
      </c>
      <c r="K7" s="120" t="b">
        <v>1</v>
      </c>
    </row>
    <row r="8" spans="1:11" ht="32.4" customHeight="1">
      <c r="A8" s="115" t="str" cm="1">
        <f t="array" ref="A8">'工作表 1 - 2025_8月'!$A8</f>
        <v>孛育</v>
      </c>
      <c r="B8" s="116" cm="1">
        <f t="array" ref="B8">'工作表 2 - 2025_8月'!W10</f>
        <v>7513.3333333333321</v>
      </c>
      <c r="C8" s="117">
        <v>3000</v>
      </c>
      <c r="D8" s="118" cm="1">
        <f t="array" ref="D8">B8-B8</f>
        <v>0</v>
      </c>
      <c r="E8" s="119" cm="1">
        <f t="array" ref="E8">B8+C8+D8</f>
        <v>10513.333333333332</v>
      </c>
      <c r="F8" s="117">
        <v>18569</v>
      </c>
      <c r="G8" s="117">
        <v>0</v>
      </c>
      <c r="H8" s="117"/>
      <c r="I8" s="117">
        <v>300</v>
      </c>
      <c r="J8" s="119" cm="1">
        <f t="array" ref="J8">E8+F8+G8+H8+I8+C8</f>
        <v>32382.333333333332</v>
      </c>
      <c r="K8" s="120" t="b">
        <v>1</v>
      </c>
    </row>
    <row r="9" spans="1:11" ht="32.4" customHeight="1">
      <c r="A9" s="115" t="str" cm="1">
        <f t="array" ref="A9">'工作表 1 - 2025_8月'!$A9</f>
        <v>覃天</v>
      </c>
      <c r="B9" s="116" cm="1">
        <f t="array" ref="B9">'工作表 2 - 2025_8月'!W11</f>
        <v>5113.3333333333339</v>
      </c>
      <c r="C9" s="117">
        <v>0</v>
      </c>
      <c r="D9" s="118" cm="1">
        <f t="array" ref="D9">B9-B9</f>
        <v>0</v>
      </c>
      <c r="E9" s="119" cm="1">
        <f t="array" ref="E9">B9+C9+D9</f>
        <v>5113.3333333333339</v>
      </c>
      <c r="F9" s="117">
        <v>0</v>
      </c>
      <c r="G9" s="117">
        <v>0</v>
      </c>
      <c r="H9" s="117"/>
      <c r="I9" s="117">
        <v>200</v>
      </c>
      <c r="J9" s="119" cm="1">
        <f t="array" ref="J9">E9+F9+G9+H9+I9</f>
        <v>5313.3333333333339</v>
      </c>
      <c r="K9" s="120" t="b">
        <v>1</v>
      </c>
    </row>
    <row r="10" spans="1:11" ht="32.4" customHeight="1">
      <c r="A10" s="115" t="str" cm="1">
        <f t="array" ref="A10">'工作表 1 - 2025_8月'!$A10</f>
        <v>大舅媽</v>
      </c>
      <c r="B10" s="116" cm="1">
        <f t="array" ref="B10">'工作表 2 - 2025_8月'!W12</f>
        <v>6365</v>
      </c>
      <c r="C10" s="117">
        <v>0</v>
      </c>
      <c r="D10" s="118" cm="1">
        <f t="array" ref="D10">CEILING(B10,10)-B10</f>
        <v>5</v>
      </c>
      <c r="E10" s="119" cm="1">
        <f t="array" ref="E10">B10+C10+D10</f>
        <v>6370</v>
      </c>
      <c r="F10" s="117">
        <v>0</v>
      </c>
      <c r="G10" s="117">
        <v>0</v>
      </c>
      <c r="H10" s="117"/>
      <c r="I10" s="117">
        <v>200</v>
      </c>
      <c r="J10" s="119" cm="1">
        <f t="array" ref="J10">E10+F10+G10+H10+I10</f>
        <v>6570</v>
      </c>
      <c r="K10" s="120" t="b">
        <v>1</v>
      </c>
    </row>
    <row r="11" spans="1:11" ht="32.4" customHeight="1">
      <c r="A11" s="115" t="str" cm="1">
        <f t="array" ref="A11">'工作表 1 - 2025_8月'!$A11</f>
        <v>坤玲</v>
      </c>
      <c r="B11" s="116" cm="1">
        <f t="array" ref="B11">'工作表 2 - 2025_8月'!W13</f>
        <v>11609.999999999998</v>
      </c>
      <c r="C11" s="117">
        <v>0</v>
      </c>
      <c r="D11" s="118" cm="1">
        <f t="array" ref="D11">CEILING(B11,10)-B11</f>
        <v>0</v>
      </c>
      <c r="E11" s="119" cm="1">
        <f t="array" ref="E11">B11+C11+D11</f>
        <v>11609.999999999998</v>
      </c>
      <c r="F11" s="117">
        <v>0</v>
      </c>
      <c r="G11" s="117">
        <v>0</v>
      </c>
      <c r="H11" s="117"/>
      <c r="I11" s="117">
        <v>0</v>
      </c>
      <c r="J11" s="119" cm="1">
        <f t="array" ref="J11">E11+F11+G11+H11+I11</f>
        <v>11609.999999999998</v>
      </c>
      <c r="K11" s="120" t="b">
        <v>1</v>
      </c>
    </row>
    <row r="12" spans="1:11" ht="32.4" customHeight="1">
      <c r="A12" s="115" t="str" cm="1">
        <f t="array" ref="A12">'工作表 1 - 2025_8月'!$A12</f>
        <v>小萱萱</v>
      </c>
      <c r="B12" s="116" cm="1">
        <f t="array" ref="B12">'工作表 2 - 2025_8月'!W14</f>
        <v>8930</v>
      </c>
      <c r="C12" s="117">
        <v>0</v>
      </c>
      <c r="D12" s="118" cm="1">
        <f t="array" ref="D12">CEILING(B12,10)-B12</f>
        <v>0</v>
      </c>
      <c r="E12" s="119" cm="1">
        <f t="array" ref="E12">B12+C12+D12</f>
        <v>8930</v>
      </c>
      <c r="F12" s="117">
        <v>0</v>
      </c>
      <c r="G12" s="117">
        <v>0</v>
      </c>
      <c r="H12" s="117"/>
      <c r="I12" s="117">
        <v>400</v>
      </c>
      <c r="J12" s="119" cm="1">
        <f t="array" ref="J12">E12+F12+G12+H12+I12</f>
        <v>9330</v>
      </c>
      <c r="K12" s="120" t="b">
        <v>1</v>
      </c>
    </row>
    <row r="13" spans="1:11" ht="32.4" customHeight="1">
      <c r="A13" s="115" t="str" cm="1">
        <f t="array" ref="A13">'工作表 1 - 2025_8月'!$A13</f>
        <v>明慧</v>
      </c>
      <c r="B13" s="116" cm="1">
        <f t="array" ref="B13">'工作表 2 - 2025_8月'!W16</f>
        <v>0</v>
      </c>
      <c r="C13" s="117">
        <v>0</v>
      </c>
      <c r="D13" s="118" cm="1">
        <f t="array" ref="D13">CEILING(B13,10)-B13</f>
        <v>0</v>
      </c>
      <c r="E13" s="119" cm="1">
        <f t="array" ref="E13">B13+C13+D13</f>
        <v>0</v>
      </c>
      <c r="F13" s="117">
        <v>0</v>
      </c>
      <c r="G13" s="117">
        <v>0</v>
      </c>
      <c r="H13" s="117"/>
      <c r="I13" s="117">
        <v>0</v>
      </c>
      <c r="J13" s="119" cm="1">
        <f t="array" ref="J13">E13+F13+G13+H13+I13</f>
        <v>0</v>
      </c>
      <c r="K13" s="120" t="b">
        <v>0</v>
      </c>
    </row>
    <row r="14" spans="1:11" ht="32.4" customHeight="1">
      <c r="A14" s="115" t="str" cm="1">
        <f t="array" ref="A14">'工作表 1 - 2025_8月'!$A14</f>
        <v>阿罵</v>
      </c>
      <c r="B14" s="116" cm="1">
        <f t="array" ref="B14">'工作表 2 - 2025_8月'!W18</f>
        <v>400</v>
      </c>
      <c r="C14" s="117">
        <v>0</v>
      </c>
      <c r="D14" s="118" cm="1">
        <f t="array" ref="D14">CEILING(B14,10)-B14</f>
        <v>0</v>
      </c>
      <c r="E14" s="119" cm="1">
        <f t="array" ref="E14">B14+C14+D14</f>
        <v>400</v>
      </c>
      <c r="F14" s="117">
        <v>0</v>
      </c>
      <c r="G14" s="117">
        <v>0</v>
      </c>
      <c r="H14" s="117"/>
      <c r="I14" s="117">
        <v>0</v>
      </c>
      <c r="J14" s="119" cm="1">
        <f t="array" ref="J14">E14+F14+G14+H14+I14</f>
        <v>400</v>
      </c>
      <c r="K14" s="120" t="b">
        <v>1</v>
      </c>
    </row>
    <row r="15" spans="1:11" ht="32.4" customHeight="1">
      <c r="A15" s="115" t="str" cm="1">
        <f t="array" ref="A15">'工作表 1 - 2025_8月'!$A15</f>
        <v>福良</v>
      </c>
      <c r="B15" s="116" cm="1">
        <f t="array" ref="B15">'工作表 2 - 2025_8月'!W19</f>
        <v>400</v>
      </c>
      <c r="C15" s="117">
        <v>0</v>
      </c>
      <c r="D15" s="118" cm="1">
        <f t="array" ref="D15">CEILING(B15,10)-B15</f>
        <v>0</v>
      </c>
      <c r="E15" s="119" cm="1">
        <f t="array" ref="E15">B15+C15+D15</f>
        <v>400</v>
      </c>
      <c r="F15" s="117">
        <v>2015</v>
      </c>
      <c r="G15" s="117">
        <v>0</v>
      </c>
      <c r="H15" s="117"/>
      <c r="I15" s="117">
        <v>0</v>
      </c>
      <c r="J15" s="119" cm="1">
        <f t="array" ref="J15">E15+F15+G15+H15+I15</f>
        <v>2415</v>
      </c>
      <c r="K15" s="120" t="b">
        <v>1</v>
      </c>
    </row>
    <row r="16" spans="1:11" ht="32.4" customHeight="1">
      <c r="A16" s="115" t="str" cm="1">
        <f t="array" ref="A16">'工作表 1 - 2025_8月'!$A16</f>
        <v>EMMA</v>
      </c>
      <c r="B16" s="116" cm="1">
        <f t="array" ref="B16">'工作表 2 - 2025_8月'!W21</f>
        <v>0</v>
      </c>
      <c r="C16" s="117">
        <v>0</v>
      </c>
      <c r="D16" s="118">
        <v>0</v>
      </c>
      <c r="E16" s="119" cm="1">
        <f t="array" ref="E16">B16+C16+D16</f>
        <v>0</v>
      </c>
      <c r="F16" s="117">
        <v>0</v>
      </c>
      <c r="G16" s="117">
        <v>0</v>
      </c>
      <c r="H16" s="117"/>
      <c r="I16" s="117">
        <v>0</v>
      </c>
      <c r="J16" s="119" cm="1">
        <f t="array" ref="J16">E16+F16+G16+H16+I16</f>
        <v>0</v>
      </c>
      <c r="K16" s="120" t="b">
        <v>0</v>
      </c>
    </row>
    <row r="17" spans="1:11" ht="32.4" customHeight="1">
      <c r="A17" s="115" t="str" cm="1">
        <f t="array" ref="A17">'工作表 1 - 2025_8月'!$A17</f>
        <v>Amber</v>
      </c>
      <c r="B17" s="116" cm="1">
        <f t="array" ref="B17">'工作表 2 - 2025_8月'!W22</f>
        <v>0</v>
      </c>
      <c r="C17" s="117">
        <v>0</v>
      </c>
      <c r="D17" s="118">
        <v>0</v>
      </c>
      <c r="E17" s="119" cm="1">
        <f t="array" ref="E17">B17+C17+D17</f>
        <v>0</v>
      </c>
      <c r="F17" s="117">
        <v>0</v>
      </c>
      <c r="G17" s="117">
        <v>0</v>
      </c>
      <c r="H17" s="117"/>
      <c r="I17" s="117">
        <v>0</v>
      </c>
      <c r="J17" s="119" cm="1">
        <f t="array" ref="J17">E17+F17+G17+H17+I17</f>
        <v>0</v>
      </c>
      <c r="K17" s="120" t="b">
        <v>0</v>
      </c>
    </row>
    <row r="18" spans="1:11" ht="32.4" customHeight="1">
      <c r="A18" s="115" t="str" cm="1">
        <f t="array" ref="A18">'工作表 1 - 2025_8月'!$A18</f>
        <v>瑞庭</v>
      </c>
      <c r="B18" s="116" cm="1">
        <f t="array" ref="B18">'工作表 2 - 2025_8月'!W23</f>
        <v>0</v>
      </c>
      <c r="C18" s="117">
        <v>0</v>
      </c>
      <c r="D18" s="118">
        <v>0</v>
      </c>
      <c r="E18" s="119" cm="1">
        <f t="array" ref="E18">B18+C18+D18</f>
        <v>0</v>
      </c>
      <c r="F18" s="117">
        <v>0</v>
      </c>
      <c r="G18" s="117">
        <v>0</v>
      </c>
      <c r="H18" s="117"/>
      <c r="I18" s="117">
        <v>0</v>
      </c>
      <c r="J18" s="119" cm="1">
        <f t="array" ref="J18">E18+F18+G18+H18+I18</f>
        <v>0</v>
      </c>
      <c r="K18" s="120" t="b">
        <v>1</v>
      </c>
    </row>
    <row r="19" spans="1:11" ht="32.4" customHeight="1">
      <c r="A19" s="115" t="str" cm="1">
        <f t="array" ref="A19">'工作表 1 - 2025_8月'!$A19</f>
        <v>麥</v>
      </c>
      <c r="B19" s="116" cm="1">
        <f t="array" ref="B19">'工作表 2 - 2025_8月'!W24</f>
        <v>0</v>
      </c>
      <c r="C19" s="117">
        <v>0</v>
      </c>
      <c r="D19" s="118">
        <v>0</v>
      </c>
      <c r="E19" s="119" cm="1">
        <f t="array" ref="E19">B19+C19+D19</f>
        <v>0</v>
      </c>
      <c r="F19" s="117">
        <v>0</v>
      </c>
      <c r="G19" s="117">
        <v>0</v>
      </c>
      <c r="H19" s="117"/>
      <c r="I19" s="117">
        <v>0</v>
      </c>
      <c r="J19" s="119" cm="1">
        <f t="array" ref="J19">E19+F19+G19+H19+I19</f>
        <v>0</v>
      </c>
      <c r="K19" s="120" t="b">
        <v>1</v>
      </c>
    </row>
    <row r="20" spans="1:11" ht="32.4" customHeight="1">
      <c r="A20" s="115" t="str" cm="1">
        <f t="array" ref="A20">'工作表 1 - 2025_8月'!$A20</f>
        <v>嘎嘎</v>
      </c>
      <c r="B20" s="116" cm="1">
        <f t="array" ref="B20">'工作表 2 - 2025_8月'!W25</f>
        <v>4300</v>
      </c>
      <c r="C20" s="117">
        <v>0</v>
      </c>
      <c r="D20" s="118">
        <v>0</v>
      </c>
      <c r="E20" s="119" cm="1">
        <f t="array" ref="E20">B20+C20+D20</f>
        <v>4300</v>
      </c>
      <c r="F20" s="117">
        <v>0</v>
      </c>
      <c r="G20" s="117">
        <v>0</v>
      </c>
      <c r="H20" s="117"/>
      <c r="I20" s="117">
        <v>0</v>
      </c>
      <c r="J20" s="119"/>
      <c r="K20" s="120" t="b">
        <v>0</v>
      </c>
    </row>
    <row r="21" spans="1:11" ht="32.4" customHeight="1">
      <c r="A21" s="121" t="str" cm="1">
        <f t="array" ref="A21">'工作表 1 - 2025_8月'!$A21</f>
        <v>麵店</v>
      </c>
      <c r="B21" s="122">
        <v>0</v>
      </c>
      <c r="C21" s="123">
        <v>0</v>
      </c>
      <c r="D21" s="124">
        <v>0</v>
      </c>
      <c r="E21" s="119" cm="1">
        <f t="array" ref="E21">B21+C21+D21</f>
        <v>0</v>
      </c>
      <c r="F21" s="123">
        <v>7630</v>
      </c>
      <c r="G21" s="124">
        <v>0</v>
      </c>
      <c r="H21" s="125"/>
      <c r="I21" s="124">
        <v>0</v>
      </c>
      <c r="J21" s="126" cm="1">
        <f t="array" ref="J21">E21+F21+G21+H21+I21</f>
        <v>7630</v>
      </c>
      <c r="K21" s="127" t="b">
        <v>1</v>
      </c>
    </row>
  </sheetData>
  <mergeCells count="1">
    <mergeCell ref="A1:K1"/>
  </mergeCells>
  <phoneticPr fontId="2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2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3203125" defaultRowHeight="19.95" customHeight="1"/>
  <cols>
    <col min="1" max="6" width="16.33203125" style="1" customWidth="1"/>
    <col min="7" max="16384" width="16.33203125" style="1"/>
  </cols>
  <sheetData>
    <row r="1" spans="1:14" ht="31.05" customHeight="1">
      <c r="A1" s="131" t="s">
        <v>33</v>
      </c>
      <c r="B1" s="131"/>
      <c r="C1" s="131"/>
      <c r="D1" s="131"/>
      <c r="E1" s="131"/>
    </row>
    <row r="2" spans="1:14" ht="20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0.25" customHeight="1">
      <c r="A3" s="128" t="str">
        <f>'工作表 1 - 2025_8月'!$A3</f>
        <v>又安</v>
      </c>
      <c r="B3" s="129"/>
      <c r="C3" s="61"/>
      <c r="D3" s="61"/>
      <c r="F3" s="61"/>
      <c r="G3" s="61"/>
      <c r="H3" s="61"/>
      <c r="I3" s="61"/>
      <c r="J3" s="61"/>
      <c r="K3" s="61"/>
      <c r="L3" s="61"/>
      <c r="M3" s="61"/>
      <c r="N3" s="61"/>
    </row>
    <row r="4" spans="1:14" ht="20.100000000000001" customHeight="1">
      <c r="A4" s="128" t="str">
        <f>'工作表 1 - 2025_8月'!$A4</f>
        <v>少天</v>
      </c>
      <c r="B4" s="50"/>
      <c r="C4" s="37"/>
      <c r="D4" s="37"/>
      <c r="E4" s="37"/>
      <c r="F4" s="61"/>
      <c r="G4" s="61"/>
      <c r="H4" s="61"/>
      <c r="I4" s="61"/>
      <c r="J4" s="61"/>
      <c r="K4" s="61"/>
      <c r="L4" s="61"/>
      <c r="M4" s="61"/>
      <c r="N4" s="61"/>
    </row>
    <row r="5" spans="1:14" ht="20.100000000000001" customHeight="1">
      <c r="A5" s="128" t="str">
        <f>'工作表 1 - 2025_8月'!$A5</f>
        <v>宥萱</v>
      </c>
      <c r="B5" s="50"/>
      <c r="C5" s="37"/>
      <c r="D5" s="37"/>
      <c r="E5" s="37"/>
      <c r="F5" s="61"/>
      <c r="G5" s="61"/>
      <c r="H5" s="61"/>
      <c r="I5" s="61"/>
      <c r="J5" s="61"/>
      <c r="K5" s="61"/>
      <c r="L5" s="61"/>
      <c r="M5" s="61"/>
      <c r="N5" s="61"/>
    </row>
    <row r="6" spans="1:14" ht="20.100000000000001" customHeight="1">
      <c r="A6" s="128" t="str">
        <f>'工作表 1 - 2025_8月'!$A6</f>
        <v>李玨</v>
      </c>
      <c r="B6" s="50"/>
      <c r="C6" s="37"/>
      <c r="D6" s="37"/>
      <c r="E6" s="37"/>
      <c r="F6" s="61"/>
      <c r="G6" s="61"/>
      <c r="H6" s="61"/>
      <c r="I6" s="61"/>
      <c r="J6" s="61"/>
      <c r="K6" s="61"/>
      <c r="L6" s="61"/>
      <c r="M6" s="61"/>
      <c r="N6" s="61"/>
    </row>
    <row r="7" spans="1:14" ht="20.100000000000001" customHeight="1">
      <c r="A7" s="128" t="str">
        <f>'工作表 1 - 2025_8月'!$A7</f>
        <v>妤庭</v>
      </c>
      <c r="B7" s="50"/>
      <c r="C7" s="37"/>
      <c r="D7" s="37"/>
      <c r="E7" s="37"/>
      <c r="F7" s="61"/>
      <c r="G7" s="61"/>
      <c r="H7" s="61"/>
      <c r="I7" s="61"/>
      <c r="J7" s="61"/>
      <c r="K7" s="61"/>
      <c r="L7" s="61"/>
      <c r="M7" s="61"/>
      <c r="N7" s="61"/>
    </row>
    <row r="8" spans="1:14" ht="20.100000000000001" customHeight="1">
      <c r="A8" s="128" t="str">
        <f>'工作表 1 - 2025_8月'!$A8</f>
        <v>孛育</v>
      </c>
      <c r="B8" s="50"/>
      <c r="C8" s="37"/>
      <c r="D8" s="37"/>
      <c r="E8" s="37"/>
      <c r="F8" s="61"/>
      <c r="G8" s="61"/>
      <c r="H8" s="61"/>
      <c r="I8" s="61"/>
      <c r="J8" s="61"/>
      <c r="K8" s="61"/>
      <c r="L8" s="61"/>
      <c r="M8" s="61"/>
      <c r="N8" s="61"/>
    </row>
    <row r="9" spans="1:14" ht="20.100000000000001" customHeight="1">
      <c r="A9" s="128" t="str">
        <f>'工作表 1 - 2025_8月'!$A9</f>
        <v>覃天</v>
      </c>
      <c r="B9" s="50"/>
      <c r="C9" s="37"/>
      <c r="D9" s="37"/>
      <c r="E9" s="37"/>
      <c r="F9" s="61"/>
      <c r="G9" s="61"/>
      <c r="H9" s="61"/>
      <c r="I9" s="61"/>
      <c r="J9" s="61"/>
      <c r="K9" s="61"/>
      <c r="L9" s="61"/>
      <c r="M9" s="61"/>
      <c r="N9" s="61"/>
    </row>
    <row r="10" spans="1:14" ht="20.100000000000001" customHeight="1">
      <c r="A10" s="128" t="str">
        <f>'工作表 1 - 2025_8月'!$A10</f>
        <v>大舅媽</v>
      </c>
      <c r="B10" s="50"/>
      <c r="C10" s="37"/>
      <c r="D10" s="37"/>
      <c r="E10" s="37"/>
      <c r="F10" s="61"/>
      <c r="G10" s="61"/>
      <c r="H10" s="61"/>
      <c r="I10" s="61"/>
      <c r="J10" s="61"/>
      <c r="K10" s="61"/>
      <c r="L10" s="61"/>
      <c r="M10" s="61"/>
      <c r="N10" s="61"/>
    </row>
    <row r="11" spans="1:14" ht="20.100000000000001" customHeight="1">
      <c r="A11" s="128" t="str">
        <f>'工作表 1 - 2025_8月'!$A11</f>
        <v>坤玲</v>
      </c>
      <c r="B11" s="50"/>
      <c r="C11" s="50"/>
      <c r="D11" s="50"/>
      <c r="E11" s="50"/>
      <c r="F11" s="61"/>
      <c r="G11" s="61"/>
      <c r="H11" s="61"/>
      <c r="I11" s="61"/>
      <c r="J11" s="61"/>
      <c r="K11" s="61"/>
      <c r="L11" s="61"/>
      <c r="M11" s="61"/>
      <c r="N11" s="61"/>
    </row>
    <row r="12" spans="1:14" ht="19.95" customHeight="1">
      <c r="A12" s="128" t="str">
        <f>'工作表 1 - 2025_8月'!$A12</f>
        <v>小萱萱</v>
      </c>
      <c r="B12" s="50"/>
      <c r="C12" s="50"/>
      <c r="D12" s="50"/>
      <c r="E12" s="50"/>
      <c r="F12" s="61"/>
      <c r="G12" s="61"/>
      <c r="H12" s="61"/>
      <c r="I12" s="61"/>
      <c r="J12" s="61"/>
      <c r="K12" s="61"/>
      <c r="L12" s="61"/>
      <c r="M12" s="61"/>
      <c r="N12" s="61"/>
    </row>
    <row r="13" spans="1:14" ht="19.95" customHeight="1">
      <c r="A13" s="128" t="str">
        <f>'工作表 1 - 2025_8月'!$A13</f>
        <v>明慧</v>
      </c>
      <c r="B13" s="50"/>
      <c r="C13" s="50"/>
      <c r="D13" s="50"/>
      <c r="E13" s="50"/>
      <c r="F13" s="61"/>
      <c r="G13" s="61"/>
      <c r="H13" s="61"/>
      <c r="I13" s="61"/>
      <c r="J13" s="61"/>
      <c r="K13" s="61"/>
      <c r="L13" s="61"/>
      <c r="M13" s="61"/>
      <c r="N13" s="61"/>
    </row>
    <row r="14" spans="1:14" ht="19.95" customHeight="1">
      <c r="A14" s="128" t="str">
        <f>'工作表 1 - 2025_8月'!$A14</f>
        <v>阿罵</v>
      </c>
      <c r="B14" s="50"/>
      <c r="C14" s="50"/>
      <c r="D14" s="50"/>
      <c r="E14" s="50"/>
      <c r="F14" s="61"/>
      <c r="G14" s="61"/>
      <c r="H14" s="61"/>
      <c r="I14" s="61"/>
      <c r="J14" s="61"/>
      <c r="K14" s="61"/>
      <c r="L14" s="61"/>
      <c r="M14" s="61"/>
      <c r="N14" s="61"/>
    </row>
    <row r="15" spans="1:14" ht="19.95" customHeight="1">
      <c r="A15" s="128" t="str">
        <f>'工作表 1 - 2025_8月'!$A15</f>
        <v>福良</v>
      </c>
      <c r="B15" s="50"/>
      <c r="C15" s="50"/>
      <c r="D15" s="50"/>
      <c r="E15" s="50"/>
      <c r="F15" s="61"/>
      <c r="G15" s="61"/>
      <c r="H15" s="61"/>
      <c r="I15" s="61"/>
      <c r="J15" s="61"/>
      <c r="K15" s="61"/>
      <c r="L15" s="61"/>
      <c r="M15" s="61"/>
      <c r="N15" s="61"/>
    </row>
    <row r="16" spans="1:14" ht="19.95" customHeight="1">
      <c r="A16" s="128" t="str">
        <f>'工作表 1 - 2025_8月'!$A16</f>
        <v>EMMA</v>
      </c>
      <c r="B16" s="50"/>
      <c r="C16" s="50"/>
      <c r="D16" s="50"/>
      <c r="E16" s="50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19.95" customHeight="1">
      <c r="A17" s="128" t="str">
        <f>'工作表 1 - 2025_8月'!$A17</f>
        <v>Amber</v>
      </c>
      <c r="B17" s="50"/>
      <c r="C17" s="50"/>
      <c r="D17" s="50"/>
      <c r="E17" s="50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19.95" customHeight="1">
      <c r="A18" s="128" t="str">
        <f>'工作表 1 - 2025_8月'!$A18</f>
        <v>瑞庭</v>
      </c>
      <c r="B18" s="50"/>
      <c r="C18" s="50"/>
      <c r="D18" s="50"/>
      <c r="E18" s="50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19.95" customHeight="1">
      <c r="A19" s="128" t="str">
        <f>'工作表 1 - 2025_8月'!$A19</f>
        <v>麥</v>
      </c>
      <c r="B19" s="50"/>
      <c r="C19" s="50"/>
      <c r="D19" s="50"/>
      <c r="E19" s="50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19.95" customHeight="1">
      <c r="A20" s="128" t="str">
        <f>'工作表 1 - 2025_8月'!$A20</f>
        <v>嘎嘎</v>
      </c>
      <c r="B20" s="50"/>
      <c r="C20" s="50"/>
      <c r="D20" s="50"/>
      <c r="E20" s="50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19.95" customHeight="1">
      <c r="A21" s="128" t="str">
        <f>'工作表 1 - 2025_8月'!$A21</f>
        <v>麵店</v>
      </c>
      <c r="B21" s="50"/>
      <c r="C21" s="50"/>
      <c r="D21" s="50"/>
      <c r="E21" s="50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19.95" customHeight="1">
      <c r="A22" s="128"/>
      <c r="B22" s="50"/>
      <c r="C22" s="50"/>
      <c r="D22" s="50"/>
      <c r="E22" s="50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19.95" customHeight="1">
      <c r="A23" s="128"/>
      <c r="B23" s="50"/>
      <c r="C23" s="50"/>
      <c r="D23" s="50"/>
      <c r="E23" s="50"/>
      <c r="F23" s="61"/>
      <c r="G23" s="61"/>
      <c r="H23" s="61"/>
      <c r="I23" s="61"/>
      <c r="J23" s="61"/>
      <c r="K23" s="61"/>
      <c r="L23" s="61"/>
      <c r="M23" s="61"/>
      <c r="N23" s="61"/>
    </row>
    <row r="24" spans="1:14" ht="19.95" customHeight="1">
      <c r="A24" s="128"/>
      <c r="B24" s="50"/>
      <c r="C24" s="50"/>
      <c r="D24" s="50"/>
      <c r="E24" s="50"/>
      <c r="F24" s="61"/>
      <c r="G24" s="61"/>
      <c r="H24" s="61"/>
      <c r="I24" s="61"/>
      <c r="J24" s="61"/>
      <c r="K24" s="61"/>
      <c r="L24" s="61"/>
      <c r="M24" s="61"/>
      <c r="N24" s="61"/>
    </row>
    <row r="25" spans="1:14" ht="19.95" customHeight="1">
      <c r="A25" s="41"/>
      <c r="B25" s="50"/>
      <c r="C25" s="50"/>
      <c r="D25" s="50"/>
      <c r="E25" s="50"/>
      <c r="F25" s="61"/>
      <c r="G25" s="61"/>
      <c r="H25" s="61"/>
      <c r="I25" s="61"/>
      <c r="J25" s="61"/>
      <c r="K25" s="61"/>
      <c r="L25" s="61"/>
      <c r="M25" s="61"/>
      <c r="N25" s="61"/>
    </row>
  </sheetData>
  <mergeCells count="1">
    <mergeCell ref="A1:E1"/>
  </mergeCells>
  <phoneticPr fontId="2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 1 - 2025_8月</vt:lpstr>
      <vt:lpstr>工作表 2 - 2025_8月</vt:lpstr>
      <vt:lpstr>工作表 3</vt:lpstr>
      <vt:lpstr>工作表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玨 李</cp:lastModifiedBy>
  <dcterms:modified xsi:type="dcterms:W3CDTF">2025-09-19T01:10:05Z</dcterms:modified>
</cp:coreProperties>
</file>