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19982B0B-9DA4-4ABF-8DC4-7CA310F1F756}" xr6:coauthVersionLast="47" xr6:coauthVersionMax="47" xr10:uidLastSave="{00000000-0000-0000-0000-000000000000}"/>
  <bookViews>
    <workbookView xWindow="30612" yWindow="-108" windowWidth="30936" windowHeight="1677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3" l="1"/>
  <c r="K46" i="3"/>
  <c r="K45" i="3"/>
  <c r="K44" i="3"/>
  <c r="K43" i="3"/>
  <c r="K42" i="3"/>
  <c r="K39" i="3"/>
  <c r="K38" i="3"/>
  <c r="K35" i="3"/>
  <c r="K34" i="3"/>
  <c r="K31" i="3"/>
  <c r="K30" i="3"/>
  <c r="H18" i="3" l="1"/>
  <c r="O18" i="3"/>
  <c r="H19" i="3"/>
  <c r="O19" i="3"/>
  <c r="O7" i="3"/>
  <c r="H7" i="3"/>
  <c r="O6" i="3"/>
  <c r="H6" i="3"/>
  <c r="O3" i="3" l="1"/>
  <c r="H3" i="3"/>
  <c r="O2" i="3"/>
  <c r="H2" i="3"/>
  <c r="K13" i="3" l="1"/>
  <c r="K12" i="3"/>
  <c r="K29" i="3" l="1"/>
  <c r="K28" i="3"/>
  <c r="K27" i="3"/>
  <c r="K26" i="3"/>
  <c r="K17" i="3"/>
  <c r="K16" i="3"/>
  <c r="K11" i="3"/>
  <c r="K10" i="3"/>
  <c r="K9" i="3"/>
  <c r="K8" i="3"/>
  <c r="H47" i="3" l="1"/>
  <c r="H46" i="3"/>
  <c r="H48" i="3"/>
  <c r="O48" i="3"/>
  <c r="H45" i="3" l="1"/>
  <c r="H49" i="3"/>
  <c r="O49" i="3"/>
  <c r="H44" i="3" l="1"/>
  <c r="H43" i="3"/>
  <c r="H42" i="3"/>
  <c r="H39" i="3"/>
  <c r="H38" i="3"/>
  <c r="O41" i="3"/>
  <c r="H41" i="3"/>
  <c r="O40" i="3"/>
  <c r="H40" i="3"/>
  <c r="O37" i="3"/>
  <c r="H37" i="3"/>
  <c r="O36" i="3"/>
  <c r="H36" i="3"/>
  <c r="O33" i="3"/>
  <c r="H33" i="3"/>
  <c r="O32" i="3"/>
  <c r="H32" i="3"/>
  <c r="H35" i="3"/>
  <c r="H34" i="3"/>
  <c r="H31" i="3"/>
  <c r="H30" i="3"/>
  <c r="H29" i="3"/>
  <c r="H28" i="3"/>
  <c r="H27" i="3"/>
  <c r="H26" i="3"/>
  <c r="H25" i="3"/>
  <c r="H24" i="3"/>
  <c r="O23" i="3"/>
  <c r="H23" i="3"/>
  <c r="O22" i="3"/>
  <c r="H22" i="3"/>
  <c r="O21" i="3"/>
  <c r="H21" i="3"/>
  <c r="O20" i="3"/>
  <c r="H20" i="3"/>
  <c r="O15" i="3"/>
  <c r="H15" i="3"/>
  <c r="O14" i="3"/>
  <c r="H14" i="3"/>
  <c r="H17" i="3"/>
  <c r="H16" i="3"/>
  <c r="H13" i="3"/>
  <c r="H12" i="3"/>
  <c r="H11" i="3"/>
  <c r="H10" i="3"/>
  <c r="H9" i="3"/>
  <c r="H8" i="3"/>
  <c r="O5" i="3"/>
  <c r="H5" i="3"/>
  <c r="O4" i="3"/>
  <c r="H4" i="3"/>
  <c r="U2" i="3" l="1"/>
  <c r="Q40" i="3" s="1"/>
  <c r="Q15" i="3" l="1"/>
  <c r="Q37" i="3"/>
  <c r="Q4" i="3"/>
  <c r="Q23" i="3"/>
  <c r="Q41" i="3"/>
  <c r="Q6" i="3"/>
  <c r="Q7" i="3"/>
  <c r="Q18" i="3"/>
  <c r="Q19" i="3"/>
  <c r="Q3" i="3"/>
  <c r="Q48" i="3"/>
  <c r="Q49" i="3"/>
  <c r="Q21" i="3"/>
  <c r="Q14" i="3"/>
  <c r="Q33" i="3"/>
  <c r="Q32" i="3"/>
  <c r="Q22" i="3"/>
  <c r="Q5" i="3"/>
  <c r="Q36" i="3"/>
  <c r="Q20" i="3"/>
  <c r="Q2" i="3"/>
  <c r="O47" i="3"/>
  <c r="Q47" i="3" s="1"/>
  <c r="O46" i="3"/>
  <c r="Q46" i="3" s="1"/>
  <c r="O28" i="3"/>
  <c r="Q28" i="3" s="1"/>
  <c r="O16" i="3"/>
  <c r="Q16" i="3" s="1"/>
  <c r="O29" i="3"/>
  <c r="Q29" i="3" s="1"/>
  <c r="O17" i="3"/>
  <c r="Q17" i="3" s="1"/>
  <c r="O45" i="3"/>
  <c r="Q45" i="3" s="1"/>
  <c r="O44" i="3"/>
  <c r="Q44" i="3" s="1"/>
  <c r="O13" i="3"/>
  <c r="Q13" i="3" s="1"/>
  <c r="O43" i="3"/>
  <c r="Q43" i="3" s="1"/>
  <c r="O12" i="3"/>
  <c r="Q12" i="3" s="1"/>
  <c r="O42" i="3"/>
  <c r="Q42" i="3" s="1"/>
  <c r="O35" i="3"/>
  <c r="Q35" i="3" s="1"/>
  <c r="O27" i="3"/>
  <c r="Q27" i="3" s="1"/>
  <c r="O11" i="3"/>
  <c r="Q11" i="3" s="1"/>
  <c r="O24" i="3"/>
  <c r="Q24" i="3" s="1"/>
  <c r="O8" i="3"/>
  <c r="Q8" i="3" s="1"/>
  <c r="O9" i="3"/>
  <c r="Q9" i="3" s="1"/>
  <c r="O39" i="3"/>
  <c r="Q39" i="3" s="1"/>
  <c r="O34" i="3"/>
  <c r="Q34" i="3" s="1"/>
  <c r="O26" i="3"/>
  <c r="Q26" i="3" s="1"/>
  <c r="O10" i="3"/>
  <c r="Q10" i="3" s="1"/>
  <c r="O30" i="3"/>
  <c r="Q30" i="3" s="1"/>
  <c r="O38" i="3"/>
  <c r="Q38" i="3" s="1"/>
  <c r="O31" i="3"/>
  <c r="Q31" i="3" s="1"/>
  <c r="O25" i="3"/>
  <c r="Q25" i="3" s="1"/>
  <c r="S7" i="3" l="1"/>
</calcChain>
</file>

<file path=xl/sharedStrings.xml><?xml version="1.0" encoding="utf-8"?>
<sst xmlns="http://schemas.openxmlformats.org/spreadsheetml/2006/main" count="921" uniqueCount="299">
  <si>
    <t>id1</t>
  </si>
  <si>
    <t>unique_id</t>
  </si>
  <si>
    <t>target_peak</t>
  </si>
  <si>
    <t>target_peak_conc</t>
  </si>
  <si>
    <t>FAME</t>
  </si>
  <si>
    <t>C30</t>
  </si>
  <si>
    <t>C32</t>
  </si>
  <si>
    <t>comp</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</si>
  <si>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</si>
  <si>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</si>
  <si>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</si>
  <si>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</si>
  <si>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</si>
  <si>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</si>
  <si>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</si>
  <si>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</si>
  <si>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</si>
  <si>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</si>
  <si>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</si>
  <si>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</si>
  <si>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</si>
  <si>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</si>
  <si>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</si>
  <si>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</si>
  <si>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</si>
  <si>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</si>
  <si>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</si>
  <si>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</si>
  <si>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</si>
  <si>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</si>
  <si>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</si>
  <si>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</si>
  <si>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</si>
  <si>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</si>
  <si>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</si>
  <si>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</si>
  <si>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</si>
  <si>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</si>
  <si>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</si>
  <si>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</si>
  <si>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</si>
  <si>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</si>
  <si>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</si>
  <si>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C22</t>
  </si>
  <si>
    <t>C27</t>
  </si>
  <si>
    <t>C29</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</si>
  <si>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</si>
  <si>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</si>
  <si>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</si>
  <si>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</si>
  <si>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</si>
  <si>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</si>
  <si>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</si>
  <si>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</si>
  <si>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</si>
  <si>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</si>
  <si>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</si>
  <si>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</si>
  <si>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</si>
  <si>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</si>
  <si>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</si>
  <si>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</si>
  <si>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peak</t>
  </si>
  <si>
    <t>area</t>
  </si>
  <si>
    <t>ampl</t>
  </si>
  <si>
    <t>raw_R</t>
  </si>
  <si>
    <t>rt</t>
  </si>
  <si>
    <t>row</t>
  </si>
  <si>
    <t>Identifier.1</t>
  </si>
  <si>
    <t>Identifier.2</t>
  </si>
  <si>
    <t>Peak.Nr.</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</si>
  <si>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</si>
  <si>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</si>
  <si>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</si>
  <si>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</si>
  <si>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</si>
  <si>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</si>
  <si>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</si>
  <si>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</si>
  <si>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</si>
  <si>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</si>
  <si>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</si>
  <si>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</si>
  <si>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</si>
  <si>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</si>
  <si>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</si>
  <si>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</si>
  <si>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</si>
  <si>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</si>
  <si>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</si>
  <si>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</si>
  <si>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</si>
  <si>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</si>
  <si>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</si>
  <si>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</si>
  <si>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</si>
  <si>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</si>
  <si>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</si>
  <si>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</si>
  <si>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</si>
  <si>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</si>
  <si>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</si>
  <si>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</si>
  <si>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</si>
  <si>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</si>
  <si>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</si>
  <si>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</si>
  <si>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</si>
  <si>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</si>
  <si>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</si>
  <si>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</si>
  <si>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</si>
  <si>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</si>
  <si>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</si>
  <si>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</si>
  <si>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</si>
  <si>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</si>
  <si>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</si>
  <si>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</si>
  <si>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</si>
  <si>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</si>
  <si>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</si>
  <si>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</si>
  <si>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</si>
  <si>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</si>
  <si>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</si>
  <si>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</si>
  <si>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</si>
  <si>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</si>
  <si>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</si>
  <si>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</si>
  <si>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</si>
  <si>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</si>
  <si>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</si>
  <si>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</si>
  <si>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</si>
  <si>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</si>
  <si>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</si>
  <si>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</si>
  <si>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</si>
  <si>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</si>
  <si>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</si>
  <si>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</si>
  <si>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</si>
  <si>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</si>
  <si>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</si>
  <si>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</si>
  <si>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</si>
  <si>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</si>
  <si>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</si>
  <si>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</si>
  <si>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</si>
  <si>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</si>
  <si>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</si>
  <si>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</si>
  <si>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</si>
  <si>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</si>
  <si>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</si>
  <si>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</si>
  <si>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</si>
  <si>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</si>
  <si>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</si>
  <si>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</si>
  <si>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</si>
  <si>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</si>
  <si>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</si>
  <si>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</si>
  <si>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</si>
  <si>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</si>
  <si>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</si>
  <si>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</si>
  <si>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</si>
  <si>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</si>
  <si>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</si>
  <si>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</si>
  <si>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</si>
  <si>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</si>
  <si>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</si>
  <si>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</si>
  <si>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</si>
  <si>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</si>
  <si>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</si>
  <si>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</si>
  <si>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</si>
  <si>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</si>
  <si>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</si>
  <si>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</si>
  <si>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</si>
  <si>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</si>
  <si>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</si>
  <si>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</si>
  <si>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</si>
  <si>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</si>
  <si>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</si>
  <si>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</si>
  <si>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</si>
  <si>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</si>
  <si>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</si>
  <si>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</si>
  <si>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</si>
  <si>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</si>
  <si>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</si>
  <si>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</si>
  <si>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</si>
  <si>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</si>
  <si>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</si>
  <si>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</si>
  <si>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</si>
  <si>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</si>
  <si>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</si>
  <si>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</si>
  <si>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</si>
  <si>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</si>
  <si>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</si>
  <si>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</si>
  <si>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</si>
  <si>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</si>
  <si>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</si>
  <si>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</si>
  <si>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</si>
  <si>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</si>
  <si>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</si>
  <si>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</si>
  <si>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</si>
  <si>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</si>
  <si>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</si>
  <si>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Sample Type</t>
  </si>
  <si>
    <t>Sample Isodat Method</t>
  </si>
  <si>
    <t>n-Alkanes</t>
  </si>
  <si>
    <t>FAMEs</t>
  </si>
  <si>
    <t>H2 60m 6C_ramp FAME_Samples.met</t>
  </si>
  <si>
    <t>Choose Sample Type Here:</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</si>
  <si>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</si>
  <si>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</si>
  <si>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</si>
  <si>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</si>
  <si>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</si>
  <si>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</si>
  <si>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</si>
  <si>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</si>
  <si>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</si>
  <si>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</si>
  <si>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</si>
  <si>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</si>
  <si>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Choose how to model the peak size effect.</t>
  </si>
  <si>
    <t>C33</t>
  </si>
  <si>
    <t>alkanes</t>
  </si>
  <si>
    <t>CO2 60m 6C_ramp 1.4 mL Flow Alkane_Samples.met</t>
  </si>
  <si>
    <t>CO2 60m 6C_ramp 1.4 mL Flow Standards.met</t>
  </si>
  <si>
    <t>d13C_known</t>
  </si>
  <si>
    <t>d13C_known_sd</t>
  </si>
  <si>
    <t>d13C_known_n</t>
  </si>
  <si>
    <t>Known carbon isotope ratio. For derivatization standards, the compound's bound carbon isotope ratio should be used.</t>
  </si>
  <si>
    <t>d.13C.12C</t>
  </si>
  <si>
    <t>d13C_raw</t>
  </si>
  <si>
    <t>Ampl..44</t>
  </si>
  <si>
    <t>rR.45CO2.44CO2</t>
  </si>
  <si>
    <t>bound_carbon_count</t>
  </si>
  <si>
    <t>derivative_carbon_count</t>
  </si>
  <si>
    <t>derivative_d13C</t>
  </si>
  <si>
    <t>derivative_d13C_uncertainty</t>
  </si>
  <si>
    <t>Choose where to source the δ13C of the derivative carbon.</t>
  </si>
  <si>
    <t>Uncertainty of the methanol dD.</t>
  </si>
  <si>
    <t>Template-defined derivative \u03B4\u00b9\u00b3C.</t>
  </si>
  <si>
    <t>size_toosmall_peak_option</t>
  </si>
  <si>
    <t>size_small_peak_option</t>
  </si>
  <si>
    <t>size_normal_peak_option</t>
  </si>
  <si>
    <t>size_large_peak_option</t>
  </si>
  <si>
    <t>Linear regression across all normalization standards (use this if you drift-correct)</t>
  </si>
  <si>
    <t>ACAL2</t>
  </si>
  <si>
    <t>C31 + C33</t>
  </si>
  <si>
    <t>VB-12</t>
  </si>
  <si>
    <t>VC-06</t>
  </si>
  <si>
    <t>Area.All</t>
  </si>
  <si>
    <t>VD-01</t>
  </si>
  <si>
    <t>VD-02</t>
  </si>
  <si>
    <t>VD-03</t>
  </si>
  <si>
    <t>VD-04</t>
  </si>
  <si>
    <t>VD-06</t>
  </si>
  <si>
    <t>VD-07</t>
  </si>
  <si>
    <t>VD-08</t>
  </si>
  <si>
    <t>VD-09</t>
  </si>
  <si>
    <t>VD-10</t>
  </si>
  <si>
    <t>VD-11</t>
  </si>
  <si>
    <t>No size effect correction.</t>
  </si>
  <si>
    <t>Log-Transformed linear model</t>
  </si>
  <si>
    <t>option_1</t>
  </si>
  <si>
    <t>option_2</t>
  </si>
  <si>
    <t>option_3</t>
  </si>
  <si>
    <t>Assigned by retention time matching with Retention Times sheet.</t>
  </si>
  <si>
    <t>Linear interpolation between adjacent drift samples (use this when drift appears non-linear)</t>
  </si>
  <si>
    <t>Linear regression across all drift samples (use this when drift appears linear)</t>
  </si>
  <si>
    <t>Peak Area (Vs)</t>
  </si>
  <si>
    <t>Linear model</t>
  </si>
  <si>
    <t>Log-transformed, composition-scaled linear model</t>
  </si>
  <si>
    <t>Use 'Small' size effect function.</t>
  </si>
  <si>
    <t>Linear interpolation between adjacent normalization standards (use this if drift-correction is untenable)</t>
  </si>
  <si>
    <t>Derivatization standard in sequence \u03B4\u00B9\u00B3C.</t>
  </si>
  <si>
    <t>Do not correct for derivative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</si>
</sst>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2" fontId="0" fillId="0" borderId="0" xfId="0" applyNumberFormat="1" applyAlignment="1">
      <alignment horizont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xf numFmtId="0" fontId="2" fillId="0" borderId="0" xfId="0" applyFont="1" applyAlignment="1">
      <alignment vertical="center"/>
    </xf>
    <xf numFmtId="0" fontId="0" fillId="0" borderId="0" xfId="0" applyAlignment="1">
      <alignment horizontal="lef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130</v>
      </c>
      <c r="B1" s="16" t="s">
        <v>131</v>
      </c>
      <c r="C1" s="16" t="s">
        <v>132</v>
      </c>
    </row>
    <row r="2" spans="1:3" ht="49.95" customHeight="1" x14ac:dyDescent="0.25">
      <c r="A2" s="24" t="s">
        <v>133</v>
      </c>
      <c r="B2" s="11" t="s">
        <v>137</v>
      </c>
      <c r="C2" s="11" t="s">
        <v>176</v>
      </c>
    </row>
    <row r="3" spans="1:3" ht="49.95" customHeight="1" x14ac:dyDescent="0.25">
      <c r="A3" s="24" t="s">
        <v>134</v>
      </c>
      <c r="B3" s="24" t="s">
        <v>138</v>
      </c>
      <c r="C3" s="24" t="s">
        <v>139</v>
      </c>
    </row>
    <row r="4" spans="1:3" ht="49.95" customHeight="1" x14ac:dyDescent="0.25">
      <c r="A4" s="24" t="s">
        <v>135</v>
      </c>
      <c r="B4" s="24" t="s">
        <v>140</v>
      </c>
      <c r="C4" s="24" t="s">
        <v>141</v>
      </c>
    </row>
    <row r="5" spans="1:3" ht="49.95" customHeight="1" x14ac:dyDescent="0.25">
      <c r="A5" s="24" t="s">
        <v>136</v>
      </c>
      <c r="B5" s="11" t="s">
        <v>142</v>
      </c>
      <c r="C5" s="11" t="s">
        <v>143</v>
      </c>
    </row>
    <row r="6" spans="1:3" ht="49.95" customHeight="1" x14ac:dyDescent="0.25">
      <c r="A6" s="24" t="s">
        <v>198</v>
      </c>
      <c r="B6" s="11" t="s">
        <v>199</v>
      </c>
      <c r="C6" s="31" t="s">
        <v>200</v>
      </c>
    </row>
    <row r="7" spans="1:3" ht="49.95" customHeight="1" x14ac:dyDescent="0.25">
      <c r="A7" s="24" t="s">
        <v>178</v>
      </c>
      <c r="B7" s="11" t="s">
        <v>144</v>
      </c>
      <c r="C7" s="11" t="s">
        <v>179</v>
      </c>
    </row>
    <row r="8" spans="1:3" ht="49.95" customHeight="1" x14ac:dyDescent="0.25">
      <c r="A8" s="24" t="s">
        <v>173</v>
      </c>
      <c r="B8" s="11" t="s">
        <v>174</v>
      </c>
      <c r="C8" s="11" t="s">
        <v>175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topLeftCell="K1" zoomScale="70" zoomScaleNormal="70" workbookViewId="0">
      <selection activeCell="T10" sqref="T10"/>
    </sheetView>
  </sheetViews>
  <sheetFormatPr defaultColWidth="9" defaultRowHeight="13.8" x14ac:dyDescent="0.3"/>
  <cols>
    <col min="1" max="1" width="5.44140625" style="3" bestFit="1" customWidth="1"/>
    <col min="2" max="2" width="13" style="6" bestFit="1" customWidth="1"/>
    <col min="3" max="3" width="19.33203125" style="6" bestFit="1" customWidth="1"/>
    <col min="4" max="5" width="11.6640625" style="6" bestFit="1" customWidth="1"/>
    <col min="6" max="6" width="13.109375" style="6" bestFit="1" customWidth="1"/>
    <col min="7" max="7" width="15.88671875" style="6" bestFit="1" customWidth="1"/>
    <col min="8" max="8" width="66.33203125" style="6" bestFit="1" customWidth="1"/>
    <col min="9" max="9" width="11.6640625" style="6" bestFit="1" customWidth="1"/>
    <col min="10" max="10" width="37.109375" style="6" bestFit="1" customWidth="1"/>
    <col min="11" max="11" width="12.109375" style="6" bestFit="1" customWidth="1"/>
    <col min="12" max="12" width="22.5546875" style="6" bestFit="1" customWidth="1"/>
    <col min="13" max="13" width="10.33203125" style="6" bestFit="1" customWidth="1"/>
    <col min="14" max="14" width="12.44140625" style="6" bestFit="1" customWidth="1"/>
    <col min="15" max="15" width="52.109375" style="6" bestFit="1" customWidth="1"/>
    <col min="16" max="16" width="9" style="5"/>
    <col min="17" max="17" width="9.33203125" style="5" bestFit="1" customWidth="1"/>
    <col min="18" max="18" width="9" style="5"/>
    <col min="19" max="19" width="16.6640625" style="5" bestFit="1" customWidth="1"/>
    <col min="20" max="20" width="90" style="5" bestFit="1" customWidth="1"/>
    <col min="21" max="21" width="52.109375" style="5" bestFit="1" customWidth="1"/>
    <col min="22" max="22" width="9.33203125" style="5" bestFit="1" customWidth="1"/>
    <col min="23" max="23" width="9" style="5"/>
    <col min="24" max="25" width="38.33203125" style="5" customWidth="1"/>
    <col min="26" max="16384" width="9" style="5"/>
  </cols>
  <sheetData>
    <row r="1" spans="1:26" s="2" customFormat="1" ht="28.95" customHeight="1" x14ac:dyDescent="0.3">
      <c r="A1" s="1" t="s">
        <v>24</v>
      </c>
      <c r="B1" s="1" t="s">
        <v>25</v>
      </c>
      <c r="C1" s="1" t="s">
        <v>26</v>
      </c>
      <c r="D1" s="1" t="s">
        <v>27</v>
      </c>
      <c r="E1" s="1" t="s">
        <v>28</v>
      </c>
      <c r="F1" s="1" t="s">
        <v>29</v>
      </c>
      <c r="G1" s="1" t="s">
        <v>30</v>
      </c>
      <c r="H1" s="1" t="s">
        <v>31</v>
      </c>
      <c r="I1" s="1" t="s">
        <v>32</v>
      </c>
      <c r="J1" s="1" t="s">
        <v>33</v>
      </c>
      <c r="K1" s="1" t="s">
        <v>34</v>
      </c>
      <c r="L1" s="1" t="s">
        <v>35</v>
      </c>
      <c r="M1" s="1" t="s">
        <v>36</v>
      </c>
      <c r="N1" s="1" t="s">
        <v>37</v>
      </c>
      <c r="O1" s="1" t="s">
        <v>38</v>
      </c>
      <c r="Q1" s="2" t="s">
        <v>96</v>
      </c>
      <c r="S1" s="2" t="s">
        <v>52</v>
      </c>
      <c r="T1" s="2" t="s">
        <v>31</v>
      </c>
      <c r="U1" s="2" t="s">
        <v>97</v>
      </c>
      <c r="V1" s="2" t="s">
        <v>96</v>
      </c>
    </row>
    <row r="2" spans="1:26" x14ac:dyDescent="0.3">
      <c r="A2" s="3">
        <v>1</v>
      </c>
      <c r="B2" s="4" t="s">
        <v>22</v>
      </c>
      <c r="C2" s="4" t="s">
        <v>23</v>
      </c>
      <c r="D2" s="4" t="s">
        <v>23</v>
      </c>
      <c r="E2" s="4" t="s">
        <v>23</v>
      </c>
      <c r="F2" s="4" t="s">
        <v>23</v>
      </c>
      <c r="G2" s="4" t="s">
        <v>22</v>
      </c>
      <c r="H2" s="4" t="str">
        <f t="shared" ref="H2" si="0">IF(ISNUMBER(SEARCH("sample",$L2)),T$2,IF(ISNUMBER(SEARCH("derivatization",$L2)),T$4,T$3))</f>
        <v>Standards 60m 1.4ml_flow PTV 150C_Start_6C_ramp Evap.tr2.meth</v>
      </c>
      <c r="I2" s="4">
        <v>19</v>
      </c>
      <c r="J2" s="4" t="s">
        <v>240</v>
      </c>
      <c r="K2" s="4" t="s">
        <v>269</v>
      </c>
      <c r="L2" s="4" t="s">
        <v>48</v>
      </c>
      <c r="M2" s="4"/>
      <c r="N2" s="4">
        <v>3.5</v>
      </c>
      <c r="O2" s="4" t="str">
        <f t="shared" ref="O2" si="1">IF(ISNUMBER(SEARCH("sample",$L2)),U$2,IF(ISNUMBER(SEARCH("derivatization",$L2)),U$4,U$3))</f>
        <v>CO2 60m 6C_ramp 1.4 mL Flow Standards.met</v>
      </c>
      <c r="Q2" s="6">
        <f t="shared" ref="Q2:Q49" si="2">INDEX(V$2:V$4,MATCH(O2,U$2:U$4,0))</f>
        <v>46.7</v>
      </c>
      <c r="S2" s="6" t="s">
        <v>51</v>
      </c>
      <c r="T2" s="5" t="s">
        <v>241</v>
      </c>
      <c r="U2" s="5" t="str">
        <f>INDEX(U7:U8,MATCH(T10,T7:T8,0))</f>
        <v>CO2 60m 6C_ramp 1.4 mL Flow Alkane_Samples.met</v>
      </c>
      <c r="V2" s="5">
        <v>61.75</v>
      </c>
    </row>
    <row r="3" spans="1:26" x14ac:dyDescent="0.3">
      <c r="A3" s="3">
        <v>2</v>
      </c>
      <c r="B3" s="4" t="s">
        <v>22</v>
      </c>
      <c r="C3" s="4" t="s">
        <v>23</v>
      </c>
      <c r="D3" s="4" t="s">
        <v>23</v>
      </c>
      <c r="E3" s="4" t="s">
        <v>23</v>
      </c>
      <c r="F3" s="4" t="s">
        <v>23</v>
      </c>
      <c r="G3" s="4" t="s">
        <v>22</v>
      </c>
      <c r="H3" s="4" t="str">
        <f t="shared" ref="H3" si="3">IF(ISNUMBER(SEARCH("sample",$L3)),T$2,IF(ISNUMBER(SEARCH("derivatization",$L3)),T$4,T$3))</f>
        <v>Standards 60m 1.4ml_flow PTV 150C_Start_6C_ramp Evap.tr2.meth</v>
      </c>
      <c r="I3" s="4">
        <v>19</v>
      </c>
      <c r="J3" s="4" t="s">
        <v>240</v>
      </c>
      <c r="K3" s="4" t="s">
        <v>269</v>
      </c>
      <c r="L3" s="4" t="s">
        <v>48</v>
      </c>
      <c r="M3" s="4"/>
      <c r="N3" s="4">
        <v>3.5</v>
      </c>
      <c r="O3" s="4" t="str">
        <f t="shared" ref="O3" si="4">IF(ISNUMBER(SEARCH("sample",$L3)),U$2,IF(ISNUMBER(SEARCH("derivatization",$L3)),U$4,U$3))</f>
        <v>CO2 60m 6C_ramp 1.4 mL Flow Standards.met</v>
      </c>
      <c r="Q3" s="6">
        <f t="shared" si="2"/>
        <v>46.7</v>
      </c>
      <c r="S3" s="6" t="s">
        <v>49</v>
      </c>
      <c r="T3" s="5" t="s">
        <v>242</v>
      </c>
      <c r="U3" s="5" t="s">
        <v>248</v>
      </c>
      <c r="V3" s="5">
        <v>46.7</v>
      </c>
    </row>
    <row r="4" spans="1:26" x14ac:dyDescent="0.3">
      <c r="A4" s="3">
        <v>3</v>
      </c>
      <c r="B4" s="4" t="s">
        <v>22</v>
      </c>
      <c r="C4" s="4" t="s">
        <v>23</v>
      </c>
      <c r="D4" s="4" t="s">
        <v>23</v>
      </c>
      <c r="E4" s="4" t="s">
        <v>23</v>
      </c>
      <c r="F4" s="4" t="s">
        <v>23</v>
      </c>
      <c r="G4" s="4" t="s">
        <v>22</v>
      </c>
      <c r="H4" s="4" t="str">
        <f t="shared" ref="H4:H33" si="5">IF(ISNUMBER(SEARCH("sample",$L4)),T$2,IF(ISNUMBER(SEARCH("derivatization",$L4)),T$4,T$3))</f>
        <v>Standards 60m 1.4ml_flow PTV 150C_Start_6C_ramp Evap.tr2.meth</v>
      </c>
      <c r="I4" s="4">
        <v>19</v>
      </c>
      <c r="J4" s="4" t="s">
        <v>240</v>
      </c>
      <c r="K4" s="4" t="s">
        <v>269</v>
      </c>
      <c r="L4" s="4" t="s">
        <v>50</v>
      </c>
      <c r="M4" s="4"/>
      <c r="N4" s="4">
        <v>3.5</v>
      </c>
      <c r="O4" s="4" t="str">
        <f t="shared" ref="O4:O33" si="6">IF(ISNUMBER(SEARCH("sample",$L4)),U$2,IF(ISNUMBER(SEARCH("derivatization",$L4)),U$4,U$3))</f>
        <v>CO2 60m 6C_ramp 1.4 mL Flow Standards.met</v>
      </c>
      <c r="Q4" s="6">
        <f t="shared" si="2"/>
        <v>46.7</v>
      </c>
      <c r="S4" s="6" t="s">
        <v>186</v>
      </c>
      <c r="T4" s="5" t="s">
        <v>242</v>
      </c>
      <c r="U4" s="5" t="s">
        <v>248</v>
      </c>
      <c r="V4" s="5">
        <v>46.7</v>
      </c>
    </row>
    <row r="5" spans="1:26" x14ac:dyDescent="0.3">
      <c r="A5" s="3">
        <v>4</v>
      </c>
      <c r="B5" s="4" t="s">
        <v>22</v>
      </c>
      <c r="C5" s="4" t="s">
        <v>23</v>
      </c>
      <c r="D5" s="4" t="s">
        <v>23</v>
      </c>
      <c r="E5" s="4" t="s">
        <v>23</v>
      </c>
      <c r="F5" s="4" t="s">
        <v>23</v>
      </c>
      <c r="G5" s="4" t="s">
        <v>22</v>
      </c>
      <c r="H5" s="4" t="str">
        <f t="shared" si="5"/>
        <v>Standards 60m 1.4ml_flow PTV 150C_Start_6C_ramp Evap.tr2.meth</v>
      </c>
      <c r="I5" s="4">
        <v>19</v>
      </c>
      <c r="J5" s="4" t="s">
        <v>240</v>
      </c>
      <c r="K5" s="4" t="s">
        <v>269</v>
      </c>
      <c r="L5" s="4" t="s">
        <v>50</v>
      </c>
      <c r="M5" s="4"/>
      <c r="N5" s="4">
        <v>3.5</v>
      </c>
      <c r="O5" s="4" t="str">
        <f t="shared" si="6"/>
        <v>CO2 60m 6C_ramp 1.4 mL Flow Standards.met</v>
      </c>
      <c r="Q5" s="6">
        <f t="shared" si="2"/>
        <v>46.7</v>
      </c>
    </row>
    <row r="6" spans="1:26" x14ac:dyDescent="0.3">
      <c r="A6" s="3">
        <v>5</v>
      </c>
      <c r="B6" s="4" t="s">
        <v>22</v>
      </c>
      <c r="C6" s="4" t="s">
        <v>23</v>
      </c>
      <c r="D6" s="4" t="s">
        <v>23</v>
      </c>
      <c r="E6" s="4" t="s">
        <v>23</v>
      </c>
      <c r="F6" s="4" t="s">
        <v>23</v>
      </c>
      <c r="G6" s="4" t="s">
        <v>22</v>
      </c>
      <c r="H6" s="4" t="str">
        <f t="shared" ref="H6:H7" si="7">IF(ISNUMBER(SEARCH("sample",$L6)),T$2,IF(ISNUMBER(SEARCH("derivatization",$L6)),T$4,T$3))</f>
        <v>Standards 60m 1.4ml_flow PTV 150C_Start_6C_ramp Evap.tr2.meth</v>
      </c>
      <c r="I6" s="4">
        <v>21</v>
      </c>
      <c r="J6" s="4" t="s">
        <v>240</v>
      </c>
      <c r="K6" s="4" t="s">
        <v>46</v>
      </c>
      <c r="L6" s="4" t="s">
        <v>40</v>
      </c>
      <c r="M6" s="4"/>
      <c r="N6" s="4">
        <v>3.5</v>
      </c>
      <c r="O6" s="4" t="str">
        <f t="shared" ref="O6:O7" si="8">IF(ISNUMBER(SEARCH("sample",$L6)),U$2,IF(ISNUMBER(SEARCH("derivatization",$L6)),U$4,U$3))</f>
        <v>CO2 60m 6C_ramp 1.4 mL Flow Standards.met</v>
      </c>
      <c r="Q6" s="6">
        <f t="shared" si="2"/>
        <v>46.7</v>
      </c>
      <c r="S6" s="5" t="s">
        <v>98</v>
      </c>
      <c r="T6" s="6" t="s">
        <v>226</v>
      </c>
      <c r="U6" s="5" t="s">
        <v>227</v>
      </c>
    </row>
    <row r="7" spans="1:26" x14ac:dyDescent="0.3">
      <c r="A7" s="3">
        <v>6</v>
      </c>
      <c r="B7" s="4" t="s">
        <v>22</v>
      </c>
      <c r="C7" s="4" t="s">
        <v>23</v>
      </c>
      <c r="D7" s="4" t="s">
        <v>23</v>
      </c>
      <c r="E7" s="4" t="s">
        <v>23</v>
      </c>
      <c r="F7" s="4" t="s">
        <v>23</v>
      </c>
      <c r="G7" s="4" t="s">
        <v>22</v>
      </c>
      <c r="H7" s="4" t="str">
        <f t="shared" si="7"/>
        <v>Standards 60m 1.4ml_flow PTV 150C_Start_6C_ramp Evap.tr2.meth</v>
      </c>
      <c r="I7" s="4">
        <v>21</v>
      </c>
      <c r="J7" s="4" t="s">
        <v>240</v>
      </c>
      <c r="K7" s="4" t="s">
        <v>46</v>
      </c>
      <c r="L7" s="4" t="s">
        <v>40</v>
      </c>
      <c r="M7" s="4"/>
      <c r="N7" s="4">
        <v>3.5</v>
      </c>
      <c r="O7" s="4" t="str">
        <f t="shared" si="8"/>
        <v>CO2 60m 6C_ramp 1.4 mL Flow Standards.met</v>
      </c>
      <c r="Q7" s="6">
        <f t="shared" si="2"/>
        <v>46.7</v>
      </c>
      <c r="S7" s="6">
        <f>SUM(Q2:Q62)/60</f>
        <v>43.38</v>
      </c>
      <c r="T7" s="6" t="s">
        <v>228</v>
      </c>
      <c r="U7" s="5" t="s">
        <v>247</v>
      </c>
    </row>
    <row r="8" spans="1:26" ht="14.4" thickBot="1" x14ac:dyDescent="0.35">
      <c r="A8" s="3">
        <v>7</v>
      </c>
      <c r="B8" s="4" t="s">
        <v>22</v>
      </c>
      <c r="C8" s="4" t="s">
        <v>23</v>
      </c>
      <c r="D8" s="4" t="s">
        <v>23</v>
      </c>
      <c r="E8" s="4" t="s">
        <v>23</v>
      </c>
      <c r="F8" s="4" t="s">
        <v>23</v>
      </c>
      <c r="G8" s="4" t="s">
        <v>22</v>
      </c>
      <c r="H8" s="4" t="str">
        <f t="shared" si="5"/>
        <v>Samples 60m 1.4ml_flow PTV 150C_Start_6C_ramp Evap.tr2.meth</v>
      </c>
      <c r="I8" s="4">
        <v>1</v>
      </c>
      <c r="J8" s="4" t="s">
        <v>240</v>
      </c>
      <c r="K8" s="4" t="str">
        <f>Samples!$A$2</f>
        <v>VC-06</v>
      </c>
      <c r="L8" s="4" t="s">
        <v>51</v>
      </c>
      <c r="M8" s="36"/>
      <c r="N8" s="4">
        <v>3.5</v>
      </c>
      <c r="O8" s="4" t="str">
        <f t="shared" si="6"/>
        <v>CO2 60m 6C_ramp 1.4 mL Flow Alkane_Samples.met</v>
      </c>
      <c r="Q8" s="6">
        <f t="shared" si="2"/>
        <v>61.75</v>
      </c>
      <c r="S8" s="6"/>
      <c r="T8" s="33" t="s">
        <v>229</v>
      </c>
      <c r="U8" s="5" t="s">
        <v>230</v>
      </c>
    </row>
    <row r="9" spans="1:26" x14ac:dyDescent="0.3">
      <c r="A9" s="3">
        <v>8</v>
      </c>
      <c r="B9" s="4" t="s">
        <v>22</v>
      </c>
      <c r="C9" s="4" t="s">
        <v>23</v>
      </c>
      <c r="D9" s="4" t="s">
        <v>23</v>
      </c>
      <c r="E9" s="4" t="s">
        <v>23</v>
      </c>
      <c r="F9" s="4" t="s">
        <v>23</v>
      </c>
      <c r="G9" s="4" t="s">
        <v>22</v>
      </c>
      <c r="H9" s="4" t="str">
        <f t="shared" si="5"/>
        <v>Samples 60m 1.4ml_flow PTV 150C_Start_6C_ramp Evap.tr2.meth</v>
      </c>
      <c r="I9" s="4">
        <v>1</v>
      </c>
      <c r="J9" s="4" t="s">
        <v>240</v>
      </c>
      <c r="K9" s="4" t="str">
        <f>Samples!$A$2</f>
        <v>VC-06</v>
      </c>
      <c r="L9" s="4" t="s">
        <v>51</v>
      </c>
      <c r="M9" s="36"/>
      <c r="N9" s="4">
        <v>3.5</v>
      </c>
      <c r="O9" s="4" t="str">
        <f t="shared" si="6"/>
        <v>CO2 60m 6C_ramp 1.4 mL Flow Alkane_Samples.met</v>
      </c>
      <c r="Q9" s="6">
        <f t="shared" si="2"/>
        <v>61.75</v>
      </c>
      <c r="S9" s="8"/>
      <c r="T9" s="35" t="s">
        <v>231</v>
      </c>
      <c r="U9" s="10"/>
    </row>
    <row r="10" spans="1:26" ht="14.4" thickBot="1" x14ac:dyDescent="0.35">
      <c r="A10" s="3">
        <v>9</v>
      </c>
      <c r="B10" s="4" t="s">
        <v>22</v>
      </c>
      <c r="C10" s="4" t="s">
        <v>23</v>
      </c>
      <c r="D10" s="4" t="s">
        <v>23</v>
      </c>
      <c r="E10" s="4" t="s">
        <v>23</v>
      </c>
      <c r="F10" s="4" t="s">
        <v>23</v>
      </c>
      <c r="G10" s="4" t="s">
        <v>22</v>
      </c>
      <c r="H10" s="4" t="str">
        <f t="shared" si="5"/>
        <v>Samples 60m 1.4ml_flow PTV 150C_Start_6C_ramp Evap.tr2.meth</v>
      </c>
      <c r="I10" s="4">
        <v>2</v>
      </c>
      <c r="J10" s="4" t="s">
        <v>240</v>
      </c>
      <c r="K10" s="4" t="str">
        <f>Samples!$A$3</f>
        <v>VB-12</v>
      </c>
      <c r="L10" s="4" t="s">
        <v>51</v>
      </c>
      <c r="M10" s="36"/>
      <c r="N10" s="4">
        <v>3.5</v>
      </c>
      <c r="O10" s="4" t="str">
        <f t="shared" si="6"/>
        <v>CO2 60m 6C_ramp 1.4 mL Flow Alkane_Samples.met</v>
      </c>
      <c r="Q10" s="6">
        <f t="shared" si="2"/>
        <v>61.75</v>
      </c>
      <c r="S10" s="8"/>
      <c r="T10" s="34" t="s">
        <v>228</v>
      </c>
      <c r="U10" s="10"/>
    </row>
    <row r="11" spans="1:26" x14ac:dyDescent="0.3">
      <c r="A11" s="3">
        <v>10</v>
      </c>
      <c r="B11" s="4" t="s">
        <v>22</v>
      </c>
      <c r="C11" s="4" t="s">
        <v>23</v>
      </c>
      <c r="D11" s="4" t="s">
        <v>23</v>
      </c>
      <c r="E11" s="4" t="s">
        <v>23</v>
      </c>
      <c r="F11" s="4" t="s">
        <v>23</v>
      </c>
      <c r="G11" s="4" t="s">
        <v>22</v>
      </c>
      <c r="H11" s="4" t="str">
        <f t="shared" si="5"/>
        <v>Samples 60m 1.4ml_flow PTV 150C_Start_6C_ramp Evap.tr2.meth</v>
      </c>
      <c r="I11" s="4">
        <v>2</v>
      </c>
      <c r="J11" s="4" t="s">
        <v>240</v>
      </c>
      <c r="K11" s="4" t="str">
        <f>Samples!$A$3</f>
        <v>VB-12</v>
      </c>
      <c r="L11" s="4" t="s">
        <v>51</v>
      </c>
      <c r="M11" s="36"/>
      <c r="N11" s="4">
        <v>3.5</v>
      </c>
      <c r="O11" s="4" t="str">
        <f t="shared" si="6"/>
        <v>CO2 60m 6C_ramp 1.4 mL Flow Alkane_Samples.met</v>
      </c>
      <c r="Q11" s="6">
        <f t="shared" si="2"/>
        <v>61.75</v>
      </c>
      <c r="T11" s="32"/>
    </row>
    <row r="12" spans="1:26" x14ac:dyDescent="0.3">
      <c r="A12" s="3">
        <v>11</v>
      </c>
      <c r="B12" s="4" t="s">
        <v>22</v>
      </c>
      <c r="C12" s="4" t="s">
        <v>23</v>
      </c>
      <c r="D12" s="4" t="s">
        <v>23</v>
      </c>
      <c r="E12" s="4" t="s">
        <v>23</v>
      </c>
      <c r="F12" s="4" t="s">
        <v>23</v>
      </c>
      <c r="G12" s="4" t="s">
        <v>22</v>
      </c>
      <c r="H12" s="4" t="str">
        <f t="shared" si="5"/>
        <v>Samples 60m 1.4ml_flow PTV 150C_Start_6C_ramp Evap.tr2.meth</v>
      </c>
      <c r="I12" s="4">
        <v>3</v>
      </c>
      <c r="J12" s="4" t="s">
        <v>240</v>
      </c>
      <c r="K12" s="4" t="str">
        <f>Samples!$A$4</f>
        <v>VD-01</v>
      </c>
      <c r="L12" s="4" t="s">
        <v>51</v>
      </c>
      <c r="M12" s="36"/>
      <c r="N12" s="4">
        <v>3.5</v>
      </c>
      <c r="O12" s="4" t="str">
        <f t="shared" si="6"/>
        <v>CO2 60m 6C_ramp 1.4 mL Flow Alkane_Samples.met</v>
      </c>
      <c r="Q12" s="6">
        <f t="shared" si="2"/>
        <v>61.75</v>
      </c>
      <c r="T12" s="7"/>
      <c r="V12" s="7"/>
      <c r="W12" s="7"/>
      <c r="X12" s="7"/>
      <c r="Y12" s="7"/>
    </row>
    <row r="13" spans="1:26" ht="13.95" customHeight="1" x14ac:dyDescent="0.3">
      <c r="A13" s="3">
        <v>12</v>
      </c>
      <c r="B13" s="4" t="s">
        <v>22</v>
      </c>
      <c r="C13" s="4" t="s">
        <v>23</v>
      </c>
      <c r="D13" s="4" t="s">
        <v>23</v>
      </c>
      <c r="E13" s="4" t="s">
        <v>23</v>
      </c>
      <c r="F13" s="4" t="s">
        <v>23</v>
      </c>
      <c r="G13" s="4" t="s">
        <v>22</v>
      </c>
      <c r="H13" s="4" t="str">
        <f t="shared" si="5"/>
        <v>Samples 60m 1.4ml_flow PTV 150C_Start_6C_ramp Evap.tr2.meth</v>
      </c>
      <c r="I13" s="4">
        <v>3</v>
      </c>
      <c r="J13" s="4" t="s">
        <v>240</v>
      </c>
      <c r="K13" s="4" t="str">
        <f>Samples!$A$4</f>
        <v>VD-01</v>
      </c>
      <c r="L13" s="4" t="s">
        <v>51</v>
      </c>
      <c r="M13" s="36"/>
      <c r="N13" s="4">
        <v>3.5</v>
      </c>
      <c r="O13" s="4" t="str">
        <f t="shared" si="6"/>
        <v>CO2 60m 6C_ramp 1.4 mL Flow Alkane_Samples.met</v>
      </c>
      <c r="Q13" s="6">
        <f t="shared" si="2"/>
        <v>61.75</v>
      </c>
      <c r="S13" s="8"/>
      <c r="T13" s="55" t="s">
        <v>105</v>
      </c>
      <c r="U13" s="9"/>
      <c r="V13" s="61" t="s">
        <v>103</v>
      </c>
      <c r="W13" s="62"/>
      <c r="X13" s="67" t="s">
        <v>104</v>
      </c>
      <c r="Y13" s="68"/>
      <c r="Z13" s="10"/>
    </row>
    <row r="14" spans="1:26" x14ac:dyDescent="0.3">
      <c r="A14" s="3">
        <v>13</v>
      </c>
      <c r="B14" s="4" t="s">
        <v>22</v>
      </c>
      <c r="C14" s="4" t="s">
        <v>23</v>
      </c>
      <c r="D14" s="4" t="s">
        <v>23</v>
      </c>
      <c r="E14" s="4" t="s">
        <v>23</v>
      </c>
      <c r="F14" s="4" t="s">
        <v>23</v>
      </c>
      <c r="G14" s="4" t="s">
        <v>22</v>
      </c>
      <c r="H14" s="4" t="str">
        <f t="shared" si="5"/>
        <v>Standards 60m 1.4ml_flow PTV 150C_Start_6C_ramp Evap.tr2.meth</v>
      </c>
      <c r="I14" s="4">
        <v>19</v>
      </c>
      <c r="J14" s="4" t="s">
        <v>240</v>
      </c>
      <c r="K14" s="4" t="s">
        <v>269</v>
      </c>
      <c r="L14" s="4" t="s">
        <v>50</v>
      </c>
      <c r="M14" s="4"/>
      <c r="N14" s="4">
        <v>3.5</v>
      </c>
      <c r="O14" s="4" t="str">
        <f t="shared" si="6"/>
        <v>CO2 60m 6C_ramp 1.4 mL Flow Standards.met</v>
      </c>
      <c r="Q14" s="6">
        <f t="shared" si="2"/>
        <v>46.7</v>
      </c>
      <c r="S14" s="8"/>
      <c r="T14" s="56"/>
      <c r="U14" s="9"/>
      <c r="V14" s="63"/>
      <c r="W14" s="64"/>
      <c r="X14" s="69"/>
      <c r="Y14" s="70"/>
      <c r="Z14" s="10"/>
    </row>
    <row r="15" spans="1:26" x14ac:dyDescent="0.3">
      <c r="A15" s="3">
        <v>14</v>
      </c>
      <c r="B15" s="4" t="s">
        <v>22</v>
      </c>
      <c r="C15" s="4" t="s">
        <v>23</v>
      </c>
      <c r="D15" s="4" t="s">
        <v>23</v>
      </c>
      <c r="E15" s="4" t="s">
        <v>23</v>
      </c>
      <c r="F15" s="4" t="s">
        <v>23</v>
      </c>
      <c r="G15" s="4" t="s">
        <v>22</v>
      </c>
      <c r="H15" s="4" t="str">
        <f t="shared" si="5"/>
        <v>Standards 60m 1.4ml_flow PTV 150C_Start_6C_ramp Evap.tr2.meth</v>
      </c>
      <c r="I15" s="4">
        <v>19</v>
      </c>
      <c r="J15" s="4" t="s">
        <v>240</v>
      </c>
      <c r="K15" s="4" t="s">
        <v>269</v>
      </c>
      <c r="L15" s="4" t="s">
        <v>50</v>
      </c>
      <c r="M15" s="4"/>
      <c r="N15" s="4">
        <v>3.5</v>
      </c>
      <c r="O15" s="4" t="str">
        <f t="shared" si="6"/>
        <v>CO2 60m 6C_ramp 1.4 mL Flow Standards.met</v>
      </c>
      <c r="Q15" s="6">
        <f t="shared" si="2"/>
        <v>46.7</v>
      </c>
      <c r="S15" s="8"/>
      <c r="T15" s="57"/>
      <c r="U15" s="9"/>
      <c r="V15" s="65"/>
      <c r="W15" s="66"/>
      <c r="X15" s="71"/>
      <c r="Y15" s="72"/>
      <c r="Z15" s="10"/>
    </row>
    <row r="16" spans="1:26" ht="13.95" customHeight="1" x14ac:dyDescent="0.3">
      <c r="A16" s="3">
        <v>15</v>
      </c>
      <c r="B16" s="4" t="s">
        <v>22</v>
      </c>
      <c r="C16" s="4" t="s">
        <v>23</v>
      </c>
      <c r="D16" s="4" t="s">
        <v>23</v>
      </c>
      <c r="E16" s="4" t="s">
        <v>23</v>
      </c>
      <c r="F16" s="4" t="s">
        <v>23</v>
      </c>
      <c r="G16" s="4" t="s">
        <v>22</v>
      </c>
      <c r="H16" s="4" t="str">
        <f>IF(ISNUMBER(SEARCH("sample",$L16)),T$2,IF(ISNUMBER(SEARCH("derivatization",$L16)),T$4,T$3))</f>
        <v>Samples 60m 1.4ml_flow PTV 150C_Start_6C_ramp Evap.tr2.meth</v>
      </c>
      <c r="I16" s="4">
        <v>4</v>
      </c>
      <c r="J16" s="4" t="s">
        <v>240</v>
      </c>
      <c r="K16" s="4" t="str">
        <f>Samples!$A$5</f>
        <v>VD-02</v>
      </c>
      <c r="L16" s="4" t="s">
        <v>51</v>
      </c>
      <c r="M16" s="4"/>
      <c r="N16" s="4">
        <v>3.5</v>
      </c>
      <c r="O16" s="4" t="str">
        <f>IF(ISNUMBER(SEARCH("sample",$L16)),U$2,IF(ISNUMBER(SEARCH("derivatization",$L16)),U$4,U$3))</f>
        <v>CO2 60m 6C_ramp 1.4 mL Flow Alkane_Samples.met</v>
      </c>
      <c r="Q16" s="6">
        <f t="shared" si="2"/>
        <v>61.75</v>
      </c>
      <c r="S16" s="8"/>
      <c r="T16" s="55" t="s">
        <v>99</v>
      </c>
      <c r="U16" s="9"/>
      <c r="V16" s="43" t="s">
        <v>48</v>
      </c>
      <c r="W16" s="44"/>
      <c r="X16" s="49" t="s">
        <v>106</v>
      </c>
      <c r="Y16" s="50"/>
      <c r="Z16" s="10"/>
    </row>
    <row r="17" spans="1:26" x14ac:dyDescent="0.3">
      <c r="A17" s="3">
        <v>16</v>
      </c>
      <c r="B17" s="4" t="s">
        <v>22</v>
      </c>
      <c r="C17" s="4" t="s">
        <v>23</v>
      </c>
      <c r="D17" s="4" t="s">
        <v>23</v>
      </c>
      <c r="E17" s="4" t="s">
        <v>23</v>
      </c>
      <c r="F17" s="4" t="s">
        <v>23</v>
      </c>
      <c r="G17" s="4" t="s">
        <v>22</v>
      </c>
      <c r="H17" s="4" t="str">
        <f>IF(ISNUMBER(SEARCH("sample",$L17)),T$2,IF(ISNUMBER(SEARCH("derivatization",$L17)),T$4,T$3))</f>
        <v>Samples 60m 1.4ml_flow PTV 150C_Start_6C_ramp Evap.tr2.meth</v>
      </c>
      <c r="I17" s="4">
        <v>4</v>
      </c>
      <c r="J17" s="4" t="s">
        <v>240</v>
      </c>
      <c r="K17" s="4" t="str">
        <f>Samples!$A$5</f>
        <v>VD-02</v>
      </c>
      <c r="L17" s="4" t="s">
        <v>51</v>
      </c>
      <c r="M17" s="4"/>
      <c r="N17" s="4">
        <v>3.5</v>
      </c>
      <c r="O17" s="4" t="str">
        <f>IF(ISNUMBER(SEARCH("sample",$L17)),U$2,IF(ISNUMBER(SEARCH("derivatization",$L17)),U$4,U$3))</f>
        <v>CO2 60m 6C_ramp 1.4 mL Flow Alkane_Samples.met</v>
      </c>
      <c r="Q17" s="6">
        <f t="shared" si="2"/>
        <v>61.75</v>
      </c>
      <c r="S17" s="8"/>
      <c r="T17" s="56"/>
      <c r="U17" s="9"/>
      <c r="V17" s="45"/>
      <c r="W17" s="46"/>
      <c r="X17" s="51"/>
      <c r="Y17" s="52"/>
      <c r="Z17" s="10"/>
    </row>
    <row r="18" spans="1:26" x14ac:dyDescent="0.3">
      <c r="A18" s="3">
        <v>17</v>
      </c>
      <c r="B18" s="4" t="s">
        <v>22</v>
      </c>
      <c r="C18" s="4" t="s">
        <v>23</v>
      </c>
      <c r="D18" s="4" t="s">
        <v>23</v>
      </c>
      <c r="E18" s="4" t="s">
        <v>23</v>
      </c>
      <c r="F18" s="4" t="s">
        <v>23</v>
      </c>
      <c r="G18" s="4" t="s">
        <v>22</v>
      </c>
      <c r="H18" s="4" t="str">
        <f t="shared" si="5"/>
        <v>Standards 60m 1.4ml_flow PTV 150C_Start_6C_ramp Evap.tr2.meth</v>
      </c>
      <c r="I18" s="4">
        <v>37</v>
      </c>
      <c r="J18" s="4" t="s">
        <v>240</v>
      </c>
      <c r="K18" s="4" t="s">
        <v>239</v>
      </c>
      <c r="L18" s="4" t="s">
        <v>39</v>
      </c>
      <c r="M18" s="36"/>
      <c r="N18" s="4">
        <v>6</v>
      </c>
      <c r="O18" s="4" t="str">
        <f t="shared" si="6"/>
        <v>CO2 60m 6C_ramp 1.4 mL Flow Standards.met</v>
      </c>
      <c r="Q18" s="6">
        <f t="shared" si="2"/>
        <v>46.7</v>
      </c>
      <c r="S18" s="8"/>
      <c r="T18" s="57"/>
      <c r="U18" s="9"/>
      <c r="V18" s="47"/>
      <c r="W18" s="48"/>
      <c r="X18" s="53"/>
      <c r="Y18" s="54"/>
      <c r="Z18" s="10"/>
    </row>
    <row r="19" spans="1:26" ht="13.95" customHeight="1" x14ac:dyDescent="0.3">
      <c r="A19" s="3">
        <v>18</v>
      </c>
      <c r="B19" s="4" t="s">
        <v>22</v>
      </c>
      <c r="C19" s="4" t="s">
        <v>23</v>
      </c>
      <c r="D19" s="4" t="s">
        <v>23</v>
      </c>
      <c r="E19" s="4" t="s">
        <v>23</v>
      </c>
      <c r="F19" s="4" t="s">
        <v>23</v>
      </c>
      <c r="G19" s="4" t="s">
        <v>22</v>
      </c>
      <c r="H19" s="4" t="str">
        <f t="shared" si="5"/>
        <v>Standards 60m 1.4ml_flow PTV 150C_Start_6C_ramp Evap.tr2.meth</v>
      </c>
      <c r="I19" s="4">
        <v>38</v>
      </c>
      <c r="J19" s="4" t="s">
        <v>240</v>
      </c>
      <c r="K19" s="4" t="s">
        <v>239</v>
      </c>
      <c r="L19" s="4" t="s">
        <v>39</v>
      </c>
      <c r="M19" s="36"/>
      <c r="N19" s="4">
        <v>5</v>
      </c>
      <c r="O19" s="4" t="str">
        <f t="shared" si="6"/>
        <v>CO2 60m 6C_ramp 1.4 mL Flow Standards.met</v>
      </c>
      <c r="Q19" s="6">
        <f t="shared" si="2"/>
        <v>46.7</v>
      </c>
      <c r="S19" s="8"/>
      <c r="T19" s="55" t="s">
        <v>100</v>
      </c>
      <c r="U19" s="9"/>
      <c r="V19" s="43" t="s">
        <v>49</v>
      </c>
      <c r="W19" s="44"/>
      <c r="X19" s="49" t="s">
        <v>107</v>
      </c>
      <c r="Y19" s="50"/>
      <c r="Z19" s="10"/>
    </row>
    <row r="20" spans="1:26" x14ac:dyDescent="0.3">
      <c r="A20" s="3">
        <v>19</v>
      </c>
      <c r="B20" s="4" t="s">
        <v>22</v>
      </c>
      <c r="C20" s="4" t="s">
        <v>23</v>
      </c>
      <c r="D20" s="4" t="s">
        <v>23</v>
      </c>
      <c r="E20" s="4" t="s">
        <v>23</v>
      </c>
      <c r="F20" s="4" t="s">
        <v>23</v>
      </c>
      <c r="G20" s="4" t="s">
        <v>22</v>
      </c>
      <c r="H20" s="4" t="str">
        <f t="shared" si="5"/>
        <v>Standards 60m 1.4ml_flow PTV 150C_Start_6C_ramp Evap.tr2.meth</v>
      </c>
      <c r="I20" s="4">
        <v>39</v>
      </c>
      <c r="J20" s="4" t="s">
        <v>240</v>
      </c>
      <c r="K20" s="4" t="s">
        <v>239</v>
      </c>
      <c r="L20" s="4" t="s">
        <v>39</v>
      </c>
      <c r="M20" s="36"/>
      <c r="N20" s="4">
        <v>4</v>
      </c>
      <c r="O20" s="4" t="str">
        <f t="shared" si="6"/>
        <v>CO2 60m 6C_ramp 1.4 mL Flow Standards.met</v>
      </c>
      <c r="Q20" s="6">
        <f t="shared" si="2"/>
        <v>46.7</v>
      </c>
      <c r="S20" s="8"/>
      <c r="T20" s="56"/>
      <c r="U20" s="9"/>
      <c r="V20" s="45"/>
      <c r="W20" s="46"/>
      <c r="X20" s="51"/>
      <c r="Y20" s="52"/>
      <c r="Z20" s="10"/>
    </row>
    <row r="21" spans="1:26" x14ac:dyDescent="0.3">
      <c r="A21" s="3">
        <v>20</v>
      </c>
      <c r="B21" s="4" t="s">
        <v>22</v>
      </c>
      <c r="C21" s="4" t="s">
        <v>23</v>
      </c>
      <c r="D21" s="4" t="s">
        <v>23</v>
      </c>
      <c r="E21" s="4" t="s">
        <v>23</v>
      </c>
      <c r="F21" s="4" t="s">
        <v>23</v>
      </c>
      <c r="G21" s="4" t="s">
        <v>22</v>
      </c>
      <c r="H21" s="4" t="str">
        <f t="shared" si="5"/>
        <v>Standards 60m 1.4ml_flow PTV 150C_Start_6C_ramp Evap.tr2.meth</v>
      </c>
      <c r="I21" s="4">
        <v>40</v>
      </c>
      <c r="J21" s="4" t="s">
        <v>240</v>
      </c>
      <c r="K21" s="4" t="s">
        <v>239</v>
      </c>
      <c r="L21" s="4" t="s">
        <v>39</v>
      </c>
      <c r="M21" s="36"/>
      <c r="N21" s="4">
        <v>3</v>
      </c>
      <c r="O21" s="4" t="str">
        <f t="shared" si="6"/>
        <v>CO2 60m 6C_ramp 1.4 mL Flow Standards.met</v>
      </c>
      <c r="Q21" s="6">
        <f t="shared" si="2"/>
        <v>46.7</v>
      </c>
      <c r="S21" s="8"/>
      <c r="T21" s="57"/>
      <c r="U21" s="9"/>
      <c r="V21" s="47"/>
      <c r="W21" s="48"/>
      <c r="X21" s="53"/>
      <c r="Y21" s="54"/>
      <c r="Z21" s="10"/>
    </row>
    <row r="22" spans="1:26" ht="13.95" customHeight="1" x14ac:dyDescent="0.3">
      <c r="A22" s="3">
        <v>21</v>
      </c>
      <c r="B22" s="4" t="s">
        <v>22</v>
      </c>
      <c r="C22" s="4" t="s">
        <v>23</v>
      </c>
      <c r="D22" s="4" t="s">
        <v>23</v>
      </c>
      <c r="E22" s="4" t="s">
        <v>23</v>
      </c>
      <c r="F22" s="4" t="s">
        <v>23</v>
      </c>
      <c r="G22" s="4" t="s">
        <v>22</v>
      </c>
      <c r="H22" s="4" t="str">
        <f t="shared" si="5"/>
        <v>Standards 60m 1.4ml_flow PTV 150C_Start_6C_ramp Evap.tr2.meth</v>
      </c>
      <c r="I22" s="4">
        <v>41</v>
      </c>
      <c r="J22" s="4" t="s">
        <v>240</v>
      </c>
      <c r="K22" s="4" t="s">
        <v>239</v>
      </c>
      <c r="L22" s="4" t="s">
        <v>39</v>
      </c>
      <c r="M22" s="36"/>
      <c r="N22" s="4">
        <v>2</v>
      </c>
      <c r="O22" s="4" t="str">
        <f t="shared" si="6"/>
        <v>CO2 60m 6C_ramp 1.4 mL Flow Standards.met</v>
      </c>
      <c r="Q22" s="6">
        <f t="shared" si="2"/>
        <v>46.7</v>
      </c>
      <c r="T22" s="55" t="s">
        <v>108</v>
      </c>
      <c r="U22" s="8"/>
      <c r="V22" s="43" t="s">
        <v>40</v>
      </c>
      <c r="W22" s="44"/>
      <c r="X22" s="49" t="s">
        <v>113</v>
      </c>
      <c r="Y22" s="50"/>
      <c r="Z22" s="10"/>
    </row>
    <row r="23" spans="1:26" x14ac:dyDescent="0.3">
      <c r="A23" s="3">
        <v>22</v>
      </c>
      <c r="B23" s="4" t="s">
        <v>22</v>
      </c>
      <c r="C23" s="4" t="s">
        <v>23</v>
      </c>
      <c r="D23" s="4" t="s">
        <v>23</v>
      </c>
      <c r="E23" s="4" t="s">
        <v>23</v>
      </c>
      <c r="F23" s="4" t="s">
        <v>23</v>
      </c>
      <c r="G23" s="4" t="s">
        <v>22</v>
      </c>
      <c r="H23" s="4" t="str">
        <f t="shared" si="5"/>
        <v>Standards 60m 1.4ml_flow PTV 150C_Start_6C_ramp Evap.tr2.meth</v>
      </c>
      <c r="I23" s="4">
        <v>42</v>
      </c>
      <c r="J23" s="4" t="s">
        <v>240</v>
      </c>
      <c r="K23" s="4" t="s">
        <v>239</v>
      </c>
      <c r="L23" s="4" t="s">
        <v>39</v>
      </c>
      <c r="M23" s="36"/>
      <c r="N23" s="4">
        <v>1</v>
      </c>
      <c r="O23" s="4" t="str">
        <f t="shared" si="6"/>
        <v>CO2 60m 6C_ramp 1.4 mL Flow Standards.met</v>
      </c>
      <c r="Q23" s="6">
        <f t="shared" si="2"/>
        <v>46.7</v>
      </c>
      <c r="T23" s="56"/>
      <c r="U23" s="8"/>
      <c r="V23" s="45"/>
      <c r="W23" s="46"/>
      <c r="X23" s="51"/>
      <c r="Y23" s="52"/>
      <c r="Z23" s="10"/>
    </row>
    <row r="24" spans="1:26" x14ac:dyDescent="0.3">
      <c r="A24" s="3">
        <v>23</v>
      </c>
      <c r="B24" s="4" t="s">
        <v>22</v>
      </c>
      <c r="C24" s="4" t="s">
        <v>23</v>
      </c>
      <c r="D24" s="4" t="s">
        <v>23</v>
      </c>
      <c r="E24" s="4" t="s">
        <v>23</v>
      </c>
      <c r="F24" s="4" t="s">
        <v>23</v>
      </c>
      <c r="G24" s="4" t="s">
        <v>22</v>
      </c>
      <c r="H24" s="4" t="str">
        <f t="shared" si="5"/>
        <v>Standards 60m 1.4ml_flow PTV 150C_Start_6C_ramp Evap.tr2.meth</v>
      </c>
      <c r="I24" s="4">
        <v>19</v>
      </c>
      <c r="J24" s="4" t="s">
        <v>240</v>
      </c>
      <c r="K24" s="4" t="s">
        <v>269</v>
      </c>
      <c r="L24" s="4" t="s">
        <v>50</v>
      </c>
      <c r="M24" s="4"/>
      <c r="N24" s="4">
        <v>3.5</v>
      </c>
      <c r="O24" s="4" t="str">
        <f t="shared" si="6"/>
        <v>CO2 60m 6C_ramp 1.4 mL Flow Standards.met</v>
      </c>
      <c r="Q24" s="6">
        <f t="shared" si="2"/>
        <v>46.7</v>
      </c>
      <c r="T24" s="57"/>
      <c r="U24" s="8"/>
      <c r="V24" s="47"/>
      <c r="W24" s="48"/>
      <c r="X24" s="53"/>
      <c r="Y24" s="54"/>
      <c r="Z24" s="10"/>
    </row>
    <row r="25" spans="1:26" ht="14.4" customHeight="1" x14ac:dyDescent="0.3">
      <c r="A25" s="3">
        <v>24</v>
      </c>
      <c r="B25" s="4" t="s">
        <v>22</v>
      </c>
      <c r="C25" s="4" t="s">
        <v>23</v>
      </c>
      <c r="D25" s="4" t="s">
        <v>23</v>
      </c>
      <c r="E25" s="4" t="s">
        <v>23</v>
      </c>
      <c r="F25" s="4" t="s">
        <v>23</v>
      </c>
      <c r="G25" s="4" t="s">
        <v>22</v>
      </c>
      <c r="H25" s="4" t="str">
        <f t="shared" si="5"/>
        <v>Standards 60m 1.4ml_flow PTV 150C_Start_6C_ramp Evap.tr2.meth</v>
      </c>
      <c r="I25" s="4">
        <v>19</v>
      </c>
      <c r="J25" s="4" t="s">
        <v>240</v>
      </c>
      <c r="K25" s="4" t="s">
        <v>269</v>
      </c>
      <c r="L25" s="4" t="s">
        <v>50</v>
      </c>
      <c r="M25" s="4"/>
      <c r="N25" s="4">
        <v>3.5</v>
      </c>
      <c r="O25" s="4" t="str">
        <f t="shared" si="6"/>
        <v>CO2 60m 6C_ramp 1.4 mL Flow Standards.met</v>
      </c>
      <c r="Q25" s="6">
        <f t="shared" si="2"/>
        <v>46.7</v>
      </c>
      <c r="T25" s="58" t="s">
        <v>102</v>
      </c>
      <c r="U25" s="8"/>
      <c r="V25" s="43" t="s">
        <v>109</v>
      </c>
      <c r="W25" s="44"/>
      <c r="X25" s="49" t="s">
        <v>110</v>
      </c>
      <c r="Y25" s="50"/>
      <c r="Z25" s="10"/>
    </row>
    <row r="26" spans="1:26" x14ac:dyDescent="0.3">
      <c r="A26" s="3">
        <v>25</v>
      </c>
      <c r="B26" s="4" t="s">
        <v>22</v>
      </c>
      <c r="C26" s="4" t="s">
        <v>23</v>
      </c>
      <c r="D26" s="4" t="s">
        <v>23</v>
      </c>
      <c r="E26" s="4" t="s">
        <v>23</v>
      </c>
      <c r="F26" s="4" t="s">
        <v>23</v>
      </c>
      <c r="G26" s="4" t="s">
        <v>22</v>
      </c>
      <c r="H26" s="4" t="str">
        <f t="shared" si="5"/>
        <v>Samples 60m 1.4ml_flow PTV 150C_Start_6C_ramp Evap.tr2.meth</v>
      </c>
      <c r="I26" s="4">
        <v>5</v>
      </c>
      <c r="J26" s="4" t="s">
        <v>240</v>
      </c>
      <c r="K26" s="4" t="str">
        <f>Samples!$A$6</f>
        <v>VD-03</v>
      </c>
      <c r="L26" s="4" t="s">
        <v>51</v>
      </c>
      <c r="M26" s="4"/>
      <c r="N26" s="4">
        <v>3.5</v>
      </c>
      <c r="O26" s="4" t="str">
        <f t="shared" si="6"/>
        <v>CO2 60m 6C_ramp 1.4 mL Flow Alkane_Samples.met</v>
      </c>
      <c r="Q26" s="6">
        <f t="shared" si="2"/>
        <v>61.75</v>
      </c>
      <c r="T26" s="59"/>
      <c r="U26" s="8"/>
      <c r="V26" s="45"/>
      <c r="W26" s="46"/>
      <c r="X26" s="51"/>
      <c r="Y26" s="52"/>
      <c r="Z26" s="10"/>
    </row>
    <row r="27" spans="1:26" x14ac:dyDescent="0.3">
      <c r="A27" s="3">
        <v>26</v>
      </c>
      <c r="B27" s="4" t="s">
        <v>22</v>
      </c>
      <c r="C27" s="4" t="s">
        <v>23</v>
      </c>
      <c r="D27" s="4" t="s">
        <v>23</v>
      </c>
      <c r="E27" s="4" t="s">
        <v>23</v>
      </c>
      <c r="F27" s="4" t="s">
        <v>23</v>
      </c>
      <c r="G27" s="4" t="s">
        <v>22</v>
      </c>
      <c r="H27" s="4" t="str">
        <f t="shared" si="5"/>
        <v>Samples 60m 1.4ml_flow PTV 150C_Start_6C_ramp Evap.tr2.meth</v>
      </c>
      <c r="I27" s="4">
        <v>5</v>
      </c>
      <c r="J27" s="4" t="s">
        <v>240</v>
      </c>
      <c r="K27" s="4" t="str">
        <f>Samples!$A$6</f>
        <v>VD-03</v>
      </c>
      <c r="L27" s="4" t="s">
        <v>51</v>
      </c>
      <c r="M27" s="4"/>
      <c r="N27" s="4">
        <v>3.5</v>
      </c>
      <c r="O27" s="4" t="str">
        <f t="shared" si="6"/>
        <v>CO2 60m 6C_ramp 1.4 mL Flow Alkane_Samples.met</v>
      </c>
      <c r="Q27" s="6">
        <f t="shared" si="2"/>
        <v>61.75</v>
      </c>
      <c r="T27" s="59"/>
      <c r="U27" s="8"/>
      <c r="V27" s="47"/>
      <c r="W27" s="48"/>
      <c r="X27" s="53"/>
      <c r="Y27" s="54"/>
      <c r="Z27" s="10"/>
    </row>
    <row r="28" spans="1:26" ht="13.95" customHeight="1" x14ac:dyDescent="0.3">
      <c r="A28" s="3">
        <v>27</v>
      </c>
      <c r="B28" s="4" t="s">
        <v>22</v>
      </c>
      <c r="C28" s="4" t="s">
        <v>23</v>
      </c>
      <c r="D28" s="4" t="s">
        <v>23</v>
      </c>
      <c r="E28" s="4" t="s">
        <v>23</v>
      </c>
      <c r="F28" s="4" t="s">
        <v>23</v>
      </c>
      <c r="G28" s="4" t="s">
        <v>22</v>
      </c>
      <c r="H28" s="4" t="str">
        <f t="shared" si="5"/>
        <v>Samples 60m 1.4ml_flow PTV 150C_Start_6C_ramp Evap.tr2.meth</v>
      </c>
      <c r="I28" s="4">
        <v>6</v>
      </c>
      <c r="J28" s="4" t="s">
        <v>240</v>
      </c>
      <c r="K28" s="4" t="str">
        <f>Samples!$A$7</f>
        <v>VD-04</v>
      </c>
      <c r="L28" s="4" t="s">
        <v>51</v>
      </c>
      <c r="M28" s="4"/>
      <c r="N28" s="4">
        <v>3.5</v>
      </c>
      <c r="O28" s="4" t="str">
        <f t="shared" si="6"/>
        <v>CO2 60m 6C_ramp 1.4 mL Flow Alkane_Samples.met</v>
      </c>
      <c r="Q28" s="6">
        <f t="shared" si="2"/>
        <v>61.75</v>
      </c>
      <c r="T28" s="59"/>
      <c r="U28" s="8"/>
      <c r="V28" s="43" t="s">
        <v>39</v>
      </c>
      <c r="W28" s="44"/>
      <c r="X28" s="49" t="s">
        <v>111</v>
      </c>
      <c r="Y28" s="50"/>
      <c r="Z28" s="10"/>
    </row>
    <row r="29" spans="1:26" x14ac:dyDescent="0.3">
      <c r="A29" s="3">
        <v>28</v>
      </c>
      <c r="B29" s="4" t="s">
        <v>22</v>
      </c>
      <c r="C29" s="4" t="s">
        <v>23</v>
      </c>
      <c r="D29" s="4" t="s">
        <v>23</v>
      </c>
      <c r="E29" s="4" t="s">
        <v>23</v>
      </c>
      <c r="F29" s="4" t="s">
        <v>23</v>
      </c>
      <c r="G29" s="4" t="s">
        <v>22</v>
      </c>
      <c r="H29" s="4" t="str">
        <f t="shared" si="5"/>
        <v>Samples 60m 1.4ml_flow PTV 150C_Start_6C_ramp Evap.tr2.meth</v>
      </c>
      <c r="I29" s="4">
        <v>6</v>
      </c>
      <c r="J29" s="4" t="s">
        <v>240</v>
      </c>
      <c r="K29" s="4" t="str">
        <f>Samples!$A$7</f>
        <v>VD-04</v>
      </c>
      <c r="L29" s="4" t="s">
        <v>51</v>
      </c>
      <c r="M29" s="4"/>
      <c r="N29" s="4">
        <v>3.5</v>
      </c>
      <c r="O29" s="4" t="str">
        <f t="shared" si="6"/>
        <v>CO2 60m 6C_ramp 1.4 mL Flow Alkane_Samples.met</v>
      </c>
      <c r="Q29" s="6">
        <f t="shared" si="2"/>
        <v>61.75</v>
      </c>
      <c r="T29" s="59"/>
      <c r="U29" s="8"/>
      <c r="V29" s="45"/>
      <c r="W29" s="46"/>
      <c r="X29" s="51"/>
      <c r="Y29" s="52"/>
      <c r="Z29" s="10"/>
    </row>
    <row r="30" spans="1:26" x14ac:dyDescent="0.3">
      <c r="A30" s="3">
        <v>29</v>
      </c>
      <c r="B30" s="4" t="s">
        <v>22</v>
      </c>
      <c r="C30" s="4" t="s">
        <v>23</v>
      </c>
      <c r="D30" s="4" t="s">
        <v>23</v>
      </c>
      <c r="E30" s="4" t="s">
        <v>23</v>
      </c>
      <c r="F30" s="4" t="s">
        <v>23</v>
      </c>
      <c r="G30" s="4" t="s">
        <v>22</v>
      </c>
      <c r="H30" s="4" t="str">
        <f t="shared" si="5"/>
        <v>Samples 60m 1.4ml_flow PTV 150C_Start_6C_ramp Evap.tr2.meth</v>
      </c>
      <c r="I30" s="4">
        <v>7</v>
      </c>
      <c r="J30" s="4" t="s">
        <v>240</v>
      </c>
      <c r="K30" s="4" t="str">
        <f>Samples!$A$8</f>
        <v>VD-06</v>
      </c>
      <c r="L30" s="4" t="s">
        <v>51</v>
      </c>
      <c r="M30" s="4"/>
      <c r="N30" s="4">
        <v>3.5</v>
      </c>
      <c r="O30" s="4" t="str">
        <f t="shared" si="6"/>
        <v>CO2 60m 6C_ramp 1.4 mL Flow Alkane_Samples.met</v>
      </c>
      <c r="Q30" s="6">
        <f t="shared" si="2"/>
        <v>61.75</v>
      </c>
      <c r="T30" s="60"/>
      <c r="U30" s="8"/>
      <c r="V30" s="47"/>
      <c r="W30" s="48"/>
      <c r="X30" s="53"/>
      <c r="Y30" s="54"/>
      <c r="Z30" s="10"/>
    </row>
    <row r="31" spans="1:26" ht="13.95" customHeight="1" x14ac:dyDescent="0.3">
      <c r="A31" s="3">
        <v>30</v>
      </c>
      <c r="B31" s="4" t="s">
        <v>22</v>
      </c>
      <c r="C31" s="4" t="s">
        <v>23</v>
      </c>
      <c r="D31" s="4" t="s">
        <v>23</v>
      </c>
      <c r="E31" s="4" t="s">
        <v>23</v>
      </c>
      <c r="F31" s="4" t="s">
        <v>23</v>
      </c>
      <c r="G31" s="4" t="s">
        <v>22</v>
      </c>
      <c r="H31" s="4" t="str">
        <f t="shared" si="5"/>
        <v>Samples 60m 1.4ml_flow PTV 150C_Start_6C_ramp Evap.tr2.meth</v>
      </c>
      <c r="I31" s="4">
        <v>7</v>
      </c>
      <c r="J31" s="4" t="s">
        <v>240</v>
      </c>
      <c r="K31" s="4" t="str">
        <f>Samples!$A$8</f>
        <v>VD-06</v>
      </c>
      <c r="L31" s="4" t="s">
        <v>51</v>
      </c>
      <c r="M31" s="4"/>
      <c r="N31" s="4">
        <v>3.5</v>
      </c>
      <c r="O31" s="4" t="str">
        <f t="shared" si="6"/>
        <v>CO2 60m 6C_ramp 1.4 mL Flow Alkane_Samples.met</v>
      </c>
      <c r="Q31" s="6">
        <f t="shared" si="2"/>
        <v>61.75</v>
      </c>
      <c r="V31" s="43" t="s">
        <v>186</v>
      </c>
      <c r="W31" s="44"/>
      <c r="X31" s="49" t="s">
        <v>187</v>
      </c>
      <c r="Y31" s="50"/>
    </row>
    <row r="32" spans="1:26" x14ac:dyDescent="0.3">
      <c r="A32" s="3">
        <v>31</v>
      </c>
      <c r="B32" s="4" t="s">
        <v>22</v>
      </c>
      <c r="C32" s="4" t="s">
        <v>23</v>
      </c>
      <c r="D32" s="4" t="s">
        <v>23</v>
      </c>
      <c r="E32" s="4" t="s">
        <v>23</v>
      </c>
      <c r="F32" s="4" t="s">
        <v>23</v>
      </c>
      <c r="G32" s="4" t="s">
        <v>22</v>
      </c>
      <c r="H32" s="4" t="str">
        <f t="shared" si="5"/>
        <v>Standards 60m 1.4ml_flow PTV 150C_Start_6C_ramp Evap.tr2.meth</v>
      </c>
      <c r="I32" s="4">
        <v>19</v>
      </c>
      <c r="J32" s="4" t="s">
        <v>240</v>
      </c>
      <c r="K32" s="4" t="s">
        <v>269</v>
      </c>
      <c r="L32" s="4" t="s">
        <v>50</v>
      </c>
      <c r="M32" s="4"/>
      <c r="N32" s="4">
        <v>3.5</v>
      </c>
      <c r="O32" s="4" t="str">
        <f t="shared" si="6"/>
        <v>CO2 60m 6C_ramp 1.4 mL Flow Standards.met</v>
      </c>
      <c r="Q32" s="6">
        <f t="shared" si="2"/>
        <v>46.7</v>
      </c>
      <c r="V32" s="45"/>
      <c r="W32" s="46"/>
      <c r="X32" s="51"/>
      <c r="Y32" s="52"/>
    </row>
    <row r="33" spans="1:25" x14ac:dyDescent="0.3">
      <c r="A33" s="3">
        <v>32</v>
      </c>
      <c r="B33" s="4" t="s">
        <v>22</v>
      </c>
      <c r="C33" s="4" t="s">
        <v>23</v>
      </c>
      <c r="D33" s="4" t="s">
        <v>23</v>
      </c>
      <c r="E33" s="4" t="s">
        <v>23</v>
      </c>
      <c r="F33" s="4" t="s">
        <v>23</v>
      </c>
      <c r="G33" s="4" t="s">
        <v>22</v>
      </c>
      <c r="H33" s="4" t="str">
        <f t="shared" si="5"/>
        <v>Standards 60m 1.4ml_flow PTV 150C_Start_6C_ramp Evap.tr2.meth</v>
      </c>
      <c r="I33" s="4">
        <v>19</v>
      </c>
      <c r="J33" s="4" t="s">
        <v>240</v>
      </c>
      <c r="K33" s="4" t="s">
        <v>269</v>
      </c>
      <c r="L33" s="4" t="s">
        <v>50</v>
      </c>
      <c r="M33" s="4"/>
      <c r="N33" s="4">
        <v>3.5</v>
      </c>
      <c r="O33" s="4" t="str">
        <f t="shared" si="6"/>
        <v>CO2 60m 6C_ramp 1.4 mL Flow Standards.met</v>
      </c>
      <c r="Q33" s="6">
        <f t="shared" si="2"/>
        <v>46.7</v>
      </c>
      <c r="V33" s="47"/>
      <c r="W33" s="48"/>
      <c r="X33" s="53"/>
      <c r="Y33" s="54"/>
    </row>
    <row r="34" spans="1:25" x14ac:dyDescent="0.3">
      <c r="A34" s="3">
        <v>33</v>
      </c>
      <c r="B34" s="4" t="s">
        <v>22</v>
      </c>
      <c r="C34" s="4" t="s">
        <v>23</v>
      </c>
      <c r="D34" s="4" t="s">
        <v>23</v>
      </c>
      <c r="E34" s="4" t="s">
        <v>23</v>
      </c>
      <c r="F34" s="4" t="s">
        <v>23</v>
      </c>
      <c r="G34" s="4" t="s">
        <v>22</v>
      </c>
      <c r="H34" s="4" t="str">
        <f>IF(ISNUMBER(SEARCH("sample",$L34)),T$2,IF(ISNUMBER(SEARCH("derivatization",$L34)),T$4,T$3))</f>
        <v>Samples 60m 1.4ml_flow PTV 150C_Start_6C_ramp Evap.tr2.meth</v>
      </c>
      <c r="I34" s="4">
        <v>8</v>
      </c>
      <c r="J34" s="4" t="s">
        <v>240</v>
      </c>
      <c r="K34" s="4" t="str">
        <f>Samples!$A$9</f>
        <v>VD-07</v>
      </c>
      <c r="L34" s="4" t="s">
        <v>51</v>
      </c>
      <c r="M34" s="4"/>
      <c r="N34" s="4">
        <v>3.5</v>
      </c>
      <c r="O34" s="4" t="str">
        <f>IF(ISNUMBER(SEARCH("sample",$L34)),U$2,IF(ISNUMBER(SEARCH("derivatization",$L34)),U$4,U$3))</f>
        <v>CO2 60m 6C_ramp 1.4 mL Flow Alkane_Samples.met</v>
      </c>
      <c r="Q34" s="6">
        <f t="shared" si="2"/>
        <v>61.75</v>
      </c>
      <c r="V34" s="43" t="s">
        <v>51</v>
      </c>
      <c r="W34" s="44"/>
      <c r="X34" s="49" t="s">
        <v>112</v>
      </c>
      <c r="Y34" s="50"/>
    </row>
    <row r="35" spans="1:25" x14ac:dyDescent="0.3">
      <c r="A35" s="3">
        <v>34</v>
      </c>
      <c r="B35" s="4" t="s">
        <v>22</v>
      </c>
      <c r="C35" s="4" t="s">
        <v>23</v>
      </c>
      <c r="D35" s="4" t="s">
        <v>23</v>
      </c>
      <c r="E35" s="4" t="s">
        <v>23</v>
      </c>
      <c r="F35" s="4" t="s">
        <v>23</v>
      </c>
      <c r="G35" s="4" t="s">
        <v>22</v>
      </c>
      <c r="H35" s="4" t="str">
        <f>IF(ISNUMBER(SEARCH("sample",$L35)),T$2,IF(ISNUMBER(SEARCH("derivatization",$L35)),T$4,T$3))</f>
        <v>Samples 60m 1.4ml_flow PTV 150C_Start_6C_ramp Evap.tr2.meth</v>
      </c>
      <c r="I35" s="4">
        <v>8</v>
      </c>
      <c r="J35" s="4" t="s">
        <v>240</v>
      </c>
      <c r="K35" s="4" t="str">
        <f>Samples!$A$9</f>
        <v>VD-07</v>
      </c>
      <c r="L35" s="4" t="s">
        <v>51</v>
      </c>
      <c r="M35" s="4"/>
      <c r="N35" s="4">
        <v>3.5</v>
      </c>
      <c r="O35" s="4" t="str">
        <f>IF(ISNUMBER(SEARCH("sample",$L35)),U$2,IF(ISNUMBER(SEARCH("derivatization",$L35)),U$4,U$3))</f>
        <v>CO2 60m 6C_ramp 1.4 mL Flow Alkane_Samples.met</v>
      </c>
      <c r="Q35" s="6">
        <f t="shared" si="2"/>
        <v>61.75</v>
      </c>
      <c r="V35" s="45"/>
      <c r="W35" s="46"/>
      <c r="X35" s="51"/>
      <c r="Y35" s="52"/>
    </row>
    <row r="36" spans="1:25" x14ac:dyDescent="0.3">
      <c r="A36" s="3">
        <v>35</v>
      </c>
      <c r="B36" s="4" t="s">
        <v>22</v>
      </c>
      <c r="C36" s="4" t="s">
        <v>23</v>
      </c>
      <c r="D36" s="4" t="s">
        <v>23</v>
      </c>
      <c r="E36" s="4" t="s">
        <v>23</v>
      </c>
      <c r="F36" s="4" t="s">
        <v>23</v>
      </c>
      <c r="G36" s="4" t="s">
        <v>22</v>
      </c>
      <c r="H36" s="4" t="str">
        <f t="shared" ref="H36:H49" si="9">IF(ISNUMBER(SEARCH("sample",$L36)),T$2,IF(ISNUMBER(SEARCH("derivatization",$L36)),T$4,T$3))</f>
        <v>Standards 60m 1.4ml_flow PTV 150C_Start_6C_ramp Evap.tr2.meth</v>
      </c>
      <c r="I36" s="4">
        <v>20</v>
      </c>
      <c r="J36" s="4" t="s">
        <v>240</v>
      </c>
      <c r="K36" s="4" t="s">
        <v>8</v>
      </c>
      <c r="L36" s="4" t="s">
        <v>40</v>
      </c>
      <c r="M36" s="4"/>
      <c r="N36" s="4">
        <v>3.5</v>
      </c>
      <c r="O36" s="4" t="str">
        <f t="shared" ref="O36:O49" si="10">IF(ISNUMBER(SEARCH("sample",$L36)),U$2,IF(ISNUMBER(SEARCH("derivatization",$L36)),U$4,U$3))</f>
        <v>CO2 60m 6C_ramp 1.4 mL Flow Standards.met</v>
      </c>
      <c r="Q36" s="6">
        <f t="shared" si="2"/>
        <v>46.7</v>
      </c>
      <c r="V36" s="47"/>
      <c r="W36" s="48"/>
      <c r="X36" s="53"/>
      <c r="Y36" s="54"/>
    </row>
    <row r="37" spans="1:25" x14ac:dyDescent="0.3">
      <c r="A37" s="3">
        <v>36</v>
      </c>
      <c r="B37" s="4" t="s">
        <v>22</v>
      </c>
      <c r="C37" s="4" t="s">
        <v>23</v>
      </c>
      <c r="D37" s="4" t="s">
        <v>23</v>
      </c>
      <c r="E37" s="4" t="s">
        <v>23</v>
      </c>
      <c r="F37" s="4" t="s">
        <v>23</v>
      </c>
      <c r="G37" s="4" t="s">
        <v>22</v>
      </c>
      <c r="H37" s="4" t="str">
        <f t="shared" si="9"/>
        <v>Standards 60m 1.4ml_flow PTV 150C_Start_6C_ramp Evap.tr2.meth</v>
      </c>
      <c r="I37" s="4">
        <v>20</v>
      </c>
      <c r="J37" s="4" t="s">
        <v>240</v>
      </c>
      <c r="K37" s="4" t="s">
        <v>8</v>
      </c>
      <c r="L37" s="4" t="s">
        <v>40</v>
      </c>
      <c r="M37" s="4"/>
      <c r="N37" s="4">
        <v>3.5</v>
      </c>
      <c r="O37" s="4" t="str">
        <f t="shared" si="10"/>
        <v>CO2 60m 6C_ramp 1.4 mL Flow Standards.met</v>
      </c>
      <c r="Q37" s="6">
        <f t="shared" si="2"/>
        <v>46.7</v>
      </c>
    </row>
    <row r="38" spans="1:25" x14ac:dyDescent="0.3">
      <c r="A38" s="3">
        <v>37</v>
      </c>
      <c r="B38" s="4" t="s">
        <v>22</v>
      </c>
      <c r="C38" s="4" t="s">
        <v>23</v>
      </c>
      <c r="D38" s="4" t="s">
        <v>23</v>
      </c>
      <c r="E38" s="4" t="s">
        <v>23</v>
      </c>
      <c r="F38" s="4" t="s">
        <v>23</v>
      </c>
      <c r="G38" s="4" t="s">
        <v>22</v>
      </c>
      <c r="H38" s="4" t="str">
        <f>IF(ISNUMBER(SEARCH("sample",$L38)),T$2,IF(ISNUMBER(SEARCH("derivatization",$L38)),T$4,T$3))</f>
        <v>Samples 60m 1.4ml_flow PTV 150C_Start_6C_ramp Evap.tr2.meth</v>
      </c>
      <c r="I38" s="4">
        <v>9</v>
      </c>
      <c r="J38" s="4" t="s">
        <v>240</v>
      </c>
      <c r="K38" s="4" t="str">
        <f>Samples!$A$10</f>
        <v>VD-08</v>
      </c>
      <c r="L38" s="4" t="s">
        <v>51</v>
      </c>
      <c r="M38" s="4"/>
      <c r="N38" s="4">
        <v>3.5</v>
      </c>
      <c r="O38" s="4" t="str">
        <f>IF(ISNUMBER(SEARCH("sample",$L38)),U$2,IF(ISNUMBER(SEARCH("derivatization",$L38)),U$4,U$3))</f>
        <v>CO2 60m 6C_ramp 1.4 mL Flow Alkane_Samples.met</v>
      </c>
      <c r="Q38" s="6">
        <f t="shared" si="2"/>
        <v>61.75</v>
      </c>
    </row>
    <row r="39" spans="1:25" x14ac:dyDescent="0.3">
      <c r="A39" s="3">
        <v>38</v>
      </c>
      <c r="B39" s="4" t="s">
        <v>22</v>
      </c>
      <c r="C39" s="4" t="s">
        <v>23</v>
      </c>
      <c r="D39" s="4" t="s">
        <v>23</v>
      </c>
      <c r="E39" s="4" t="s">
        <v>23</v>
      </c>
      <c r="F39" s="4" t="s">
        <v>23</v>
      </c>
      <c r="G39" s="4" t="s">
        <v>22</v>
      </c>
      <c r="H39" s="4" t="str">
        <f>IF(ISNUMBER(SEARCH("sample",$L39)),T$2,IF(ISNUMBER(SEARCH("derivatization",$L39)),T$4,T$3))</f>
        <v>Samples 60m 1.4ml_flow PTV 150C_Start_6C_ramp Evap.tr2.meth</v>
      </c>
      <c r="I39" s="4">
        <v>9</v>
      </c>
      <c r="J39" s="4" t="s">
        <v>240</v>
      </c>
      <c r="K39" s="4" t="str">
        <f>Samples!$A$10</f>
        <v>VD-08</v>
      </c>
      <c r="L39" s="4" t="s">
        <v>51</v>
      </c>
      <c r="M39" s="4"/>
      <c r="N39" s="4">
        <v>3.5</v>
      </c>
      <c r="O39" s="4" t="str">
        <f>IF(ISNUMBER(SEARCH("sample",$L39)),U$2,IF(ISNUMBER(SEARCH("derivatization",$L39)),U$4,U$3))</f>
        <v>CO2 60m 6C_ramp 1.4 mL Flow Alkane_Samples.met</v>
      </c>
      <c r="Q39" s="6">
        <f t="shared" si="2"/>
        <v>61.75</v>
      </c>
    </row>
    <row r="40" spans="1:25" x14ac:dyDescent="0.3">
      <c r="A40" s="3">
        <v>39</v>
      </c>
      <c r="B40" s="4" t="s">
        <v>22</v>
      </c>
      <c r="C40" s="4" t="s">
        <v>23</v>
      </c>
      <c r="D40" s="4" t="s">
        <v>23</v>
      </c>
      <c r="E40" s="4" t="s">
        <v>23</v>
      </c>
      <c r="F40" s="4" t="s">
        <v>23</v>
      </c>
      <c r="G40" s="4" t="s">
        <v>22</v>
      </c>
      <c r="H40" s="4" t="str">
        <f t="shared" si="9"/>
        <v>Standards 60m 1.4ml_flow PTV 150C_Start_6C_ramp Evap.tr2.meth</v>
      </c>
      <c r="I40" s="4">
        <v>19</v>
      </c>
      <c r="J40" s="4" t="s">
        <v>240</v>
      </c>
      <c r="K40" s="4" t="s">
        <v>269</v>
      </c>
      <c r="L40" s="4" t="s">
        <v>50</v>
      </c>
      <c r="M40" s="4"/>
      <c r="N40" s="4">
        <v>3.5</v>
      </c>
      <c r="O40" s="4" t="str">
        <f t="shared" si="10"/>
        <v>CO2 60m 6C_ramp 1.4 mL Flow Standards.met</v>
      </c>
      <c r="Q40" s="6">
        <f t="shared" si="2"/>
        <v>46.7</v>
      </c>
    </row>
    <row r="41" spans="1:25" x14ac:dyDescent="0.3">
      <c r="A41" s="3">
        <v>40</v>
      </c>
      <c r="B41" s="4" t="s">
        <v>22</v>
      </c>
      <c r="C41" s="4" t="s">
        <v>23</v>
      </c>
      <c r="D41" s="4" t="s">
        <v>23</v>
      </c>
      <c r="E41" s="4" t="s">
        <v>23</v>
      </c>
      <c r="F41" s="4" t="s">
        <v>23</v>
      </c>
      <c r="G41" s="4" t="s">
        <v>22</v>
      </c>
      <c r="H41" s="4" t="str">
        <f t="shared" si="9"/>
        <v>Standards 60m 1.4ml_flow PTV 150C_Start_6C_ramp Evap.tr2.meth</v>
      </c>
      <c r="I41" s="4">
        <v>19</v>
      </c>
      <c r="J41" s="4" t="s">
        <v>240</v>
      </c>
      <c r="K41" s="4" t="s">
        <v>269</v>
      </c>
      <c r="L41" s="4" t="s">
        <v>50</v>
      </c>
      <c r="M41" s="4"/>
      <c r="N41" s="4">
        <v>3.5</v>
      </c>
      <c r="O41" s="4" t="str">
        <f t="shared" si="10"/>
        <v>CO2 60m 6C_ramp 1.4 mL Flow Standards.met</v>
      </c>
      <c r="Q41" s="6">
        <f t="shared" si="2"/>
        <v>46.7</v>
      </c>
    </row>
    <row r="42" spans="1:25" x14ac:dyDescent="0.3">
      <c r="A42" s="3">
        <v>41</v>
      </c>
      <c r="B42" s="4" t="s">
        <v>22</v>
      </c>
      <c r="C42" s="4" t="s">
        <v>23</v>
      </c>
      <c r="D42" s="4" t="s">
        <v>23</v>
      </c>
      <c r="E42" s="4" t="s">
        <v>23</v>
      </c>
      <c r="F42" s="4" t="s">
        <v>23</v>
      </c>
      <c r="G42" s="4" t="s">
        <v>22</v>
      </c>
      <c r="H42" s="4" t="str">
        <f t="shared" si="9"/>
        <v>Samples 60m 1.4ml_flow PTV 150C_Start_6C_ramp Evap.tr2.meth</v>
      </c>
      <c r="I42" s="4">
        <v>10</v>
      </c>
      <c r="J42" s="4" t="s">
        <v>240</v>
      </c>
      <c r="K42" s="4" t="str">
        <f>Samples!$A$11</f>
        <v>VD-09</v>
      </c>
      <c r="L42" s="4" t="s">
        <v>51</v>
      </c>
      <c r="M42" s="4"/>
      <c r="N42" s="4">
        <v>3.5</v>
      </c>
      <c r="O42" s="4" t="str">
        <f t="shared" si="10"/>
        <v>CO2 60m 6C_ramp 1.4 mL Flow Alkane_Samples.met</v>
      </c>
      <c r="Q42" s="6">
        <f t="shared" si="2"/>
        <v>61.75</v>
      </c>
    </row>
    <row r="43" spans="1:25" x14ac:dyDescent="0.3">
      <c r="A43" s="3">
        <v>42</v>
      </c>
      <c r="B43" s="4" t="s">
        <v>22</v>
      </c>
      <c r="C43" s="4" t="s">
        <v>23</v>
      </c>
      <c r="D43" s="4" t="s">
        <v>23</v>
      </c>
      <c r="E43" s="4" t="s">
        <v>23</v>
      </c>
      <c r="F43" s="4" t="s">
        <v>23</v>
      </c>
      <c r="G43" s="4" t="s">
        <v>22</v>
      </c>
      <c r="H43" s="4" t="str">
        <f t="shared" si="9"/>
        <v>Samples 60m 1.4ml_flow PTV 150C_Start_6C_ramp Evap.tr2.meth</v>
      </c>
      <c r="I43" s="4">
        <v>10</v>
      </c>
      <c r="J43" s="4" t="s">
        <v>240</v>
      </c>
      <c r="K43" s="4" t="str">
        <f>Samples!$A$11</f>
        <v>VD-09</v>
      </c>
      <c r="L43" s="4" t="s">
        <v>51</v>
      </c>
      <c r="M43" s="4"/>
      <c r="N43" s="4">
        <v>3.5</v>
      </c>
      <c r="O43" s="4" t="str">
        <f t="shared" si="10"/>
        <v>CO2 60m 6C_ramp 1.4 mL Flow Alkane_Samples.met</v>
      </c>
      <c r="Q43" s="6">
        <f t="shared" si="2"/>
        <v>61.75</v>
      </c>
    </row>
    <row r="44" spans="1:25" x14ac:dyDescent="0.3">
      <c r="A44" s="3">
        <v>43</v>
      </c>
      <c r="B44" s="4" t="s">
        <v>22</v>
      </c>
      <c r="C44" s="4" t="s">
        <v>23</v>
      </c>
      <c r="D44" s="4" t="s">
        <v>23</v>
      </c>
      <c r="E44" s="4" t="s">
        <v>23</v>
      </c>
      <c r="F44" s="4" t="s">
        <v>23</v>
      </c>
      <c r="G44" s="4" t="s">
        <v>22</v>
      </c>
      <c r="H44" s="4" t="str">
        <f t="shared" si="9"/>
        <v>Samples 60m 1.4ml_flow PTV 150C_Start_6C_ramp Evap.tr2.meth</v>
      </c>
      <c r="I44" s="4">
        <v>11</v>
      </c>
      <c r="J44" s="4" t="s">
        <v>240</v>
      </c>
      <c r="K44" s="4" t="str">
        <f>Samples!$A$12</f>
        <v>VD-10</v>
      </c>
      <c r="L44" s="4" t="s">
        <v>51</v>
      </c>
      <c r="M44" s="4"/>
      <c r="N44" s="4">
        <v>3.5</v>
      </c>
      <c r="O44" s="4" t="str">
        <f t="shared" si="10"/>
        <v>CO2 60m 6C_ramp 1.4 mL Flow Alkane_Samples.met</v>
      </c>
      <c r="Q44" s="6">
        <f t="shared" si="2"/>
        <v>61.75</v>
      </c>
    </row>
    <row r="45" spans="1:25" x14ac:dyDescent="0.3">
      <c r="A45" s="3">
        <v>44</v>
      </c>
      <c r="B45" s="4" t="s">
        <v>22</v>
      </c>
      <c r="C45" s="4" t="s">
        <v>23</v>
      </c>
      <c r="D45" s="4" t="s">
        <v>23</v>
      </c>
      <c r="E45" s="4" t="s">
        <v>23</v>
      </c>
      <c r="F45" s="4" t="s">
        <v>23</v>
      </c>
      <c r="G45" s="4" t="s">
        <v>22</v>
      </c>
      <c r="H45" s="4" t="str">
        <f t="shared" si="9"/>
        <v>Samples 60m 1.4ml_flow PTV 150C_Start_6C_ramp Evap.tr2.meth</v>
      </c>
      <c r="I45" s="4">
        <v>11</v>
      </c>
      <c r="J45" s="4" t="s">
        <v>240</v>
      </c>
      <c r="K45" s="4" t="str">
        <f>Samples!$A$12</f>
        <v>VD-10</v>
      </c>
      <c r="L45" s="4" t="s">
        <v>51</v>
      </c>
      <c r="M45" s="4"/>
      <c r="N45" s="4">
        <v>3.5</v>
      </c>
      <c r="O45" s="4" t="str">
        <f t="shared" si="10"/>
        <v>CO2 60m 6C_ramp 1.4 mL Flow Alkane_Samples.met</v>
      </c>
      <c r="Q45" s="6">
        <f t="shared" si="2"/>
        <v>61.75</v>
      </c>
    </row>
    <row r="46" spans="1:25" x14ac:dyDescent="0.3">
      <c r="A46" s="3">
        <v>45</v>
      </c>
      <c r="B46" s="4" t="s">
        <v>22</v>
      </c>
      <c r="C46" s="4" t="s">
        <v>23</v>
      </c>
      <c r="D46" s="4" t="s">
        <v>23</v>
      </c>
      <c r="E46" s="4" t="s">
        <v>23</v>
      </c>
      <c r="F46" s="4" t="s">
        <v>23</v>
      </c>
      <c r="G46" s="4" t="s">
        <v>22</v>
      </c>
      <c r="H46" s="4" t="str">
        <f t="shared" si="9"/>
        <v>Samples 60m 1.4ml_flow PTV 150C_Start_6C_ramp Evap.tr2.meth</v>
      </c>
      <c r="I46" s="4">
        <v>12</v>
      </c>
      <c r="J46" s="4" t="s">
        <v>240</v>
      </c>
      <c r="K46" s="4" t="str">
        <f>Samples!$A$13</f>
        <v>VD-11</v>
      </c>
      <c r="L46" s="4" t="s">
        <v>51</v>
      </c>
      <c r="M46" s="4"/>
      <c r="N46" s="4">
        <v>3.5</v>
      </c>
      <c r="O46" s="4" t="str">
        <f t="shared" si="10"/>
        <v>CO2 60m 6C_ramp 1.4 mL Flow Alkane_Samples.met</v>
      </c>
      <c r="Q46" s="6">
        <f t="shared" si="2"/>
        <v>61.75</v>
      </c>
    </row>
    <row r="47" spans="1:25" x14ac:dyDescent="0.3">
      <c r="A47" s="3">
        <v>46</v>
      </c>
      <c r="B47" s="4" t="s">
        <v>22</v>
      </c>
      <c r="C47" s="4" t="s">
        <v>23</v>
      </c>
      <c r="D47" s="4" t="s">
        <v>23</v>
      </c>
      <c r="E47" s="4" t="s">
        <v>23</v>
      </c>
      <c r="F47" s="4" t="s">
        <v>23</v>
      </c>
      <c r="G47" s="4" t="s">
        <v>22</v>
      </c>
      <c r="H47" s="4" t="str">
        <f t="shared" si="9"/>
        <v>Samples 60m 1.4ml_flow PTV 150C_Start_6C_ramp Evap.tr2.meth</v>
      </c>
      <c r="I47" s="4">
        <v>12</v>
      </c>
      <c r="J47" s="4" t="s">
        <v>240</v>
      </c>
      <c r="K47" s="4" t="str">
        <f>Samples!$A$13</f>
        <v>VD-11</v>
      </c>
      <c r="L47" s="4" t="s">
        <v>51</v>
      </c>
      <c r="M47" s="4"/>
      <c r="N47" s="4">
        <v>3.5</v>
      </c>
      <c r="O47" s="4" t="str">
        <f t="shared" si="10"/>
        <v>CO2 60m 6C_ramp 1.4 mL Flow Alkane_Samples.met</v>
      </c>
      <c r="Q47" s="6">
        <f t="shared" si="2"/>
        <v>61.75</v>
      </c>
    </row>
    <row r="48" spans="1:25" x14ac:dyDescent="0.3">
      <c r="A48" s="3">
        <v>47</v>
      </c>
      <c r="B48" s="4" t="s">
        <v>22</v>
      </c>
      <c r="C48" s="4" t="s">
        <v>23</v>
      </c>
      <c r="D48" s="4" t="s">
        <v>23</v>
      </c>
      <c r="E48" s="4" t="s">
        <v>23</v>
      </c>
      <c r="F48" s="4" t="s">
        <v>23</v>
      </c>
      <c r="G48" s="4" t="s">
        <v>22</v>
      </c>
      <c r="H48" s="4" t="str">
        <f t="shared" si="9"/>
        <v>Standards 60m 1.4ml_flow PTV 150C_Start_6C_ramp Evap.tr2.meth</v>
      </c>
      <c r="I48" s="4">
        <v>19</v>
      </c>
      <c r="J48" s="4" t="s">
        <v>240</v>
      </c>
      <c r="K48" s="4" t="s">
        <v>269</v>
      </c>
      <c r="L48" s="4" t="s">
        <v>50</v>
      </c>
      <c r="M48" s="4"/>
      <c r="N48" s="4">
        <v>3.5</v>
      </c>
      <c r="O48" s="4" t="str">
        <f t="shared" si="10"/>
        <v>CO2 60m 6C_ramp 1.4 mL Flow Standards.met</v>
      </c>
      <c r="Q48" s="6">
        <f t="shared" si="2"/>
        <v>46.7</v>
      </c>
    </row>
    <row r="49" spans="1:17" x14ac:dyDescent="0.3">
      <c r="A49" s="3">
        <v>48</v>
      </c>
      <c r="B49" s="4" t="s">
        <v>22</v>
      </c>
      <c r="C49" s="4" t="s">
        <v>23</v>
      </c>
      <c r="D49" s="4" t="s">
        <v>23</v>
      </c>
      <c r="E49" s="4" t="s">
        <v>23</v>
      </c>
      <c r="F49" s="4" t="s">
        <v>23</v>
      </c>
      <c r="G49" s="4" t="s">
        <v>22</v>
      </c>
      <c r="H49" s="4" t="str">
        <f t="shared" si="9"/>
        <v>Standards 60m 1.4ml_flow PTV 150C_Start_6C_ramp Evap.tr2.meth</v>
      </c>
      <c r="I49" s="4">
        <v>19</v>
      </c>
      <c r="J49" s="4" t="s">
        <v>240</v>
      </c>
      <c r="K49" s="4" t="s">
        <v>269</v>
      </c>
      <c r="L49" s="4" t="s">
        <v>50</v>
      </c>
      <c r="M49" s="4"/>
      <c r="N49" s="4">
        <v>3.5</v>
      </c>
      <c r="O49" s="4" t="str">
        <f t="shared" si="10"/>
        <v>CO2 60m 6C_ramp 1.4 mL Flow Standards.met</v>
      </c>
      <c r="Q49" s="6">
        <f t="shared" si="2"/>
        <v>46.7</v>
      </c>
    </row>
    <row r="50" spans="1:17" x14ac:dyDescent="0.3">
      <c r="A50" s="3">
        <v>49</v>
      </c>
      <c r="B50" s="4" t="s">
        <v>23</v>
      </c>
      <c r="C50" s="4" t="s">
        <v>23</v>
      </c>
      <c r="D50" s="4" t="s">
        <v>23</v>
      </c>
      <c r="E50" s="4" t="s">
        <v>23</v>
      </c>
      <c r="F50" s="4" t="s">
        <v>23</v>
      </c>
      <c r="G50" s="4" t="s">
        <v>23</v>
      </c>
      <c r="H50" s="4" t="s">
        <v>232</v>
      </c>
      <c r="I50" s="4">
        <v>54</v>
      </c>
      <c r="J50" s="4" t="s">
        <v>233</v>
      </c>
      <c r="K50" s="4"/>
      <c r="L50" s="4"/>
      <c r="M50" s="4"/>
      <c r="N50" s="4"/>
      <c r="O50" s="4" t="s">
        <v>234</v>
      </c>
    </row>
    <row r="51" spans="1:17" x14ac:dyDescent="0.3">
      <c r="A51" s="3">
        <v>50</v>
      </c>
      <c r="B51" s="4"/>
      <c r="C51" s="4"/>
      <c r="D51" s="4"/>
      <c r="E51" s="4"/>
      <c r="F51" s="4"/>
      <c r="G51" s="4"/>
      <c r="H51" s="4"/>
      <c r="I51" s="4"/>
      <c r="J51" s="4"/>
      <c r="K51" s="4"/>
      <c r="L51" s="4"/>
      <c r="M51" s="4"/>
      <c r="N51" s="4"/>
      <c r="O51" s="4"/>
    </row>
    <row r="52" spans="1:17" x14ac:dyDescent="0.3">
      <c r="A52" s="3">
        <v>51</v>
      </c>
      <c r="B52" s="4"/>
      <c r="C52" s="4"/>
      <c r="D52" s="4"/>
      <c r="E52" s="4"/>
      <c r="F52" s="4"/>
      <c r="G52" s="4"/>
      <c r="H52" s="4"/>
      <c r="I52" s="4"/>
      <c r="J52" s="4"/>
      <c r="K52" s="4"/>
      <c r="L52" s="4"/>
      <c r="M52" s="4"/>
      <c r="N52" s="4"/>
      <c r="O52" s="4"/>
    </row>
    <row r="53" spans="1:17" x14ac:dyDescent="0.3">
      <c r="A53" s="3">
        <v>52</v>
      </c>
      <c r="B53" s="4"/>
      <c r="C53" s="4"/>
      <c r="D53" s="4"/>
      <c r="E53" s="4"/>
      <c r="F53" s="4"/>
      <c r="G53" s="4"/>
      <c r="H53" s="4"/>
      <c r="I53" s="4"/>
      <c r="J53" s="4"/>
      <c r="K53" s="4"/>
      <c r="L53" s="4"/>
      <c r="M53" s="4"/>
      <c r="N53" s="4"/>
      <c r="O53" s="4"/>
    </row>
    <row r="54" spans="1:17" x14ac:dyDescent="0.3">
      <c r="A54" s="3">
        <v>53</v>
      </c>
      <c r="B54" s="4"/>
      <c r="C54" s="4"/>
      <c r="D54" s="4"/>
      <c r="E54" s="4"/>
      <c r="F54" s="4"/>
      <c r="G54" s="4"/>
      <c r="H54" s="4"/>
      <c r="I54" s="4"/>
      <c r="J54" s="4"/>
      <c r="K54" s="4"/>
      <c r="L54" s="4"/>
      <c r="M54" s="4"/>
      <c r="N54" s="4"/>
      <c r="O54" s="4"/>
    </row>
    <row r="55" spans="1:17" x14ac:dyDescent="0.3">
      <c r="A55" s="3">
        <v>54</v>
      </c>
      <c r="B55" s="4"/>
      <c r="C55" s="4"/>
      <c r="D55" s="4"/>
      <c r="E55" s="4"/>
      <c r="F55" s="4"/>
      <c r="G55" s="4"/>
      <c r="H55" s="4"/>
      <c r="I55" s="4"/>
      <c r="J55" s="4"/>
      <c r="K55" s="4"/>
      <c r="L55" s="4"/>
      <c r="M55" s="4"/>
      <c r="N55" s="4"/>
      <c r="O55" s="4"/>
    </row>
    <row r="56" spans="1:17" x14ac:dyDescent="0.3">
      <c r="A56" s="3">
        <v>55</v>
      </c>
      <c r="B56" s="4"/>
      <c r="C56" s="4"/>
      <c r="D56" s="4"/>
      <c r="E56" s="4"/>
      <c r="F56" s="4"/>
      <c r="G56" s="4"/>
      <c r="H56" s="4"/>
      <c r="I56" s="4"/>
      <c r="J56" s="4"/>
      <c r="K56" s="4"/>
      <c r="L56" s="4"/>
      <c r="M56" s="4"/>
      <c r="N56" s="4"/>
      <c r="O56" s="4"/>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row>
    <row r="69" spans="1:15" x14ac:dyDescent="0.3">
      <c r="A69" s="3">
        <v>68</v>
      </c>
    </row>
    <row r="70" spans="1:15" x14ac:dyDescent="0.3">
      <c r="A70" s="3">
        <v>69</v>
      </c>
    </row>
    <row r="71" spans="1:15" x14ac:dyDescent="0.3">
      <c r="A71" s="3">
        <v>70</v>
      </c>
    </row>
    <row r="72" spans="1:15" x14ac:dyDescent="0.3">
      <c r="A72" s="3">
        <v>71</v>
      </c>
    </row>
    <row r="73" spans="1:15" x14ac:dyDescent="0.3">
      <c r="A73" s="3">
        <v>72</v>
      </c>
    </row>
    <row r="74" spans="1:15" x14ac:dyDescent="0.3">
      <c r="A74" s="3">
        <v>73</v>
      </c>
    </row>
    <row r="75" spans="1:15" x14ac:dyDescent="0.3">
      <c r="A75" s="3">
        <v>74</v>
      </c>
    </row>
    <row r="76" spans="1:15" x14ac:dyDescent="0.3">
      <c r="A76" s="3">
        <v>75</v>
      </c>
    </row>
    <row r="77" spans="1:15" x14ac:dyDescent="0.3">
      <c r="A77" s="3">
        <v>76</v>
      </c>
    </row>
    <row r="78" spans="1:15" x14ac:dyDescent="0.3">
      <c r="A78" s="3">
        <v>77</v>
      </c>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zoomScale="85" zoomScaleNormal="85" workbookViewId="0">
      <selection activeCell="A2" sqref="A2"/>
    </sheetView>
  </sheetViews>
  <sheetFormatPr defaultColWidth="13.5546875" defaultRowHeight="13.8" x14ac:dyDescent="0.25"/>
  <cols>
    <col min="1" max="1" width="19.44140625" style="13" bestFit="1" customWidth="1"/>
    <col min="2" max="2" width="11" style="13" bestFit="1" customWidth="1"/>
    <col min="3" max="3" width="44.33203125" style="13" bestFit="1" customWidth="1"/>
    <col min="4" max="4" width="19.6640625" style="13" bestFit="1" customWidth="1"/>
    <col min="5" max="5" width="15.109375" style="13" bestFit="1" customWidth="1"/>
    <col min="6" max="6" width="8.109375" style="13" customWidth="1"/>
    <col min="7" max="7" width="14.33203125" style="2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34</v>
      </c>
      <c r="B1" s="13" t="s">
        <v>21</v>
      </c>
      <c r="C1" s="13" t="s">
        <v>1</v>
      </c>
      <c r="D1" s="13" t="s">
        <v>2</v>
      </c>
      <c r="E1" s="13" t="s">
        <v>3</v>
      </c>
      <c r="F1" s="13" t="s">
        <v>53</v>
      </c>
      <c r="G1" s="23" t="s">
        <v>54</v>
      </c>
      <c r="H1" s="55" t="s">
        <v>192</v>
      </c>
      <c r="I1" s="16" t="s">
        <v>116</v>
      </c>
      <c r="J1" s="16" t="s">
        <v>104</v>
      </c>
    </row>
    <row r="2" spans="1:10" ht="14.4" x14ac:dyDescent="0.3">
      <c r="A2" s="13" t="s">
        <v>272</v>
      </c>
      <c r="B2" s="13" t="s">
        <v>246</v>
      </c>
      <c r="D2" s="13" t="s">
        <v>270</v>
      </c>
      <c r="E2" s="13">
        <v>3.5</v>
      </c>
      <c r="F2" s="41"/>
      <c r="G2" s="42"/>
      <c r="H2" s="56"/>
      <c r="I2" s="15" t="s">
        <v>34</v>
      </c>
      <c r="J2" s="15" t="s">
        <v>184</v>
      </c>
    </row>
    <row r="3" spans="1:10" ht="14.4" x14ac:dyDescent="0.3">
      <c r="A3" s="13" t="s">
        <v>271</v>
      </c>
      <c r="B3" s="13" t="s">
        <v>246</v>
      </c>
      <c r="D3" s="13" t="s">
        <v>270</v>
      </c>
      <c r="E3" s="13">
        <v>3.5</v>
      </c>
      <c r="F3" s="41"/>
      <c r="G3" s="42"/>
      <c r="H3" s="56"/>
      <c r="I3" s="15" t="s">
        <v>21</v>
      </c>
      <c r="J3" s="15" t="s">
        <v>183</v>
      </c>
    </row>
    <row r="4" spans="1:10" ht="14.4" x14ac:dyDescent="0.3">
      <c r="A4" s="13" t="s">
        <v>274</v>
      </c>
      <c r="B4" s="13" t="s">
        <v>246</v>
      </c>
      <c r="D4" s="13" t="s">
        <v>270</v>
      </c>
      <c r="E4" s="13">
        <v>3.5</v>
      </c>
      <c r="F4" s="41"/>
      <c r="G4" s="42"/>
      <c r="H4" s="56"/>
      <c r="I4" s="15" t="s">
        <v>1</v>
      </c>
      <c r="J4" s="15" t="s">
        <v>122</v>
      </c>
    </row>
    <row r="5" spans="1:10" ht="13.95" customHeight="1" x14ac:dyDescent="0.3">
      <c r="A5" s="13" t="s">
        <v>275</v>
      </c>
      <c r="B5" s="13" t="s">
        <v>246</v>
      </c>
      <c r="D5" s="13" t="s">
        <v>270</v>
      </c>
      <c r="E5" s="13">
        <v>3.5</v>
      </c>
      <c r="F5" s="41"/>
      <c r="G5" s="42"/>
      <c r="H5" s="56"/>
      <c r="I5" s="15" t="s">
        <v>2</v>
      </c>
      <c r="J5" s="15" t="s">
        <v>123</v>
      </c>
    </row>
    <row r="6" spans="1:10" ht="14.4" x14ac:dyDescent="0.3">
      <c r="A6" s="13" t="s">
        <v>276</v>
      </c>
      <c r="B6" s="13" t="s">
        <v>246</v>
      </c>
      <c r="D6" s="13" t="s">
        <v>270</v>
      </c>
      <c r="E6" s="13">
        <v>3.5</v>
      </c>
      <c r="F6" s="41"/>
      <c r="G6" s="42"/>
      <c r="H6" s="56"/>
      <c r="I6" s="15" t="s">
        <v>3</v>
      </c>
      <c r="J6" s="15" t="s">
        <v>185</v>
      </c>
    </row>
    <row r="7" spans="1:10" ht="14.4" x14ac:dyDescent="0.3">
      <c r="A7" s="13" t="s">
        <v>277</v>
      </c>
      <c r="B7" s="13" t="s">
        <v>246</v>
      </c>
      <c r="D7" s="13" t="s">
        <v>270</v>
      </c>
      <c r="E7" s="13">
        <v>3.5</v>
      </c>
      <c r="F7" s="41"/>
      <c r="G7" s="42"/>
      <c r="H7" s="56"/>
      <c r="I7" s="15" t="s">
        <v>53</v>
      </c>
      <c r="J7" s="15" t="s">
        <v>124</v>
      </c>
    </row>
    <row r="8" spans="1:10" ht="14.4" x14ac:dyDescent="0.3">
      <c r="A8" s="13" t="s">
        <v>278</v>
      </c>
      <c r="B8" s="13" t="s">
        <v>246</v>
      </c>
      <c r="D8" s="13" t="s">
        <v>270</v>
      </c>
      <c r="E8" s="13">
        <v>3.5</v>
      </c>
      <c r="F8" s="41"/>
      <c r="G8" s="42"/>
      <c r="H8" s="57"/>
      <c r="I8" s="15" t="s">
        <v>54</v>
      </c>
      <c r="J8" s="15" t="s">
        <v>125</v>
      </c>
    </row>
    <row r="9" spans="1:10" ht="14.4" x14ac:dyDescent="0.3">
      <c r="A9" s="13" t="s">
        <v>279</v>
      </c>
      <c r="B9" s="13" t="s">
        <v>246</v>
      </c>
      <c r="D9" s="13" t="s">
        <v>270</v>
      </c>
      <c r="E9" s="13">
        <v>3.5</v>
      </c>
      <c r="F9" s="41"/>
      <c r="G9" s="42"/>
      <c r="H9" s="14"/>
    </row>
    <row r="10" spans="1:10" ht="14.4" x14ac:dyDescent="0.3">
      <c r="A10" s="13" t="s">
        <v>280</v>
      </c>
      <c r="B10" s="13" t="s">
        <v>246</v>
      </c>
      <c r="D10" s="13" t="s">
        <v>270</v>
      </c>
      <c r="E10" s="13">
        <v>3.5</v>
      </c>
      <c r="F10" s="41"/>
      <c r="G10" s="42"/>
      <c r="H10" s="14"/>
    </row>
    <row r="11" spans="1:10" ht="14.4" x14ac:dyDescent="0.3">
      <c r="A11" s="13" t="s">
        <v>281</v>
      </c>
      <c r="B11" s="13" t="s">
        <v>246</v>
      </c>
      <c r="D11" s="13" t="s">
        <v>270</v>
      </c>
      <c r="E11" s="13">
        <v>3.5</v>
      </c>
      <c r="F11" s="41"/>
      <c r="G11" s="42"/>
      <c r="H11" s="14"/>
    </row>
    <row r="12" spans="1:10" ht="14.4" x14ac:dyDescent="0.3">
      <c r="A12" s="13" t="s">
        <v>282</v>
      </c>
      <c r="B12" s="13" t="s">
        <v>246</v>
      </c>
      <c r="D12" s="13" t="s">
        <v>270</v>
      </c>
      <c r="E12" s="13">
        <v>3.5</v>
      </c>
      <c r="F12" s="41"/>
      <c r="G12" s="42"/>
    </row>
    <row r="13" spans="1:10" ht="14.4" x14ac:dyDescent="0.3">
      <c r="A13" s="13" t="s">
        <v>283</v>
      </c>
      <c r="B13" s="13" t="s">
        <v>246</v>
      </c>
      <c r="D13" s="13" t="s">
        <v>270</v>
      </c>
      <c r="E13" s="13">
        <v>3.5</v>
      </c>
      <c r="F13" s="41"/>
      <c r="G13" s="42"/>
    </row>
    <row r="14" spans="1:10" ht="14.4" x14ac:dyDescent="0.3">
      <c r="A14" s="40"/>
      <c r="E14" s="22"/>
      <c r="F14" s="23"/>
      <c r="G14" s="37"/>
    </row>
    <row r="16" spans="1:10" ht="14.4" x14ac:dyDescent="0.3">
      <c r="A16" s="40"/>
      <c r="G16" s="37"/>
    </row>
    <row r="17" spans="1:7" ht="14.4" x14ac:dyDescent="0.3">
      <c r="A17" s="40"/>
      <c r="G17" s="37"/>
    </row>
    <row r="18" spans="1:7" ht="14.4" x14ac:dyDescent="0.3">
      <c r="A18" s="40"/>
      <c r="F18" s="38"/>
      <c r="G18" s="39"/>
    </row>
    <row r="19" spans="1:7" ht="14.4" x14ac:dyDescent="0.3">
      <c r="A19" s="40"/>
      <c r="F19" s="38"/>
      <c r="G19" s="39"/>
    </row>
    <row r="20" spans="1:7" ht="14.4" x14ac:dyDescent="0.3">
      <c r="A20" s="40"/>
      <c r="E20" s="22"/>
      <c r="F20" s="39"/>
      <c r="G20" s="39"/>
    </row>
    <row r="21" spans="1:7" ht="14.4" x14ac:dyDescent="0.3">
      <c r="A21" s="40"/>
      <c r="E21" s="22"/>
      <c r="F21" s="39"/>
      <c r="G21" s="39"/>
    </row>
    <row r="22" spans="1:7" ht="14.4" x14ac:dyDescent="0.3">
      <c r="A22" s="40"/>
      <c r="E22" s="22"/>
      <c r="F22" s="39"/>
      <c r="G22" s="39"/>
    </row>
    <row r="23" spans="1:7" ht="14.4" x14ac:dyDescent="0.3">
      <c r="A23" s="40"/>
      <c r="E23" s="22"/>
      <c r="F23" s="39"/>
      <c r="G23" s="39"/>
    </row>
    <row r="24" spans="1:7" ht="14.4" x14ac:dyDescent="0.3">
      <c r="A24" s="40"/>
      <c r="E24" s="22"/>
      <c r="F24" s="39"/>
      <c r="G24" s="39"/>
    </row>
    <row r="25" spans="1:7" ht="14.4" x14ac:dyDescent="0.3">
      <c r="A25" s="40"/>
      <c r="F25" s="39"/>
      <c r="G25" s="39"/>
    </row>
    <row r="26" spans="1:7" ht="14.4" x14ac:dyDescent="0.3">
      <c r="A26" s="40"/>
      <c r="E26" s="22"/>
      <c r="F26" s="39"/>
      <c r="G26" s="39"/>
    </row>
    <row r="27" spans="1:7" ht="14.4" x14ac:dyDescent="0.3">
      <c r="A27" s="40"/>
      <c r="E27" s="22"/>
      <c r="F27" s="39"/>
      <c r="G27" s="39"/>
    </row>
    <row r="28" spans="1:7" x14ac:dyDescent="0.25">
      <c r="F28" s="38"/>
      <c r="G28" s="38"/>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85" zoomScaleNormal="85" workbookViewId="0">
      <selection activeCell="H36" sqref="H36"/>
    </sheetView>
  </sheetViews>
  <sheetFormatPr defaultColWidth="8.88671875" defaultRowHeight="13.8" x14ac:dyDescent="0.25"/>
  <cols>
    <col min="1" max="1" width="9.6640625" style="14" bestFit="1" customWidth="1"/>
    <col min="2" max="3" width="6.5546875" style="14" bestFit="1" customWidth="1"/>
    <col min="4" max="4" width="18.6640625" style="13" bestFit="1" customWidth="1"/>
    <col min="5" max="5" width="11.88671875" style="14" bestFit="1" customWidth="1"/>
    <col min="6" max="6" width="14.88671875" style="14" bestFit="1" customWidth="1"/>
    <col min="7" max="7" width="14" style="14" bestFit="1" customWidth="1"/>
    <col min="8" max="8" width="41.88671875" style="14" bestFit="1" customWidth="1"/>
    <col min="9" max="9" width="18.6640625" style="14" bestFit="1" customWidth="1"/>
    <col min="10" max="10" width="151.88671875" style="14" bestFit="1" customWidth="1"/>
    <col min="11" max="16384" width="8.88671875" style="14"/>
  </cols>
  <sheetData>
    <row r="1" spans="1:10" x14ac:dyDescent="0.25">
      <c r="A1" s="12" t="s">
        <v>34</v>
      </c>
      <c r="B1" s="14" t="s">
        <v>7</v>
      </c>
      <c r="C1" s="13" t="s">
        <v>10</v>
      </c>
      <c r="D1" s="13" t="s">
        <v>101</v>
      </c>
      <c r="E1" s="14" t="s">
        <v>249</v>
      </c>
      <c r="F1" s="14" t="s">
        <v>250</v>
      </c>
      <c r="G1" s="14" t="s">
        <v>251</v>
      </c>
      <c r="H1" s="73" t="s">
        <v>114</v>
      </c>
      <c r="I1" s="16" t="s">
        <v>116</v>
      </c>
      <c r="J1" s="16" t="s">
        <v>104</v>
      </c>
    </row>
    <row r="2" spans="1:10" x14ac:dyDescent="0.25">
      <c r="A2" s="14" t="s">
        <v>46</v>
      </c>
      <c r="B2" s="14" t="s">
        <v>12</v>
      </c>
      <c r="C2" s="14" t="s">
        <v>4</v>
      </c>
      <c r="D2" s="13">
        <v>1</v>
      </c>
      <c r="E2" s="14">
        <v>-10.5</v>
      </c>
      <c r="F2" s="14">
        <v>0.03</v>
      </c>
      <c r="G2" s="14">
        <v>65</v>
      </c>
      <c r="H2" s="73"/>
      <c r="I2" s="15" t="s">
        <v>34</v>
      </c>
      <c r="J2" s="16" t="s">
        <v>121</v>
      </c>
    </row>
    <row r="3" spans="1:10" x14ac:dyDescent="0.25">
      <c r="A3" s="14" t="s">
        <v>46</v>
      </c>
      <c r="B3" s="14" t="s">
        <v>5</v>
      </c>
      <c r="C3" s="14" t="s">
        <v>4</v>
      </c>
      <c r="D3" s="13">
        <v>1</v>
      </c>
      <c r="E3" s="14">
        <v>-26.33</v>
      </c>
      <c r="F3" s="14">
        <v>0.02</v>
      </c>
      <c r="G3" s="14">
        <v>5</v>
      </c>
      <c r="H3" s="73"/>
      <c r="I3" s="15" t="s">
        <v>10</v>
      </c>
      <c r="J3" s="15" t="s">
        <v>117</v>
      </c>
    </row>
    <row r="4" spans="1:10" x14ac:dyDescent="0.25">
      <c r="A4" s="14" t="s">
        <v>46</v>
      </c>
      <c r="B4" s="14" t="s">
        <v>18</v>
      </c>
      <c r="C4" s="14" t="s">
        <v>4</v>
      </c>
      <c r="D4" s="13">
        <v>1</v>
      </c>
      <c r="E4" s="14">
        <v>-26.57</v>
      </c>
      <c r="F4" s="14">
        <v>0.02</v>
      </c>
      <c r="G4" s="14">
        <v>3</v>
      </c>
      <c r="H4" s="73" t="s">
        <v>115</v>
      </c>
      <c r="I4" s="15" t="s">
        <v>7</v>
      </c>
      <c r="J4" s="15" t="s">
        <v>118</v>
      </c>
    </row>
    <row r="5" spans="1:10" x14ac:dyDescent="0.25">
      <c r="A5" s="14" t="s">
        <v>46</v>
      </c>
      <c r="B5" s="14" t="s">
        <v>47</v>
      </c>
      <c r="C5" s="14" t="s">
        <v>11</v>
      </c>
      <c r="D5" s="13">
        <v>1</v>
      </c>
      <c r="E5" s="14">
        <v>-29.43</v>
      </c>
      <c r="F5" s="14">
        <v>0.01</v>
      </c>
      <c r="G5" s="14">
        <v>5</v>
      </c>
      <c r="H5" s="73"/>
      <c r="I5" s="15" t="s">
        <v>101</v>
      </c>
      <c r="J5" s="15" t="s">
        <v>191</v>
      </c>
    </row>
    <row r="6" spans="1:10" x14ac:dyDescent="0.25">
      <c r="A6" s="14" t="s">
        <v>8</v>
      </c>
      <c r="B6" s="14" t="s">
        <v>13</v>
      </c>
      <c r="C6" s="14" t="s">
        <v>11</v>
      </c>
      <c r="D6" s="13">
        <v>1</v>
      </c>
      <c r="E6" s="14">
        <v>-31.88</v>
      </c>
      <c r="F6" s="14">
        <v>0.01</v>
      </c>
      <c r="G6" s="14">
        <v>5</v>
      </c>
      <c r="H6" s="73"/>
      <c r="I6" s="15" t="s">
        <v>249</v>
      </c>
      <c r="J6" s="15" t="s">
        <v>252</v>
      </c>
    </row>
    <row r="7" spans="1:10" x14ac:dyDescent="0.25">
      <c r="A7" s="14" t="s">
        <v>8</v>
      </c>
      <c r="B7" s="14" t="s">
        <v>14</v>
      </c>
      <c r="C7" s="14" t="s">
        <v>11</v>
      </c>
      <c r="D7" s="13">
        <v>1</v>
      </c>
      <c r="E7" s="14">
        <v>-31.99</v>
      </c>
      <c r="F7" s="14">
        <v>0.01</v>
      </c>
      <c r="G7" s="14">
        <v>6</v>
      </c>
      <c r="I7" s="15" t="s">
        <v>250</v>
      </c>
      <c r="J7" s="15" t="s">
        <v>119</v>
      </c>
    </row>
    <row r="8" spans="1:10" x14ac:dyDescent="0.25">
      <c r="A8" s="14" t="s">
        <v>8</v>
      </c>
      <c r="B8" s="14" t="s">
        <v>15</v>
      </c>
      <c r="C8" s="14" t="s">
        <v>11</v>
      </c>
      <c r="D8" s="13">
        <v>1</v>
      </c>
      <c r="E8" s="14">
        <v>-28.83</v>
      </c>
      <c r="F8" s="14">
        <v>0.02</v>
      </c>
      <c r="G8" s="14">
        <v>5</v>
      </c>
      <c r="I8" s="15" t="s">
        <v>251</v>
      </c>
      <c r="J8" s="15" t="s">
        <v>120</v>
      </c>
    </row>
    <row r="9" spans="1:10" x14ac:dyDescent="0.25">
      <c r="A9" s="14" t="s">
        <v>8</v>
      </c>
      <c r="B9" s="14" t="s">
        <v>16</v>
      </c>
      <c r="C9" s="14" t="s">
        <v>11</v>
      </c>
      <c r="D9" s="13">
        <v>1</v>
      </c>
      <c r="E9" s="14">
        <v>-33.369999999999997</v>
      </c>
      <c r="F9" s="14">
        <v>0.03</v>
      </c>
      <c r="G9" s="14">
        <v>5</v>
      </c>
    </row>
    <row r="10" spans="1:10" x14ac:dyDescent="0.25">
      <c r="A10" s="14" t="s">
        <v>8</v>
      </c>
      <c r="B10" s="14" t="s">
        <v>17</v>
      </c>
      <c r="C10" s="14" t="s">
        <v>11</v>
      </c>
      <c r="D10" s="13">
        <v>1</v>
      </c>
      <c r="E10" s="14">
        <v>-28.48</v>
      </c>
      <c r="F10" s="14">
        <v>0.02</v>
      </c>
      <c r="G10" s="14">
        <v>7</v>
      </c>
    </row>
    <row r="11" spans="1:10" x14ac:dyDescent="0.25">
      <c r="A11" s="14" t="s">
        <v>9</v>
      </c>
      <c r="B11" s="14" t="s">
        <v>18</v>
      </c>
      <c r="C11" s="14" t="s">
        <v>4</v>
      </c>
      <c r="D11" s="13">
        <v>1</v>
      </c>
    </row>
    <row r="12" spans="1:10" x14ac:dyDescent="0.25">
      <c r="A12" s="14" t="s">
        <v>9</v>
      </c>
      <c r="B12" s="14" t="s">
        <v>19</v>
      </c>
      <c r="C12" s="14" t="s">
        <v>4</v>
      </c>
      <c r="D12" s="13">
        <v>1</v>
      </c>
    </row>
    <row r="13" spans="1:10" x14ac:dyDescent="0.25">
      <c r="A13" s="14" t="s">
        <v>9</v>
      </c>
      <c r="B13" s="14" t="s">
        <v>20</v>
      </c>
      <c r="C13" s="14" t="s">
        <v>4</v>
      </c>
      <c r="D13" s="13">
        <v>1</v>
      </c>
    </row>
    <row r="14" spans="1:10" x14ac:dyDescent="0.25">
      <c r="A14" s="14" t="s">
        <v>9</v>
      </c>
      <c r="B14" s="14" t="s">
        <v>5</v>
      </c>
      <c r="C14" s="14" t="s">
        <v>4</v>
      </c>
      <c r="D14" s="13">
        <v>1</v>
      </c>
    </row>
    <row r="15" spans="1:10" x14ac:dyDescent="0.25">
      <c r="A15" s="14" t="s">
        <v>9</v>
      </c>
      <c r="B15" s="14" t="s">
        <v>6</v>
      </c>
      <c r="C15" s="14" t="s">
        <v>4</v>
      </c>
      <c r="D15" s="13">
        <v>1</v>
      </c>
    </row>
    <row r="16" spans="1:10" x14ac:dyDescent="0.25">
      <c r="A16" s="14" t="s">
        <v>188</v>
      </c>
      <c r="B16" s="14" t="s">
        <v>190</v>
      </c>
      <c r="C16" s="14" t="s">
        <v>189</v>
      </c>
      <c r="D16" s="13">
        <v>1</v>
      </c>
      <c r="E16" s="14">
        <v>-29.98</v>
      </c>
      <c r="F16" s="14">
        <v>0.01</v>
      </c>
      <c r="G16" s="14">
        <v>3</v>
      </c>
    </row>
    <row r="17" spans="1:7" ht="14.4" x14ac:dyDescent="0.3">
      <c r="A17" s="14" t="s">
        <v>238</v>
      </c>
      <c r="B17" s="14" t="s">
        <v>16</v>
      </c>
      <c r="C17" s="14" t="s">
        <v>11</v>
      </c>
      <c r="D17" s="13">
        <v>1</v>
      </c>
      <c r="E17">
        <v>-33.369999999999997</v>
      </c>
      <c r="F17" s="14">
        <v>0.03</v>
      </c>
      <c r="G17" s="14">
        <v>5</v>
      </c>
    </row>
    <row r="18" spans="1:7" ht="14.4" x14ac:dyDescent="0.3">
      <c r="A18" s="14" t="s">
        <v>238</v>
      </c>
      <c r="B18" s="14" t="s">
        <v>17</v>
      </c>
      <c r="C18" s="14" t="s">
        <v>11</v>
      </c>
      <c r="D18" s="13">
        <v>1</v>
      </c>
      <c r="E18">
        <v>-28.46</v>
      </c>
      <c r="F18" s="14">
        <v>0.02</v>
      </c>
      <c r="G18" s="14">
        <v>7</v>
      </c>
    </row>
    <row r="19" spans="1:7" ht="14.4" x14ac:dyDescent="0.3">
      <c r="A19" s="14" t="s">
        <v>238</v>
      </c>
      <c r="B19" s="14" t="s">
        <v>44</v>
      </c>
      <c r="C19" s="14" t="s">
        <v>11</v>
      </c>
      <c r="D19" s="13">
        <v>1</v>
      </c>
      <c r="E19">
        <v>-30.49</v>
      </c>
      <c r="F19" s="14">
        <v>0.01</v>
      </c>
      <c r="G19" s="14">
        <v>5</v>
      </c>
    </row>
    <row r="20" spans="1:7" ht="14.4" x14ac:dyDescent="0.3">
      <c r="A20" s="14" t="s">
        <v>238</v>
      </c>
      <c r="B20" s="14" t="s">
        <v>45</v>
      </c>
      <c r="C20" s="14" t="s">
        <v>11</v>
      </c>
      <c r="D20" s="13">
        <v>1</v>
      </c>
      <c r="E20">
        <v>-31.83</v>
      </c>
      <c r="F20" s="14">
        <v>0.02</v>
      </c>
      <c r="G20" s="14">
        <v>5</v>
      </c>
    </row>
    <row r="21" spans="1:7" x14ac:dyDescent="0.25">
      <c r="A21" s="14" t="s">
        <v>238</v>
      </c>
      <c r="B21" s="14" t="s">
        <v>47</v>
      </c>
      <c r="C21" s="14" t="s">
        <v>11</v>
      </c>
      <c r="D21" s="13">
        <v>1</v>
      </c>
      <c r="E21" s="14">
        <v>-29.43</v>
      </c>
      <c r="F21" s="14">
        <v>0.01</v>
      </c>
      <c r="G21" s="14">
        <v>5</v>
      </c>
    </row>
    <row r="22" spans="1:7" x14ac:dyDescent="0.25">
      <c r="A22" s="14" t="s">
        <v>239</v>
      </c>
      <c r="B22" s="14" t="s">
        <v>15</v>
      </c>
      <c r="C22" s="14" t="s">
        <v>11</v>
      </c>
      <c r="D22" s="13">
        <v>1</v>
      </c>
    </row>
    <row r="23" spans="1:7" x14ac:dyDescent="0.25">
      <c r="A23" s="14" t="s">
        <v>239</v>
      </c>
      <c r="B23" s="14" t="s">
        <v>16</v>
      </c>
      <c r="C23" s="14" t="s">
        <v>11</v>
      </c>
      <c r="D23" s="13">
        <v>1</v>
      </c>
    </row>
    <row r="24" spans="1:7" x14ac:dyDescent="0.25">
      <c r="A24" s="14" t="s">
        <v>239</v>
      </c>
      <c r="B24" s="14" t="s">
        <v>17</v>
      </c>
      <c r="C24" s="14" t="s">
        <v>11</v>
      </c>
      <c r="D24" s="13">
        <v>1</v>
      </c>
    </row>
    <row r="25" spans="1:7" x14ac:dyDescent="0.25">
      <c r="A25" s="14" t="s">
        <v>239</v>
      </c>
      <c r="B25" s="14" t="s">
        <v>44</v>
      </c>
      <c r="C25" s="14" t="s">
        <v>11</v>
      </c>
      <c r="D25" s="13">
        <v>1</v>
      </c>
    </row>
    <row r="26" spans="1:7" x14ac:dyDescent="0.25">
      <c r="A26" s="14" t="s">
        <v>239</v>
      </c>
      <c r="B26" s="14" t="s">
        <v>45</v>
      </c>
      <c r="C26" s="14" t="s">
        <v>11</v>
      </c>
      <c r="D26" s="13">
        <v>1</v>
      </c>
    </row>
    <row r="27" spans="1:7" x14ac:dyDescent="0.25">
      <c r="A27" s="14" t="s">
        <v>239</v>
      </c>
      <c r="B27" s="14" t="s">
        <v>47</v>
      </c>
      <c r="C27" s="14" t="s">
        <v>11</v>
      </c>
      <c r="D27" s="13">
        <v>1</v>
      </c>
    </row>
    <row r="28" spans="1:7" x14ac:dyDescent="0.25">
      <c r="A28" s="14" t="s">
        <v>239</v>
      </c>
      <c r="B28" s="14" t="s">
        <v>245</v>
      </c>
      <c r="C28" s="14" t="s">
        <v>11</v>
      </c>
      <c r="D28" s="13">
        <v>1</v>
      </c>
    </row>
    <row r="29" spans="1:7" x14ac:dyDescent="0.25">
      <c r="A29" s="14" t="s">
        <v>239</v>
      </c>
      <c r="B29" s="14" t="s">
        <v>235</v>
      </c>
      <c r="C29" s="14" t="s">
        <v>11</v>
      </c>
      <c r="D29" s="13">
        <v>1</v>
      </c>
    </row>
    <row r="30" spans="1:7" ht="14.4" x14ac:dyDescent="0.3">
      <c r="A30" s="14" t="s">
        <v>269</v>
      </c>
      <c r="B30" s="14" t="s">
        <v>16</v>
      </c>
      <c r="C30" s="14" t="s">
        <v>11</v>
      </c>
      <c r="D30" s="13">
        <v>1</v>
      </c>
      <c r="E30">
        <v>-33.369999999999997</v>
      </c>
      <c r="F30" s="14">
        <v>0.03</v>
      </c>
      <c r="G30" s="14">
        <v>5</v>
      </c>
    </row>
    <row r="31" spans="1:7" ht="14.4" x14ac:dyDescent="0.3">
      <c r="A31" s="14" t="s">
        <v>269</v>
      </c>
      <c r="B31" s="14" t="s">
        <v>17</v>
      </c>
      <c r="C31" s="14" t="s">
        <v>11</v>
      </c>
      <c r="D31" s="13">
        <v>1</v>
      </c>
      <c r="E31">
        <v>-28.46</v>
      </c>
      <c r="F31" s="14">
        <v>0.02</v>
      </c>
      <c r="G31" s="14">
        <v>7</v>
      </c>
    </row>
    <row r="32" spans="1:7" ht="14.4" x14ac:dyDescent="0.3">
      <c r="A32" s="14" t="s">
        <v>269</v>
      </c>
      <c r="B32" s="14" t="s">
        <v>44</v>
      </c>
      <c r="C32" s="14" t="s">
        <v>11</v>
      </c>
      <c r="D32" s="13">
        <v>1</v>
      </c>
      <c r="E32">
        <v>-30.49</v>
      </c>
      <c r="F32" s="14">
        <v>0.01</v>
      </c>
      <c r="G32" s="14">
        <v>5</v>
      </c>
    </row>
    <row r="33" spans="1:7" ht="14.4" x14ac:dyDescent="0.3">
      <c r="A33" s="14" t="s">
        <v>269</v>
      </c>
      <c r="B33" s="14" t="s">
        <v>45</v>
      </c>
      <c r="C33" s="14" t="s">
        <v>11</v>
      </c>
      <c r="D33" s="13">
        <v>1</v>
      </c>
      <c r="E33">
        <v>-31.83</v>
      </c>
      <c r="F33" s="14">
        <v>0.02</v>
      </c>
      <c r="G33" s="14">
        <v>5</v>
      </c>
    </row>
    <row r="34" spans="1:7" x14ac:dyDescent="0.25">
      <c r="A34" s="14" t="s">
        <v>269</v>
      </c>
      <c r="B34" s="14" t="s">
        <v>47</v>
      </c>
      <c r="C34" s="14" t="s">
        <v>11</v>
      </c>
      <c r="D34" s="13">
        <v>1</v>
      </c>
      <c r="E34" s="14">
        <v>-29.43</v>
      </c>
      <c r="F34" s="14">
        <v>0.01</v>
      </c>
      <c r="G34" s="14">
        <v>5</v>
      </c>
    </row>
    <row r="35" spans="1:7" x14ac:dyDescent="0.25">
      <c r="A35" s="14" t="s">
        <v>269</v>
      </c>
      <c r="B35" s="14" t="s">
        <v>12</v>
      </c>
      <c r="C35" s="14" t="s">
        <v>4</v>
      </c>
      <c r="D35" s="13">
        <v>1</v>
      </c>
      <c r="E35" s="14">
        <v>-10.5</v>
      </c>
      <c r="F35" s="14">
        <v>0.03</v>
      </c>
      <c r="G35" s="14">
        <v>65</v>
      </c>
    </row>
    <row r="36" spans="1:7" x14ac:dyDescent="0.25">
      <c r="A36" s="14" t="s">
        <v>269</v>
      </c>
      <c r="B36" s="14" t="s">
        <v>5</v>
      </c>
      <c r="C36" s="14" t="s">
        <v>4</v>
      </c>
      <c r="D36" s="13">
        <v>1</v>
      </c>
      <c r="E36" s="14">
        <v>-26.33</v>
      </c>
      <c r="F36" s="14">
        <v>0.02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B8" sqref="B8"/>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56</v>
      </c>
      <c r="B1" s="14" t="s">
        <v>55</v>
      </c>
      <c r="C1" s="14" t="s">
        <v>57</v>
      </c>
      <c r="D1" s="17" t="s">
        <v>116</v>
      </c>
      <c r="E1" s="17" t="s">
        <v>104</v>
      </c>
    </row>
    <row r="2" spans="1:5" x14ac:dyDescent="0.3">
      <c r="A2" s="14" t="s">
        <v>0</v>
      </c>
      <c r="B2" s="14" t="s">
        <v>68</v>
      </c>
      <c r="C2" s="14" t="s">
        <v>73</v>
      </c>
      <c r="D2" s="18" t="s">
        <v>56</v>
      </c>
      <c r="E2" s="19" t="s">
        <v>59</v>
      </c>
    </row>
    <row r="3" spans="1:5" x14ac:dyDescent="0.3">
      <c r="A3" s="14" t="s">
        <v>60</v>
      </c>
      <c r="B3" s="14" t="s">
        <v>69</v>
      </c>
      <c r="C3" s="14" t="s">
        <v>74</v>
      </c>
      <c r="D3" s="18" t="s">
        <v>55</v>
      </c>
      <c r="E3" s="19" t="s">
        <v>58</v>
      </c>
    </row>
    <row r="4" spans="1:5" x14ac:dyDescent="0.3">
      <c r="A4" s="14" t="s">
        <v>61</v>
      </c>
      <c r="B4" s="14" t="s">
        <v>37</v>
      </c>
      <c r="C4" s="14" t="s">
        <v>126</v>
      </c>
      <c r="D4" s="15" t="s">
        <v>57</v>
      </c>
      <c r="E4" s="15" t="s">
        <v>128</v>
      </c>
    </row>
    <row r="5" spans="1:5" x14ac:dyDescent="0.3">
      <c r="A5" s="14" t="s">
        <v>254</v>
      </c>
      <c r="B5" s="14" t="s">
        <v>253</v>
      </c>
      <c r="C5" s="14" t="s">
        <v>75</v>
      </c>
      <c r="D5" s="14"/>
      <c r="E5" s="14"/>
    </row>
    <row r="6" spans="1:5" x14ac:dyDescent="0.3">
      <c r="A6" s="14" t="s">
        <v>62</v>
      </c>
      <c r="B6" s="14" t="s">
        <v>70</v>
      </c>
      <c r="C6" s="14" t="s">
        <v>194</v>
      </c>
      <c r="D6" s="20"/>
      <c r="E6" s="21"/>
    </row>
    <row r="7" spans="1:5" x14ac:dyDescent="0.3">
      <c r="A7" s="14" t="s">
        <v>63</v>
      </c>
      <c r="B7" s="14" t="s">
        <v>273</v>
      </c>
      <c r="C7" s="14" t="s">
        <v>76</v>
      </c>
      <c r="D7" s="20"/>
      <c r="E7" s="21"/>
    </row>
    <row r="8" spans="1:5" x14ac:dyDescent="0.3">
      <c r="A8" s="14" t="s">
        <v>64</v>
      </c>
      <c r="B8" s="14" t="s">
        <v>255</v>
      </c>
      <c r="C8" s="14" t="s">
        <v>127</v>
      </c>
      <c r="D8" s="20"/>
      <c r="E8" s="20"/>
    </row>
    <row r="9" spans="1:5" x14ac:dyDescent="0.3">
      <c r="A9" s="14" t="s">
        <v>65</v>
      </c>
      <c r="B9" s="14" t="s">
        <v>256</v>
      </c>
      <c r="C9" s="14" t="s">
        <v>193</v>
      </c>
      <c r="D9" s="20"/>
      <c r="E9" s="20"/>
    </row>
    <row r="10" spans="1:5" x14ac:dyDescent="0.3">
      <c r="A10" s="14" t="s">
        <v>66</v>
      </c>
      <c r="B10" s="14" t="s">
        <v>71</v>
      </c>
      <c r="C10" s="14" t="s">
        <v>195</v>
      </c>
      <c r="D10" s="20"/>
      <c r="E10" s="20"/>
    </row>
    <row r="11" spans="1:5" x14ac:dyDescent="0.3">
      <c r="A11" s="14" t="s">
        <v>67</v>
      </c>
      <c r="B11" s="14" t="s">
        <v>24</v>
      </c>
      <c r="C11" s="14" t="s">
        <v>77</v>
      </c>
      <c r="D11" s="14"/>
      <c r="E11" s="14"/>
    </row>
    <row r="12" spans="1:5" x14ac:dyDescent="0.3">
      <c r="A12" s="14" t="s">
        <v>7</v>
      </c>
      <c r="B12" s="14" t="s">
        <v>72</v>
      </c>
      <c r="C12" s="14" t="s">
        <v>196</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E43" sqref="E43"/>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224</v>
      </c>
      <c r="B1" s="14" t="s">
        <v>66</v>
      </c>
      <c r="C1" s="14" t="s">
        <v>197</v>
      </c>
      <c r="D1" s="17" t="s">
        <v>116</v>
      </c>
      <c r="E1" s="17" t="s">
        <v>104</v>
      </c>
    </row>
    <row r="2" spans="1:5" x14ac:dyDescent="0.25">
      <c r="A2" s="14" t="s">
        <v>203</v>
      </c>
      <c r="B2" s="14">
        <v>768.2</v>
      </c>
      <c r="C2" s="14">
        <v>10</v>
      </c>
      <c r="D2" s="19" t="s">
        <v>224</v>
      </c>
      <c r="E2" s="19" t="s">
        <v>215</v>
      </c>
    </row>
    <row r="3" spans="1:5" x14ac:dyDescent="0.25">
      <c r="A3" s="14" t="s">
        <v>204</v>
      </c>
      <c r="B3" s="14">
        <v>895.7</v>
      </c>
      <c r="C3" s="14">
        <v>10</v>
      </c>
      <c r="D3" s="19" t="s">
        <v>66</v>
      </c>
      <c r="E3" s="19" t="s">
        <v>216</v>
      </c>
    </row>
    <row r="4" spans="1:5" x14ac:dyDescent="0.25">
      <c r="A4" s="14" t="s">
        <v>152</v>
      </c>
      <c r="B4" s="14">
        <v>1217.5</v>
      </c>
      <c r="C4" s="14">
        <v>10</v>
      </c>
      <c r="D4" s="15" t="s">
        <v>197</v>
      </c>
      <c r="E4" s="15" t="s">
        <v>217</v>
      </c>
    </row>
    <row r="5" spans="1:5" x14ac:dyDescent="0.25">
      <c r="A5" s="14" t="s">
        <v>205</v>
      </c>
      <c r="B5" s="14">
        <v>1042.8</v>
      </c>
      <c r="C5" s="14">
        <v>10</v>
      </c>
    </row>
    <row r="6" spans="1:5" x14ac:dyDescent="0.25">
      <c r="A6" s="14" t="s">
        <v>208</v>
      </c>
      <c r="B6" s="14">
        <v>1357.2</v>
      </c>
      <c r="C6" s="14">
        <v>5</v>
      </c>
    </row>
    <row r="7" spans="1:5" x14ac:dyDescent="0.25">
      <c r="A7" s="14" t="s">
        <v>209</v>
      </c>
      <c r="B7" s="14">
        <v>1373.3</v>
      </c>
      <c r="C7" s="14">
        <v>10</v>
      </c>
    </row>
    <row r="8" spans="1:5" x14ac:dyDescent="0.25">
      <c r="A8" s="14" t="s">
        <v>206</v>
      </c>
      <c r="B8" s="14">
        <v>1196.8</v>
      </c>
      <c r="C8" s="14">
        <v>10</v>
      </c>
    </row>
    <row r="9" spans="1:5" x14ac:dyDescent="0.25">
      <c r="A9" s="14" t="s">
        <v>201</v>
      </c>
      <c r="B9" s="14">
        <v>1522.3</v>
      </c>
      <c r="C9" s="14">
        <v>10</v>
      </c>
    </row>
    <row r="10" spans="1:5" x14ac:dyDescent="0.25">
      <c r="A10" s="14" t="s">
        <v>207</v>
      </c>
      <c r="B10" s="14">
        <v>1350.6</v>
      </c>
      <c r="C10" s="14">
        <v>5</v>
      </c>
    </row>
    <row r="11" spans="1:5" x14ac:dyDescent="0.25">
      <c r="A11" s="14" t="s">
        <v>210</v>
      </c>
      <c r="B11" s="14">
        <v>1665.6</v>
      </c>
      <c r="C11" s="14">
        <v>10</v>
      </c>
    </row>
    <row r="12" spans="1:5" x14ac:dyDescent="0.25">
      <c r="A12" s="14" t="s">
        <v>211</v>
      </c>
      <c r="B12" s="14">
        <v>1816.6</v>
      </c>
      <c r="C12" s="14">
        <v>10</v>
      </c>
    </row>
    <row r="13" spans="1:5" x14ac:dyDescent="0.25">
      <c r="A13" s="14" t="s">
        <v>202</v>
      </c>
      <c r="B13" s="14">
        <v>2000.3</v>
      </c>
      <c r="C13" s="14">
        <v>10</v>
      </c>
    </row>
    <row r="14" spans="1:5" x14ac:dyDescent="0.25">
      <c r="A14" s="14" t="s">
        <v>153</v>
      </c>
      <c r="B14" s="14">
        <v>1786.4</v>
      </c>
      <c r="C14" s="14">
        <v>10</v>
      </c>
    </row>
    <row r="15" spans="1:5" x14ac:dyDescent="0.25">
      <c r="A15" s="14" t="s">
        <v>212</v>
      </c>
      <c r="B15" s="14">
        <v>2243.6</v>
      </c>
      <c r="C15" s="14">
        <v>10</v>
      </c>
    </row>
    <row r="16" spans="1:5" x14ac:dyDescent="0.25">
      <c r="A16" s="14" t="s">
        <v>213</v>
      </c>
      <c r="B16" s="14">
        <v>2575.6</v>
      </c>
      <c r="C16" s="14">
        <v>10</v>
      </c>
    </row>
    <row r="17" spans="1:3" x14ac:dyDescent="0.25">
      <c r="A17" s="14" t="s">
        <v>214</v>
      </c>
      <c r="B17" s="14">
        <v>3034.2</v>
      </c>
      <c r="C17" s="14">
        <v>10</v>
      </c>
    </row>
    <row r="18" spans="1:3" x14ac:dyDescent="0.25">
      <c r="A18" s="14" t="s">
        <v>218</v>
      </c>
      <c r="B18" s="14">
        <v>40.1</v>
      </c>
      <c r="C18" s="14">
        <v>10</v>
      </c>
    </row>
    <row r="19" spans="1:3" x14ac:dyDescent="0.25">
      <c r="A19" s="14" t="s">
        <v>219</v>
      </c>
      <c r="B19" s="14">
        <v>89.9</v>
      </c>
      <c r="C19" s="14">
        <v>10</v>
      </c>
    </row>
    <row r="20" spans="1:3" x14ac:dyDescent="0.25">
      <c r="A20" s="14" t="s">
        <v>220</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activeCell="C26" sqref="C26"/>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4.33203125" style="14" bestFit="1" customWidth="1"/>
    <col min="6" max="6" width="24.33203125" style="14" bestFit="1" customWidth="1"/>
    <col min="7" max="7" width="25.5546875" style="14" bestFit="1" customWidth="1"/>
    <col min="8" max="8" width="75.109375" style="14" bestFit="1" customWidth="1"/>
    <col min="9" max="16384" width="8.88671875" style="14"/>
  </cols>
  <sheetData>
    <row r="1" spans="1:8" x14ac:dyDescent="0.25">
      <c r="A1" s="14" t="s">
        <v>7</v>
      </c>
      <c r="B1" s="14" t="s">
        <v>10</v>
      </c>
      <c r="C1" s="14" t="s">
        <v>257</v>
      </c>
      <c r="D1" s="14" t="s">
        <v>258</v>
      </c>
      <c r="E1" s="14" t="s">
        <v>259</v>
      </c>
      <c r="F1" s="14" t="s">
        <v>260</v>
      </c>
      <c r="G1" s="16" t="s">
        <v>116</v>
      </c>
      <c r="H1" s="16" t="s">
        <v>104</v>
      </c>
    </row>
    <row r="2" spans="1:8" x14ac:dyDescent="0.25">
      <c r="A2" s="14" t="s">
        <v>41</v>
      </c>
      <c r="B2" s="14" t="s">
        <v>4</v>
      </c>
      <c r="C2" s="14">
        <v>16</v>
      </c>
      <c r="D2" s="14">
        <v>1</v>
      </c>
      <c r="E2" s="14">
        <v>-49.91</v>
      </c>
      <c r="F2" s="14">
        <v>0.21</v>
      </c>
      <c r="G2" s="15" t="s">
        <v>7</v>
      </c>
      <c r="H2" s="15" t="s">
        <v>117</v>
      </c>
    </row>
    <row r="3" spans="1:8" x14ac:dyDescent="0.25">
      <c r="A3" s="14" t="s">
        <v>42</v>
      </c>
      <c r="B3" s="14" t="s">
        <v>4</v>
      </c>
      <c r="C3" s="14">
        <v>18</v>
      </c>
      <c r="D3" s="14">
        <v>1</v>
      </c>
      <c r="G3" s="15" t="s">
        <v>10</v>
      </c>
      <c r="H3" s="15" t="s">
        <v>118</v>
      </c>
    </row>
    <row r="4" spans="1:8" x14ac:dyDescent="0.25">
      <c r="A4" s="14" t="s">
        <v>12</v>
      </c>
      <c r="B4" s="14" t="s">
        <v>4</v>
      </c>
      <c r="C4" s="14">
        <v>20</v>
      </c>
      <c r="D4" s="14">
        <v>1</v>
      </c>
      <c r="G4" s="15" t="s">
        <v>182</v>
      </c>
      <c r="H4" s="15" t="s">
        <v>181</v>
      </c>
    </row>
    <row r="5" spans="1:8" x14ac:dyDescent="0.25">
      <c r="A5" s="14" t="s">
        <v>43</v>
      </c>
      <c r="B5" s="14" t="s">
        <v>4</v>
      </c>
      <c r="C5" s="14">
        <v>22</v>
      </c>
      <c r="D5" s="14">
        <v>1</v>
      </c>
      <c r="G5" s="15" t="s">
        <v>258</v>
      </c>
      <c r="H5" s="15" t="s">
        <v>180</v>
      </c>
    </row>
    <row r="6" spans="1:8" x14ac:dyDescent="0.25">
      <c r="A6" s="14" t="s">
        <v>95</v>
      </c>
      <c r="B6" s="14" t="s">
        <v>4</v>
      </c>
      <c r="C6" s="14">
        <v>22</v>
      </c>
      <c r="D6" s="14">
        <v>1</v>
      </c>
      <c r="G6" s="15" t="s">
        <v>259</v>
      </c>
      <c r="H6" s="15" t="s">
        <v>129</v>
      </c>
    </row>
    <row r="7" spans="1:8" x14ac:dyDescent="0.25">
      <c r="A7" s="14" t="s">
        <v>18</v>
      </c>
      <c r="B7" s="14" t="s">
        <v>4</v>
      </c>
      <c r="C7" s="14">
        <v>24</v>
      </c>
      <c r="D7" s="14">
        <v>1</v>
      </c>
      <c r="G7" s="15" t="s">
        <v>260</v>
      </c>
      <c r="H7" s="15" t="s">
        <v>262</v>
      </c>
    </row>
    <row r="8" spans="1:8" x14ac:dyDescent="0.25">
      <c r="A8" s="14" t="s">
        <v>19</v>
      </c>
      <c r="B8" s="14" t="s">
        <v>4</v>
      </c>
      <c r="C8" s="14">
        <v>26</v>
      </c>
      <c r="D8" s="14">
        <v>1</v>
      </c>
    </row>
    <row r="9" spans="1:8" x14ac:dyDescent="0.25">
      <c r="A9" s="14" t="s">
        <v>20</v>
      </c>
      <c r="B9" s="14" t="s">
        <v>4</v>
      </c>
      <c r="C9" s="14">
        <v>28</v>
      </c>
      <c r="D9" s="14">
        <v>1</v>
      </c>
    </row>
    <row r="10" spans="1:8" x14ac:dyDescent="0.25">
      <c r="A10" s="14" t="s">
        <v>5</v>
      </c>
      <c r="B10" s="14" t="s">
        <v>4</v>
      </c>
      <c r="C10" s="14">
        <v>31</v>
      </c>
      <c r="D10" s="14">
        <v>1</v>
      </c>
    </row>
    <row r="11" spans="1:8" x14ac:dyDescent="0.25">
      <c r="A11" s="14" t="s">
        <v>6</v>
      </c>
      <c r="B11" s="14" t="s">
        <v>4</v>
      </c>
      <c r="C11" s="14">
        <v>32</v>
      </c>
      <c r="D11" s="14">
        <v>1</v>
      </c>
    </row>
    <row r="12" spans="1:8" x14ac:dyDescent="0.25">
      <c r="A12" s="14" t="s">
        <v>93</v>
      </c>
      <c r="B12" s="14" t="s">
        <v>4</v>
      </c>
      <c r="C12" s="14">
        <v>34</v>
      </c>
      <c r="D12" s="14">
        <v>1</v>
      </c>
    </row>
    <row r="13" spans="1:8" x14ac:dyDescent="0.25">
      <c r="A13" s="14" t="s">
        <v>94</v>
      </c>
      <c r="B13" s="14" t="s">
        <v>4</v>
      </c>
      <c r="C13" s="14">
        <v>36</v>
      </c>
      <c r="D13" s="14">
        <v>1</v>
      </c>
    </row>
    <row r="14" spans="1:8" x14ac:dyDescent="0.25">
      <c r="A14" s="14" t="s">
        <v>190</v>
      </c>
      <c r="B14" s="14" t="s">
        <v>189</v>
      </c>
      <c r="C14" s="14">
        <v>8</v>
      </c>
      <c r="D14" s="14">
        <v>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tabSelected="1" zoomScale="70" zoomScaleNormal="70" workbookViewId="0">
      <selection activeCell="B11" sqref="B11"/>
    </sheetView>
  </sheetViews>
  <sheetFormatPr defaultColWidth="8.88671875" defaultRowHeight="30" customHeight="1" x14ac:dyDescent="0.3"/>
  <cols>
    <col min="1" max="1" width="23.44140625" style="27" bestFit="1" customWidth="1"/>
    <col min="2" max="2" width="56.77734375" style="27" customWidth="1"/>
    <col min="3" max="3" width="86.88671875" style="26" bestFit="1" customWidth="1"/>
    <col min="4" max="4" width="24.6640625" style="25" bestFit="1" customWidth="1"/>
    <col min="5" max="5" width="97.77734375" style="25" bestFit="1" customWidth="1"/>
    <col min="6" max="7" width="8.88671875" style="25"/>
    <col min="8" max="8" width="52.88671875" style="76" bestFit="1" customWidth="1"/>
    <col min="9" max="9" width="62.33203125" style="76" bestFit="1" customWidth="1"/>
    <col min="10" max="10" width="70.77734375" style="76" bestFit="1" customWidth="1"/>
    <col min="11" max="11" width="11.6640625" style="76" bestFit="1" customWidth="1"/>
    <col min="12" max="16384" width="8.88671875" style="25"/>
  </cols>
  <sheetData>
    <row r="1" spans="1:11" ht="30" customHeight="1" x14ac:dyDescent="0.3">
      <c r="A1" s="28" t="s">
        <v>78</v>
      </c>
      <c r="B1" s="28" t="s">
        <v>145</v>
      </c>
      <c r="C1" s="29" t="s">
        <v>57</v>
      </c>
      <c r="D1" s="30" t="s">
        <v>116</v>
      </c>
      <c r="E1" s="30" t="s">
        <v>104</v>
      </c>
      <c r="H1" s="74" t="s">
        <v>286</v>
      </c>
      <c r="I1" s="74" t="s">
        <v>287</v>
      </c>
      <c r="J1" s="74" t="s">
        <v>288</v>
      </c>
      <c r="K1" s="74"/>
    </row>
    <row r="2" spans="1:11" ht="30" customHeight="1" x14ac:dyDescent="0.3">
      <c r="A2" s="27" t="s">
        <v>221</v>
      </c>
      <c r="B2" s="27" t="s">
        <v>222</v>
      </c>
      <c r="C2" s="26" t="s">
        <v>223</v>
      </c>
      <c r="D2" s="19" t="s">
        <v>78</v>
      </c>
      <c r="E2" s="19" t="s">
        <v>170</v>
      </c>
      <c r="H2" s="75" t="s">
        <v>222</v>
      </c>
      <c r="I2" s="76" t="s">
        <v>289</v>
      </c>
    </row>
    <row r="3" spans="1:11" ht="30" customHeight="1" x14ac:dyDescent="0.3">
      <c r="A3" s="27" t="s">
        <v>84</v>
      </c>
      <c r="B3" s="27" t="s">
        <v>79</v>
      </c>
      <c r="C3" s="26" t="s">
        <v>154</v>
      </c>
      <c r="D3" s="19" t="s">
        <v>145</v>
      </c>
      <c r="E3" s="19" t="s">
        <v>171</v>
      </c>
      <c r="H3" s="76" t="s">
        <v>79</v>
      </c>
      <c r="I3" s="76" t="s">
        <v>80</v>
      </c>
      <c r="J3" s="76" t="s">
        <v>81</v>
      </c>
    </row>
    <row r="4" spans="1:11" ht="30" customHeight="1" x14ac:dyDescent="0.3">
      <c r="A4" s="27" t="s">
        <v>85</v>
      </c>
      <c r="B4" s="27" t="s">
        <v>80</v>
      </c>
      <c r="C4" s="26" t="s">
        <v>155</v>
      </c>
      <c r="D4" s="19" t="s">
        <v>57</v>
      </c>
      <c r="E4" s="19" t="s">
        <v>172</v>
      </c>
      <c r="H4" s="76" t="s">
        <v>80</v>
      </c>
      <c r="I4" s="76" t="s">
        <v>79</v>
      </c>
      <c r="J4" s="76" t="s">
        <v>81</v>
      </c>
    </row>
    <row r="5" spans="1:11" ht="30" customHeight="1" x14ac:dyDescent="0.3">
      <c r="A5" s="27" t="s">
        <v>86</v>
      </c>
      <c r="B5" s="27" t="s">
        <v>81</v>
      </c>
      <c r="C5" s="26" t="s">
        <v>156</v>
      </c>
      <c r="H5" s="76" t="s">
        <v>81</v>
      </c>
      <c r="I5" s="76" t="s">
        <v>79</v>
      </c>
      <c r="J5" s="76" t="s">
        <v>80</v>
      </c>
    </row>
    <row r="6" spans="1:11" ht="30" customHeight="1" x14ac:dyDescent="0.3">
      <c r="A6" s="27" t="s">
        <v>177</v>
      </c>
      <c r="B6" s="27" t="s">
        <v>92</v>
      </c>
      <c r="C6" s="26" t="s">
        <v>157</v>
      </c>
      <c r="H6" s="76" t="s">
        <v>92</v>
      </c>
      <c r="I6" s="76" t="s">
        <v>290</v>
      </c>
      <c r="J6" s="76" t="s">
        <v>291</v>
      </c>
    </row>
    <row r="7" spans="1:11" ht="30" customHeight="1" x14ac:dyDescent="0.3">
      <c r="A7" s="27" t="s">
        <v>87</v>
      </c>
      <c r="B7" s="27" t="s">
        <v>82</v>
      </c>
      <c r="C7" s="26" t="s">
        <v>158</v>
      </c>
      <c r="H7" s="27" t="s">
        <v>82</v>
      </c>
    </row>
    <row r="8" spans="1:11" ht="30" customHeight="1" x14ac:dyDescent="0.3">
      <c r="A8" s="27" t="s">
        <v>88</v>
      </c>
      <c r="B8" s="27" t="s">
        <v>284</v>
      </c>
      <c r="C8" s="26" t="s">
        <v>159</v>
      </c>
      <c r="H8" s="27" t="s">
        <v>284</v>
      </c>
      <c r="I8" s="76" t="s">
        <v>83</v>
      </c>
      <c r="J8" s="76" t="s">
        <v>292</v>
      </c>
    </row>
    <row r="9" spans="1:11" ht="30" customHeight="1" x14ac:dyDescent="0.3">
      <c r="A9" s="27" t="s">
        <v>243</v>
      </c>
      <c r="B9" s="27" t="s">
        <v>293</v>
      </c>
      <c r="C9" s="26" t="s">
        <v>244</v>
      </c>
      <c r="H9" s="27" t="s">
        <v>285</v>
      </c>
      <c r="I9" s="76" t="s">
        <v>293</v>
      </c>
      <c r="J9" s="76" t="s">
        <v>294</v>
      </c>
    </row>
    <row r="10" spans="1:11" ht="30" customHeight="1" x14ac:dyDescent="0.3">
      <c r="A10" s="27" t="s">
        <v>89</v>
      </c>
      <c r="C10" s="26" t="s">
        <v>160</v>
      </c>
      <c r="H10" s="27"/>
    </row>
    <row r="11" spans="1:11" ht="30" customHeight="1" x14ac:dyDescent="0.3">
      <c r="A11" s="27" t="s">
        <v>264</v>
      </c>
      <c r="B11" s="27" t="s">
        <v>149</v>
      </c>
      <c r="C11" s="26" t="s">
        <v>161</v>
      </c>
      <c r="H11" s="27" t="s">
        <v>149</v>
      </c>
      <c r="I11" s="76" t="s">
        <v>284</v>
      </c>
      <c r="J11" s="76" t="s">
        <v>295</v>
      </c>
    </row>
    <row r="12" spans="1:11" ht="30" customHeight="1" x14ac:dyDescent="0.3">
      <c r="A12" s="27" t="s">
        <v>265</v>
      </c>
      <c r="B12" s="27" t="s">
        <v>150</v>
      </c>
      <c r="C12" s="26" t="s">
        <v>162</v>
      </c>
      <c r="H12" s="27" t="s">
        <v>150</v>
      </c>
      <c r="I12" s="76" t="s">
        <v>284</v>
      </c>
    </row>
    <row r="13" spans="1:11" ht="30" customHeight="1" x14ac:dyDescent="0.3">
      <c r="A13" s="27" t="s">
        <v>266</v>
      </c>
      <c r="B13" s="27" t="s">
        <v>150</v>
      </c>
      <c r="C13" s="26" t="s">
        <v>163</v>
      </c>
      <c r="H13" s="27" t="s">
        <v>150</v>
      </c>
      <c r="I13" s="76" t="s">
        <v>284</v>
      </c>
    </row>
    <row r="14" spans="1:11" ht="30" customHeight="1" x14ac:dyDescent="0.3">
      <c r="A14" s="27" t="s">
        <v>267</v>
      </c>
      <c r="B14" s="27" t="s">
        <v>151</v>
      </c>
      <c r="C14" s="26" t="s">
        <v>164</v>
      </c>
      <c r="H14" s="27" t="s">
        <v>151</v>
      </c>
      <c r="I14" s="76" t="s">
        <v>284</v>
      </c>
      <c r="J14" s="27" t="s">
        <v>149</v>
      </c>
    </row>
    <row r="15" spans="1:11" ht="30" customHeight="1" x14ac:dyDescent="0.3">
      <c r="A15" s="27" t="s">
        <v>146</v>
      </c>
      <c r="B15" s="27" t="s">
        <v>83</v>
      </c>
      <c r="C15" s="26" t="s">
        <v>165</v>
      </c>
      <c r="H15" s="27" t="s">
        <v>83</v>
      </c>
      <c r="I15" s="76" t="s">
        <v>292</v>
      </c>
    </row>
    <row r="16" spans="1:11" ht="30" customHeight="1" x14ac:dyDescent="0.3">
      <c r="A16" s="27" t="s">
        <v>147</v>
      </c>
      <c r="C16" s="26" t="s">
        <v>166</v>
      </c>
      <c r="H16" s="27"/>
    </row>
    <row r="17" spans="1:10" ht="30" customHeight="1" x14ac:dyDescent="0.3">
      <c r="A17" s="27" t="s">
        <v>148</v>
      </c>
      <c r="C17" s="26" t="s">
        <v>167</v>
      </c>
      <c r="H17" s="27"/>
    </row>
    <row r="18" spans="1:10" ht="30" customHeight="1" x14ac:dyDescent="0.3">
      <c r="A18" s="27" t="s">
        <v>90</v>
      </c>
      <c r="B18" s="27" t="s">
        <v>268</v>
      </c>
      <c r="C18" s="26" t="s">
        <v>168</v>
      </c>
      <c r="H18" s="27" t="s">
        <v>268</v>
      </c>
      <c r="I18" s="76" t="s">
        <v>296</v>
      </c>
    </row>
    <row r="19" spans="1:10" ht="30" customHeight="1" x14ac:dyDescent="0.3">
      <c r="A19" s="27" t="s">
        <v>236</v>
      </c>
      <c r="B19" s="27" t="s">
        <v>269</v>
      </c>
      <c r="C19" s="26" t="s">
        <v>237</v>
      </c>
      <c r="H19" s="27"/>
    </row>
    <row r="20" spans="1:10" ht="30" customHeight="1" x14ac:dyDescent="0.3">
      <c r="A20" s="27" t="s">
        <v>91</v>
      </c>
      <c r="B20" s="27" t="s">
        <v>152</v>
      </c>
      <c r="C20" s="26" t="s">
        <v>169</v>
      </c>
      <c r="H20" s="27"/>
    </row>
    <row r="21" spans="1:10" ht="30" customHeight="1" x14ac:dyDescent="0.3">
      <c r="A21" s="27" t="s">
        <v>91</v>
      </c>
      <c r="B21" s="27" t="s">
        <v>153</v>
      </c>
      <c r="C21" s="26" t="s">
        <v>169</v>
      </c>
      <c r="H21" s="27"/>
    </row>
    <row r="22" spans="1:10" ht="30" customHeight="1" x14ac:dyDescent="0.3">
      <c r="A22" s="27" t="s">
        <v>225</v>
      </c>
      <c r="B22" s="27" t="s">
        <v>263</v>
      </c>
      <c r="C22" s="26" t="s">
        <v>261</v>
      </c>
      <c r="H22" s="27" t="s">
        <v>263</v>
      </c>
      <c r="I22" s="76" t="s">
        <v>297</v>
      </c>
      <c r="J22" s="76" t="s">
        <v>298</v>
      </c>
    </row>
  </sheetData>
  <phoneticPr fontId="1" type="noConversion"/>
  <dataValidations count="2">
    <dataValidation type="list" allowBlank="1" showInputMessage="1" showErrorMessage="1" sqref="B2 B4 B5 B6 B7 B8 B9 B11 B12 B13 B14 B15 B18 B22" xr:uid="{ABA6ABBA-A0A8-4936-BAC4-D2A59DFB82C2}">
      <formula1>H2:J2</formula1>
    </dataValidation>
    <dataValidation type="list" allowBlank="1" showInputMessage="1" showErrorMessage="1" sqref="B3" xr:uid="{BA0EDCDF-F767-450B-B886-C45536472629}">
      <formula1>H3:J3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2023-08-15T19:50:03Z</dcterms:modified>
</cp:coreProperties>
</file>