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hage_bn_exp/"/>
    </mc:Choice>
  </mc:AlternateContent>
  <bookViews>
    <workbookView xWindow="9620" yWindow="2540" windowWidth="24200" windowHeight="17060" tabRatio="993"/>
  </bookViews>
  <sheets>
    <sheet name="Amounts &amp; Logistics" sheetId="1" r:id="rId1"/>
    <sheet name="bacteria-phage popn data" sheetId="2" r:id="rId2"/>
    <sheet name="streak assay data" sheetId="3" r:id="rId3"/>
    <sheet name="CRISPR PCR data" sheetId="4" r:id="rId4"/>
    <sheet name="OD600 data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1" i="1" l="1"/>
  <c r="C11" i="1"/>
  <c r="C6" i="1"/>
  <c r="C14" i="1"/>
  <c r="C15" i="1"/>
  <c r="C26" i="1"/>
  <c r="C25" i="1"/>
  <c r="C24" i="1"/>
  <c r="C9" i="1"/>
  <c r="C23" i="1"/>
  <c r="C10" i="1"/>
  <c r="C22" i="1"/>
  <c r="C20" i="1"/>
  <c r="C17" i="1"/>
  <c r="D16" i="1"/>
  <c r="C16" i="1"/>
  <c r="D14" i="1"/>
  <c r="D13" i="1"/>
  <c r="C13" i="1"/>
  <c r="D12" i="1"/>
  <c r="C12" i="1"/>
  <c r="D9" i="1"/>
</calcChain>
</file>

<file path=xl/sharedStrings.xml><?xml version="1.0" encoding="utf-8"?>
<sst xmlns="http://schemas.openxmlformats.org/spreadsheetml/2006/main" count="46" uniqueCount="41">
  <si>
    <t>Bottleneck treatments</t>
  </si>
  <si>
    <t>Phage treatments</t>
  </si>
  <si>
    <t>Replicates per treatment</t>
  </si>
  <si>
    <t>Timepoints</t>
  </si>
  <si>
    <t>Total no. reps</t>
  </si>
  <si>
    <t>Solids</t>
  </si>
  <si>
    <t>Total</t>
  </si>
  <si>
    <t>Per timepoint</t>
  </si>
  <si>
    <t>Square plates (spot assays)</t>
  </si>
  <si>
    <t>Square plates (streak assays)</t>
  </si>
  <si>
    <t>NA</t>
  </si>
  <si>
    <t>Circle plates</t>
  </si>
  <si>
    <t>Glass vials</t>
  </si>
  <si>
    <t>Racks</t>
  </si>
  <si>
    <t>96 well plates (phage)</t>
  </si>
  <si>
    <t>96 well plates (colonies)</t>
  </si>
  <si>
    <t>PCR plates (phage)</t>
  </si>
  <si>
    <t>PCR plates (gels)</t>
  </si>
  <si>
    <t>Liquids</t>
  </si>
  <si>
    <t>Amount</t>
  </si>
  <si>
    <t>LB broth (ul)</t>
  </si>
  <si>
    <t>M9m (ml)</t>
  </si>
  <si>
    <t>LB hard agar (ml)</t>
  </si>
  <si>
    <t>LB soft agar (ml)</t>
  </si>
  <si>
    <t>CRISPR primers (ul)</t>
  </si>
  <si>
    <t>Taq (ul)</t>
  </si>
  <si>
    <t>1x M9 salts (ul)</t>
  </si>
  <si>
    <t>ID</t>
  </si>
  <si>
    <t>bottleneck</t>
  </si>
  <si>
    <t>timepoint</t>
  </si>
  <si>
    <t>culture</t>
  </si>
  <si>
    <t>cfus</t>
  </si>
  <si>
    <t>colony</t>
  </si>
  <si>
    <t>rep</t>
  </si>
  <si>
    <t>SM</t>
  </si>
  <si>
    <t>CRISPR</t>
  </si>
  <si>
    <t>sensitive</t>
  </si>
  <si>
    <t>clone</t>
  </si>
  <si>
    <t>spacers</t>
  </si>
  <si>
    <t>loci</t>
  </si>
  <si>
    <t>sample at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</si>
</sst>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zoomScale="168" zoomScaleNormal="168" zoomScalePageLayoutView="168" workbookViewId="0">
      <selection activeCell="C22" sqref="C22"/>
    </sheetView>
  </sheetViews>
  <sheetFormatPr baseColWidth="10" defaultColWidth="8.83203125" defaultRowHeight="13" x14ac:dyDescent="0.15"/>
  <cols>
    <col min="2" max="2" width="23.1640625" bestFit="1" customWidth="1"/>
    <col min="4" max="4" width="11.6640625" bestFit="1" customWidth="1"/>
  </cols>
  <sheetData>
    <row r="2" spans="2:4" x14ac:dyDescent="0.15">
      <c r="B2" s="1" t="s">
        <v>0</v>
      </c>
      <c r="C2" s="1">
        <v>6</v>
      </c>
    </row>
    <row r="3" spans="2:4" x14ac:dyDescent="0.15">
      <c r="B3" s="1" t="s">
        <v>1</v>
      </c>
      <c r="C3" s="1">
        <v>1</v>
      </c>
    </row>
    <row r="4" spans="2:4" x14ac:dyDescent="0.15">
      <c r="B4" s="1" t="s">
        <v>2</v>
      </c>
      <c r="C4" s="1">
        <v>6</v>
      </c>
    </row>
    <row r="5" spans="2:4" x14ac:dyDescent="0.15">
      <c r="B5" s="1" t="s">
        <v>3</v>
      </c>
      <c r="C5" s="1">
        <v>6</v>
      </c>
    </row>
    <row r="6" spans="2:4" x14ac:dyDescent="0.15">
      <c r="B6" s="2" t="s">
        <v>4</v>
      </c>
      <c r="C6" s="2">
        <f>SUM(C2*C3*C4)</f>
        <v>36</v>
      </c>
    </row>
    <row r="8" spans="2:4" x14ac:dyDescent="0.15">
      <c r="B8" s="3" t="s">
        <v>5</v>
      </c>
      <c r="C8" s="3" t="s">
        <v>6</v>
      </c>
      <c r="D8" s="3" t="s">
        <v>7</v>
      </c>
    </row>
    <row r="9" spans="2:4" x14ac:dyDescent="0.15">
      <c r="B9" s="1" t="s">
        <v>8</v>
      </c>
      <c r="C9" s="1">
        <f>(C6/6)*C5</f>
        <v>36</v>
      </c>
      <c r="D9" s="1">
        <f>C6/6</f>
        <v>6</v>
      </c>
    </row>
    <row r="10" spans="2:4" x14ac:dyDescent="0.15">
      <c r="B10" s="1" t="s">
        <v>9</v>
      </c>
      <c r="C10" s="1">
        <f>C6</f>
        <v>36</v>
      </c>
      <c r="D10" s="4" t="s">
        <v>10</v>
      </c>
    </row>
    <row r="11" spans="2:4" x14ac:dyDescent="0.15">
      <c r="B11" s="1" t="s">
        <v>11</v>
      </c>
      <c r="C11" s="1">
        <f>C6</f>
        <v>36</v>
      </c>
      <c r="D11" s="1" t="s">
        <v>40</v>
      </c>
    </row>
    <row r="12" spans="2:4" x14ac:dyDescent="0.15">
      <c r="B12" s="1" t="s">
        <v>12</v>
      </c>
      <c r="C12" s="1">
        <f>C6*C5</f>
        <v>216</v>
      </c>
      <c r="D12" s="1">
        <f>C6</f>
        <v>36</v>
      </c>
    </row>
    <row r="13" spans="2:4" x14ac:dyDescent="0.15">
      <c r="B13" s="1" t="s">
        <v>13</v>
      </c>
      <c r="C13" s="1">
        <f>(C6/24)*C5</f>
        <v>9</v>
      </c>
      <c r="D13" s="1">
        <f>C6/24</f>
        <v>1.5</v>
      </c>
    </row>
    <row r="14" spans="2:4" x14ac:dyDescent="0.15">
      <c r="B14" s="1" t="s">
        <v>14</v>
      </c>
      <c r="C14" s="1">
        <f>(C6/12)*C5</f>
        <v>18</v>
      </c>
      <c r="D14" s="1">
        <f>C6/12</f>
        <v>3</v>
      </c>
    </row>
    <row r="15" spans="2:4" x14ac:dyDescent="0.15">
      <c r="B15" s="1" t="s">
        <v>15</v>
      </c>
      <c r="C15" s="1">
        <f>(C6/3)*2</f>
        <v>24</v>
      </c>
      <c r="D15" s="4" t="s">
        <v>10</v>
      </c>
    </row>
    <row r="16" spans="2:4" x14ac:dyDescent="0.15">
      <c r="B16" s="1" t="s">
        <v>16</v>
      </c>
      <c r="C16" s="1">
        <f>C5</f>
        <v>6</v>
      </c>
      <c r="D16" s="1">
        <f>1</f>
        <v>1</v>
      </c>
    </row>
    <row r="17" spans="2:4" x14ac:dyDescent="0.15">
      <c r="B17" s="1" t="s">
        <v>17</v>
      </c>
      <c r="C17" s="1">
        <f>C6/2</f>
        <v>18</v>
      </c>
      <c r="D17" s="4" t="s">
        <v>10</v>
      </c>
    </row>
    <row r="19" spans="2:4" x14ac:dyDescent="0.15">
      <c r="B19" s="3" t="s">
        <v>18</v>
      </c>
      <c r="C19" s="3" t="s">
        <v>19</v>
      </c>
      <c r="D19" s="5"/>
    </row>
    <row r="20" spans="2:4" x14ac:dyDescent="0.15">
      <c r="B20" s="1" t="s">
        <v>20</v>
      </c>
      <c r="C20" s="1">
        <f>(C15/2)*180</f>
        <v>2160</v>
      </c>
    </row>
    <row r="21" spans="2:4" x14ac:dyDescent="0.15">
      <c r="B21" s="1" t="s">
        <v>21</v>
      </c>
      <c r="C21" s="1">
        <f>(C6*C5)*6</f>
        <v>1296</v>
      </c>
    </row>
    <row r="22" spans="2:4" x14ac:dyDescent="0.15">
      <c r="B22" s="1" t="s">
        <v>22</v>
      </c>
      <c r="C22" s="1">
        <f>(C9*35)+(C10*35)+(C11*20)</f>
        <v>3240</v>
      </c>
    </row>
    <row r="23" spans="2:4" x14ac:dyDescent="0.15">
      <c r="B23" s="1" t="s">
        <v>23</v>
      </c>
      <c r="C23" s="1">
        <f>C9*15</f>
        <v>540</v>
      </c>
    </row>
    <row r="24" spans="2:4" x14ac:dyDescent="0.15">
      <c r="B24" s="1" t="s">
        <v>24</v>
      </c>
      <c r="C24" s="1">
        <f>(48*C6)*0.1</f>
        <v>172.8</v>
      </c>
    </row>
    <row r="25" spans="2:4" x14ac:dyDescent="0.15">
      <c r="B25" s="1" t="s">
        <v>25</v>
      </c>
      <c r="C25" s="1">
        <f>(48*C6)*5</f>
        <v>8640</v>
      </c>
    </row>
    <row r="26" spans="2:4" x14ac:dyDescent="0.15">
      <c r="B26" s="1" t="s">
        <v>26</v>
      </c>
      <c r="C26" s="1">
        <f>(C14*180)+( (C15/2)*180)</f>
        <v>5400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68" zoomScaleNormal="168" zoomScalePageLayoutView="168" workbookViewId="0">
      <selection activeCell="F1" sqref="F1"/>
    </sheetView>
  </sheetViews>
  <sheetFormatPr baseColWidth="10" defaultColWidth="8.83203125" defaultRowHeight="13" x14ac:dyDescent="0.15"/>
  <sheetData>
    <row r="1" spans="1:5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68" zoomScaleNormal="168" zoomScalePageLayoutView="168" workbookViewId="0">
      <selection activeCell="A2" sqref="A2"/>
    </sheetView>
  </sheetViews>
  <sheetFormatPr baseColWidth="10" defaultColWidth="8.83203125" defaultRowHeight="13" x14ac:dyDescent="0.15"/>
  <sheetData>
    <row r="1" spans="1:6" x14ac:dyDescent="0.15">
      <c r="A1" t="s">
        <v>28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68" zoomScaleNormal="168" zoomScalePageLayoutView="168" workbookViewId="0">
      <selection activeCell="A2" sqref="A2"/>
    </sheetView>
  </sheetViews>
  <sheetFormatPr baseColWidth="10" defaultColWidth="8.83203125" defaultRowHeight="13" x14ac:dyDescent="0.15"/>
  <sheetData>
    <row r="1" spans="1:5" x14ac:dyDescent="0.15">
      <c r="A1" t="s">
        <v>28</v>
      </c>
      <c r="B1" t="s">
        <v>37</v>
      </c>
      <c r="C1" t="s">
        <v>33</v>
      </c>
      <c r="D1" t="s">
        <v>38</v>
      </c>
      <c r="E1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8" zoomScaleNormal="168" zoomScalePageLayoutView="168" workbookViewId="0"/>
  </sheetViews>
  <sheetFormatPr baseColWidth="10" defaultColWidth="8.83203125" defaultRowHeight="13" x14ac:dyDescent="0.15"/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Amounts &amp; Logistics</vt:lpstr>
      <vt:lpstr>bacteria-phage popn data</vt:lpstr>
      <vt:lpstr>streak assay data</vt:lpstr>
      <vt:lpstr>CRISPR PCR data</vt:lpstr>
      <vt:lpstr>OD600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2017-11-07T15:39:38Z</dcterms:created>
  <dcterms:modified xsi:type="dcterms:W3CDTF">2018-01-14T14:42:21Z</dcterms:modified>
  <dc:language>en-GB</dc:language>
</cp:coreProperties>
</file>