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oughe2/GitHub/otl-redlining/sources/"/>
    </mc:Choice>
  </mc:AlternateContent>
  <xr:revisionPtr revIDLastSave="0" documentId="13_ncr:1_{385D51FB-991B-5A40-9500-8C1406DC9EE9}" xr6:coauthVersionLast="45" xr6:coauthVersionMax="45" xr10:uidLastSave="{00000000-0000-0000-0000-000000000000}"/>
  <bookViews>
    <workbookView xWindow="10720" yWindow="460" windowWidth="18000" windowHeight="15640" activeTab="2" xr2:uid="{98A1562C-A17F-104C-BE4D-664AC1AE501B}"/>
  </bookViews>
  <sheets>
    <sheet name="1930 housing" sheetId="5" r:id="rId1"/>
    <sheet name="1940 housing by city" sheetId="1" r:id="rId2"/>
    <sheet name="1940 housing by town" sheetId="2" r:id="rId3"/>
    <sheet name="1940 housing by tract" sheetId="3" r:id="rId4"/>
    <sheet name="1950 housing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" l="1"/>
  <c r="G12" i="1" s="1"/>
  <c r="G11" i="1"/>
  <c r="F10" i="1"/>
  <c r="F12" i="1" s="1"/>
  <c r="F11" i="1"/>
  <c r="D11" i="1"/>
  <c r="D10" i="1"/>
  <c r="D12" i="1" s="1"/>
  <c r="B8" i="5"/>
  <c r="B7" i="5"/>
  <c r="C22" i="4"/>
  <c r="C20" i="4"/>
  <c r="B14" i="4"/>
  <c r="B13" i="4"/>
  <c r="H14" i="4"/>
  <c r="I22" i="4" s="1"/>
  <c r="H13" i="4"/>
  <c r="I20" i="4" s="1"/>
  <c r="I27" i="4"/>
  <c r="E27" i="4"/>
  <c r="G27" i="4"/>
  <c r="D13" i="4"/>
  <c r="E20" i="4" s="1"/>
  <c r="D14" i="4"/>
  <c r="E22" i="4" s="1"/>
  <c r="B9" i="5" l="1"/>
  <c r="F8" i="2"/>
  <c r="G8" i="2"/>
  <c r="H8" i="2"/>
  <c r="I8" i="2"/>
  <c r="J8" i="2"/>
  <c r="K8" i="2"/>
  <c r="L8" i="2"/>
  <c r="F9" i="2"/>
  <c r="G9" i="2"/>
  <c r="H9" i="2"/>
  <c r="I9" i="2"/>
  <c r="J9" i="2"/>
  <c r="K9" i="2"/>
  <c r="L9" i="2"/>
  <c r="F7" i="2"/>
  <c r="G7" i="2"/>
  <c r="H7" i="2"/>
  <c r="I7" i="2"/>
  <c r="J7" i="2"/>
  <c r="K7" i="2"/>
  <c r="L7" i="2"/>
  <c r="E8" i="2"/>
  <c r="E9" i="2"/>
  <c r="E7" i="2"/>
  <c r="E59" i="3"/>
  <c r="E58" i="3"/>
  <c r="E57" i="3"/>
  <c r="E56" i="3"/>
  <c r="E55" i="3"/>
  <c r="E54" i="3"/>
  <c r="E53" i="3"/>
  <c r="E52" i="3"/>
  <c r="E51" i="3"/>
  <c r="E50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3" i="3"/>
  <c r="D30" i="1" l="1"/>
  <c r="D31" i="1"/>
  <c r="D32" i="1"/>
  <c r="C30" i="1"/>
  <c r="H30" i="1"/>
  <c r="E30" i="1"/>
  <c r="I30" i="1"/>
  <c r="C31" i="1"/>
  <c r="H31" i="1"/>
  <c r="E31" i="1"/>
  <c r="I31" i="1"/>
  <c r="C32" i="1"/>
  <c r="H32" i="1"/>
  <c r="E32" i="1"/>
  <c r="I32" i="1"/>
  <c r="B32" i="1"/>
  <c r="B31" i="1"/>
  <c r="B30" i="1"/>
  <c r="H5" i="1"/>
  <c r="E5" i="1"/>
  <c r="I5" i="1"/>
  <c r="B5" i="1"/>
  <c r="H10" i="1"/>
  <c r="E10" i="1"/>
  <c r="I10" i="1"/>
  <c r="H11" i="1"/>
  <c r="E11" i="1"/>
  <c r="I11" i="1"/>
  <c r="C11" i="1"/>
  <c r="C10" i="1"/>
  <c r="B11" i="1"/>
  <c r="B10" i="1"/>
  <c r="B12" i="1" l="1"/>
  <c r="E12" i="1"/>
  <c r="C12" i="1"/>
  <c r="H12" i="1"/>
  <c r="I12" i="1"/>
</calcChain>
</file>

<file path=xl/sharedStrings.xml><?xml version="1.0" encoding="utf-8"?>
<sst xmlns="http://schemas.openxmlformats.org/spreadsheetml/2006/main" count="194" uniqueCount="109">
  <si>
    <t>1940 Housing Census comparisons with Michney and Winling (2020)</t>
  </si>
  <si>
    <t>Replicating Michney &amp; Winling Table 1: Cities with Most Substantial Black Homeownership, with Comparisons by Race, 1940</t>
  </si>
  <si>
    <t>City</t>
  </si>
  <si>
    <t>White:Nonwhite homeownership ratio 1940</t>
  </si>
  <si>
    <t>Occupied Dwelling White</t>
  </si>
  <si>
    <t>Occupied Dwelling Nonwhite</t>
  </si>
  <si>
    <t>Hartford CT</t>
  </si>
  <si>
    <t>Cleveland OH</t>
  </si>
  <si>
    <t>Sources</t>
  </si>
  <si>
    <t>1940 Housing Census - General Characteristics, Table 73, pp 115+ for Occ Dwelling White and NonWhite</t>
  </si>
  <si>
    <t>1940 Housing Census - General Characteristics, Table 84, pp 143+ for Owner Occupied Unites by Mortgage status and Color of Occupants</t>
  </si>
  <si>
    <t>Nonwhite homeownership rate</t>
  </si>
  <si>
    <t>White homeownership rate</t>
  </si>
  <si>
    <t>White homeowners (owner-occupied)</t>
  </si>
  <si>
    <t>NonWhite homeowners (owner-occupied)</t>
  </si>
  <si>
    <t>White HOLC-held mortgages</t>
  </si>
  <si>
    <t>Percent of White HOLC mortgages</t>
  </si>
  <si>
    <t>Percent of Nonwhite HOLC mortgages</t>
  </si>
  <si>
    <t>Replicating Michney &amp; Winling Table 2</t>
  </si>
  <si>
    <t>Bridgeport CT</t>
  </si>
  <si>
    <t>New Britain</t>
  </si>
  <si>
    <t>New Haven</t>
  </si>
  <si>
    <t>NOTE that my table uses Nonwhite, whereas M &amp; W may have used "Negro" in some cases, but data are very similar</t>
  </si>
  <si>
    <t>1940 Housing Census - Volume IV: Mortages on Owner-Occupied Nonfarm Homes, Parts 2 and 3</t>
  </si>
  <si>
    <t>Total 1-family mortgages (reporting holder)</t>
  </si>
  <si>
    <t>Occupied Dwelling Total (add W and NW)</t>
  </si>
  <si>
    <t>White 1-fam mortgages</t>
  </si>
  <si>
    <t>Negro 1-fam mortgages</t>
  </si>
  <si>
    <t>Other nonwhite 1-fam mortgages</t>
  </si>
  <si>
    <t>Negro HOLC-held mortgages</t>
  </si>
  <si>
    <t>Other nonwhite HOLC-held mortgages</t>
  </si>
  <si>
    <t>Percent of Negro HOLC mortgages</t>
  </si>
  <si>
    <t>Table D-4 (and other letters): Holder of First Mortgage on 1-Family Properties, by Race of Occupants and Year Built, for the City of Bridgeport, 1940 (other cities, etc)</t>
  </si>
  <si>
    <t>Note: most mortgages in Hartford were thru Savings Banks</t>
  </si>
  <si>
    <t>Tract</t>
  </si>
  <si>
    <t>Town</t>
  </si>
  <si>
    <t>1940 Housing: Table 9 - Debt and value, holder of first mortage, and aveage interst rate for 1-family properties, for tracted areas, 1940</t>
  </si>
  <si>
    <t>Hartford</t>
  </si>
  <si>
    <t>1-fam Mort Savings Bank</t>
  </si>
  <si>
    <t>1-fam mort HOLC</t>
  </si>
  <si>
    <t>All 1-4 fam mortgaged props</t>
  </si>
  <si>
    <t>All</t>
  </si>
  <si>
    <t>1-fam mort Life Ins Co</t>
  </si>
  <si>
    <t>West Hartford</t>
  </si>
  <si>
    <t>1-fam Comm bank</t>
  </si>
  <si>
    <t>1-fam mort Build &amp; Loan</t>
  </si>
  <si>
    <t>1-fam mort Mort Co</t>
  </si>
  <si>
    <t>1-fam mort Indiv</t>
  </si>
  <si>
    <t>1-fam mort Other</t>
  </si>
  <si>
    <t>C1</t>
  </si>
  <si>
    <t>C2</t>
  </si>
  <si>
    <t>C3</t>
  </si>
  <si>
    <t>C4</t>
  </si>
  <si>
    <t>C5</t>
  </si>
  <si>
    <t>C6</t>
  </si>
  <si>
    <t>East Hartford</t>
  </si>
  <si>
    <t>C10</t>
  </si>
  <si>
    <t>C11</t>
  </si>
  <si>
    <t>C12</t>
  </si>
  <si>
    <t>C13</t>
  </si>
  <si>
    <t>Other?</t>
  </si>
  <si>
    <t>C7</t>
  </si>
  <si>
    <t>C8</t>
  </si>
  <si>
    <t>C9</t>
  </si>
  <si>
    <t>C14</t>
  </si>
  <si>
    <t>C15</t>
  </si>
  <si>
    <t>C16</t>
  </si>
  <si>
    <t>pct HOLC</t>
  </si>
  <si>
    <t>Hartford tracts with most single-fam homes did not have HOLC rates over 9 percent</t>
  </si>
  <si>
    <t>West Hartford tracts had more sing-fam homes, but HOLC rates from 3-9%</t>
  </si>
  <si>
    <t>slightly higher HOLC rates in East Hartford</t>
  </si>
  <si>
    <t>PERCENTAGES</t>
  </si>
  <si>
    <t>Although HOLC maps stated highest ratings for WH neighborhoods, only 5% of WH single-fam homes had HOLC morts</t>
  </si>
  <si>
    <t>Percentages were slightly higher for Hartford (7%) and East Hartford (10%), which overall had lower HOLC ratings</t>
  </si>
  <si>
    <t>Most mortgages on single-family homes were held by savings banks, commercial banks, and other financial service providers, not HOLC, in 1940.</t>
  </si>
  <si>
    <t>FHA-insured mortgages</t>
  </si>
  <si>
    <t>VA-guaranteed mortgages</t>
  </si>
  <si>
    <t>Government insurance status of mortgages</t>
  </si>
  <si>
    <t>Conventional mortgages</t>
  </si>
  <si>
    <t>Occ Dwelling Units</t>
  </si>
  <si>
    <t>Owner Occupied</t>
  </si>
  <si>
    <t>White Owner Occ</t>
  </si>
  <si>
    <t>Negro Owner Occ</t>
  </si>
  <si>
    <t>Other race Owner Occ</t>
  </si>
  <si>
    <t>Owner-occ 1-family units</t>
  </si>
  <si>
    <t>mortgaged</t>
  </si>
  <si>
    <t>not mortgaged</t>
  </si>
  <si>
    <t>not reported</t>
  </si>
  <si>
    <t>Occupied by Non-White (Calc from Pct)</t>
  </si>
  <si>
    <t>Occupied by White (Calc from Pct above)</t>
  </si>
  <si>
    <t>Total NonWhite homeownership rate</t>
  </si>
  <si>
    <t>Hartford (Urban Place)</t>
  </si>
  <si>
    <t>Hartford (Urbanized area) - see definition and map</t>
  </si>
  <si>
    <t>1950 Housing - General Characteristics - Table 21: Financial Characteristics of urban and rural-nonfarm dwelling units</t>
  </si>
  <si>
    <t>Hartford County</t>
  </si>
  <si>
    <t>Hartford Standard Metro Area (Hartford County part) - not New Britain or rural</t>
  </si>
  <si>
    <t>1950 Housing - Gen Characteristics -  Table 17: Occupancy Characteristics</t>
  </si>
  <si>
    <t>1950 Housing - Gen Characteristics - Table 1: Summary of Selected Housing Characteristics</t>
  </si>
  <si>
    <t>Owner Occupied 1-family percent mortgaged</t>
  </si>
  <si>
    <t>Median value of 1-dwelling unit structures (aka 1-fam)</t>
  </si>
  <si>
    <t>1950 Housing - Gen Characteristics - Table 27: Occupancy Characteristics, for Counties</t>
  </si>
  <si>
    <t>Hartford-New Britain district</t>
  </si>
  <si>
    <t>*COMPARE with Table 1*</t>
  </si>
  <si>
    <t>1940 Census of Housing, Part 2 States, Connecticut, Table 1: Occupied Dwelling Unites p.393</t>
  </si>
  <si>
    <t>1930 Census (reported as "Private Families" in 1940 Census)</t>
  </si>
  <si>
    <t>no details</t>
  </si>
  <si>
    <t>BUT COMPARE with Vol 2 Part 2 table 13, p405</t>
  </si>
  <si>
    <t>and Table 22: Occupancy, Tenure, Race Pop Per Unit … by Counties, p413</t>
  </si>
  <si>
    <t>1940 Census of Housing, Part 2 States, Connecticut, Table 1: Occupied Dwelling Units p.393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</si>
</sst>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9" fontId="0" fillId="0" borderId="0" xfId="2" applyFont="1"/>
    <xf numFmtId="43" fontId="0" fillId="0" borderId="0" xfId="1" applyFont="1"/>
    <xf numFmtId="0" fontId="0" fillId="0" borderId="0" xfId="0" applyAlignment="1">
      <alignment wrapText="1"/>
    </xf>
    <xf numFmtId="9" fontId="2" fillId="0" borderId="0" xfId="2" applyFont="1"/>
    <xf numFmtId="1" fontId="0" fillId="0" borderId="0" xfId="0" applyNumberFormat="1"/>
    <xf numFmtId="0" fontId="0" fillId="0" borderId="0" xfId="1" applyNumberFormat="1" applyFont="1"/>
    <xf numFmtId="0" fontId="0" fillId="0" borderId="0" xfId="2" applyNumberFormat="1" applyFont="1"/>
    <xf numFmtId="164" fontId="0" fillId="0" borderId="0" xfId="3" applyNumberFormat="1" applyFont="1"/>
    <xf numFmtId="6" fontId="0" fillId="0" borderId="0" xfId="0" applyNumberFormat="1"/>
    <xf numFmtId="9" fontId="0" fillId="0" borderId="0" xfId="2" applyFont="1" applyFill="1"/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EB924-3969-7945-9C7D-A093EAF530F4}">
  <dimension ref="A1:C12"/>
  <sheetViews>
    <sheetView workbookViewId="0">
      <selection activeCell="B23" sqref="B23"/>
    </sheetView>
  </sheetViews>
  <sheetFormatPr baseColWidth="10" defaultRowHeight="16" x14ac:dyDescent="0.2"/>
  <cols>
    <col min="1" max="1" width="58.33203125" customWidth="1"/>
  </cols>
  <sheetData>
    <row r="1" spans="1:3" ht="68" x14ac:dyDescent="0.2">
      <c r="A1" s="3" t="s">
        <v>104</v>
      </c>
      <c r="B1" s="3" t="s">
        <v>6</v>
      </c>
      <c r="C1" s="3" t="s">
        <v>101</v>
      </c>
    </row>
    <row r="2" spans="1:3" x14ac:dyDescent="0.2">
      <c r="A2" t="s">
        <v>25</v>
      </c>
      <c r="B2">
        <v>40646</v>
      </c>
      <c r="C2" t="s">
        <v>105</v>
      </c>
    </row>
    <row r="3" spans="1:3" x14ac:dyDescent="0.2">
      <c r="A3" t="s">
        <v>4</v>
      </c>
      <c r="B3">
        <v>38943</v>
      </c>
    </row>
    <row r="4" spans="1:3" x14ac:dyDescent="0.2">
      <c r="A4" t="s">
        <v>5</v>
      </c>
      <c r="B4">
        <v>1703</v>
      </c>
    </row>
    <row r="5" spans="1:3" x14ac:dyDescent="0.2">
      <c r="A5" t="s">
        <v>13</v>
      </c>
      <c r="B5">
        <v>8814</v>
      </c>
    </row>
    <row r="6" spans="1:3" x14ac:dyDescent="0.2">
      <c r="A6" t="s">
        <v>14</v>
      </c>
      <c r="B6">
        <v>91</v>
      </c>
    </row>
    <row r="7" spans="1:3" x14ac:dyDescent="0.2">
      <c r="A7" t="s">
        <v>12</v>
      </c>
      <c r="B7" s="1">
        <f>B5/B3</f>
        <v>0.22633079115630536</v>
      </c>
      <c r="C7" s="1"/>
    </row>
    <row r="8" spans="1:3" x14ac:dyDescent="0.2">
      <c r="A8" t="s">
        <v>11</v>
      </c>
      <c r="B8" s="1">
        <f>B6/B4</f>
        <v>5.3435114503816793E-2</v>
      </c>
      <c r="C8" s="1"/>
    </row>
    <row r="9" spans="1:3" x14ac:dyDescent="0.2">
      <c r="A9" t="s">
        <v>3</v>
      </c>
      <c r="B9" s="2">
        <f>B7/B8</f>
        <v>4.2356190916394292</v>
      </c>
      <c r="C9" s="2"/>
    </row>
    <row r="10" spans="1:3" x14ac:dyDescent="0.2">
      <c r="A10" t="s">
        <v>8</v>
      </c>
    </row>
    <row r="11" spans="1:3" x14ac:dyDescent="0.2">
      <c r="A11" t="s">
        <v>102</v>
      </c>
    </row>
    <row r="12" spans="1:3" x14ac:dyDescent="0.2">
      <c r="A12" t="s">
        <v>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F856E-F032-D446-98E6-A934529AB574}">
  <dimension ref="A1:I42"/>
  <sheetViews>
    <sheetView topLeftCell="A14" workbookViewId="0">
      <selection activeCell="A15" sqref="A15"/>
    </sheetView>
  </sheetViews>
  <sheetFormatPr baseColWidth="10" defaultRowHeight="16" x14ac:dyDescent="0.2"/>
  <cols>
    <col min="1" max="1" width="45.6640625" customWidth="1"/>
    <col min="2" max="2" width="13.5" customWidth="1"/>
    <col min="3" max="4" width="11.5" customWidth="1"/>
    <col min="5" max="7" width="12.1640625" customWidth="1"/>
    <col min="8" max="8" width="12.5" customWidth="1"/>
    <col min="9" max="9" width="11.33203125" customWidth="1"/>
    <col min="10" max="10" width="29" customWidth="1"/>
    <col min="11" max="11" width="20.1640625" customWidth="1"/>
  </cols>
  <sheetData>
    <row r="1" spans="1:9" x14ac:dyDescent="0.2">
      <c r="A1" t="s">
        <v>0</v>
      </c>
    </row>
    <row r="3" spans="1:9" x14ac:dyDescent="0.2">
      <c r="A3" t="s">
        <v>1</v>
      </c>
    </row>
    <row r="4" spans="1:9" s="3" customFormat="1" ht="51" x14ac:dyDescent="0.2">
      <c r="A4" s="3" t="s">
        <v>2</v>
      </c>
      <c r="B4" s="3" t="s">
        <v>7</v>
      </c>
      <c r="C4" s="3" t="s">
        <v>6</v>
      </c>
      <c r="D4" s="3" t="s">
        <v>101</v>
      </c>
      <c r="E4" s="3" t="s">
        <v>20</v>
      </c>
      <c r="F4" s="3" t="s">
        <v>94</v>
      </c>
      <c r="G4" s="3" t="s">
        <v>43</v>
      </c>
      <c r="H4" s="3" t="s">
        <v>19</v>
      </c>
      <c r="I4" s="3" t="s">
        <v>21</v>
      </c>
    </row>
    <row r="5" spans="1:9" x14ac:dyDescent="0.2">
      <c r="A5" t="s">
        <v>25</v>
      </c>
      <c r="B5">
        <f>B6+B7</f>
        <v>242267</v>
      </c>
      <c r="C5">
        <v>44253</v>
      </c>
      <c r="D5">
        <v>129810</v>
      </c>
      <c r="E5">
        <f t="shared" ref="E5:I5" si="0">E6+E7</f>
        <v>17256</v>
      </c>
      <c r="F5">
        <v>116448</v>
      </c>
      <c r="G5">
        <v>8915</v>
      </c>
      <c r="H5">
        <f>H6+H7</f>
        <v>39336</v>
      </c>
      <c r="I5">
        <f t="shared" si="0"/>
        <v>42480</v>
      </c>
    </row>
    <row r="6" spans="1:9" x14ac:dyDescent="0.2">
      <c r="A6" t="s">
        <v>4</v>
      </c>
      <c r="B6">
        <v>220269</v>
      </c>
      <c r="C6">
        <v>42385</v>
      </c>
      <c r="D6">
        <v>127381</v>
      </c>
      <c r="E6">
        <v>17136</v>
      </c>
      <c r="F6">
        <v>114087</v>
      </c>
      <c r="G6">
        <v>8897</v>
      </c>
      <c r="H6">
        <v>38306</v>
      </c>
      <c r="I6">
        <v>40704</v>
      </c>
    </row>
    <row r="7" spans="1:9" x14ac:dyDescent="0.2">
      <c r="A7" t="s">
        <v>5</v>
      </c>
      <c r="B7">
        <v>21998</v>
      </c>
      <c r="C7">
        <v>1868</v>
      </c>
      <c r="D7">
        <v>2429</v>
      </c>
      <c r="E7">
        <v>120</v>
      </c>
      <c r="F7">
        <v>2327</v>
      </c>
      <c r="G7">
        <v>18</v>
      </c>
      <c r="H7">
        <v>1030</v>
      </c>
      <c r="I7">
        <v>1776</v>
      </c>
    </row>
    <row r="8" spans="1:9" x14ac:dyDescent="0.2">
      <c r="A8" t="s">
        <v>13</v>
      </c>
      <c r="B8">
        <v>78225</v>
      </c>
      <c r="C8">
        <v>7577</v>
      </c>
      <c r="D8">
        <v>46450</v>
      </c>
      <c r="E8">
        <v>4995</v>
      </c>
      <c r="F8">
        <v>40783</v>
      </c>
      <c r="G8">
        <v>5244</v>
      </c>
      <c r="H8">
        <v>10579</v>
      </c>
      <c r="I8">
        <v>10957</v>
      </c>
    </row>
    <row r="9" spans="1:9" x14ac:dyDescent="0.2">
      <c r="A9" t="s">
        <v>14</v>
      </c>
      <c r="B9">
        <v>2315</v>
      </c>
      <c r="C9">
        <v>119</v>
      </c>
      <c r="D9">
        <v>295</v>
      </c>
      <c r="E9">
        <v>13</v>
      </c>
      <c r="F9">
        <v>298</v>
      </c>
      <c r="G9">
        <v>15</v>
      </c>
      <c r="H9">
        <v>132</v>
      </c>
      <c r="I9">
        <v>159</v>
      </c>
    </row>
    <row r="10" spans="1:9" x14ac:dyDescent="0.2">
      <c r="A10" t="s">
        <v>12</v>
      </c>
      <c r="B10" s="1">
        <f t="shared" ref="B10:D11" si="1">B8/B6</f>
        <v>0.35513394985222613</v>
      </c>
      <c r="C10" s="1">
        <f t="shared" si="1"/>
        <v>0.17876607290314969</v>
      </c>
      <c r="D10" s="1">
        <f t="shared" si="1"/>
        <v>0.36465406928819838</v>
      </c>
      <c r="E10" s="1">
        <f t="shared" ref="E10:I10" si="2">E8/E6</f>
        <v>0.29149159663865548</v>
      </c>
      <c r="F10" s="1">
        <f t="shared" ref="F10:G10" si="3">F8/F6</f>
        <v>0.35747280584115632</v>
      </c>
      <c r="G10" s="1">
        <f t="shared" si="3"/>
        <v>0.58941216140272001</v>
      </c>
      <c r="H10" s="1">
        <f>H8/H6</f>
        <v>0.27617083485615829</v>
      </c>
      <c r="I10" s="1">
        <f t="shared" si="2"/>
        <v>0.26918730345911951</v>
      </c>
    </row>
    <row r="11" spans="1:9" x14ac:dyDescent="0.2">
      <c r="A11" t="s">
        <v>11</v>
      </c>
      <c r="B11" s="1">
        <f t="shared" si="1"/>
        <v>0.10523683971270116</v>
      </c>
      <c r="C11" s="1">
        <f t="shared" si="1"/>
        <v>6.3704496788008561E-2</v>
      </c>
      <c r="D11" s="1">
        <f t="shared" si="1"/>
        <v>0.1214491560312886</v>
      </c>
      <c r="E11" s="1">
        <f t="shared" ref="E11:I11" si="4">E9/E7</f>
        <v>0.10833333333333334</v>
      </c>
      <c r="F11" s="1">
        <f t="shared" ref="F11:G11" si="5">F9/F7</f>
        <v>0.12806188225182638</v>
      </c>
      <c r="G11" s="1">
        <f t="shared" si="5"/>
        <v>0.83333333333333337</v>
      </c>
      <c r="H11" s="1">
        <f>H9/H7</f>
        <v>0.12815533980582525</v>
      </c>
      <c r="I11" s="1">
        <f t="shared" si="4"/>
        <v>8.9527027027027029E-2</v>
      </c>
    </row>
    <row r="12" spans="1:9" x14ac:dyDescent="0.2">
      <c r="A12" t="s">
        <v>3</v>
      </c>
      <c r="B12" s="2">
        <f>B10/B11</f>
        <v>3.3746162543625355</v>
      </c>
      <c r="C12" s="2">
        <f>C10/C11</f>
        <v>2.8061766738074256</v>
      </c>
      <c r="D12" s="2">
        <f>D10/D11</f>
        <v>3.002524523054352</v>
      </c>
      <c r="E12" s="2">
        <f t="shared" ref="E12:I12" si="6">E10/E11</f>
        <v>2.6906916612798968</v>
      </c>
      <c r="F12" s="2">
        <f t="shared" ref="F12:G12" si="7">F10/F11</f>
        <v>2.791406775813325</v>
      </c>
      <c r="G12" s="2">
        <f t="shared" si="7"/>
        <v>0.70729459368326397</v>
      </c>
      <c r="H12" s="2">
        <f>H10/H11</f>
        <v>2.1549693931957803</v>
      </c>
      <c r="I12" s="2">
        <f t="shared" si="6"/>
        <v>3.0067713895811083</v>
      </c>
    </row>
    <row r="13" spans="1:9" x14ac:dyDescent="0.2">
      <c r="A13" t="s">
        <v>8</v>
      </c>
    </row>
    <row r="14" spans="1:9" x14ac:dyDescent="0.2">
      <c r="A14" t="s">
        <v>108</v>
      </c>
    </row>
    <row r="15" spans="1:9" x14ac:dyDescent="0.2">
      <c r="A15" t="s">
        <v>107</v>
      </c>
    </row>
    <row r="18" spans="1:9" x14ac:dyDescent="0.2">
      <c r="A18" t="s">
        <v>9</v>
      </c>
    </row>
    <row r="19" spans="1:9" x14ac:dyDescent="0.2">
      <c r="A19" t="s">
        <v>10</v>
      </c>
    </row>
    <row r="20" spans="1:9" x14ac:dyDescent="0.2">
      <c r="A20" t="s">
        <v>22</v>
      </c>
      <c r="B20" s="2"/>
    </row>
    <row r="21" spans="1:9" x14ac:dyDescent="0.2">
      <c r="B21" s="2"/>
    </row>
    <row r="22" spans="1:9" x14ac:dyDescent="0.2">
      <c r="A22" t="s">
        <v>18</v>
      </c>
      <c r="B22" t="s">
        <v>7</v>
      </c>
      <c r="C22" t="s">
        <v>6</v>
      </c>
      <c r="D22" t="s">
        <v>101</v>
      </c>
      <c r="E22" t="s">
        <v>20</v>
      </c>
      <c r="H22" t="s">
        <v>19</v>
      </c>
    </row>
    <row r="23" spans="1:9" x14ac:dyDescent="0.2">
      <c r="A23" t="s">
        <v>24</v>
      </c>
      <c r="B23">
        <v>30375</v>
      </c>
      <c r="C23">
        <v>2369</v>
      </c>
      <c r="D23">
        <v>19139</v>
      </c>
      <c r="H23">
        <v>3364</v>
      </c>
    </row>
    <row r="24" spans="1:9" x14ac:dyDescent="0.2">
      <c r="A24" t="s">
        <v>26</v>
      </c>
      <c r="B24">
        <v>29450</v>
      </c>
      <c r="C24">
        <v>2329</v>
      </c>
      <c r="D24">
        <v>19026</v>
      </c>
      <c r="H24">
        <v>3308</v>
      </c>
    </row>
    <row r="25" spans="1:9" x14ac:dyDescent="0.2">
      <c r="A25" t="s">
        <v>27</v>
      </c>
      <c r="B25">
        <v>897</v>
      </c>
      <c r="C25">
        <v>39</v>
      </c>
      <c r="D25">
        <v>107</v>
      </c>
      <c r="H25">
        <v>53</v>
      </c>
    </row>
    <row r="26" spans="1:9" x14ac:dyDescent="0.2">
      <c r="A26" t="s">
        <v>28</v>
      </c>
      <c r="B26">
        <v>28</v>
      </c>
      <c r="C26">
        <v>1</v>
      </c>
      <c r="D26">
        <v>6</v>
      </c>
      <c r="H26">
        <v>3</v>
      </c>
    </row>
    <row r="27" spans="1:9" x14ac:dyDescent="0.2">
      <c r="A27" t="s">
        <v>15</v>
      </c>
      <c r="B27">
        <v>8802</v>
      </c>
      <c r="C27">
        <v>160</v>
      </c>
      <c r="D27">
        <v>1276</v>
      </c>
      <c r="H27">
        <v>321</v>
      </c>
    </row>
    <row r="28" spans="1:9" x14ac:dyDescent="0.2">
      <c r="A28" t="s">
        <v>29</v>
      </c>
      <c r="B28">
        <v>288</v>
      </c>
      <c r="C28">
        <v>5</v>
      </c>
      <c r="D28">
        <v>8</v>
      </c>
      <c r="H28">
        <v>4</v>
      </c>
    </row>
    <row r="29" spans="1:9" x14ac:dyDescent="0.2">
      <c r="A29" t="s">
        <v>30</v>
      </c>
      <c r="B29">
        <v>10</v>
      </c>
      <c r="D29">
        <v>0</v>
      </c>
    </row>
    <row r="30" spans="1:9" x14ac:dyDescent="0.2">
      <c r="A30" t="s">
        <v>16</v>
      </c>
      <c r="B30" s="1">
        <f>B27/B24</f>
        <v>0.29887945670628185</v>
      </c>
      <c r="C30" s="10">
        <f t="shared" ref="C30:I30" si="8">C27/C24</f>
        <v>6.8699012451696004E-2</v>
      </c>
      <c r="D30" s="1">
        <f t="shared" ref="D30" si="9">D27/D24</f>
        <v>6.7066120046252495E-2</v>
      </c>
      <c r="E30" s="1" t="e">
        <f t="shared" si="8"/>
        <v>#DIV/0!</v>
      </c>
      <c r="F30" s="1"/>
      <c r="G30" s="1"/>
      <c r="H30" s="1">
        <f>H27/H24</f>
        <v>9.7037484885126965E-2</v>
      </c>
      <c r="I30" s="1" t="e">
        <f t="shared" si="8"/>
        <v>#DIV/0!</v>
      </c>
    </row>
    <row r="31" spans="1:9" x14ac:dyDescent="0.2">
      <c r="A31" t="s">
        <v>31</v>
      </c>
      <c r="B31" s="1">
        <f>B28/B25</f>
        <v>0.32107023411371238</v>
      </c>
      <c r="C31" s="10">
        <f t="shared" ref="C31:I31" si="10">C28/C25</f>
        <v>0.12820512820512819</v>
      </c>
      <c r="D31" s="1">
        <f t="shared" ref="D31" si="11">D28/D25</f>
        <v>7.476635514018691E-2</v>
      </c>
      <c r="E31" s="1" t="e">
        <f t="shared" si="10"/>
        <v>#DIV/0!</v>
      </c>
      <c r="F31" s="1"/>
      <c r="G31" s="1"/>
      <c r="H31" s="1">
        <f>H28/H25</f>
        <v>7.5471698113207544E-2</v>
      </c>
      <c r="I31" s="1" t="e">
        <f t="shared" si="10"/>
        <v>#DIV/0!</v>
      </c>
    </row>
    <row r="32" spans="1:9" x14ac:dyDescent="0.2">
      <c r="A32" t="s">
        <v>17</v>
      </c>
      <c r="B32" s="1">
        <f>B29/B26</f>
        <v>0.35714285714285715</v>
      </c>
      <c r="C32" s="1">
        <f t="shared" ref="C32:I32" si="12">C29/C26</f>
        <v>0</v>
      </c>
      <c r="D32" s="1">
        <f t="shared" ref="D32" si="13">D29/D26</f>
        <v>0</v>
      </c>
      <c r="E32" s="1" t="e">
        <f t="shared" si="12"/>
        <v>#DIV/0!</v>
      </c>
      <c r="F32" s="1"/>
      <c r="G32" s="1"/>
      <c r="H32" s="1">
        <f>H29/H26</f>
        <v>0</v>
      </c>
      <c r="I32" s="1" t="e">
        <f t="shared" si="12"/>
        <v>#DIV/0!</v>
      </c>
    </row>
    <row r="33" spans="1:3" x14ac:dyDescent="0.2">
      <c r="B33" s="1"/>
      <c r="C33" t="s">
        <v>33</v>
      </c>
    </row>
    <row r="34" spans="1:3" x14ac:dyDescent="0.2">
      <c r="A34" t="s">
        <v>8</v>
      </c>
    </row>
    <row r="35" spans="1:3" x14ac:dyDescent="0.2">
      <c r="A35" t="s">
        <v>23</v>
      </c>
    </row>
    <row r="36" spans="1:3" x14ac:dyDescent="0.2">
      <c r="A36" t="s">
        <v>32</v>
      </c>
    </row>
    <row r="37" spans="1:3" x14ac:dyDescent="0.2">
      <c r="A37" t="s">
        <v>106</v>
      </c>
    </row>
    <row r="40" spans="1:3" x14ac:dyDescent="0.2">
      <c r="A40" t="s">
        <v>8</v>
      </c>
    </row>
    <row r="41" spans="1:3" x14ac:dyDescent="0.2">
      <c r="A41" t="s">
        <v>23</v>
      </c>
    </row>
    <row r="42" spans="1:3" x14ac:dyDescent="0.2">
      <c r="A42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7C0CF-1FB1-E44C-B857-DA0E19912A45}">
  <dimension ref="A1:L13"/>
  <sheetViews>
    <sheetView tabSelected="1" workbookViewId="0">
      <selection activeCell="E14" sqref="E14"/>
    </sheetView>
  </sheetViews>
  <sheetFormatPr baseColWidth="10" defaultRowHeight="16" x14ac:dyDescent="0.2"/>
  <cols>
    <col min="1" max="1" width="14.5" customWidth="1"/>
    <col min="2" max="2" width="6.1640625" customWidth="1"/>
    <col min="4" max="4" width="10" customWidth="1"/>
    <col min="5" max="6" width="6.33203125" customWidth="1"/>
    <col min="8" max="9" width="10.6640625" customWidth="1"/>
  </cols>
  <sheetData>
    <row r="1" spans="1:12" x14ac:dyDescent="0.2">
      <c r="A1" t="s">
        <v>36</v>
      </c>
    </row>
    <row r="2" spans="1:12" s="3" customFormat="1" ht="89" customHeight="1" x14ac:dyDescent="0.2">
      <c r="A2" s="3" t="s">
        <v>35</v>
      </c>
      <c r="B2" s="3" t="s">
        <v>34</v>
      </c>
      <c r="C2" s="3" t="s">
        <v>40</v>
      </c>
      <c r="D2" s="3" t="s">
        <v>24</v>
      </c>
      <c r="E2" s="3" t="s">
        <v>39</v>
      </c>
      <c r="F2" s="3" t="s">
        <v>45</v>
      </c>
      <c r="G2" s="3" t="s">
        <v>44</v>
      </c>
      <c r="H2" s="3" t="s">
        <v>38</v>
      </c>
      <c r="I2" s="3" t="s">
        <v>42</v>
      </c>
      <c r="J2" s="3" t="s">
        <v>46</v>
      </c>
      <c r="K2" s="3" t="s">
        <v>47</v>
      </c>
      <c r="L2" s="3" t="s">
        <v>48</v>
      </c>
    </row>
    <row r="3" spans="1:12" s="3" customFormat="1" ht="23" customHeight="1" x14ac:dyDescent="0.2">
      <c r="A3" s="3" t="s">
        <v>37</v>
      </c>
      <c r="B3" s="3" t="s">
        <v>41</v>
      </c>
      <c r="C3" s="3">
        <v>5759</v>
      </c>
      <c r="D3" s="3">
        <v>2369</v>
      </c>
      <c r="E3" s="3">
        <v>165</v>
      </c>
      <c r="F3" s="3">
        <v>77</v>
      </c>
      <c r="G3" s="3">
        <v>440</v>
      </c>
      <c r="H3" s="3">
        <v>1278</v>
      </c>
      <c r="I3" s="3">
        <v>175</v>
      </c>
      <c r="J3" s="3">
        <v>16</v>
      </c>
      <c r="K3" s="3">
        <v>157</v>
      </c>
      <c r="L3" s="3">
        <v>61</v>
      </c>
    </row>
    <row r="4" spans="1:12" s="3" customFormat="1" ht="23" customHeight="1" x14ac:dyDescent="0.2">
      <c r="A4" s="3" t="s">
        <v>43</v>
      </c>
      <c r="B4" s="3" t="s">
        <v>41</v>
      </c>
      <c r="C4" s="3">
        <v>4097</v>
      </c>
      <c r="D4" s="3">
        <v>3518</v>
      </c>
      <c r="E4" s="3">
        <v>167</v>
      </c>
      <c r="F4" s="3">
        <v>766</v>
      </c>
      <c r="G4" s="3">
        <v>766</v>
      </c>
      <c r="H4" s="3">
        <v>1368</v>
      </c>
      <c r="I4" s="3">
        <v>786</v>
      </c>
      <c r="J4" s="3">
        <v>25</v>
      </c>
      <c r="K4" s="3">
        <v>167</v>
      </c>
      <c r="L4" s="3">
        <v>77</v>
      </c>
    </row>
    <row r="5" spans="1:12" ht="17" x14ac:dyDescent="0.2">
      <c r="A5" s="3" t="s">
        <v>55</v>
      </c>
      <c r="B5" s="3" t="s">
        <v>41</v>
      </c>
      <c r="C5">
        <v>1217</v>
      </c>
      <c r="D5">
        <v>884</v>
      </c>
      <c r="E5">
        <v>86</v>
      </c>
      <c r="F5">
        <v>105</v>
      </c>
      <c r="G5">
        <v>364</v>
      </c>
      <c r="H5">
        <v>54</v>
      </c>
      <c r="I5">
        <v>1</v>
      </c>
      <c r="K5">
        <v>157</v>
      </c>
      <c r="L5">
        <v>44</v>
      </c>
    </row>
    <row r="6" spans="1:12" ht="17" x14ac:dyDescent="0.2">
      <c r="A6" s="3" t="s">
        <v>71</v>
      </c>
    </row>
    <row r="7" spans="1:12" ht="17" x14ac:dyDescent="0.2">
      <c r="A7" s="3" t="s">
        <v>37</v>
      </c>
      <c r="E7" s="1">
        <f>E3/$D3</f>
        <v>6.9649641198818071E-2</v>
      </c>
      <c r="F7" s="1">
        <f t="shared" ref="F7:L7" si="0">F3/$D3</f>
        <v>3.2503165892781766E-2</v>
      </c>
      <c r="G7" s="1">
        <f t="shared" si="0"/>
        <v>0.18573237653018151</v>
      </c>
      <c r="H7" s="4">
        <f t="shared" si="0"/>
        <v>0.53946813001266358</v>
      </c>
      <c r="I7" s="1">
        <f t="shared" si="0"/>
        <v>7.3870831574504012E-2</v>
      </c>
      <c r="J7" s="1">
        <f t="shared" si="0"/>
        <v>6.7539046010975093E-3</v>
      </c>
      <c r="K7" s="1">
        <f t="shared" si="0"/>
        <v>6.6272688898269316E-2</v>
      </c>
      <c r="L7" s="1">
        <f t="shared" si="0"/>
        <v>2.5749261291684256E-2</v>
      </c>
    </row>
    <row r="8" spans="1:12" ht="17" x14ac:dyDescent="0.2">
      <c r="A8" s="3" t="s">
        <v>43</v>
      </c>
      <c r="E8" s="1">
        <f t="shared" ref="E8:L9" si="1">E4/$D4</f>
        <v>4.7470153496304721E-2</v>
      </c>
      <c r="F8" s="1">
        <f t="shared" si="1"/>
        <v>0.21773735076748152</v>
      </c>
      <c r="G8" s="1">
        <f t="shared" si="1"/>
        <v>0.21773735076748152</v>
      </c>
      <c r="H8" s="4">
        <f t="shared" si="1"/>
        <v>0.38885730528709495</v>
      </c>
      <c r="I8" s="1">
        <f t="shared" si="1"/>
        <v>0.22342239909039227</v>
      </c>
      <c r="J8" s="1">
        <f t="shared" si="1"/>
        <v>7.1063104036384311E-3</v>
      </c>
      <c r="K8" s="1">
        <f t="shared" si="1"/>
        <v>4.7470153496304721E-2</v>
      </c>
      <c r="L8" s="1">
        <f t="shared" si="1"/>
        <v>2.1887436043206369E-2</v>
      </c>
    </row>
    <row r="9" spans="1:12" ht="17" x14ac:dyDescent="0.2">
      <c r="A9" s="3" t="s">
        <v>55</v>
      </c>
      <c r="E9" s="1">
        <f t="shared" si="1"/>
        <v>9.7285067873303169E-2</v>
      </c>
      <c r="F9" s="1">
        <f t="shared" si="1"/>
        <v>0.11877828054298642</v>
      </c>
      <c r="G9" s="4">
        <f t="shared" si="1"/>
        <v>0.41176470588235292</v>
      </c>
      <c r="H9" s="1">
        <f t="shared" si="1"/>
        <v>6.1085972850678731E-2</v>
      </c>
      <c r="I9" s="1">
        <f t="shared" si="1"/>
        <v>1.1312217194570137E-3</v>
      </c>
      <c r="J9" s="1">
        <f t="shared" si="1"/>
        <v>0</v>
      </c>
      <c r="K9" s="1">
        <f t="shared" si="1"/>
        <v>0.17760180995475114</v>
      </c>
      <c r="L9" s="1">
        <f t="shared" si="1"/>
        <v>4.9773755656108594E-2</v>
      </c>
    </row>
    <row r="11" spans="1:12" x14ac:dyDescent="0.2">
      <c r="E11" t="s">
        <v>72</v>
      </c>
    </row>
    <row r="12" spans="1:12" x14ac:dyDescent="0.2">
      <c r="E12" t="s">
        <v>73</v>
      </c>
    </row>
    <row r="13" spans="1:12" x14ac:dyDescent="0.2">
      <c r="E13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61FFF-EAE3-7548-B369-3366451E567E}">
  <dimension ref="A1:F59"/>
  <sheetViews>
    <sheetView workbookViewId="0">
      <selection activeCell="F51" sqref="F51"/>
    </sheetView>
  </sheetViews>
  <sheetFormatPr baseColWidth="10" defaultRowHeight="16" x14ac:dyDescent="0.2"/>
  <cols>
    <col min="1" max="1" width="14.5" customWidth="1"/>
    <col min="2" max="2" width="6.1640625" customWidth="1"/>
    <col min="3" max="3" width="15" customWidth="1"/>
    <col min="4" max="4" width="6.33203125" customWidth="1"/>
  </cols>
  <sheetData>
    <row r="1" spans="1:5" x14ac:dyDescent="0.2">
      <c r="A1" t="s">
        <v>36</v>
      </c>
    </row>
    <row r="2" spans="1:5" s="3" customFormat="1" ht="89" customHeight="1" x14ac:dyDescent="0.2">
      <c r="A2" s="3" t="s">
        <v>35</v>
      </c>
      <c r="B2" s="3" t="s">
        <v>34</v>
      </c>
      <c r="C2" s="3" t="s">
        <v>24</v>
      </c>
      <c r="D2" s="3" t="s">
        <v>39</v>
      </c>
      <c r="E2" s="3" t="s">
        <v>67</v>
      </c>
    </row>
    <row r="3" spans="1:5" x14ac:dyDescent="0.2">
      <c r="A3" t="s">
        <v>37</v>
      </c>
      <c r="B3">
        <v>1</v>
      </c>
      <c r="C3">
        <v>25</v>
      </c>
      <c r="D3">
        <v>1</v>
      </c>
      <c r="E3" s="1">
        <f>D3/C3</f>
        <v>0.04</v>
      </c>
    </row>
    <row r="4" spans="1:5" x14ac:dyDescent="0.2">
      <c r="A4" t="s">
        <v>37</v>
      </c>
      <c r="B4">
        <v>2</v>
      </c>
      <c r="C4" s="3">
        <v>8</v>
      </c>
      <c r="E4" s="1">
        <f t="shared" ref="E4:E59" si="0">D4/C4</f>
        <v>0</v>
      </c>
    </row>
    <row r="5" spans="1:5" x14ac:dyDescent="0.2">
      <c r="A5" t="s">
        <v>37</v>
      </c>
      <c r="B5">
        <v>3</v>
      </c>
      <c r="C5" s="3">
        <v>24</v>
      </c>
      <c r="E5" s="1">
        <f t="shared" si="0"/>
        <v>0</v>
      </c>
    </row>
    <row r="6" spans="1:5" x14ac:dyDescent="0.2">
      <c r="A6" t="s">
        <v>37</v>
      </c>
      <c r="B6">
        <v>4</v>
      </c>
      <c r="C6" s="3">
        <v>10</v>
      </c>
      <c r="D6">
        <v>2</v>
      </c>
      <c r="E6" s="1">
        <f t="shared" si="0"/>
        <v>0.2</v>
      </c>
    </row>
    <row r="7" spans="1:5" x14ac:dyDescent="0.2">
      <c r="A7" t="s">
        <v>37</v>
      </c>
      <c r="B7">
        <v>5</v>
      </c>
      <c r="C7" s="3">
        <v>4</v>
      </c>
      <c r="E7" s="1">
        <f t="shared" si="0"/>
        <v>0</v>
      </c>
    </row>
    <row r="8" spans="1:5" x14ac:dyDescent="0.2">
      <c r="A8" t="s">
        <v>37</v>
      </c>
      <c r="B8">
        <v>6</v>
      </c>
      <c r="E8" s="1" t="e">
        <f t="shared" si="0"/>
        <v>#DIV/0!</v>
      </c>
    </row>
    <row r="9" spans="1:5" x14ac:dyDescent="0.2">
      <c r="A9" t="s">
        <v>37</v>
      </c>
      <c r="B9">
        <v>7</v>
      </c>
      <c r="E9" s="1" t="e">
        <f t="shared" si="0"/>
        <v>#DIV/0!</v>
      </c>
    </row>
    <row r="10" spans="1:5" x14ac:dyDescent="0.2">
      <c r="A10" t="s">
        <v>37</v>
      </c>
      <c r="B10">
        <v>8</v>
      </c>
      <c r="E10" s="1" t="e">
        <f t="shared" si="0"/>
        <v>#DIV/0!</v>
      </c>
    </row>
    <row r="11" spans="1:5" x14ac:dyDescent="0.2">
      <c r="A11" t="s">
        <v>37</v>
      </c>
      <c r="B11">
        <v>9</v>
      </c>
      <c r="C11">
        <v>9</v>
      </c>
      <c r="E11" s="1">
        <f t="shared" si="0"/>
        <v>0</v>
      </c>
    </row>
    <row r="12" spans="1:5" x14ac:dyDescent="0.2">
      <c r="A12" t="s">
        <v>37</v>
      </c>
      <c r="B12">
        <v>10</v>
      </c>
      <c r="C12">
        <v>51</v>
      </c>
      <c r="D12">
        <v>8</v>
      </c>
      <c r="E12" s="1">
        <f t="shared" si="0"/>
        <v>0.15686274509803921</v>
      </c>
    </row>
    <row r="13" spans="1:5" x14ac:dyDescent="0.2">
      <c r="A13" t="s">
        <v>37</v>
      </c>
      <c r="B13">
        <v>11</v>
      </c>
      <c r="C13">
        <v>42</v>
      </c>
      <c r="D13">
        <v>3</v>
      </c>
      <c r="E13" s="1">
        <f t="shared" si="0"/>
        <v>7.1428571428571425E-2</v>
      </c>
    </row>
    <row r="14" spans="1:5" x14ac:dyDescent="0.2">
      <c r="A14" t="s">
        <v>37</v>
      </c>
      <c r="B14">
        <v>12</v>
      </c>
      <c r="C14">
        <v>14</v>
      </c>
      <c r="D14">
        <v>1</v>
      </c>
      <c r="E14" s="1">
        <f t="shared" si="0"/>
        <v>7.1428571428571425E-2</v>
      </c>
    </row>
    <row r="15" spans="1:5" x14ac:dyDescent="0.2">
      <c r="A15" t="s">
        <v>37</v>
      </c>
      <c r="B15">
        <v>13</v>
      </c>
      <c r="C15">
        <v>43</v>
      </c>
      <c r="D15">
        <v>2</v>
      </c>
      <c r="E15" s="1">
        <f t="shared" si="0"/>
        <v>4.6511627906976744E-2</v>
      </c>
    </row>
    <row r="16" spans="1:5" x14ac:dyDescent="0.2">
      <c r="A16" t="s">
        <v>37</v>
      </c>
      <c r="B16">
        <v>14</v>
      </c>
      <c r="E16" s="1" t="e">
        <f t="shared" si="0"/>
        <v>#DIV/0!</v>
      </c>
    </row>
    <row r="17" spans="1:5" x14ac:dyDescent="0.2">
      <c r="A17" t="s">
        <v>37</v>
      </c>
      <c r="B17">
        <v>15</v>
      </c>
      <c r="C17">
        <v>7</v>
      </c>
      <c r="D17">
        <v>2</v>
      </c>
      <c r="E17" s="1">
        <f t="shared" si="0"/>
        <v>0.2857142857142857</v>
      </c>
    </row>
    <row r="18" spans="1:5" x14ac:dyDescent="0.2">
      <c r="A18" t="s">
        <v>37</v>
      </c>
      <c r="B18">
        <v>16</v>
      </c>
      <c r="C18">
        <v>6</v>
      </c>
      <c r="D18">
        <v>2</v>
      </c>
      <c r="E18" s="1">
        <f t="shared" si="0"/>
        <v>0.33333333333333331</v>
      </c>
    </row>
    <row r="19" spans="1:5" x14ac:dyDescent="0.2">
      <c r="A19" t="s">
        <v>37</v>
      </c>
      <c r="B19">
        <v>17</v>
      </c>
      <c r="C19">
        <v>11</v>
      </c>
      <c r="E19" s="1">
        <f t="shared" si="0"/>
        <v>0</v>
      </c>
    </row>
    <row r="20" spans="1:5" x14ac:dyDescent="0.2">
      <c r="A20" t="s">
        <v>37</v>
      </c>
      <c r="B20">
        <v>18</v>
      </c>
      <c r="C20">
        <v>4</v>
      </c>
      <c r="E20" s="1">
        <f t="shared" si="0"/>
        <v>0</v>
      </c>
    </row>
    <row r="21" spans="1:5" x14ac:dyDescent="0.2">
      <c r="A21" t="s">
        <v>37</v>
      </c>
      <c r="B21">
        <v>19</v>
      </c>
      <c r="C21">
        <v>5</v>
      </c>
      <c r="E21" s="1">
        <f t="shared" si="0"/>
        <v>0</v>
      </c>
    </row>
    <row r="22" spans="1:5" x14ac:dyDescent="0.2">
      <c r="A22" t="s">
        <v>37</v>
      </c>
      <c r="B22">
        <v>20</v>
      </c>
      <c r="C22">
        <v>239</v>
      </c>
      <c r="D22">
        <v>19</v>
      </c>
      <c r="E22" s="1">
        <f t="shared" si="0"/>
        <v>7.9497907949790794E-2</v>
      </c>
    </row>
    <row r="23" spans="1:5" x14ac:dyDescent="0.2">
      <c r="A23" t="s">
        <v>37</v>
      </c>
      <c r="B23">
        <v>21</v>
      </c>
      <c r="C23">
        <v>99</v>
      </c>
      <c r="D23">
        <v>6</v>
      </c>
      <c r="E23" s="1">
        <f t="shared" si="0"/>
        <v>6.0606060606060608E-2</v>
      </c>
    </row>
    <row r="24" spans="1:5" x14ac:dyDescent="0.2">
      <c r="A24" t="s">
        <v>37</v>
      </c>
      <c r="B24">
        <v>22</v>
      </c>
      <c r="C24">
        <v>35</v>
      </c>
      <c r="D24">
        <v>3</v>
      </c>
      <c r="E24" s="1">
        <f t="shared" si="0"/>
        <v>8.5714285714285715E-2</v>
      </c>
    </row>
    <row r="25" spans="1:5" x14ac:dyDescent="0.2">
      <c r="A25" t="s">
        <v>37</v>
      </c>
      <c r="B25">
        <v>23</v>
      </c>
      <c r="C25">
        <v>144</v>
      </c>
      <c r="D25">
        <v>8</v>
      </c>
      <c r="E25" s="1">
        <f t="shared" si="0"/>
        <v>5.5555555555555552E-2</v>
      </c>
    </row>
    <row r="26" spans="1:5" x14ac:dyDescent="0.2">
      <c r="A26" t="s">
        <v>37</v>
      </c>
      <c r="B26">
        <v>24</v>
      </c>
      <c r="C26">
        <v>50</v>
      </c>
      <c r="D26">
        <v>4</v>
      </c>
      <c r="E26" s="1">
        <f t="shared" si="0"/>
        <v>0.08</v>
      </c>
    </row>
    <row r="27" spans="1:5" x14ac:dyDescent="0.2">
      <c r="A27" t="s">
        <v>37</v>
      </c>
      <c r="B27">
        <v>25</v>
      </c>
      <c r="C27">
        <v>10</v>
      </c>
      <c r="D27">
        <v>1</v>
      </c>
      <c r="E27" s="1">
        <f t="shared" si="0"/>
        <v>0.1</v>
      </c>
    </row>
    <row r="28" spans="1:5" x14ac:dyDescent="0.2">
      <c r="A28" t="s">
        <v>37</v>
      </c>
      <c r="B28">
        <v>26</v>
      </c>
      <c r="C28">
        <v>17</v>
      </c>
      <c r="D28">
        <v>2</v>
      </c>
      <c r="E28" s="1">
        <f t="shared" si="0"/>
        <v>0.11764705882352941</v>
      </c>
    </row>
    <row r="29" spans="1:5" x14ac:dyDescent="0.2">
      <c r="A29" t="s">
        <v>37</v>
      </c>
      <c r="B29">
        <v>27</v>
      </c>
      <c r="C29">
        <v>6</v>
      </c>
      <c r="E29" s="1">
        <f t="shared" si="0"/>
        <v>0</v>
      </c>
    </row>
    <row r="30" spans="1:5" x14ac:dyDescent="0.2">
      <c r="A30" t="s">
        <v>37</v>
      </c>
      <c r="B30">
        <v>28</v>
      </c>
      <c r="C30">
        <v>77</v>
      </c>
      <c r="D30">
        <v>2</v>
      </c>
      <c r="E30" s="1">
        <f t="shared" si="0"/>
        <v>2.5974025974025976E-2</v>
      </c>
    </row>
    <row r="31" spans="1:5" x14ac:dyDescent="0.2">
      <c r="A31" t="s">
        <v>37</v>
      </c>
      <c r="B31">
        <v>29</v>
      </c>
      <c r="C31">
        <v>5</v>
      </c>
      <c r="D31">
        <v>2</v>
      </c>
      <c r="E31" s="1">
        <f t="shared" si="0"/>
        <v>0.4</v>
      </c>
    </row>
    <row r="32" spans="1:5" x14ac:dyDescent="0.2">
      <c r="A32" t="s">
        <v>37</v>
      </c>
      <c r="B32">
        <v>30</v>
      </c>
      <c r="C32">
        <v>42</v>
      </c>
      <c r="D32">
        <v>4</v>
      </c>
      <c r="E32" s="1">
        <f t="shared" si="0"/>
        <v>9.5238095238095233E-2</v>
      </c>
    </row>
    <row r="33" spans="1:6" x14ac:dyDescent="0.2">
      <c r="A33" t="s">
        <v>37</v>
      </c>
      <c r="B33">
        <v>31</v>
      </c>
      <c r="C33">
        <v>48</v>
      </c>
      <c r="D33">
        <v>1</v>
      </c>
      <c r="E33" s="1">
        <f t="shared" si="0"/>
        <v>2.0833333333333332E-2</v>
      </c>
    </row>
    <row r="34" spans="1:6" x14ac:dyDescent="0.2">
      <c r="A34" t="s">
        <v>37</v>
      </c>
      <c r="B34">
        <v>32</v>
      </c>
      <c r="C34">
        <v>18</v>
      </c>
      <c r="E34" s="1">
        <f t="shared" si="0"/>
        <v>0</v>
      </c>
    </row>
    <row r="35" spans="1:6" x14ac:dyDescent="0.2">
      <c r="A35" t="s">
        <v>37</v>
      </c>
      <c r="B35">
        <v>33</v>
      </c>
      <c r="C35">
        <v>28</v>
      </c>
      <c r="E35" s="1">
        <f t="shared" si="0"/>
        <v>0</v>
      </c>
    </row>
    <row r="36" spans="1:6" x14ac:dyDescent="0.2">
      <c r="A36" t="s">
        <v>37</v>
      </c>
      <c r="B36">
        <v>34</v>
      </c>
      <c r="C36">
        <v>26</v>
      </c>
      <c r="D36">
        <v>2</v>
      </c>
      <c r="E36" s="1">
        <f t="shared" si="0"/>
        <v>7.6923076923076927E-2</v>
      </c>
    </row>
    <row r="37" spans="1:6" x14ac:dyDescent="0.2">
      <c r="A37" t="s">
        <v>37</v>
      </c>
      <c r="B37">
        <v>35</v>
      </c>
      <c r="C37">
        <v>418</v>
      </c>
      <c r="D37">
        <v>38</v>
      </c>
      <c r="E37" s="1">
        <f t="shared" si="0"/>
        <v>9.0909090909090912E-2</v>
      </c>
      <c r="F37" t="s">
        <v>68</v>
      </c>
    </row>
    <row r="38" spans="1:6" x14ac:dyDescent="0.2">
      <c r="A38" t="s">
        <v>37</v>
      </c>
      <c r="B38">
        <v>36</v>
      </c>
      <c r="C38">
        <v>9</v>
      </c>
      <c r="D38">
        <v>1</v>
      </c>
      <c r="E38" s="1">
        <f t="shared" si="0"/>
        <v>0.1111111111111111</v>
      </c>
    </row>
    <row r="39" spans="1:6" x14ac:dyDescent="0.2">
      <c r="A39" t="s">
        <v>37</v>
      </c>
      <c r="B39">
        <v>37</v>
      </c>
      <c r="C39">
        <v>104</v>
      </c>
      <c r="D39">
        <v>4</v>
      </c>
      <c r="E39" s="1">
        <f t="shared" si="0"/>
        <v>3.8461538461538464E-2</v>
      </c>
    </row>
    <row r="40" spans="1:6" x14ac:dyDescent="0.2">
      <c r="A40" t="s">
        <v>37</v>
      </c>
      <c r="B40">
        <v>38</v>
      </c>
      <c r="C40">
        <v>45</v>
      </c>
      <c r="D40">
        <v>3</v>
      </c>
      <c r="E40" s="1">
        <f t="shared" si="0"/>
        <v>6.6666666666666666E-2</v>
      </c>
    </row>
    <row r="41" spans="1:6" x14ac:dyDescent="0.2">
      <c r="A41" t="s">
        <v>37</v>
      </c>
      <c r="B41">
        <v>39</v>
      </c>
      <c r="C41">
        <v>174</v>
      </c>
      <c r="D41">
        <v>5</v>
      </c>
      <c r="E41" s="1">
        <f t="shared" si="0"/>
        <v>2.8735632183908046E-2</v>
      </c>
    </row>
    <row r="42" spans="1:6" x14ac:dyDescent="0.2">
      <c r="A42" t="s">
        <v>37</v>
      </c>
      <c r="B42">
        <v>40</v>
      </c>
      <c r="C42">
        <v>422</v>
      </c>
      <c r="D42">
        <v>33</v>
      </c>
      <c r="E42" s="1">
        <f t="shared" si="0"/>
        <v>7.8199052132701424E-2</v>
      </c>
    </row>
    <row r="43" spans="1:6" x14ac:dyDescent="0.2">
      <c r="A43" t="s">
        <v>37</v>
      </c>
      <c r="B43">
        <v>41</v>
      </c>
      <c r="C43">
        <v>86</v>
      </c>
      <c r="D43">
        <v>6</v>
      </c>
      <c r="E43" s="1">
        <f t="shared" si="0"/>
        <v>6.9767441860465115E-2</v>
      </c>
    </row>
    <row r="44" spans="1:6" x14ac:dyDescent="0.2">
      <c r="A44" t="s">
        <v>43</v>
      </c>
      <c r="B44" t="s">
        <v>49</v>
      </c>
      <c r="C44">
        <v>292</v>
      </c>
      <c r="D44">
        <v>25</v>
      </c>
      <c r="E44" s="1">
        <f t="shared" si="0"/>
        <v>8.5616438356164379E-2</v>
      </c>
      <c r="F44" t="s">
        <v>69</v>
      </c>
    </row>
    <row r="45" spans="1:6" x14ac:dyDescent="0.2">
      <c r="A45" t="s">
        <v>43</v>
      </c>
      <c r="B45" t="s">
        <v>50</v>
      </c>
      <c r="C45">
        <v>685</v>
      </c>
      <c r="D45">
        <v>20</v>
      </c>
      <c r="E45" s="1">
        <f t="shared" si="0"/>
        <v>2.9197080291970802E-2</v>
      </c>
    </row>
    <row r="46" spans="1:6" x14ac:dyDescent="0.2">
      <c r="A46" t="s">
        <v>43</v>
      </c>
      <c r="B46" t="s">
        <v>51</v>
      </c>
      <c r="C46">
        <v>560</v>
      </c>
      <c r="D46">
        <v>40</v>
      </c>
      <c r="E46" s="1">
        <f t="shared" si="0"/>
        <v>7.1428571428571425E-2</v>
      </c>
    </row>
    <row r="47" spans="1:6" x14ac:dyDescent="0.2">
      <c r="A47" t="s">
        <v>43</v>
      </c>
      <c r="B47" t="s">
        <v>52</v>
      </c>
      <c r="C47">
        <v>494</v>
      </c>
      <c r="D47">
        <v>21</v>
      </c>
      <c r="E47" s="1">
        <f t="shared" si="0"/>
        <v>4.2510121457489877E-2</v>
      </c>
    </row>
    <row r="48" spans="1:6" x14ac:dyDescent="0.2">
      <c r="A48" t="s">
        <v>43</v>
      </c>
      <c r="B48" t="s">
        <v>53</v>
      </c>
      <c r="C48">
        <v>817</v>
      </c>
      <c r="D48">
        <v>38</v>
      </c>
      <c r="E48" s="1">
        <f t="shared" si="0"/>
        <v>4.6511627906976744E-2</v>
      </c>
    </row>
    <row r="49" spans="1:6" x14ac:dyDescent="0.2">
      <c r="A49" t="s">
        <v>43</v>
      </c>
      <c r="B49" t="s">
        <v>54</v>
      </c>
      <c r="C49">
        <v>670</v>
      </c>
      <c r="D49">
        <v>23</v>
      </c>
      <c r="E49" s="1">
        <f t="shared" si="0"/>
        <v>3.4328358208955224E-2</v>
      </c>
    </row>
    <row r="50" spans="1:6" x14ac:dyDescent="0.2">
      <c r="A50" t="s">
        <v>55</v>
      </c>
      <c r="B50" t="s">
        <v>56</v>
      </c>
      <c r="C50">
        <v>203</v>
      </c>
      <c r="D50">
        <v>22</v>
      </c>
      <c r="E50" s="1">
        <f t="shared" si="0"/>
        <v>0.10837438423645321</v>
      </c>
    </row>
    <row r="51" spans="1:6" x14ac:dyDescent="0.2">
      <c r="A51" t="s">
        <v>55</v>
      </c>
      <c r="B51" t="s">
        <v>57</v>
      </c>
      <c r="C51">
        <v>243</v>
      </c>
      <c r="D51">
        <v>29</v>
      </c>
      <c r="E51" s="1">
        <f t="shared" si="0"/>
        <v>0.11934156378600823</v>
      </c>
      <c r="F51" t="s">
        <v>70</v>
      </c>
    </row>
    <row r="52" spans="1:6" x14ac:dyDescent="0.2">
      <c r="A52" t="s">
        <v>55</v>
      </c>
      <c r="B52" t="s">
        <v>58</v>
      </c>
      <c r="C52">
        <v>210</v>
      </c>
      <c r="D52">
        <v>16</v>
      </c>
      <c r="E52" s="1">
        <f t="shared" si="0"/>
        <v>7.6190476190476197E-2</v>
      </c>
    </row>
    <row r="53" spans="1:6" x14ac:dyDescent="0.2">
      <c r="A53" t="s">
        <v>55</v>
      </c>
      <c r="B53" t="s">
        <v>59</v>
      </c>
      <c r="C53">
        <v>228</v>
      </c>
      <c r="D53">
        <v>19</v>
      </c>
      <c r="E53" s="1">
        <f t="shared" si="0"/>
        <v>8.3333333333333329E-2</v>
      </c>
    </row>
    <row r="54" spans="1:6" x14ac:dyDescent="0.2">
      <c r="A54" t="s">
        <v>60</v>
      </c>
      <c r="B54" t="s">
        <v>61</v>
      </c>
      <c r="C54">
        <v>241</v>
      </c>
      <c r="D54">
        <v>17</v>
      </c>
      <c r="E54" s="1">
        <f t="shared" si="0"/>
        <v>7.0539419087136929E-2</v>
      </c>
    </row>
    <row r="55" spans="1:6" x14ac:dyDescent="0.2">
      <c r="B55" t="s">
        <v>62</v>
      </c>
      <c r="C55">
        <v>469</v>
      </c>
      <c r="D55">
        <v>31</v>
      </c>
      <c r="E55" s="1">
        <f t="shared" si="0"/>
        <v>6.6098081023454158E-2</v>
      </c>
    </row>
    <row r="56" spans="1:6" x14ac:dyDescent="0.2">
      <c r="B56" t="s">
        <v>63</v>
      </c>
      <c r="C56">
        <v>118</v>
      </c>
      <c r="D56">
        <v>11</v>
      </c>
      <c r="E56" s="1">
        <f t="shared" si="0"/>
        <v>9.3220338983050849E-2</v>
      </c>
    </row>
    <row r="57" spans="1:6" x14ac:dyDescent="0.2">
      <c r="B57" t="s">
        <v>64</v>
      </c>
      <c r="C57">
        <v>236</v>
      </c>
      <c r="D57">
        <v>7</v>
      </c>
      <c r="E57" s="1">
        <f t="shared" si="0"/>
        <v>2.9661016949152543E-2</v>
      </c>
    </row>
    <row r="58" spans="1:6" x14ac:dyDescent="0.2">
      <c r="B58" t="s">
        <v>65</v>
      </c>
      <c r="C58">
        <v>822</v>
      </c>
      <c r="D58">
        <v>45</v>
      </c>
      <c r="E58" s="1">
        <f t="shared" si="0"/>
        <v>5.4744525547445258E-2</v>
      </c>
    </row>
    <row r="59" spans="1:6" x14ac:dyDescent="0.2">
      <c r="B59" t="s">
        <v>66</v>
      </c>
      <c r="C59">
        <v>549</v>
      </c>
      <c r="D59">
        <v>43</v>
      </c>
      <c r="E59" s="1">
        <f t="shared" si="0"/>
        <v>7.8324225865209471E-2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0D50D-2046-1842-B023-21F8B18460D8}">
  <dimension ref="A1:J30"/>
  <sheetViews>
    <sheetView topLeftCell="A9" workbookViewId="0">
      <selection activeCell="J24" sqref="J24"/>
    </sheetView>
  </sheetViews>
  <sheetFormatPr baseColWidth="10" defaultRowHeight="16" x14ac:dyDescent="0.2"/>
  <cols>
    <col min="1" max="1" width="45" customWidth="1"/>
    <col min="2" max="2" width="13.83203125" customWidth="1"/>
    <col min="3" max="3" width="14.33203125" customWidth="1"/>
    <col min="4" max="4" width="15.6640625" customWidth="1"/>
    <col min="5" max="5" width="7.33203125" customWidth="1"/>
    <col min="6" max="6" width="10.5" customWidth="1"/>
    <col min="7" max="7" width="7.33203125" customWidth="1"/>
    <col min="10" max="10" width="33.1640625" customWidth="1"/>
  </cols>
  <sheetData>
    <row r="1" spans="1:9" x14ac:dyDescent="0.2">
      <c r="A1" t="s">
        <v>77</v>
      </c>
    </row>
    <row r="2" spans="1:9" x14ac:dyDescent="0.2">
      <c r="A2" t="s">
        <v>78</v>
      </c>
    </row>
    <row r="3" spans="1:9" x14ac:dyDescent="0.2">
      <c r="A3" t="s">
        <v>75</v>
      </c>
    </row>
    <row r="4" spans="1:9" x14ac:dyDescent="0.2">
      <c r="A4" t="s">
        <v>76</v>
      </c>
    </row>
    <row r="10" spans="1:9" x14ac:dyDescent="0.2">
      <c r="A10">
        <v>1950</v>
      </c>
    </row>
    <row r="11" spans="1:9" s="3" customFormat="1" ht="102" x14ac:dyDescent="0.2">
      <c r="B11" s="3" t="s">
        <v>94</v>
      </c>
      <c r="D11" s="3" t="s">
        <v>95</v>
      </c>
      <c r="F11" s="3" t="s">
        <v>92</v>
      </c>
      <c r="H11" s="3" t="s">
        <v>91</v>
      </c>
    </row>
    <row r="12" spans="1:9" x14ac:dyDescent="0.2">
      <c r="A12" t="s">
        <v>79</v>
      </c>
      <c r="B12">
        <v>151873</v>
      </c>
      <c r="D12">
        <v>101071</v>
      </c>
      <c r="F12">
        <v>86121</v>
      </c>
      <c r="H12">
        <v>51404</v>
      </c>
    </row>
    <row r="13" spans="1:9" x14ac:dyDescent="0.2">
      <c r="A13" t="s">
        <v>89</v>
      </c>
      <c r="B13" s="5">
        <f>B12*C13/100</f>
        <v>148228.04799999998</v>
      </c>
      <c r="C13">
        <v>97.6</v>
      </c>
      <c r="D13" s="5">
        <f>D12*0.968</f>
        <v>97836.728000000003</v>
      </c>
      <c r="E13">
        <v>96.8</v>
      </c>
      <c r="H13" s="5">
        <f>H12*0.943</f>
        <v>48473.971999999994</v>
      </c>
      <c r="I13">
        <v>94.3</v>
      </c>
    </row>
    <row r="14" spans="1:9" x14ac:dyDescent="0.2">
      <c r="A14" t="s">
        <v>88</v>
      </c>
      <c r="B14" s="5">
        <f>B12*C14/100</f>
        <v>3644.9520000000002</v>
      </c>
      <c r="C14">
        <v>2.4</v>
      </c>
      <c r="D14" s="5">
        <f>D12*0.032</f>
        <v>3234.2719999999999</v>
      </c>
      <c r="E14">
        <v>3.2</v>
      </c>
      <c r="H14" s="5">
        <f>H12*0.057</f>
        <v>2930.0280000000002</v>
      </c>
      <c r="I14">
        <v>5.7</v>
      </c>
    </row>
    <row r="15" spans="1:9" x14ac:dyDescent="0.2">
      <c r="A15" t="s">
        <v>98</v>
      </c>
      <c r="B15" s="5"/>
      <c r="C15">
        <v>66.599999999999994</v>
      </c>
      <c r="D15" s="5"/>
      <c r="E15">
        <v>69</v>
      </c>
      <c r="H15" s="5"/>
      <c r="I15">
        <v>72.099999999999994</v>
      </c>
    </row>
    <row r="16" spans="1:9" x14ac:dyDescent="0.2">
      <c r="A16" t="s">
        <v>99</v>
      </c>
      <c r="B16" s="8">
        <v>12408</v>
      </c>
      <c r="D16" s="8">
        <v>13277</v>
      </c>
      <c r="H16" s="9">
        <v>12809</v>
      </c>
    </row>
    <row r="17" spans="1:10" x14ac:dyDescent="0.2">
      <c r="A17" t="s">
        <v>97</v>
      </c>
      <c r="B17" s="5"/>
      <c r="D17" s="5"/>
      <c r="H17" s="5"/>
    </row>
    <row r="18" spans="1:10" x14ac:dyDescent="0.2">
      <c r="B18" s="5"/>
      <c r="D18" s="5"/>
      <c r="H18" s="5"/>
    </row>
    <row r="19" spans="1:10" x14ac:dyDescent="0.2">
      <c r="A19" t="s">
        <v>80</v>
      </c>
      <c r="B19">
        <v>70859</v>
      </c>
      <c r="D19">
        <v>44953</v>
      </c>
      <c r="E19" s="1"/>
      <c r="F19" s="6">
        <v>34162</v>
      </c>
      <c r="G19" s="1"/>
      <c r="H19">
        <v>11627</v>
      </c>
      <c r="I19">
        <v>22.6</v>
      </c>
    </row>
    <row r="20" spans="1:10" x14ac:dyDescent="0.2">
      <c r="A20" t="s">
        <v>81</v>
      </c>
      <c r="B20">
        <v>70260</v>
      </c>
      <c r="C20" s="1">
        <f>B20/B13</f>
        <v>0.47399936076875282</v>
      </c>
      <c r="D20">
        <v>44492</v>
      </c>
      <c r="E20" s="1">
        <f>D20/D13</f>
        <v>0.45475764479776959</v>
      </c>
      <c r="F20">
        <v>33768</v>
      </c>
      <c r="G20" s="1"/>
      <c r="H20">
        <v>11324</v>
      </c>
      <c r="I20" s="1">
        <f>H20/H13</f>
        <v>0.23360990512599217</v>
      </c>
      <c r="J20" t="s">
        <v>12</v>
      </c>
    </row>
    <row r="21" spans="1:10" x14ac:dyDescent="0.2">
      <c r="A21" t="s">
        <v>82</v>
      </c>
      <c r="B21">
        <v>590</v>
      </c>
      <c r="C21" s="1"/>
      <c r="D21">
        <v>454</v>
      </c>
      <c r="E21" s="1"/>
      <c r="F21">
        <v>391</v>
      </c>
      <c r="G21" s="1"/>
      <c r="H21">
        <v>302</v>
      </c>
    </row>
    <row r="22" spans="1:10" x14ac:dyDescent="0.2">
      <c r="A22" t="s">
        <v>83</v>
      </c>
      <c r="B22">
        <v>9</v>
      </c>
      <c r="C22" s="1">
        <f>(B21+B22)/B14</f>
        <v>0.16433686918236509</v>
      </c>
      <c r="D22">
        <v>7</v>
      </c>
      <c r="E22" s="1">
        <f>(D21+D22)/D14</f>
        <v>0.14253594008172474</v>
      </c>
      <c r="F22">
        <v>3</v>
      </c>
      <c r="G22" s="1"/>
      <c r="H22">
        <v>1</v>
      </c>
      <c r="I22" s="1">
        <f>(H21+H22)/H14</f>
        <v>0.10341198104591491</v>
      </c>
      <c r="J22" t="s">
        <v>90</v>
      </c>
    </row>
    <row r="23" spans="1:10" x14ac:dyDescent="0.2">
      <c r="A23" t="s">
        <v>96</v>
      </c>
    </row>
    <row r="24" spans="1:10" x14ac:dyDescent="0.2">
      <c r="A24" t="s">
        <v>100</v>
      </c>
    </row>
    <row r="26" spans="1:10" x14ac:dyDescent="0.2">
      <c r="A26" t="s">
        <v>84</v>
      </c>
      <c r="D26">
        <v>41358</v>
      </c>
      <c r="F26">
        <v>32232</v>
      </c>
      <c r="H26">
        <v>10592</v>
      </c>
    </row>
    <row r="27" spans="1:10" x14ac:dyDescent="0.2">
      <c r="A27" t="s">
        <v>85</v>
      </c>
      <c r="D27">
        <v>27900</v>
      </c>
      <c r="E27" s="1">
        <f>D27/D26</f>
        <v>0.67459741767010006</v>
      </c>
      <c r="F27" s="7">
        <v>22459</v>
      </c>
      <c r="G27" s="1">
        <f>F27/F26</f>
        <v>0.69679200794241747</v>
      </c>
      <c r="H27">
        <v>7433</v>
      </c>
      <c r="I27" s="1">
        <f>H27/H26</f>
        <v>0.70175604229607247</v>
      </c>
    </row>
    <row r="28" spans="1:10" x14ac:dyDescent="0.2">
      <c r="A28" t="s">
        <v>86</v>
      </c>
      <c r="D28">
        <v>12544</v>
      </c>
      <c r="F28" s="7">
        <v>9378</v>
      </c>
      <c r="H28">
        <v>2870</v>
      </c>
    </row>
    <row r="29" spans="1:10" x14ac:dyDescent="0.2">
      <c r="A29" t="s">
        <v>87</v>
      </c>
      <c r="D29">
        <v>914</v>
      </c>
      <c r="F29" s="7">
        <v>595</v>
      </c>
      <c r="H29">
        <v>289</v>
      </c>
    </row>
    <row r="30" spans="1:10" x14ac:dyDescent="0.2">
      <c r="A30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1930 housing</vt:lpstr>
      <vt:lpstr>1940 housing by city</vt:lpstr>
      <vt:lpstr>1940 housing by town</vt:lpstr>
      <vt:lpstr>1940 housing by tract</vt:lpstr>
      <vt:lpstr>1950 housing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2020-04-13T14:46:27Z</dcterms:created>
  <dcterms:modified xsi:type="dcterms:W3CDTF">2020-05-29T18:01:23Z</dcterms:modified>
</cp:coreProperties>
</file>