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C3095-Dissertation\"/>
    </mc:Choice>
  </mc:AlternateContent>
  <xr:revisionPtr revIDLastSave="0" documentId="13_ncr:1_{D57F2551-80BD-4822-B04A-76893F8AC83C}" xr6:coauthVersionLast="45" xr6:coauthVersionMax="46" xr10:uidLastSave="{00000000-0000-0000-0000-000000000000}"/>
  <bookViews>
    <workbookView xWindow="-120" yWindow="-120" windowWidth="29040" windowHeight="15840" activeTab="2" xr2:uid="{43AB4C6B-370F-4888-996C-F8629A52645F}"/>
  </bookViews>
  <sheets>
    <sheet name="Speed Tests" sheetId="1" r:id="rId1"/>
    <sheet name="Sheet2" sheetId="2" r:id="rId2"/>
    <sheet name="Memory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6" i="3" l="1"/>
  <c r="AB16" i="3"/>
  <c r="AC16" i="3"/>
  <c r="AD16" i="3"/>
  <c r="AA17" i="3"/>
  <c r="AB17" i="3"/>
  <c r="AC17" i="3"/>
  <c r="AD17" i="3"/>
  <c r="AA18" i="3"/>
  <c r="AB18" i="3"/>
  <c r="AC18" i="3"/>
  <c r="AD18" i="3"/>
  <c r="AA15" i="3"/>
  <c r="AB15" i="3"/>
  <c r="AC15" i="3"/>
  <c r="AD15" i="3"/>
  <c r="AA14" i="3"/>
  <c r="AB14" i="3"/>
  <c r="AC14" i="3"/>
  <c r="AD14" i="3"/>
  <c r="Z15" i="3"/>
  <c r="Z16" i="3"/>
  <c r="Z17" i="3"/>
  <c r="Z18" i="3"/>
  <c r="Z14" i="3"/>
  <c r="Z6" i="3"/>
  <c r="AB6" i="3"/>
  <c r="AC6" i="3"/>
  <c r="AD6" i="3"/>
  <c r="Z7" i="3"/>
  <c r="AA7" i="3"/>
  <c r="AB7" i="3"/>
  <c r="AC7" i="3"/>
  <c r="AD7" i="3"/>
  <c r="Z8" i="3"/>
  <c r="AA8" i="3"/>
  <c r="AB8" i="3"/>
  <c r="AC8" i="3"/>
  <c r="AD8" i="3"/>
  <c r="Z9" i="3"/>
  <c r="AA9" i="3"/>
  <c r="AB9" i="3"/>
  <c r="AC9" i="3"/>
  <c r="AD9" i="3"/>
  <c r="AB5" i="3"/>
  <c r="AC5" i="3"/>
  <c r="AD5" i="3"/>
  <c r="Z5" i="3"/>
  <c r="C50" i="1"/>
  <c r="C49" i="1"/>
  <c r="C47" i="1"/>
  <c r="C46" i="1"/>
  <c r="W18" i="3" l="1"/>
  <c r="V18" i="3"/>
  <c r="U18" i="3"/>
  <c r="T18" i="3"/>
  <c r="S18" i="3"/>
  <c r="W17" i="3"/>
  <c r="V17" i="3"/>
  <c r="U17" i="3"/>
  <c r="T17" i="3"/>
  <c r="S17" i="3"/>
  <c r="W16" i="3"/>
  <c r="V16" i="3"/>
  <c r="U16" i="3"/>
  <c r="T16" i="3"/>
  <c r="S16" i="3"/>
  <c r="W15" i="3"/>
  <c r="V15" i="3"/>
  <c r="U15" i="3"/>
  <c r="S15" i="3"/>
  <c r="W14" i="3"/>
  <c r="V14" i="3"/>
  <c r="U14" i="3"/>
  <c r="S14" i="3"/>
  <c r="W8" i="3"/>
  <c r="W9" i="3"/>
  <c r="W5" i="3"/>
  <c r="W6" i="3"/>
  <c r="V8" i="3"/>
  <c r="V9" i="3"/>
  <c r="V5" i="3"/>
  <c r="V6" i="3"/>
  <c r="T8" i="3"/>
  <c r="T9" i="3"/>
  <c r="U8" i="3"/>
  <c r="U9" i="3"/>
  <c r="U5" i="3"/>
  <c r="U6" i="3"/>
  <c r="T7" i="3"/>
  <c r="U7" i="3"/>
  <c r="V7" i="3"/>
  <c r="W7" i="3"/>
  <c r="S6" i="3"/>
  <c r="S7" i="3"/>
  <c r="S8" i="3"/>
  <c r="S9" i="3"/>
  <c r="S5" i="3"/>
  <c r="G94" i="1" l="1"/>
  <c r="D94" i="1"/>
  <c r="E94" i="1"/>
  <c r="F94" i="1"/>
  <c r="C94" i="1"/>
  <c r="G93" i="1"/>
  <c r="D93" i="1"/>
  <c r="E93" i="1"/>
  <c r="F93" i="1"/>
  <c r="C93" i="1"/>
  <c r="B93" i="1"/>
  <c r="B94" i="1"/>
  <c r="G85" i="1"/>
  <c r="K49" i="1"/>
  <c r="D49" i="1"/>
  <c r="F48" i="1"/>
  <c r="L49" i="1"/>
  <c r="L50" i="1"/>
  <c r="K50" i="1"/>
  <c r="J49" i="1"/>
  <c r="J50" i="1"/>
  <c r="I49" i="1"/>
  <c r="I50" i="1"/>
  <c r="H49" i="1"/>
  <c r="H50" i="1"/>
  <c r="G49" i="1"/>
  <c r="G50" i="1"/>
  <c r="F49" i="1"/>
  <c r="F50" i="1"/>
  <c r="E49" i="1"/>
  <c r="E50" i="1"/>
  <c r="D50" i="1"/>
  <c r="K46" i="1" a="1"/>
  <c r="K46" i="1" s="1"/>
  <c r="J46" i="1" a="1"/>
  <c r="J46" i="1" s="1"/>
  <c r="I46" i="1"/>
  <c r="E46" i="1" a="1"/>
  <c r="E46" i="1" s="1"/>
  <c r="D46" i="1"/>
  <c r="D48" i="1"/>
  <c r="E48" i="1"/>
  <c r="G48" i="1"/>
  <c r="H48" i="1"/>
  <c r="I48" i="1"/>
  <c r="J48" i="1"/>
  <c r="K48" i="1"/>
  <c r="L48" i="1"/>
  <c r="C48" i="1"/>
  <c r="F86" i="1" a="1"/>
  <c r="F86" i="1" s="1"/>
  <c r="C86" i="1"/>
  <c r="B86" i="1"/>
  <c r="G86" i="1" s="1"/>
  <c r="C85" i="1"/>
  <c r="B85" i="1"/>
  <c r="F85" i="1" s="1" a="1"/>
  <c r="F85" i="1" s="1"/>
  <c r="B46" i="1"/>
  <c r="L46" i="1" s="1" a="1"/>
  <c r="L46" i="1" s="1"/>
  <c r="E85" i="1" l="1" a="1"/>
  <c r="E85" i="1" s="1"/>
  <c r="D85" i="1" a="1"/>
  <c r="D85" i="1" s="1"/>
  <c r="F46" i="1" a="1"/>
  <c r="F46" i="1" s="1"/>
  <c r="D86" i="1" a="1"/>
  <c r="D86" i="1" s="1"/>
  <c r="G46" i="1" a="1"/>
  <c r="G46" i="1" s="1"/>
  <c r="E86" i="1" a="1"/>
  <c r="E86" i="1" s="1"/>
  <c r="C60" i="1"/>
  <c r="C61" i="1"/>
  <c r="D60" i="1"/>
  <c r="E60" i="1"/>
  <c r="G60" i="1"/>
  <c r="H60" i="1"/>
  <c r="I60" i="1"/>
  <c r="G61" i="1"/>
  <c r="H61" i="1"/>
  <c r="I61" i="1"/>
  <c r="D61" i="1"/>
  <c r="E61" i="1"/>
  <c r="B55" i="1"/>
  <c r="B56" i="1"/>
  <c r="B5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C89" i="1" l="1"/>
  <c r="C90" i="1"/>
  <c r="D47" i="1"/>
  <c r="B90" i="1"/>
  <c r="B89" i="1"/>
  <c r="I47" i="1"/>
  <c r="B47" i="1"/>
  <c r="I54" i="1"/>
  <c r="J54" i="1" s="1" a="1"/>
  <c r="J54" i="1" s="1"/>
  <c r="I55" i="1"/>
  <c r="J55" i="1" s="1" a="1"/>
  <c r="J55" i="1" s="1"/>
  <c r="G90" i="1" l="1"/>
  <c r="D90" i="1" a="1"/>
  <c r="D90" i="1" s="1"/>
  <c r="E90" i="1" a="1"/>
  <c r="E90" i="1" s="1"/>
  <c r="F90" i="1" a="1"/>
  <c r="F90" i="1" s="1"/>
  <c r="K47" i="1" a="1"/>
  <c r="K47" i="1" s="1"/>
  <c r="J47" i="1" a="1"/>
  <c r="J47" i="1" s="1"/>
  <c r="G47" i="1" a="1"/>
  <c r="G47" i="1" s="1"/>
  <c r="E47" i="1" a="1"/>
  <c r="E47" i="1" s="1"/>
  <c r="L47" i="1" a="1"/>
  <c r="L47" i="1" s="1"/>
  <c r="F47" i="1" a="1"/>
  <c r="F47" i="1" s="1"/>
  <c r="F89" i="1" a="1"/>
  <c r="F89" i="1" s="1"/>
  <c r="E89" i="1" a="1"/>
  <c r="E89" i="1" s="1"/>
  <c r="D89" i="1" a="1"/>
  <c r="D89" i="1" s="1"/>
  <c r="G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<sst xmlns="http://schemas.openxmlformats.org/spreadsheetml/2006/main" count="242" uniqueCount="43">
  <si>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</si>
  <si>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</si>
  <si>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</si>
  <si>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</si>
  <si>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</si>
  <si>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</si>
  <si>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</si>
  <si>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</si>
  <si>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</si>
  <si>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</si>
  <si>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</si>
  <si>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</si>
  <si>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</si>
  <si>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</si>
  <si>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</si>
  <si>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</si>
  <si>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</si>
  <si>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</si>
  <si>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</si>
  <si>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</si>
  <si>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</si>
  <si>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</si>
  <si>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</si>
  <si>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</si>
  <si>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</si>
  <si>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</si>
  <si>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</si>
  <si>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</si>
  <si>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</si>
  <si>
    <t>-</t>
  </si>
  <si>
    <t>Span</t>
  </si>
  <si>
    <t>Sqaure</t>
  </si>
  <si>
    <t>Linear</t>
  </si>
  <si>
    <t>Recursion</t>
  </si>
  <si>
    <t>Time in ms (s^-3)</t>
  </si>
  <si>
    <t>Memory Used (mb)</t>
  </si>
  <si>
    <r>
      <t xml:space="preserve">mb per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s</t>
    </r>
  </si>
  <si>
    <t>mb per μs</t>
  </si>
  <si>
    <t>Checker 50%</t>
  </si>
  <si>
    <t>Checker 25%</t>
  </si>
  <si>
    <t>Difference in memory use (mb)</t>
  </si>
  <si>
    <t>N/A</t>
  </si>
  <si>
    <t>Difference mb per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</si>
</sst>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  <xf numFmtId="0" fontId="0" fillId="0" borderId="8" xfId="0" applyFill="1" applyBorder="1"/>
    <xf numFmtId="0" fontId="0" fillId="0" borderId="0" xfId="0" applyAlignment="1">
      <alignment textRotation="90"/>
    </xf>
    <xf numFmtId="0" fontId="6" fillId="0" borderId="0" xfId="0" applyFont="1"/>
    <xf numFmtId="0" fontId="7" fillId="0" borderId="0" xfId="0" applyFont="1" applyAlignment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Tests'!$D$6:$D$20</c:f>
              <c:numCache>
                <c:formatCode>General</c:formatCode>
                <c:ptCount val="15"/>
                <c:pt idx="0">
                  <c:v>146</c:v>
                </c:pt>
                <c:pt idx="1">
                  <c:v>331</c:v>
                </c:pt>
                <c:pt idx="2">
                  <c:v>574</c:v>
                </c:pt>
                <c:pt idx="3">
                  <c:v>896</c:v>
                </c:pt>
                <c:pt idx="4">
                  <c:v>1300</c:v>
                </c:pt>
                <c:pt idx="5">
                  <c:v>2289</c:v>
                </c:pt>
                <c:pt idx="6">
                  <c:v>3563</c:v>
                </c:pt>
                <c:pt idx="7">
                  <c:v>8792</c:v>
                </c:pt>
                <c:pt idx="8">
                  <c:v>15152</c:v>
                </c:pt>
                <c:pt idx="9">
                  <c:v>24574</c:v>
                </c:pt>
                <c:pt idx="10">
                  <c:v>33267</c:v>
                </c:pt>
                <c:pt idx="11">
                  <c:v>56608</c:v>
                </c:pt>
                <c:pt idx="12">
                  <c:v>83682</c:v>
                </c:pt>
                <c:pt idx="13">
                  <c:v>120171</c:v>
                </c:pt>
                <c:pt idx="14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Tests'!$E$6:$E$20</c:f>
              <c:numCache>
                <c:formatCode>General</c:formatCode>
                <c:ptCount val="15"/>
                <c:pt idx="0">
                  <c:v>57</c:v>
                </c:pt>
                <c:pt idx="1">
                  <c:v>99</c:v>
                </c:pt>
                <c:pt idx="2">
                  <c:v>168</c:v>
                </c:pt>
                <c:pt idx="3">
                  <c:v>249</c:v>
                </c:pt>
                <c:pt idx="4">
                  <c:v>345</c:v>
                </c:pt>
                <c:pt idx="5">
                  <c:v>593</c:v>
                </c:pt>
                <c:pt idx="6">
                  <c:v>911</c:v>
                </c:pt>
                <c:pt idx="7">
                  <c:v>1983</c:v>
                </c:pt>
                <c:pt idx="8">
                  <c:v>3498</c:v>
                </c:pt>
                <c:pt idx="9">
                  <c:v>5422</c:v>
                </c:pt>
                <c:pt idx="10">
                  <c:v>7729</c:v>
                </c:pt>
                <c:pt idx="11">
                  <c:v>13559</c:v>
                </c:pt>
                <c:pt idx="12">
                  <c:v>21126</c:v>
                </c:pt>
                <c:pt idx="13">
                  <c:v>30163</c:v>
                </c:pt>
                <c:pt idx="14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Tests'!$F$6:$F$20</c:f>
              <c:numCache>
                <c:formatCode>General</c:formatCode>
                <c:ptCount val="15"/>
                <c:pt idx="0">
                  <c:v>1478</c:v>
                </c:pt>
                <c:pt idx="1">
                  <c:v>2030</c:v>
                </c:pt>
                <c:pt idx="2">
                  <c:v>2527</c:v>
                </c:pt>
                <c:pt idx="3">
                  <c:v>2986</c:v>
                </c:pt>
                <c:pt idx="4">
                  <c:v>4202</c:v>
                </c:pt>
                <c:pt idx="5">
                  <c:v>5884</c:v>
                </c:pt>
                <c:pt idx="6">
                  <c:v>8977</c:v>
                </c:pt>
                <c:pt idx="7">
                  <c:v>16789</c:v>
                </c:pt>
                <c:pt idx="8">
                  <c:v>30270</c:v>
                </c:pt>
                <c:pt idx="9">
                  <c:v>44203</c:v>
                </c:pt>
                <c:pt idx="10">
                  <c:v>61639</c:v>
                </c:pt>
                <c:pt idx="11">
                  <c:v>108003</c:v>
                </c:pt>
                <c:pt idx="12">
                  <c:v>166962</c:v>
                </c:pt>
                <c:pt idx="13">
                  <c:v>238452</c:v>
                </c:pt>
                <c:pt idx="14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'Speed Tests'!$C$5:$C$12</c:f>
              <c:numCache>
                <c:formatCode>General</c:formatCode>
                <c:ptCount val="8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/>
              <a:t>μ</a:t>
            </a:r>
            <a:r>
              <a:rPr lang="en-GB"/>
              <a:t>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Tests'!$C$46:$G$46</c:f>
              <c:numCache>
                <c:formatCode>General</c:formatCode>
                <c:ptCount val="5"/>
                <c:pt idx="0">
                  <c:v>0.69506339045691723</c:v>
                </c:pt>
                <c:pt idx="1">
                  <c:v>1.4583025050206109</c:v>
                </c:pt>
                <c:pt idx="2">
                  <c:v>1.4387176964429462</c:v>
                </c:pt>
                <c:pt idx="3">
                  <c:v>0.33687301259295122</c:v>
                </c:pt>
                <c:pt idx="4">
                  <c:v>2.8075095071693155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Tests'!$C$47:$G$47</c:f>
              <c:numCache>
                <c:formatCode>General</c:formatCode>
                <c:ptCount val="5"/>
                <c:pt idx="0">
                  <c:v>0.72745784226439714</c:v>
                </c:pt>
                <c:pt idx="1">
                  <c:v>1.467607843137255</c:v>
                </c:pt>
                <c:pt idx="2">
                  <c:v>1.3746501060284761</c:v>
                </c:pt>
                <c:pt idx="3">
                  <c:v>0.33786610118146015</c:v>
                </c:pt>
                <c:pt idx="4">
                  <c:v>2.7291875189336565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'Speed Tests'!$A$48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Tests'!$C$48:$G$48</c:f>
              <c:numCache>
                <c:formatCode>General</c:formatCode>
                <c:ptCount val="5"/>
                <c:pt idx="0">
                  <c:v>1.6535571730453158</c:v>
                </c:pt>
                <c:pt idx="1">
                  <c:v>1.45621037802301</c:v>
                </c:pt>
                <c:pt idx="2">
                  <c:v>1.4119511622446583</c:v>
                </c:pt>
                <c:pt idx="3">
                  <c:v>0.51350082178915235</c:v>
                </c:pt>
                <c:pt idx="4">
                  <c:v>13.369570321671754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B-4B8D-9091-2F713508A170}"/>
            </c:ext>
          </c:extLst>
        </c:ser>
        <c:ser>
          <c:idx val="3"/>
          <c:order val="3"/>
          <c:tx>
            <c:strRef>
              <c:f>'Speed Tests'!$A$49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Tests'!$C$49:$G$49</c:f>
              <c:numCache>
                <c:formatCode>General</c:formatCode>
                <c:ptCount val="5"/>
                <c:pt idx="0">
                  <c:v>1.2217881944444444</c:v>
                </c:pt>
                <c:pt idx="1">
                  <c:v>1.9709201388888888</c:v>
                </c:pt>
                <c:pt idx="2">
                  <c:v>2.5933159722222223</c:v>
                </c:pt>
                <c:pt idx="3">
                  <c:v>2.3732638888888888</c:v>
                </c:pt>
                <c:pt idx="4">
                  <c:v>7.686197916666667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6B-4B8D-9091-2F713508A170}"/>
            </c:ext>
          </c:extLst>
        </c:ser>
        <c:ser>
          <c:idx val="4"/>
          <c:order val="4"/>
          <c:tx>
            <c:strRef>
              <c:f>'Speed Tests'!$A$50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Tests'!$C$50:$G$50</c:f>
              <c:numCache>
                <c:formatCode>General</c:formatCode>
                <c:ptCount val="5"/>
                <c:pt idx="0">
                  <c:v>0.74276315789473679</c:v>
                </c:pt>
                <c:pt idx="1">
                  <c:v>2.0427631578947367</c:v>
                </c:pt>
                <c:pt idx="2">
                  <c:v>2.5271929824561403</c:v>
                </c:pt>
                <c:pt idx="3">
                  <c:v>2.3642543859649123</c:v>
                </c:pt>
                <c:pt idx="4">
                  <c:v>4.2635964912280704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6B-4B8D-9091-2F713508A1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/>
                  <a:t>μ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Tests'!$B$60:$I$60</c:f>
              <c:numCache>
                <c:formatCode>General</c:formatCode>
                <c:ptCount val="8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  <c:pt idx="4">
                  <c:v>264707</c:v>
                </c:pt>
                <c:pt idx="5">
                  <c:v>472776</c:v>
                </c:pt>
                <c:pt idx="6">
                  <c:v>113957</c:v>
                </c:pt>
                <c:pt idx="7">
                  <c:v>891528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Tests'!$B$61:$I$61</c:f>
              <c:numCache>
                <c:formatCode>General</c:formatCode>
                <c:ptCount val="8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  <c:pt idx="4">
                  <c:v>277262</c:v>
                </c:pt>
                <c:pt idx="5">
                  <c:v>612987</c:v>
                </c:pt>
                <c:pt idx="6">
                  <c:v>139748</c:v>
                </c:pt>
                <c:pt idx="7">
                  <c:v>1110875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cap="all" baseline="0">
                    <a:effectLst/>
                  </a:rPr>
                  <a:t>TIme (</a:t>
                </a:r>
                <a:r>
                  <a:rPr lang="el-GR" sz="1000" b="0" i="0" cap="all" baseline="0">
                    <a:effectLst/>
                  </a:rPr>
                  <a:t>μ</a:t>
                </a:r>
                <a:r>
                  <a:rPr lang="en-GB" sz="1000" b="0" i="0" cap="all" baseline="0">
                    <a:effectLst/>
                  </a:rPr>
                  <a:t>s)</a:t>
                </a:r>
                <a:endParaRPr lang="en-GB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 100x100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Tests'!$C$41:$G$41</c:f>
              <c:numCache>
                <c:formatCode>General</c:formatCode>
                <c:ptCount val="5"/>
                <c:pt idx="0">
                  <c:v>14085</c:v>
                </c:pt>
                <c:pt idx="1">
                  <c:v>12404</c:v>
                </c:pt>
                <c:pt idx="2">
                  <c:v>12027</c:v>
                </c:pt>
                <c:pt idx="3">
                  <c:v>4374</c:v>
                </c:pt>
                <c:pt idx="4">
                  <c:v>113882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57192"/>
        <c:axId val="554756864"/>
      </c:barChart>
      <c:catAx>
        <c:axId val="55475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Tests'!$C$85:$G$85</c:f>
              <c:numCache>
                <c:formatCode>General</c:formatCode>
                <c:ptCount val="5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0.79181689484901108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Tests'!$C$86:$G$86</c:f>
              <c:numCache>
                <c:formatCode>General</c:formatCode>
                <c:ptCount val="5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  <c:pt idx="4">
                  <c:v>0.81647275822928489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Tests'!$A$89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Tests'!$C$89:$G$89</c:f>
              <c:numCache>
                <c:formatCode>General</c:formatCode>
                <c:ptCount val="5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0.69143411087549222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0-48F0-B28C-CFF3B3D84635}"/>
            </c:ext>
          </c:extLst>
        </c:ser>
        <c:ser>
          <c:idx val="1"/>
          <c:order val="1"/>
          <c:tx>
            <c:strRef>
              <c:f>'Speed Tests'!$A$90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Tests'!$C$90:$G$90</c:f>
              <c:numCache>
                <c:formatCode>General</c:formatCode>
                <c:ptCount val="5"/>
                <c:pt idx="0">
                  <c:v>1.6746666666666667</c:v>
                </c:pt>
                <c:pt idx="1">
                  <c:v>1.4855789154801577</c:v>
                </c:pt>
                <c:pt idx="2">
                  <c:v>0.33868039987882459</c:v>
                </c:pt>
                <c:pt idx="3">
                  <c:v>2.6922144804604664</c:v>
                </c:pt>
                <c:pt idx="4">
                  <c:v>0.67194668282338688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8F0-B28C-CFF3B3D8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Tests'!$A$93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Tests'!$C$93:$G$93</c:f>
              <c:numCache>
                <c:formatCode>General</c:formatCode>
                <c:ptCount val="5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1.6535571730453158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79C-B27E-64C2ECB8F1D3}"/>
            </c:ext>
          </c:extLst>
        </c:ser>
        <c:ser>
          <c:idx val="1"/>
          <c:order val="1"/>
          <c:tx>
            <c:strRef>
              <c:f>'Speed Tests'!$A$94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Tests'!$C$94:$G$94</c:f>
              <c:numCache>
                <c:formatCode>General</c:formatCode>
                <c:ptCount val="5"/>
                <c:pt idx="0">
                  <c:v>1.5039915473115755</c:v>
                </c:pt>
                <c:pt idx="1">
                  <c:v>1.522657900915708</c:v>
                </c:pt>
                <c:pt idx="2">
                  <c:v>0.53146278469124208</c:v>
                </c:pt>
                <c:pt idx="3">
                  <c:v>13.471002582765907</c:v>
                </c:pt>
                <c:pt idx="4">
                  <c:v>1.8014792204742898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7-479C-B27E-64C2ECB8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microsecond (p*s-^6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Speed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C-4344-83C0-4D9132FC1E83}"/>
            </c:ext>
          </c:extLst>
        </c:ser>
        <c:ser>
          <c:idx val="2"/>
          <c:order val="1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CC-4344-83C0-4D9132FC1E83}"/>
            </c:ext>
          </c:extLst>
        </c:ser>
        <c:ser>
          <c:idx val="3"/>
          <c:order val="2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CC-4344-83C0-4D9132FC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30808"/>
        <c:axId val="574829496"/>
      </c:scatterChart>
      <c:valAx>
        <c:axId val="57483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9496"/>
        <c:crosses val="autoZero"/>
        <c:crossBetween val="midCat"/>
      </c:valAx>
      <c:valAx>
        <c:axId val="5748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3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Title (9 shapes)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Tests'!$C$22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E99-AFB8-BAF2BB709936}"/>
            </c:ext>
          </c:extLst>
        </c:ser>
        <c:ser>
          <c:idx val="1"/>
          <c:order val="1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Tests'!$D$23:$D$31</c:f>
              <c:numCache>
                <c:formatCode>General</c:formatCode>
                <c:ptCount val="9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F-4E99-AFB8-BAF2BB709936}"/>
            </c:ext>
          </c:extLst>
        </c:ser>
        <c:ser>
          <c:idx val="2"/>
          <c:order val="2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Tests'!$E$23:$E$31</c:f>
              <c:numCache>
                <c:formatCode>General</c:formatCode>
                <c:ptCount val="9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F-4E99-AFB8-BAF2BB709936}"/>
            </c:ext>
          </c:extLst>
        </c:ser>
        <c:ser>
          <c:idx val="3"/>
          <c:order val="3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Tests'!$F$23:$F$31</c:f>
              <c:numCache>
                <c:formatCode>General</c:formatCode>
                <c:ptCount val="9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F-4E99-AFB8-BAF2BB709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37264"/>
        <c:axId val="516837592"/>
      </c:scatterChart>
      <c:valAx>
        <c:axId val="516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592"/>
        <c:crosses val="autoZero"/>
        <c:crossBetween val="midCat"/>
      </c:valAx>
      <c:valAx>
        <c:axId val="5168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Checkers</a:t>
            </a:r>
            <a:r>
              <a:rPr lang="en-GB" baseline="0"/>
              <a:t>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Tests'!$A$42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Tests'!$C$42:$G$42</c:f>
              <c:numCache>
                <c:formatCode>General</c:formatCode>
                <c:ptCount val="5"/>
                <c:pt idx="0">
                  <c:v>2815</c:v>
                </c:pt>
                <c:pt idx="1">
                  <c:v>4541</c:v>
                </c:pt>
                <c:pt idx="2">
                  <c:v>5975</c:v>
                </c:pt>
                <c:pt idx="3">
                  <c:v>5468</c:v>
                </c:pt>
                <c:pt idx="4">
                  <c:v>17709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1-490F-BA6A-C42B15125EC8}"/>
            </c:ext>
          </c:extLst>
        </c:ser>
        <c:ser>
          <c:idx val="1"/>
          <c:order val="1"/>
          <c:tx>
            <c:strRef>
              <c:f>'Speed Tests'!$A$43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Tests'!$C$43:$G$43</c:f>
              <c:numCache>
                <c:formatCode>General</c:formatCode>
                <c:ptCount val="5"/>
                <c:pt idx="0">
                  <c:v>3387</c:v>
                </c:pt>
                <c:pt idx="1">
                  <c:v>9315</c:v>
                </c:pt>
                <c:pt idx="2">
                  <c:v>11524</c:v>
                </c:pt>
                <c:pt idx="3">
                  <c:v>10781</c:v>
                </c:pt>
                <c:pt idx="4">
                  <c:v>19442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1-490F-BA6A-C42B15125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3476168"/>
        <c:axId val="663474200"/>
      </c:barChart>
      <c:catAx>
        <c:axId val="66347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74200"/>
        <c:crosses val="autoZero"/>
        <c:auto val="1"/>
        <c:lblAlgn val="ctr"/>
        <c:lblOffset val="100"/>
        <c:noMultiLvlLbl val="0"/>
      </c:catAx>
      <c:valAx>
        <c:axId val="663474200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347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Tests'!$D$24:$D$38</c:f>
              <c:numCache>
                <c:formatCode>General</c:formatCode>
                <c:ptCount val="15"/>
                <c:pt idx="0">
                  <c:v>130</c:v>
                </c:pt>
                <c:pt idx="1">
                  <c:v>260</c:v>
                </c:pt>
                <c:pt idx="2">
                  <c:v>471</c:v>
                </c:pt>
                <c:pt idx="3">
                  <c:v>718</c:v>
                </c:pt>
                <c:pt idx="4">
                  <c:v>1057</c:v>
                </c:pt>
                <c:pt idx="5">
                  <c:v>1848</c:v>
                </c:pt>
                <c:pt idx="6">
                  <c:v>2886</c:v>
                </c:pt>
                <c:pt idx="7">
                  <c:v>6399</c:v>
                </c:pt>
                <c:pt idx="8">
                  <c:v>11395</c:v>
                </c:pt>
                <c:pt idx="9">
                  <c:v>17879</c:v>
                </c:pt>
                <c:pt idx="10">
                  <c:v>25560</c:v>
                </c:pt>
                <c:pt idx="11">
                  <c:v>45344</c:v>
                </c:pt>
                <c:pt idx="12">
                  <c:v>72511</c:v>
                </c:pt>
                <c:pt idx="13">
                  <c:v>102041</c:v>
                </c:pt>
                <c:pt idx="14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C-4857-A348-BEBA68615936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Tests'!$E$24:$E$38</c:f>
              <c:numCache>
                <c:formatCode>General</c:formatCode>
                <c:ptCount val="15"/>
                <c:pt idx="0">
                  <c:v>41</c:v>
                </c:pt>
                <c:pt idx="1">
                  <c:v>87</c:v>
                </c:pt>
                <c:pt idx="2">
                  <c:v>136</c:v>
                </c:pt>
                <c:pt idx="3">
                  <c:v>197</c:v>
                </c:pt>
                <c:pt idx="4">
                  <c:v>288</c:v>
                </c:pt>
                <c:pt idx="5">
                  <c:v>479</c:v>
                </c:pt>
                <c:pt idx="6">
                  <c:v>735</c:v>
                </c:pt>
                <c:pt idx="7">
                  <c:v>1569</c:v>
                </c:pt>
                <c:pt idx="8">
                  <c:v>2760</c:v>
                </c:pt>
                <c:pt idx="9">
                  <c:v>4226</c:v>
                </c:pt>
                <c:pt idx="10">
                  <c:v>6085</c:v>
                </c:pt>
                <c:pt idx="11">
                  <c:v>10716</c:v>
                </c:pt>
                <c:pt idx="12">
                  <c:v>16624</c:v>
                </c:pt>
                <c:pt idx="13">
                  <c:v>23663</c:v>
                </c:pt>
                <c:pt idx="14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C-4857-A348-BEBA68615936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Tests'!$F$24:$F$38</c:f>
              <c:numCache>
                <c:formatCode>General</c:formatCode>
                <c:ptCount val="15"/>
                <c:pt idx="0">
                  <c:v>1332</c:v>
                </c:pt>
                <c:pt idx="1">
                  <c:v>1594</c:v>
                </c:pt>
                <c:pt idx="2">
                  <c:v>2329</c:v>
                </c:pt>
                <c:pt idx="3">
                  <c:v>2785</c:v>
                </c:pt>
                <c:pt idx="4">
                  <c:v>3295</c:v>
                </c:pt>
                <c:pt idx="5">
                  <c:v>5127</c:v>
                </c:pt>
                <c:pt idx="6">
                  <c:v>6944</c:v>
                </c:pt>
                <c:pt idx="7">
                  <c:v>14017</c:v>
                </c:pt>
                <c:pt idx="8">
                  <c:v>25720</c:v>
                </c:pt>
                <c:pt idx="9">
                  <c:v>37000</c:v>
                </c:pt>
                <c:pt idx="10">
                  <c:v>48581</c:v>
                </c:pt>
                <c:pt idx="11">
                  <c:v>85172</c:v>
                </c:pt>
                <c:pt idx="12">
                  <c:v>132857</c:v>
                </c:pt>
                <c:pt idx="13">
                  <c:v>191729</c:v>
                </c:pt>
                <c:pt idx="14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2C-4857-A348-BEBA68615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Per s (Stack)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Tests'!$R$5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52B-4389-ACAB-7095413C2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Tests'!$S$5:$W$5</c:f>
              <c:numCache>
                <c:formatCode>General</c:formatCode>
                <c:ptCount val="5"/>
                <c:pt idx="0">
                  <c:v>88.019644462889957</c:v>
                </c:pt>
                <c:pt idx="1">
                  <c:v>0</c:v>
                </c:pt>
                <c:pt idx="2">
                  <c:v>82.132277069533671</c:v>
                </c:pt>
                <c:pt idx="3">
                  <c:v>92.186521077597789</c:v>
                </c:pt>
                <c:pt idx="4">
                  <c:v>76.106379695674036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B-4389-ACAB-7095413C2EBA}"/>
            </c:ext>
          </c:extLst>
        </c:ser>
        <c:ser>
          <c:idx val="1"/>
          <c:order val="1"/>
          <c:tx>
            <c:strRef>
              <c:f>'Memory Tests'!$R$6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52B-4389-ACAB-7095413C2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Tests'!$S$6:$W$6</c:f>
              <c:numCache>
                <c:formatCode>General</c:formatCode>
                <c:ptCount val="5"/>
                <c:pt idx="0">
                  <c:v>88.509424775683371</c:v>
                </c:pt>
                <c:pt idx="1">
                  <c:v>0</c:v>
                </c:pt>
                <c:pt idx="2">
                  <c:v>82.402591571865685</c:v>
                </c:pt>
                <c:pt idx="3">
                  <c:v>87.124223917714133</c:v>
                </c:pt>
                <c:pt idx="4">
                  <c:v>74.398673982817456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B-4389-ACAB-7095413C2EBA}"/>
            </c:ext>
          </c:extLst>
        </c:ser>
        <c:ser>
          <c:idx val="2"/>
          <c:order val="2"/>
          <c:tx>
            <c:strRef>
              <c:f>'Memory Tests'!$R$7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Tests'!$S$7:$W$7</c:f>
              <c:numCache>
                <c:formatCode>General</c:formatCode>
                <c:ptCount val="5"/>
                <c:pt idx="0">
                  <c:v>75.471698113207538</c:v>
                </c:pt>
                <c:pt idx="1">
                  <c:v>62.292358803986716</c:v>
                </c:pt>
                <c:pt idx="2">
                  <c:v>61.685125473152958</c:v>
                </c:pt>
                <c:pt idx="3">
                  <c:v>56.32869449966865</c:v>
                </c:pt>
                <c:pt idx="4">
                  <c:v>65.652134450730642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2B-4389-ACAB-7095413C2EBA}"/>
            </c:ext>
          </c:extLst>
        </c:ser>
        <c:ser>
          <c:idx val="3"/>
          <c:order val="3"/>
          <c:tx>
            <c:strRef>
              <c:f>'Memory Tests'!$R$8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Tests'!$S$8:$W$8</c:f>
              <c:numCache>
                <c:formatCode>General</c:formatCode>
                <c:ptCount val="5"/>
                <c:pt idx="0">
                  <c:v>30.26634382566586</c:v>
                </c:pt>
                <c:pt idx="1">
                  <c:v>36.430216316206732</c:v>
                </c:pt>
                <c:pt idx="2">
                  <c:v>36.593604563879296</c:v>
                </c:pt>
                <c:pt idx="3">
                  <c:v>36.872459109388295</c:v>
                </c:pt>
                <c:pt idx="4">
                  <c:v>72.964330512517009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2B-4389-ACAB-7095413C2EBA}"/>
            </c:ext>
          </c:extLst>
        </c:ser>
        <c:ser>
          <c:idx val="4"/>
          <c:order val="4"/>
          <c:tx>
            <c:strRef>
              <c:f>'Memory Tests'!$R$9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Tests'!$S$9:$W$9</c:f>
              <c:numCache>
                <c:formatCode>General</c:formatCode>
                <c:ptCount val="5"/>
                <c:pt idx="0">
                  <c:v>55.710306406685234</c:v>
                </c:pt>
                <c:pt idx="1">
                  <c:v>36.255862803211237</c:v>
                </c:pt>
                <c:pt idx="2">
                  <c:v>36.367454469092429</c:v>
                </c:pt>
                <c:pt idx="3">
                  <c:v>36.459330143540669</c:v>
                </c:pt>
                <c:pt idx="4">
                  <c:v>73.815461346633413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B-4389-ACAB-7095413C2E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per </a:t>
                </a:r>
              </a:p>
              <a:p>
                <a:pPr>
                  <a:defRPr/>
                </a:pPr>
                <a:r>
                  <a:rPr lang="en-GB" sz="900" b="0" i="0" cap="all" baseline="0">
                    <a:effectLst/>
                  </a:rPr>
                  <a:t>MicroSecond (mb/s</a:t>
                </a:r>
                <a:r>
                  <a:rPr lang="en-GB" sz="900" b="0" i="0" cap="all" baseline="30000">
                    <a:effectLst/>
                  </a:rPr>
                  <a:t>-6</a:t>
                </a:r>
                <a:r>
                  <a:rPr lang="en-GB" sz="900" b="0" i="0" cap="all" baseline="0">
                    <a:effectLst/>
                  </a:rPr>
                  <a:t>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Per s (Queue)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Tests'!$R$14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5B3-4AAE-AB71-5936D56D1D27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Tests'!$S$14:$W$14</c:f>
              <c:numCache>
                <c:formatCode>General</c:formatCode>
                <c:ptCount val="5"/>
                <c:pt idx="0">
                  <c:v>92.925604746691008</c:v>
                </c:pt>
                <c:pt idx="1">
                  <c:v>0</c:v>
                </c:pt>
                <c:pt idx="2">
                  <c:v>71.09901524240496</c:v>
                </c:pt>
                <c:pt idx="3">
                  <c:v>95.476370058315993</c:v>
                </c:pt>
                <c:pt idx="4">
                  <c:v>74.691713613419111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3-4AAE-AB71-5936D56D1D27}"/>
            </c:ext>
          </c:extLst>
        </c:ser>
        <c:ser>
          <c:idx val="1"/>
          <c:order val="1"/>
          <c:tx>
            <c:strRef>
              <c:f>'Memory Tests'!$R$15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5B3-4AAE-AB71-5936D56D1D27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Tests'!$S$15:$W$15</c:f>
              <c:numCache>
                <c:formatCode>General</c:formatCode>
                <c:ptCount val="5"/>
                <c:pt idx="0">
                  <c:v>93.372223139434638</c:v>
                </c:pt>
                <c:pt idx="1">
                  <c:v>0</c:v>
                </c:pt>
                <c:pt idx="2">
                  <c:v>75.653142642309021</c:v>
                </c:pt>
                <c:pt idx="3">
                  <c:v>89.810496385040821</c:v>
                </c:pt>
                <c:pt idx="4">
                  <c:v>78.395316712637864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B3-4AAE-AB71-5936D56D1D27}"/>
            </c:ext>
          </c:extLst>
        </c:ser>
        <c:ser>
          <c:idx val="2"/>
          <c:order val="2"/>
          <c:tx>
            <c:strRef>
              <c:f>'Memory Tests'!$R$16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Tests'!$S$16:$W$16</c:f>
              <c:numCache>
                <c:formatCode>General</c:formatCode>
                <c:ptCount val="5"/>
                <c:pt idx="0">
                  <c:v>68.711656441717778</c:v>
                </c:pt>
                <c:pt idx="1">
                  <c:v>71.020266759050756</c:v>
                </c:pt>
                <c:pt idx="2">
                  <c:v>59.940059940059953</c:v>
                </c:pt>
                <c:pt idx="3">
                  <c:v>48.365050993586372</c:v>
                </c:pt>
                <c:pt idx="4">
                  <c:v>57.441740998458883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B3-4AAE-AB71-5936D56D1D27}"/>
            </c:ext>
          </c:extLst>
        </c:ser>
        <c:ser>
          <c:idx val="3"/>
          <c:order val="3"/>
          <c:tx>
            <c:strRef>
              <c:f>'Memory Tests'!$R$17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Tests'!$S$17:$W$17</c:f>
              <c:numCache>
                <c:formatCode>General</c:formatCode>
                <c:ptCount val="5"/>
                <c:pt idx="0">
                  <c:v>69.498069498069498</c:v>
                </c:pt>
                <c:pt idx="1">
                  <c:v>45.081967213114766</c:v>
                </c:pt>
                <c:pt idx="2">
                  <c:v>39.541471018763197</c:v>
                </c:pt>
                <c:pt idx="3">
                  <c:v>36.948579130012241</c:v>
                </c:pt>
                <c:pt idx="4">
                  <c:v>57.953862338443038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B3-4AAE-AB71-5936D56D1D27}"/>
            </c:ext>
          </c:extLst>
        </c:ser>
        <c:ser>
          <c:idx val="4"/>
          <c:order val="4"/>
          <c:tx>
            <c:strRef>
              <c:f>'Memory Tests'!$R$18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Tests'!$S$18:$W$18</c:f>
              <c:numCache>
                <c:formatCode>General</c:formatCode>
                <c:ptCount val="5"/>
                <c:pt idx="0">
                  <c:v>77.204388459975618</c:v>
                </c:pt>
                <c:pt idx="1">
                  <c:v>67.353407290015852</c:v>
                </c:pt>
                <c:pt idx="2">
                  <c:v>38.121039136955154</c:v>
                </c:pt>
                <c:pt idx="3">
                  <c:v>35.881715323242219</c:v>
                </c:pt>
                <c:pt idx="4">
                  <c:v>57.174308095976919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B3-4AAE-AB71-5936D56D1D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per </a:t>
                </a:r>
                <a:endParaRPr lang="en-GB" sz="900">
                  <a:effectLst/>
                </a:endParaRPr>
              </a:p>
              <a:p>
                <a:pPr>
                  <a:defRPr/>
                </a:pPr>
                <a:r>
                  <a:rPr lang="en-GB" sz="900" b="0" i="0" cap="all" baseline="0">
                    <a:effectLst/>
                  </a:rPr>
                  <a:t>MicroSecond (mb/s</a:t>
                </a:r>
                <a:r>
                  <a:rPr lang="en-GB" sz="900" b="0" i="0" cap="all" baseline="30000">
                    <a:effectLst/>
                  </a:rPr>
                  <a:t>-6</a:t>
                </a:r>
                <a:r>
                  <a:rPr lang="en-GB" sz="900" b="0" i="0" cap="all" baseline="0">
                    <a:effectLst/>
                  </a:rPr>
                  <a:t>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(Queue)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Tests'!$D$14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375-4F93-A957-FDBE509640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Tests'!$E$14:$I$14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88.3</c:v>
                </c:pt>
                <c:pt idx="3">
                  <c:v>51.9</c:v>
                </c:pt>
                <c:pt idx="4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5-4F93-A957-FDBE50964023}"/>
            </c:ext>
          </c:extLst>
        </c:ser>
        <c:ser>
          <c:idx val="1"/>
          <c:order val="1"/>
          <c:tx>
            <c:strRef>
              <c:f>'Memory Tests'!$D$15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375-4F93-A957-FDBE509640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Tests'!$E$15:$I$15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98.4</c:v>
                </c:pt>
                <c:pt idx="3">
                  <c:v>51.8</c:v>
                </c:pt>
                <c:pt idx="4">
                  <c:v>176.5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75-4F93-A957-FDBE50964023}"/>
            </c:ext>
          </c:extLst>
        </c:ser>
        <c:ser>
          <c:idx val="2"/>
          <c:order val="2"/>
          <c:tx>
            <c:strRef>
              <c:f>'Memory Tests'!$D$16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Tests'!$E$16:$I$16</c:f>
              <c:numCache>
                <c:formatCode>General</c:formatCode>
                <c:ptCount val="5"/>
                <c:pt idx="0">
                  <c:v>2.8</c:v>
                </c:pt>
                <c:pt idx="1">
                  <c:v>4.0999999999999996</c:v>
                </c:pt>
                <c:pt idx="2">
                  <c:v>4.2</c:v>
                </c:pt>
                <c:pt idx="3">
                  <c:v>4.5999999999999996</c:v>
                </c:pt>
                <c:pt idx="4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75-4F93-A957-FDBE50964023}"/>
            </c:ext>
          </c:extLst>
        </c:ser>
        <c:ser>
          <c:idx val="3"/>
          <c:order val="3"/>
          <c:tx>
            <c:strRef>
              <c:f>'Memory Tests'!$D$17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Tests'!$E$17:$I$17</c:f>
              <c:numCache>
                <c:formatCode>General</c:formatCode>
                <c:ptCount val="5"/>
                <c:pt idx="0">
                  <c:v>1.8</c:v>
                </c:pt>
                <c:pt idx="1">
                  <c:v>1.1000000000000001</c:v>
                </c:pt>
                <c:pt idx="2">
                  <c:v>20.8</c:v>
                </c:pt>
                <c:pt idx="3">
                  <c:v>80.599999999999994</c:v>
                </c:pt>
                <c:pt idx="4">
                  <c:v>61.7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75-4F93-A957-FDBE50964023}"/>
            </c:ext>
          </c:extLst>
        </c:ser>
        <c:ser>
          <c:idx val="4"/>
          <c:order val="4"/>
          <c:tx>
            <c:strRef>
              <c:f>'Memory Tests'!$D$18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Tests'!$E$18:$I$18</c:f>
              <c:numCache>
                <c:formatCode>General</c:formatCode>
                <c:ptCount val="5"/>
                <c:pt idx="0">
                  <c:v>1.9</c:v>
                </c:pt>
                <c:pt idx="1">
                  <c:v>1.7</c:v>
                </c:pt>
                <c:pt idx="2">
                  <c:v>39.4</c:v>
                </c:pt>
                <c:pt idx="3">
                  <c:v>157.9</c:v>
                </c:pt>
                <c:pt idx="4">
                  <c:v>120.5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75-4F93-A957-FDBE509640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2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(mb)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(Stack)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Tests'!$D$5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B8B-4B77-93DE-C7FECD01756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Tests'!$E$5:$I$5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98.7</c:v>
                </c:pt>
                <c:pt idx="3">
                  <c:v>51.5</c:v>
                </c:pt>
                <c:pt idx="4">
                  <c:v>152.9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B-4B77-93DE-C7FECD017560}"/>
            </c:ext>
          </c:extLst>
        </c:ser>
        <c:ser>
          <c:idx val="1"/>
          <c:order val="1"/>
          <c:tx>
            <c:strRef>
              <c:f>'Memory Tests'!$D$6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B8B-4B77-93DE-C7FECD01756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Tests'!$E$6:$I$6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119.3</c:v>
                </c:pt>
                <c:pt idx="3">
                  <c:v>51.5</c:v>
                </c:pt>
                <c:pt idx="4">
                  <c:v>176.4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B-4B77-93DE-C7FECD017560}"/>
            </c:ext>
          </c:extLst>
        </c:ser>
        <c:ser>
          <c:idx val="2"/>
          <c:order val="2"/>
          <c:tx>
            <c:strRef>
              <c:f>'Memory Tests'!$D$7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Tests'!$E$7:$I$7</c:f>
              <c:numCache>
                <c:formatCode>General</c:formatCode>
                <c:ptCount val="5"/>
                <c:pt idx="0">
                  <c:v>2.8</c:v>
                </c:pt>
                <c:pt idx="1">
                  <c:v>4.5</c:v>
                </c:pt>
                <c:pt idx="2">
                  <c:v>4.4000000000000004</c:v>
                </c:pt>
                <c:pt idx="3">
                  <c:v>3.4</c:v>
                </c:pt>
                <c:pt idx="4">
                  <c:v>21.7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8B-4B77-93DE-C7FECD017560}"/>
            </c:ext>
          </c:extLst>
        </c:ser>
        <c:ser>
          <c:idx val="3"/>
          <c:order val="3"/>
          <c:tx>
            <c:strRef>
              <c:f>'Memory Tests'!$D$8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Tests'!$E$8:$I$8</c:f>
              <c:numCache>
                <c:formatCode>General</c:formatCode>
                <c:ptCount val="5"/>
                <c:pt idx="0">
                  <c:v>0.5</c:v>
                </c:pt>
                <c:pt idx="1">
                  <c:v>19.3</c:v>
                </c:pt>
                <c:pt idx="2">
                  <c:v>19.5</c:v>
                </c:pt>
                <c:pt idx="3">
                  <c:v>19.5</c:v>
                </c:pt>
                <c:pt idx="4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8B-4B77-93DE-C7FECD017560}"/>
            </c:ext>
          </c:extLst>
        </c:ser>
        <c:ser>
          <c:idx val="4"/>
          <c:order val="4"/>
          <c:tx>
            <c:strRef>
              <c:f>'Memory Tests'!$D$9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Tests'!$E$9:$I$9</c:f>
              <c:numCache>
                <c:formatCode>General</c:formatCode>
                <c:ptCount val="5"/>
                <c:pt idx="0">
                  <c:v>0.6</c:v>
                </c:pt>
                <c:pt idx="1">
                  <c:v>37.799999999999997</c:v>
                </c:pt>
                <c:pt idx="2">
                  <c:v>38.1</c:v>
                </c:pt>
                <c:pt idx="3">
                  <c:v>38.1</c:v>
                </c:pt>
                <c:pt idx="4">
                  <c:v>81.400000000000006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B-4B77-93DE-C7FECD0175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2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(mb)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Comparison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'Memory Tests'!$R$5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F10-4598-9709-B596D426E8E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Tests'!$Z$5:$AD$5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10.400000000000006</c:v>
                </c:pt>
                <c:pt idx="3">
                  <c:v>-0.39999999999999858</c:v>
                </c:pt>
                <c:pt idx="4">
                  <c:v>-9.9999999999994316E-2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10-4598-9709-B596D426E8EA}"/>
            </c:ext>
          </c:extLst>
        </c:ser>
        <c:ser>
          <c:idx val="1"/>
          <c:order val="1"/>
          <c:tx>
            <c:strRef>
              <c:f>'Memory Tests'!$R$6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F10-4598-9709-B596D426E8E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Tests'!$Z$6:$AD$6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20.899999999999991</c:v>
                </c:pt>
                <c:pt idx="3">
                  <c:v>-0.29999999999999716</c:v>
                </c:pt>
                <c:pt idx="4">
                  <c:v>-9.9999999999994316E-2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10-4598-9709-B596D426E8EA}"/>
            </c:ext>
          </c:extLst>
        </c:ser>
        <c:ser>
          <c:idx val="2"/>
          <c:order val="2"/>
          <c:tx>
            <c:strRef>
              <c:f>'Memory Tests'!$R$7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Tests'!$Z$7:$AD$7</c:f>
              <c:numCache>
                <c:formatCode>General</c:formatCode>
                <c:ptCount val="5"/>
                <c:pt idx="0">
                  <c:v>0</c:v>
                </c:pt>
                <c:pt idx="1">
                  <c:v>0.40000000000000036</c:v>
                </c:pt>
                <c:pt idx="2">
                  <c:v>0.20000000000000018</c:v>
                </c:pt>
                <c:pt idx="3">
                  <c:v>-1.1999999999999997</c:v>
                </c:pt>
                <c:pt idx="4">
                  <c:v>-2.9000000000000021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10-4598-9709-B596D426E8EA}"/>
            </c:ext>
          </c:extLst>
        </c:ser>
        <c:ser>
          <c:idx val="3"/>
          <c:order val="3"/>
          <c:tx>
            <c:strRef>
              <c:f>'Memory Tests'!$R$8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Tests'!$Z$8:$AD$8</c:f>
              <c:numCache>
                <c:formatCode>General</c:formatCode>
                <c:ptCount val="5"/>
                <c:pt idx="0">
                  <c:v>-1.3</c:v>
                </c:pt>
                <c:pt idx="1">
                  <c:v>18.2</c:v>
                </c:pt>
                <c:pt idx="2">
                  <c:v>-1.3000000000000007</c:v>
                </c:pt>
                <c:pt idx="3">
                  <c:v>-61.099999999999994</c:v>
                </c:pt>
                <c:pt idx="4">
                  <c:v>-20.400000000000006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10-4598-9709-B596D426E8EA}"/>
            </c:ext>
          </c:extLst>
        </c:ser>
        <c:ser>
          <c:idx val="4"/>
          <c:order val="4"/>
          <c:tx>
            <c:strRef>
              <c:f>'Memory Tests'!$R$9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Tests'!$Z$9:$AD$9</c:f>
              <c:numCache>
                <c:formatCode>General</c:formatCode>
                <c:ptCount val="5"/>
                <c:pt idx="0">
                  <c:v>-1.2999999999999998</c:v>
                </c:pt>
                <c:pt idx="1">
                  <c:v>36.099999999999994</c:v>
                </c:pt>
                <c:pt idx="2">
                  <c:v>-1.2999999999999972</c:v>
                </c:pt>
                <c:pt idx="3">
                  <c:v>-119.80000000000001</c:v>
                </c:pt>
                <c:pt idx="4">
                  <c:v>-39.099999999999994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10-4598-9709-B596D426E8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55897888"/>
        <c:axId val="555904776"/>
      </c:barChart>
      <c:catAx>
        <c:axId val="5558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130"/>
          <c:min val="-1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Differece Memory Used (mb) </a:t>
                </a:r>
                <a:endParaRPr lang="en-GB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703381051752111"/>
              <c:y val="0.9491571040546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per ms Comparison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'Memory Tests'!$R$14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Tests'!$Z$14:$AD$14</c:f>
              <c:numCache>
                <c:formatCode>General</c:formatCode>
                <c:ptCount val="5"/>
                <c:pt idx="0">
                  <c:v>-4.9059602838010505</c:v>
                </c:pt>
                <c:pt idx="1">
                  <c:v>0</c:v>
                </c:pt>
                <c:pt idx="2">
                  <c:v>11.033261827128712</c:v>
                </c:pt>
                <c:pt idx="3">
                  <c:v>-3.2898489807182045</c:v>
                </c:pt>
                <c:pt idx="4">
                  <c:v>1.4146660822549251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6-44B8-960F-F80E057E2DD1}"/>
            </c:ext>
          </c:extLst>
        </c:ser>
        <c:ser>
          <c:idx val="1"/>
          <c:order val="1"/>
          <c:tx>
            <c:strRef>
              <c:f>'Memory Tests'!$R$15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Tests'!$Z$15:$AD$15</c:f>
              <c:numCache>
                <c:formatCode>General</c:formatCode>
                <c:ptCount val="5"/>
                <c:pt idx="0">
                  <c:v>-4.8627983637512671</c:v>
                </c:pt>
                <c:pt idx="1">
                  <c:v>0</c:v>
                </c:pt>
                <c:pt idx="2">
                  <c:v>6.7494489295566638</c:v>
                </c:pt>
                <c:pt idx="3">
                  <c:v>-2.6862724673266882</c:v>
                </c:pt>
                <c:pt idx="4">
                  <c:v>-3.9966427298204081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6-44B8-960F-F80E057E2DD1}"/>
            </c:ext>
          </c:extLst>
        </c:ser>
        <c:ser>
          <c:idx val="2"/>
          <c:order val="2"/>
          <c:tx>
            <c:strRef>
              <c:f>'Memory Tests'!$R$16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Tests'!$Z$16:$AD$16</c:f>
              <c:numCache>
                <c:formatCode>General</c:formatCode>
                <c:ptCount val="5"/>
                <c:pt idx="0">
                  <c:v>6.7600416714897591</c:v>
                </c:pt>
                <c:pt idx="1">
                  <c:v>-8.7279079550640404</c:v>
                </c:pt>
                <c:pt idx="2">
                  <c:v>1.7450655330930047</c:v>
                </c:pt>
                <c:pt idx="3">
                  <c:v>7.9636435060822777</c:v>
                </c:pt>
                <c:pt idx="4">
                  <c:v>8.2103934522717594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6-44B8-960F-F80E057E2DD1}"/>
            </c:ext>
          </c:extLst>
        </c:ser>
        <c:ser>
          <c:idx val="3"/>
          <c:order val="3"/>
          <c:tx>
            <c:strRef>
              <c:f>'Memory Tests'!$R$17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Tests'!$Z$17:$AD$17</c:f>
              <c:numCache>
                <c:formatCode>General</c:formatCode>
                <c:ptCount val="5"/>
                <c:pt idx="0">
                  <c:v>-39.231725672403641</c:v>
                </c:pt>
                <c:pt idx="1">
                  <c:v>-8.6517508969080339</c:v>
                </c:pt>
                <c:pt idx="2">
                  <c:v>-2.9478664548839006</c:v>
                </c:pt>
                <c:pt idx="3">
                  <c:v>-7.6120020623946516E-2</c:v>
                </c:pt>
                <c:pt idx="4">
                  <c:v>15.010468174073971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6-44B8-960F-F80E057E2DD1}"/>
            </c:ext>
          </c:extLst>
        </c:ser>
        <c:ser>
          <c:idx val="4"/>
          <c:order val="4"/>
          <c:tx>
            <c:strRef>
              <c:f>'Memory Tests'!$R$18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Tests'!$Z$18:$AD$18</c:f>
              <c:numCache>
                <c:formatCode>General</c:formatCode>
                <c:ptCount val="5"/>
                <c:pt idx="0">
                  <c:v>-21.494082053290384</c:v>
                </c:pt>
                <c:pt idx="1">
                  <c:v>-31.097544486804615</c:v>
                </c:pt>
                <c:pt idx="2">
                  <c:v>-1.7535846678627252</c:v>
                </c:pt>
                <c:pt idx="3">
                  <c:v>0.57761482029845013</c:v>
                </c:pt>
                <c:pt idx="4">
                  <c:v>16.641153250656494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6-44B8-960F-F80E057E2D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55897888"/>
        <c:axId val="555904776"/>
      </c:barChart>
      <c:catAx>
        <c:axId val="5558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5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Differece Memory Used (mb) </a:t>
                </a:r>
                <a:endParaRPr lang="en-GB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703381051752111"/>
              <c:y val="0.9491571040546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491217</xdr:colOff>
      <xdr:row>1</xdr:row>
      <xdr:rowOff>214311</xdr:rowOff>
    </xdr:from>
    <xdr:to>
      <xdr:col>26</xdr:col>
      <xdr:colOff>186417</xdr:colOff>
      <xdr:row>16</xdr:row>
      <xdr:rowOff>129267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1</xdr:row>
      <xdr:rowOff>448235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90967</xdr:colOff>
      <xdr:row>61</xdr:row>
      <xdr:rowOff>113860</xdr:rowOff>
    </xdr:from>
    <xdr:to>
      <xdr:col>6</xdr:col>
      <xdr:colOff>336176</xdr:colOff>
      <xdr:row>80</xdr:row>
      <xdr:rowOff>78441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87558</xdr:colOff>
      <xdr:row>56</xdr:row>
      <xdr:rowOff>145677</xdr:rowOff>
    </xdr:from>
    <xdr:to>
      <xdr:col>22</xdr:col>
      <xdr:colOff>324971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662667</xdr:colOff>
      <xdr:row>62</xdr:row>
      <xdr:rowOff>132869</xdr:rowOff>
    </xdr:from>
    <xdr:to>
      <xdr:col>9</xdr:col>
      <xdr:colOff>1152524</xdr:colOff>
      <xdr:row>79</xdr:row>
      <xdr:rowOff>64834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56830</xdr:colOff>
      <xdr:row>75</xdr:row>
      <xdr:rowOff>165687</xdr:rowOff>
    </xdr:from>
    <xdr:to>
      <xdr:col>22</xdr:col>
      <xdr:colOff>353785</xdr:colOff>
      <xdr:row>97</xdr:row>
      <xdr:rowOff>67715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291353</xdr:colOff>
      <xdr:row>98</xdr:row>
      <xdr:rowOff>0</xdr:rowOff>
    </xdr:from>
    <xdr:to>
      <xdr:col>22</xdr:col>
      <xdr:colOff>588308</xdr:colOff>
      <xdr:row>119</xdr:row>
      <xdr:rowOff>92528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74DA74B-8A73-474E-B72B-5A130C806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280147</xdr:colOff>
      <xdr:row>120</xdr:row>
      <xdr:rowOff>22412</xdr:rowOff>
    </xdr:from>
    <xdr:to>
      <xdr:col>22</xdr:col>
      <xdr:colOff>577102</xdr:colOff>
      <xdr:row>141</xdr:row>
      <xdr:rowOff>114940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B10021B-076B-491F-B64B-0CA9E462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143307</xdr:colOff>
      <xdr:row>20</xdr:row>
      <xdr:rowOff>177078</xdr:rowOff>
    </xdr:from>
    <xdr:to>
      <xdr:col>18</xdr:col>
      <xdr:colOff>239423</xdr:colOff>
      <xdr:row>35</xdr:row>
      <xdr:rowOff>62778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5BA14D-3B92-466E-A2C7-3D66150E7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285750</xdr:colOff>
      <xdr:row>36</xdr:row>
      <xdr:rowOff>138793</xdr:rowOff>
    </xdr:from>
    <xdr:to>
      <xdr:col>19</xdr:col>
      <xdr:colOff>571500</xdr:colOff>
      <xdr:row>51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F792420-2EAB-42FC-91B6-2B7826766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81642</xdr:colOff>
      <xdr:row>38</xdr:row>
      <xdr:rowOff>111579</xdr:rowOff>
    </xdr:from>
    <xdr:to>
      <xdr:col>30</xdr:col>
      <xdr:colOff>367392</xdr:colOff>
      <xdr:row>52</xdr:row>
      <xdr:rowOff>106136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91806C-81CA-4FDB-BB0E-E28BC840D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307521</xdr:colOff>
      <xdr:row>37</xdr:row>
      <xdr:rowOff>78242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E5B23B7-94D1-4B37-A856-736851EC7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19</xdr:row>
      <xdr:rowOff>42862</xdr:rowOff>
    </xdr:from>
    <xdr:to>
      <xdr:col>15</xdr:col>
      <xdr:colOff>409575</xdr:colOff>
      <xdr:row>33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80EFF-A033-4D59-9C8E-29431C6C0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285749</xdr:colOff>
      <xdr:row>35</xdr:row>
      <xdr:rowOff>19050</xdr:rowOff>
    </xdr:from>
    <xdr:to>
      <xdr:col>16</xdr:col>
      <xdr:colOff>9524</xdr:colOff>
      <xdr:row>49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91C388-E7B1-4937-BF3F-838997F07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504825</xdr:colOff>
      <xdr:row>35</xdr:row>
      <xdr:rowOff>9525</xdr:rowOff>
    </xdr:from>
    <xdr:to>
      <xdr:col>8</xdr:col>
      <xdr:colOff>381000</xdr:colOff>
      <xdr:row>49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97FF15-5AA9-4B23-A759-74A5FB4AF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400050</xdr:colOff>
      <xdr:row>18</xdr:row>
      <xdr:rowOff>161925</xdr:rowOff>
    </xdr:from>
    <xdr:to>
      <xdr:col>8</xdr:col>
      <xdr:colOff>276225</xdr:colOff>
      <xdr:row>33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8D6290-906B-47AE-BC82-7833A8296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19</xdr:row>
      <xdr:rowOff>190499</xdr:rowOff>
    </xdr:from>
    <xdr:to>
      <xdr:col>23</xdr:col>
      <xdr:colOff>542192</xdr:colOff>
      <xdr:row>48</xdr:row>
      <xdr:rowOff>153865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F2AD5D-FA74-4596-AB64-FC2F29FDC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235324</xdr:colOff>
      <xdr:row>19</xdr:row>
      <xdr:rowOff>67235</xdr:rowOff>
    </xdr:from>
    <xdr:to>
      <xdr:col>30</xdr:col>
      <xdr:colOff>418928</xdr:colOff>
      <xdr:row>48</xdr:row>
      <xdr:rowOff>30601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1AC52B1-5FBF-4297-BEB6-FC6B6D759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94"/>
  <sheetViews>
    <sheetView topLeftCell="A20" zoomScale="70" zoomScaleNormal="70" workbookViewId="0">
      <selection activeCell="C51" sqref="C51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20</v>
      </c>
      <c r="D45" s="3" t="s">
        <v>12</v>
      </c>
      <c r="E45" s="10" t="s">
        <v>11</v>
      </c>
      <c r="F45" s="10" t="s">
        <v>0</v>
      </c>
      <c r="G45" s="10" t="s">
        <v>4</v>
      </c>
      <c r="H45" s="3" t="s">
        <v>20</v>
      </c>
      <c r="I45" s="3" t="s">
        <v>12</v>
      </c>
      <c r="J45" s="10" t="s">
        <v>11</v>
      </c>
      <c r="K45" s="10" t="s">
        <v>0</v>
      </c>
      <c r="L45" s="10" t="s">
        <v>4</v>
      </c>
    </row>
    <row r="46" spans="1:12" x14ac:dyDescent="0.25">
      <c r="A46" s="4" t="s">
        <v>6</v>
      </c>
      <c r="B46" s="10">
        <f>SUM(B23:B38)</f>
        <v>324229</v>
      </c>
      <c r="C46" s="21">
        <f>SUM(B46/C60)</f>
        <v>0.69506339045691723</v>
      </c>
      <c r="D46" s="21">
        <f>SUM(SUM(C23:C31)/SUM(B23:B31))</f>
        <v>1.4583025050206109</v>
      </c>
      <c r="E46" s="10" cm="1">
        <f t="array" ref="E46">SUM(D23:D38/$B46)</f>
        <v>1.4387176964429462</v>
      </c>
      <c r="F46" s="10" cm="1">
        <f t="array" ref="F46">SUM(E23:E38/$B46)</f>
        <v>0.33687301259295122</v>
      </c>
      <c r="G46" s="10" cm="1">
        <f t="array" ref="G46">SUM(F23:F38/$B46)</f>
        <v>2.8075095071693155</v>
      </c>
      <c r="H46" s="10" t="s">
        <v>29</v>
      </c>
      <c r="I46">
        <f>SUM(SUM(G23:G31)/SUM(B23:B31))</f>
        <v>1.5455025895782686</v>
      </c>
      <c r="J46" s="10" cm="1">
        <f t="array" ref="J46">SUM(H23:H38/$B46)</f>
        <v>1.4581545759324428</v>
      </c>
      <c r="K46" s="10" cm="1">
        <f t="array" ref="K46">SUM(I23:I38/$B46)</f>
        <v>0.35147071976905209</v>
      </c>
      <c r="L46" s="10" cm="1">
        <f t="array" ref="L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1">
        <f>SUM(B47/C61)</f>
        <v>0.72745784226439714</v>
      </c>
      <c r="D47" s="23">
        <f>SUM(SUM(C5:C12)/SUM(B5:B12))</f>
        <v>1.467607843137255</v>
      </c>
      <c r="E47" s="11" cm="1">
        <f t="array" ref="E47">SUM(D5:D20/$B47)</f>
        <v>1.3746501060284761</v>
      </c>
      <c r="F47" s="11" cm="1">
        <f t="array" ref="F47">SUM(E5:E20/$B47)</f>
        <v>0.33786610118146015</v>
      </c>
      <c r="G47" s="11" cm="1">
        <f t="array" ref="G47">SUM(F5:F20/$B47)</f>
        <v>2.7291875189336565</v>
      </c>
      <c r="H47" s="11" t="s">
        <v>29</v>
      </c>
      <c r="I47">
        <f>SUM(SUM(G5:G12)/SUM(B5:B12))</f>
        <v>1.6746666666666667</v>
      </c>
      <c r="J47" s="11" cm="1">
        <f t="array" ref="J47">SUM(H5:H20/$B47)</f>
        <v>1.4855789154801577</v>
      </c>
      <c r="K47" s="11" cm="1">
        <f t="array" ref="K47">SUM(I5:I20/$B47)</f>
        <v>0.33868039987882459</v>
      </c>
      <c r="L47" s="11" cm="1">
        <f t="array" ref="L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SUM(C41/B48)</f>
        <v>1.6535571730453158</v>
      </c>
      <c r="D48" s="20">
        <f>SUM(D41/B48)</f>
        <v>1.45621037802301</v>
      </c>
      <c r="E48" s="20">
        <f>SUM(E41/B48)</f>
        <v>1.4119511622446583</v>
      </c>
      <c r="F48" s="20">
        <f>SUM(F41/B48)</f>
        <v>0.51350082178915235</v>
      </c>
      <c r="G48" s="20">
        <f>SUM(G41/B48)</f>
        <v>13.369570321671754</v>
      </c>
      <c r="H48" s="12">
        <f>SUM(H41/B48)</f>
        <v>1.8014792204742898</v>
      </c>
      <c r="I48" s="20">
        <f>SUM(I41/B48)</f>
        <v>1.5039915473115755</v>
      </c>
      <c r="J48" s="20">
        <f>SUM(J41/B48)</f>
        <v>1.522657900915708</v>
      </c>
      <c r="K48" s="20">
        <f>SUM(K41/B48)</f>
        <v>0.53146278469124208</v>
      </c>
      <c r="L48" s="20">
        <f>SUM(L41/B48)</f>
        <v>13.471002582765907</v>
      </c>
    </row>
    <row r="49" spans="1:12" x14ac:dyDescent="0.25">
      <c r="A49" s="5" t="s">
        <v>25</v>
      </c>
      <c r="B49" s="17">
        <v>2304</v>
      </c>
      <c r="C49" s="20">
        <f>SUM(C42/B49)</f>
        <v>1.2217881944444444</v>
      </c>
      <c r="D49" s="20">
        <f>SUM(D42/B49)</f>
        <v>1.9709201388888888</v>
      </c>
      <c r="E49" s="20">
        <f t="shared" ref="E49:E50" si="2">SUM(E42/B49)</f>
        <v>2.5933159722222223</v>
      </c>
      <c r="F49" s="20">
        <f t="shared" ref="F49:F50" si="3">SUM(F42/B49)</f>
        <v>2.3732638888888888</v>
      </c>
      <c r="G49" s="20">
        <f t="shared" ref="G49:G50" si="4">SUM(G42/B49)</f>
        <v>7.686197916666667</v>
      </c>
      <c r="H49" s="12">
        <f t="shared" ref="H49:H50" si="5">SUM(H42/B49)</f>
        <v>1.2829861111111112</v>
      </c>
      <c r="I49" s="20">
        <f t="shared" ref="I49:I50" si="6">SUM(I42/B49)</f>
        <v>2.0698784722222223</v>
      </c>
      <c r="J49" s="20">
        <f t="shared" ref="J49:J50" si="7">SUM(J42/B49)</f>
        <v>2.6024305555555554</v>
      </c>
      <c r="K49" s="20">
        <f>SUM(K42/B49)</f>
        <v>2.3216145833333335</v>
      </c>
      <c r="L49" s="20">
        <f t="shared" ref="L49:L50" si="8">SUM(L42/B49)</f>
        <v>5.8472222222222223</v>
      </c>
    </row>
    <row r="50" spans="1:12" x14ac:dyDescent="0.25">
      <c r="A50" s="7" t="s">
        <v>26</v>
      </c>
      <c r="B50" s="16">
        <v>4560</v>
      </c>
      <c r="C50" s="20">
        <f>SUM(C43/B50)</f>
        <v>0.74276315789473679</v>
      </c>
      <c r="D50" s="20">
        <f t="shared" ref="D50" si="9">SUM(D43/B50)</f>
        <v>2.0427631578947367</v>
      </c>
      <c r="E50" s="20">
        <f t="shared" si="2"/>
        <v>2.5271929824561403</v>
      </c>
      <c r="F50" s="20">
        <f t="shared" si="3"/>
        <v>2.3642543859649123</v>
      </c>
      <c r="G50" s="20">
        <f t="shared" si="4"/>
        <v>4.2635964912280704</v>
      </c>
      <c r="H50" s="12">
        <f t="shared" si="5"/>
        <v>0.70197368421052631</v>
      </c>
      <c r="I50" s="20">
        <f t="shared" si="6"/>
        <v>1.9089912280701755</v>
      </c>
      <c r="J50" s="20">
        <f t="shared" si="7"/>
        <v>2.4978070175438596</v>
      </c>
      <c r="K50" s="20">
        <f t="shared" ref="K50" si="10">SUM(K43/B50)</f>
        <v>2.1173245614035086</v>
      </c>
      <c r="L50" s="20">
        <f t="shared" si="8"/>
        <v>4.117105263157895</v>
      </c>
    </row>
    <row r="52" spans="1:12" ht="21" x14ac:dyDescent="0.35">
      <c r="A52" s="18" t="s">
        <v>17</v>
      </c>
    </row>
    <row r="53" spans="1:12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2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2" x14ac:dyDescent="0.25">
      <c r="A55" s="11">
        <v>75</v>
      </c>
      <c r="B55" s="11">
        <f t="shared" ref="B55" si="11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2" x14ac:dyDescent="0.25">
      <c r="A56" s="12">
        <v>400</v>
      </c>
      <c r="B56" s="12">
        <f t="shared" ref="B56" si="12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2" x14ac:dyDescent="0.25">
      <c r="A57" s="6"/>
      <c r="B57" s="6"/>
      <c r="C57" s="6"/>
      <c r="D57" s="6"/>
      <c r="E57" s="6"/>
      <c r="F57" s="6"/>
    </row>
    <row r="58" spans="1:12" x14ac:dyDescent="0.25">
      <c r="A58" s="6" t="s">
        <v>23</v>
      </c>
      <c r="B58" s="6"/>
      <c r="C58" s="6"/>
      <c r="D58" s="6"/>
      <c r="E58" s="6"/>
      <c r="F58" s="6"/>
    </row>
    <row r="59" spans="1:12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2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2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2" x14ac:dyDescent="0.25">
      <c r="A62" s="6"/>
      <c r="B62" s="6"/>
      <c r="C62" s="6"/>
      <c r="D62" s="6"/>
      <c r="E62" s="6"/>
      <c r="F62" s="6"/>
    </row>
    <row r="63" spans="1:12" x14ac:dyDescent="0.25">
      <c r="A63" s="6"/>
      <c r="B63" s="6"/>
      <c r="C63" s="6"/>
      <c r="D63" s="6"/>
      <c r="E63" s="6"/>
      <c r="F63" s="6"/>
    </row>
    <row r="64" spans="1:12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17" t="s">
        <v>20</v>
      </c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  <c r="G85" s="10">
        <f>SUM(B60/$B85)</f>
        <v>0.79181689484901108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  <c r="G86" s="10">
        <f>SUM(F60/$B86)</f>
        <v>0.81647275822928489</v>
      </c>
    </row>
    <row r="88" spans="1:10" x14ac:dyDescent="0.25">
      <c r="A88" s="3" t="s">
        <v>7</v>
      </c>
      <c r="B88" s="10" t="s">
        <v>8</v>
      </c>
      <c r="C88" s="3" t="s">
        <v>12</v>
      </c>
      <c r="D88" s="10" t="s">
        <v>11</v>
      </c>
      <c r="E88" s="10" t="s">
        <v>0</v>
      </c>
      <c r="F88" s="10" t="s">
        <v>4</v>
      </c>
      <c r="G88" s="28" t="s">
        <v>20</v>
      </c>
    </row>
    <row r="89" spans="1:10" x14ac:dyDescent="0.25">
      <c r="A89" t="s">
        <v>27</v>
      </c>
      <c r="B89" s="10">
        <f>SUM(B5:B20)</f>
        <v>412625</v>
      </c>
      <c r="C89" s="21">
        <f>SUM(SUM(C5:C12)/SUM(B5:B12))</f>
        <v>1.467607843137255</v>
      </c>
      <c r="D89" s="11" cm="1">
        <f t="array" ref="D89">SUM(D5:D20/$B89)</f>
        <v>1.3746501060284761</v>
      </c>
      <c r="E89" s="11" cm="1">
        <f t="array" ref="E89">SUM(E5:E20/$B89)</f>
        <v>0.33786610118146015</v>
      </c>
      <c r="F89" s="11" cm="1">
        <f t="array" ref="F89">SUM(F5:F20/$B89)</f>
        <v>2.7291875189336565</v>
      </c>
      <c r="G89" s="10">
        <f>SUM(B61/$B89)</f>
        <v>0.69143411087549222</v>
      </c>
    </row>
    <row r="90" spans="1:10" x14ac:dyDescent="0.25">
      <c r="A90" s="24" t="s">
        <v>28</v>
      </c>
      <c r="B90" s="3">
        <f>SUM(B5:B20)</f>
        <v>412625</v>
      </c>
      <c r="C90" s="8">
        <f>SUM(SUM(G5:G12)/SUM(B5:B12))</f>
        <v>1.6746666666666667</v>
      </c>
      <c r="D90" s="12" cm="1">
        <f t="array" ref="D90">SUM(H5:H20/$B90)</f>
        <v>1.4855789154801577</v>
      </c>
      <c r="E90" s="12" cm="1">
        <f t="array" ref="E90">SUM(I5:I20/$B90)</f>
        <v>0.33868039987882459</v>
      </c>
      <c r="F90" s="12" cm="1">
        <f t="array" ref="F90">SUM(J5:J20/$B90)</f>
        <v>2.6922144804604664</v>
      </c>
      <c r="G90" s="3">
        <f>SUM(F61/$B90)</f>
        <v>0.67194668282338688</v>
      </c>
    </row>
    <row r="92" spans="1:10" x14ac:dyDescent="0.25">
      <c r="A92" s="3" t="s">
        <v>7</v>
      </c>
      <c r="B92" s="10" t="s">
        <v>8</v>
      </c>
      <c r="C92" s="3" t="s">
        <v>12</v>
      </c>
      <c r="D92" s="10" t="s">
        <v>11</v>
      </c>
      <c r="E92" s="10" t="s">
        <v>0</v>
      </c>
      <c r="F92" s="10" t="s">
        <v>4</v>
      </c>
      <c r="G92" s="28" t="s">
        <v>20</v>
      </c>
    </row>
    <row r="93" spans="1:10" x14ac:dyDescent="0.25">
      <c r="A93" t="s">
        <v>27</v>
      </c>
      <c r="B93" s="10">
        <f>SUM(B48)</f>
        <v>8518</v>
      </c>
      <c r="C93" s="21">
        <f>D48</f>
        <v>1.45621037802301</v>
      </c>
      <c r="D93" s="21">
        <f t="shared" ref="D93:F93" si="13">E48</f>
        <v>1.4119511622446583</v>
      </c>
      <c r="E93" s="21">
        <f t="shared" si="13"/>
        <v>0.51350082178915235</v>
      </c>
      <c r="F93" s="21">
        <f t="shared" si="13"/>
        <v>13.369570321671754</v>
      </c>
      <c r="G93" s="10">
        <f>C48</f>
        <v>1.6535571730453158</v>
      </c>
    </row>
    <row r="94" spans="1:10" x14ac:dyDescent="0.25">
      <c r="A94" s="24" t="s">
        <v>28</v>
      </c>
      <c r="B94" s="3">
        <f>SUM(B9:B24)</f>
        <v>411976</v>
      </c>
      <c r="C94" s="21">
        <f>I48</f>
        <v>1.5039915473115755</v>
      </c>
      <c r="D94" s="21">
        <f t="shared" ref="D94:F94" si="14">J48</f>
        <v>1.522657900915708</v>
      </c>
      <c r="E94" s="21">
        <f t="shared" si="14"/>
        <v>0.53146278469124208</v>
      </c>
      <c r="F94" s="21">
        <f t="shared" si="14"/>
        <v>13.471002582765907</v>
      </c>
      <c r="G94" s="21">
        <f>H48</f>
        <v>1.8014792204742898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B3:AD18"/>
  <sheetViews>
    <sheetView tabSelected="1" topLeftCell="B13" zoomScale="85" zoomScaleNormal="85" workbookViewId="0">
      <selection activeCell="K13" sqref="K13"/>
    </sheetView>
  </sheetViews>
  <sheetFormatPr defaultRowHeight="15" x14ac:dyDescent="0.25"/>
  <cols>
    <col min="2" max="2" width="10.5703125" bestFit="1" customWidth="1"/>
    <col min="4" max="4" width="19.7109375" bestFit="1" customWidth="1"/>
    <col min="5" max="5" width="11.140625" bestFit="1" customWidth="1"/>
    <col min="6" max="6" width="17.28515625" bestFit="1" customWidth="1"/>
    <col min="7" max="9" width="11.140625" bestFit="1" customWidth="1"/>
    <col min="11" max="11" width="16.140625" bestFit="1" customWidth="1"/>
    <col min="12" max="12" width="11.140625" bestFit="1" customWidth="1"/>
    <col min="13" max="13" width="17.28515625" bestFit="1" customWidth="1"/>
    <col min="14" max="16" width="11.140625" bestFit="1" customWidth="1"/>
    <col min="18" max="18" width="16.140625" bestFit="1" customWidth="1"/>
    <col min="19" max="19" width="11.140625" bestFit="1" customWidth="1"/>
    <col min="20" max="20" width="17.28515625" bestFit="1" customWidth="1"/>
    <col min="21" max="21" width="10.85546875" customWidth="1"/>
    <col min="22" max="22" width="10.28515625" customWidth="1"/>
    <col min="23" max="23" width="11.140625" bestFit="1" customWidth="1"/>
    <col min="25" max="25" width="30.28515625" bestFit="1" customWidth="1"/>
    <col min="26" max="26" width="11.42578125" bestFit="1" customWidth="1"/>
    <col min="27" max="27" width="10.28515625" bestFit="1" customWidth="1"/>
    <col min="30" max="30" width="12.140625" bestFit="1" customWidth="1"/>
  </cols>
  <sheetData>
    <row r="3" spans="2:30" ht="33.75" x14ac:dyDescent="0.5">
      <c r="B3" s="30" t="s">
        <v>27</v>
      </c>
    </row>
    <row r="4" spans="2:30" x14ac:dyDescent="0.25">
      <c r="D4" t="s">
        <v>35</v>
      </c>
      <c r="E4" t="s">
        <v>20</v>
      </c>
      <c r="F4" t="s">
        <v>33</v>
      </c>
      <c r="G4" t="s">
        <v>32</v>
      </c>
      <c r="H4" t="s">
        <v>30</v>
      </c>
      <c r="I4" t="s">
        <v>4</v>
      </c>
      <c r="K4" t="s">
        <v>34</v>
      </c>
      <c r="L4" t="s">
        <v>20</v>
      </c>
      <c r="M4" t="s">
        <v>33</v>
      </c>
      <c r="N4" t="s">
        <v>32</v>
      </c>
      <c r="O4" t="s">
        <v>30</v>
      </c>
      <c r="P4" t="s">
        <v>4</v>
      </c>
      <c r="R4" s="6" t="s">
        <v>36</v>
      </c>
      <c r="S4" s="6" t="s">
        <v>20</v>
      </c>
      <c r="T4" s="6" t="s">
        <v>33</v>
      </c>
      <c r="U4" s="6" t="s">
        <v>32</v>
      </c>
      <c r="V4" s="6" t="s">
        <v>30</v>
      </c>
      <c r="W4" s="6" t="s">
        <v>4</v>
      </c>
      <c r="Y4" t="s">
        <v>40</v>
      </c>
      <c r="Z4" t="s">
        <v>20</v>
      </c>
      <c r="AA4" t="s">
        <v>33</v>
      </c>
      <c r="AB4" t="s">
        <v>32</v>
      </c>
      <c r="AC4" t="s">
        <v>30</v>
      </c>
      <c r="AD4" t="s">
        <v>4</v>
      </c>
    </row>
    <row r="5" spans="2:30" x14ac:dyDescent="0.25">
      <c r="D5" t="s">
        <v>6</v>
      </c>
      <c r="E5">
        <v>50.9</v>
      </c>
      <c r="F5" s="32" t="s">
        <v>15</v>
      </c>
      <c r="G5">
        <v>98.7</v>
      </c>
      <c r="H5">
        <v>51.5</v>
      </c>
      <c r="I5">
        <v>152.9</v>
      </c>
      <c r="K5" t="s">
        <v>6</v>
      </c>
      <c r="L5">
        <v>578.28</v>
      </c>
      <c r="M5" s="32" t="s">
        <v>15</v>
      </c>
      <c r="N5">
        <v>1201.72</v>
      </c>
      <c r="O5">
        <v>558.65</v>
      </c>
      <c r="P5">
        <v>2009.03</v>
      </c>
      <c r="R5" t="s">
        <v>6</v>
      </c>
      <c r="S5" s="6">
        <f>SUM(E5/L5 * 1000)</f>
        <v>88.019644462889957</v>
      </c>
      <c r="T5" s="32" t="s">
        <v>15</v>
      </c>
      <c r="U5" s="6">
        <f t="shared" ref="U5:U9" si="0">SUM(G5/N5 * 1000)</f>
        <v>82.132277069533671</v>
      </c>
      <c r="V5" s="6">
        <f t="shared" ref="V5:V9" si="1">SUM(H5/O5 * 1000)</f>
        <v>92.186521077597789</v>
      </c>
      <c r="W5" s="6">
        <f t="shared" ref="W5:W9" si="2">SUM(I5/P5 * 1000)</f>
        <v>76.106379695674036</v>
      </c>
      <c r="Y5" t="s">
        <v>6</v>
      </c>
      <c r="Z5">
        <f>SUM(E5-E14)</f>
        <v>0</v>
      </c>
      <c r="AA5" t="s">
        <v>41</v>
      </c>
      <c r="AB5">
        <f t="shared" ref="AB5:AD5" si="3">SUM(G5-G14)</f>
        <v>10.400000000000006</v>
      </c>
      <c r="AC5">
        <f t="shared" si="3"/>
        <v>-0.39999999999999858</v>
      </c>
      <c r="AD5">
        <f t="shared" si="3"/>
        <v>-9.9999999999994316E-2</v>
      </c>
    </row>
    <row r="6" spans="2:30" x14ac:dyDescent="0.25">
      <c r="D6" t="s">
        <v>31</v>
      </c>
      <c r="E6">
        <v>50.9</v>
      </c>
      <c r="F6" s="32" t="s">
        <v>15</v>
      </c>
      <c r="G6">
        <v>119.3</v>
      </c>
      <c r="H6">
        <v>51.5</v>
      </c>
      <c r="I6">
        <v>176.4</v>
      </c>
      <c r="K6" t="s">
        <v>31</v>
      </c>
      <c r="L6">
        <v>575.08000000000004</v>
      </c>
      <c r="M6" s="32" t="s">
        <v>15</v>
      </c>
      <c r="N6">
        <v>1447.77</v>
      </c>
      <c r="O6">
        <v>591.11</v>
      </c>
      <c r="P6">
        <v>2371.0100000000002</v>
      </c>
      <c r="R6" t="s">
        <v>31</v>
      </c>
      <c r="S6" s="6">
        <f t="shared" ref="S6:S9" si="4">SUM(E6/L6 * 1000)</f>
        <v>88.509424775683371</v>
      </c>
      <c r="T6" s="32" t="s">
        <v>15</v>
      </c>
      <c r="U6" s="6">
        <f t="shared" si="0"/>
        <v>82.402591571865685</v>
      </c>
      <c r="V6" s="6">
        <f t="shared" si="1"/>
        <v>87.124223917714133</v>
      </c>
      <c r="W6" s="6">
        <f t="shared" si="2"/>
        <v>74.398673982817456</v>
      </c>
      <c r="Y6" t="s">
        <v>31</v>
      </c>
      <c r="Z6">
        <f t="shared" ref="Z6:Z9" si="5">SUM(E6-E15)</f>
        <v>0</v>
      </c>
      <c r="AA6" t="s">
        <v>41</v>
      </c>
      <c r="AB6">
        <f t="shared" ref="AB6:AB9" si="6">SUM(G6-G15)</f>
        <v>20.899999999999991</v>
      </c>
      <c r="AC6">
        <f t="shared" ref="AC6:AC9" si="7">SUM(H6-H15)</f>
        <v>-0.29999999999999716</v>
      </c>
      <c r="AD6">
        <f t="shared" ref="AD6:AD9" si="8">SUM(I6-I15)</f>
        <v>-9.9999999999994316E-2</v>
      </c>
    </row>
    <row r="7" spans="2:30" x14ac:dyDescent="0.25">
      <c r="D7" t="s">
        <v>14</v>
      </c>
      <c r="E7">
        <v>2.8</v>
      </c>
      <c r="F7">
        <v>4.5</v>
      </c>
      <c r="G7">
        <v>4.4000000000000004</v>
      </c>
      <c r="H7">
        <v>3.4</v>
      </c>
      <c r="I7">
        <v>21.7</v>
      </c>
      <c r="K7" t="s">
        <v>14</v>
      </c>
      <c r="L7">
        <v>37.1</v>
      </c>
      <c r="M7">
        <v>72.239999999999995</v>
      </c>
      <c r="N7">
        <v>71.33</v>
      </c>
      <c r="O7">
        <v>60.36</v>
      </c>
      <c r="P7">
        <v>330.53</v>
      </c>
      <c r="R7" t="s">
        <v>14</v>
      </c>
      <c r="S7" s="6">
        <f t="shared" si="4"/>
        <v>75.471698113207538</v>
      </c>
      <c r="T7" s="6">
        <f t="shared" ref="T7:T9" si="9">SUM(F7/M7 * 1000)</f>
        <v>62.292358803986716</v>
      </c>
      <c r="U7" s="6">
        <f t="shared" si="0"/>
        <v>61.685125473152958</v>
      </c>
      <c r="V7" s="6">
        <f t="shared" si="1"/>
        <v>56.32869449966865</v>
      </c>
      <c r="W7" s="6">
        <f t="shared" si="2"/>
        <v>65.652134450730642</v>
      </c>
      <c r="Y7" t="s">
        <v>14</v>
      </c>
      <c r="Z7">
        <f t="shared" si="5"/>
        <v>0</v>
      </c>
      <c r="AA7">
        <f t="shared" ref="AA7:AA9" si="10">SUM(F7-F16)</f>
        <v>0.40000000000000036</v>
      </c>
      <c r="AB7">
        <f t="shared" si="6"/>
        <v>0.20000000000000018</v>
      </c>
      <c r="AC7">
        <f t="shared" si="7"/>
        <v>-1.1999999999999997</v>
      </c>
      <c r="AD7">
        <f t="shared" si="8"/>
        <v>-2.9000000000000021</v>
      </c>
    </row>
    <row r="8" spans="2:30" x14ac:dyDescent="0.25">
      <c r="D8" t="s">
        <v>39</v>
      </c>
      <c r="E8">
        <v>0.5</v>
      </c>
      <c r="F8">
        <v>19.3</v>
      </c>
      <c r="G8">
        <v>19.5</v>
      </c>
      <c r="H8">
        <v>19.5</v>
      </c>
      <c r="I8">
        <v>41.3</v>
      </c>
      <c r="K8" t="s">
        <v>39</v>
      </c>
      <c r="L8">
        <v>16.52</v>
      </c>
      <c r="M8">
        <v>529.78</v>
      </c>
      <c r="N8">
        <v>532.88</v>
      </c>
      <c r="O8">
        <v>528.85</v>
      </c>
      <c r="P8">
        <v>566.03</v>
      </c>
      <c r="R8" t="s">
        <v>39</v>
      </c>
      <c r="S8" s="6">
        <f t="shared" si="4"/>
        <v>30.26634382566586</v>
      </c>
      <c r="T8" s="6">
        <f t="shared" si="9"/>
        <v>36.430216316206732</v>
      </c>
      <c r="U8" s="6">
        <f t="shared" si="0"/>
        <v>36.593604563879296</v>
      </c>
      <c r="V8" s="6">
        <f t="shared" si="1"/>
        <v>36.872459109388295</v>
      </c>
      <c r="W8" s="6">
        <f t="shared" si="2"/>
        <v>72.964330512517009</v>
      </c>
      <c r="Y8" t="s">
        <v>39</v>
      </c>
      <c r="Z8">
        <f t="shared" si="5"/>
        <v>-1.3</v>
      </c>
      <c r="AA8">
        <f t="shared" si="10"/>
        <v>18.2</v>
      </c>
      <c r="AB8">
        <f t="shared" si="6"/>
        <v>-1.3000000000000007</v>
      </c>
      <c r="AC8">
        <f t="shared" si="7"/>
        <v>-61.099999999999994</v>
      </c>
      <c r="AD8">
        <f t="shared" si="8"/>
        <v>-20.400000000000006</v>
      </c>
    </row>
    <row r="9" spans="2:30" ht="21" customHeight="1" x14ac:dyDescent="0.25">
      <c r="D9" t="s">
        <v>38</v>
      </c>
      <c r="E9">
        <v>0.6</v>
      </c>
      <c r="F9">
        <v>37.799999999999997</v>
      </c>
      <c r="G9">
        <v>38.1</v>
      </c>
      <c r="H9">
        <v>38.1</v>
      </c>
      <c r="I9">
        <v>81.400000000000006</v>
      </c>
      <c r="K9" t="s">
        <v>38</v>
      </c>
      <c r="L9">
        <v>10.77</v>
      </c>
      <c r="M9">
        <v>1042.5899999999999</v>
      </c>
      <c r="N9">
        <v>1047.6400000000001</v>
      </c>
      <c r="O9">
        <v>1045</v>
      </c>
      <c r="P9">
        <v>1102.75</v>
      </c>
      <c r="R9" t="s">
        <v>38</v>
      </c>
      <c r="S9" s="6">
        <f t="shared" si="4"/>
        <v>55.710306406685234</v>
      </c>
      <c r="T9" s="6">
        <f t="shared" si="9"/>
        <v>36.255862803211237</v>
      </c>
      <c r="U9" s="6">
        <f t="shared" si="0"/>
        <v>36.367454469092429</v>
      </c>
      <c r="V9" s="6">
        <f t="shared" si="1"/>
        <v>36.459330143540669</v>
      </c>
      <c r="W9" s="6">
        <f t="shared" si="2"/>
        <v>73.815461346633413</v>
      </c>
      <c r="Y9" t="s">
        <v>38</v>
      </c>
      <c r="Z9">
        <f t="shared" si="5"/>
        <v>-1.2999999999999998</v>
      </c>
      <c r="AA9">
        <f t="shared" si="10"/>
        <v>36.099999999999994</v>
      </c>
      <c r="AB9">
        <f t="shared" si="6"/>
        <v>-1.2999999999999972</v>
      </c>
      <c r="AC9">
        <f t="shared" si="7"/>
        <v>-119.80000000000001</v>
      </c>
      <c r="AD9">
        <f t="shared" si="8"/>
        <v>-39.099999999999994</v>
      </c>
    </row>
    <row r="12" spans="2:30" ht="36" x14ac:dyDescent="0.55000000000000004">
      <c r="B12" s="31" t="s">
        <v>28</v>
      </c>
    </row>
    <row r="13" spans="2:30" x14ac:dyDescent="0.25">
      <c r="D13" t="s">
        <v>35</v>
      </c>
      <c r="E13" t="s">
        <v>20</v>
      </c>
      <c r="F13" t="s">
        <v>33</v>
      </c>
      <c r="G13" t="s">
        <v>32</v>
      </c>
      <c r="H13" t="s">
        <v>30</v>
      </c>
      <c r="I13" t="s">
        <v>4</v>
      </c>
      <c r="K13" t="s">
        <v>34</v>
      </c>
      <c r="L13" t="s">
        <v>20</v>
      </c>
      <c r="M13" t="s">
        <v>33</v>
      </c>
      <c r="N13" t="s">
        <v>32</v>
      </c>
      <c r="O13" t="s">
        <v>30</v>
      </c>
      <c r="P13" t="s">
        <v>4</v>
      </c>
      <c r="R13" t="s">
        <v>37</v>
      </c>
      <c r="S13" t="s">
        <v>20</v>
      </c>
      <c r="T13" t="s">
        <v>33</v>
      </c>
      <c r="U13" t="s">
        <v>32</v>
      </c>
      <c r="V13" t="s">
        <v>30</v>
      </c>
      <c r="W13" t="s">
        <v>4</v>
      </c>
      <c r="Y13" t="s">
        <v>42</v>
      </c>
      <c r="Z13" t="s">
        <v>20</v>
      </c>
      <c r="AA13" t="s">
        <v>33</v>
      </c>
      <c r="AB13" t="s">
        <v>32</v>
      </c>
      <c r="AC13" t="s">
        <v>30</v>
      </c>
      <c r="AD13" t="s">
        <v>4</v>
      </c>
    </row>
    <row r="14" spans="2:30" x14ac:dyDescent="0.25">
      <c r="C14" s="29"/>
      <c r="D14" t="s">
        <v>6</v>
      </c>
      <c r="E14">
        <v>50.9</v>
      </c>
      <c r="F14" s="32" t="s">
        <v>15</v>
      </c>
      <c r="G14">
        <v>88.3</v>
      </c>
      <c r="H14">
        <v>51.9</v>
      </c>
      <c r="I14">
        <v>153</v>
      </c>
      <c r="K14" t="s">
        <v>6</v>
      </c>
      <c r="L14">
        <v>547.75</v>
      </c>
      <c r="M14" s="32" t="s">
        <v>15</v>
      </c>
      <c r="N14">
        <v>1241.93</v>
      </c>
      <c r="O14">
        <v>543.59</v>
      </c>
      <c r="P14">
        <v>2048.42</v>
      </c>
      <c r="R14" t="s">
        <v>6</v>
      </c>
      <c r="S14">
        <f>SUM(E14/L14 * 1000)</f>
        <v>92.925604746691008</v>
      </c>
      <c r="T14" s="32" t="s">
        <v>15</v>
      </c>
      <c r="U14">
        <f t="shared" ref="U14:U18" si="11">SUM(G14/N14 * 1000)</f>
        <v>71.09901524240496</v>
      </c>
      <c r="V14">
        <f t="shared" ref="V14:V18" si="12">SUM(H14/O14 * 1000)</f>
        <v>95.476370058315993</v>
      </c>
      <c r="W14">
        <f t="shared" ref="W14:W18" si="13">SUM(I14/P14 * 1000)</f>
        <v>74.691713613419111</v>
      </c>
      <c r="Y14" t="s">
        <v>6</v>
      </c>
      <c r="Z14">
        <f>SUM(S5-S14)</f>
        <v>-4.9059602838010505</v>
      </c>
      <c r="AA14" t="e">
        <f t="shared" ref="AA14:AD18" si="14">SUM(T5-T14)</f>
        <v>#VALUE!</v>
      </c>
      <c r="AB14">
        <f t="shared" si="14"/>
        <v>11.033261827128712</v>
      </c>
      <c r="AC14">
        <f t="shared" si="14"/>
        <v>-3.2898489807182045</v>
      </c>
      <c r="AD14">
        <f t="shared" si="14"/>
        <v>1.4146660822549251</v>
      </c>
    </row>
    <row r="15" spans="2:30" x14ac:dyDescent="0.25">
      <c r="D15" t="s">
        <v>31</v>
      </c>
      <c r="E15">
        <v>50.9</v>
      </c>
      <c r="F15" s="32" t="s">
        <v>15</v>
      </c>
      <c r="G15">
        <v>98.4</v>
      </c>
      <c r="H15">
        <v>51.8</v>
      </c>
      <c r="I15">
        <v>176.5</v>
      </c>
      <c r="K15" t="s">
        <v>31</v>
      </c>
      <c r="L15">
        <v>545.13</v>
      </c>
      <c r="M15" s="32" t="s">
        <v>15</v>
      </c>
      <c r="N15">
        <v>1300.673</v>
      </c>
      <c r="O15">
        <v>576.77</v>
      </c>
      <c r="P15">
        <v>2251.41</v>
      </c>
      <c r="R15" t="s">
        <v>31</v>
      </c>
      <c r="S15">
        <f t="shared" ref="S15:S18" si="15">SUM(E15/L15 * 1000)</f>
        <v>93.372223139434638</v>
      </c>
      <c r="T15" s="32" t="s">
        <v>15</v>
      </c>
      <c r="U15">
        <f t="shared" si="11"/>
        <v>75.653142642309021</v>
      </c>
      <c r="V15">
        <f t="shared" si="12"/>
        <v>89.810496385040821</v>
      </c>
      <c r="W15">
        <f t="shared" si="13"/>
        <v>78.395316712637864</v>
      </c>
      <c r="Y15" t="s">
        <v>31</v>
      </c>
      <c r="Z15">
        <f t="shared" ref="Z15:Z18" si="16">SUM(S6-S15)</f>
        <v>-4.8627983637512671</v>
      </c>
      <c r="AA15" t="e">
        <f t="shared" si="14"/>
        <v>#VALUE!</v>
      </c>
      <c r="AB15">
        <f t="shared" si="14"/>
        <v>6.7494489295566638</v>
      </c>
      <c r="AC15">
        <f t="shared" si="14"/>
        <v>-2.6862724673266882</v>
      </c>
      <c r="AD15">
        <f t="shared" si="14"/>
        <v>-3.9966427298204081</v>
      </c>
    </row>
    <row r="16" spans="2:30" x14ac:dyDescent="0.25">
      <c r="D16" t="s">
        <v>14</v>
      </c>
      <c r="E16">
        <v>2.8</v>
      </c>
      <c r="F16">
        <v>4.0999999999999996</v>
      </c>
      <c r="G16">
        <v>4.2</v>
      </c>
      <c r="H16">
        <v>4.5999999999999996</v>
      </c>
      <c r="I16">
        <v>24.6</v>
      </c>
      <c r="K16" t="s">
        <v>14</v>
      </c>
      <c r="L16">
        <v>40.75</v>
      </c>
      <c r="M16">
        <v>57.73</v>
      </c>
      <c r="N16">
        <v>70.069999999999993</v>
      </c>
      <c r="O16">
        <v>95.11</v>
      </c>
      <c r="P16">
        <v>428.26</v>
      </c>
      <c r="R16" t="s">
        <v>14</v>
      </c>
      <c r="S16">
        <f t="shared" si="15"/>
        <v>68.711656441717778</v>
      </c>
      <c r="T16">
        <f t="shared" ref="T16:T18" si="17">SUM(F16/M16 * 1000)</f>
        <v>71.020266759050756</v>
      </c>
      <c r="U16">
        <f t="shared" si="11"/>
        <v>59.940059940059953</v>
      </c>
      <c r="V16">
        <f t="shared" si="12"/>
        <v>48.365050993586372</v>
      </c>
      <c r="W16">
        <f t="shared" si="13"/>
        <v>57.441740998458883</v>
      </c>
      <c r="Y16" t="s">
        <v>14</v>
      </c>
      <c r="Z16">
        <f t="shared" si="16"/>
        <v>6.7600416714897591</v>
      </c>
      <c r="AA16">
        <f t="shared" si="14"/>
        <v>-8.7279079550640404</v>
      </c>
      <c r="AB16">
        <f t="shared" si="14"/>
        <v>1.7450655330930047</v>
      </c>
      <c r="AC16">
        <f t="shared" si="14"/>
        <v>7.9636435060822777</v>
      </c>
      <c r="AD16">
        <f t="shared" si="14"/>
        <v>8.2103934522717594</v>
      </c>
    </row>
    <row r="17" spans="4:30" x14ac:dyDescent="0.25">
      <c r="D17" t="s">
        <v>39</v>
      </c>
      <c r="E17">
        <v>1.8</v>
      </c>
      <c r="F17">
        <v>1.1000000000000001</v>
      </c>
      <c r="G17">
        <v>20.8</v>
      </c>
      <c r="H17">
        <v>80.599999999999994</v>
      </c>
      <c r="I17">
        <v>61.7</v>
      </c>
      <c r="K17" t="s">
        <v>39</v>
      </c>
      <c r="L17">
        <v>25.9</v>
      </c>
      <c r="M17">
        <v>24.4</v>
      </c>
      <c r="N17">
        <v>526.03</v>
      </c>
      <c r="O17">
        <v>2181.41</v>
      </c>
      <c r="P17">
        <v>1064.6400000000001</v>
      </c>
      <c r="R17" t="s">
        <v>39</v>
      </c>
      <c r="S17">
        <f t="shared" si="15"/>
        <v>69.498069498069498</v>
      </c>
      <c r="T17">
        <f t="shared" si="17"/>
        <v>45.081967213114766</v>
      </c>
      <c r="U17">
        <f t="shared" si="11"/>
        <v>39.541471018763197</v>
      </c>
      <c r="V17">
        <f t="shared" si="12"/>
        <v>36.948579130012241</v>
      </c>
      <c r="W17">
        <f t="shared" si="13"/>
        <v>57.953862338443038</v>
      </c>
      <c r="Y17" t="s">
        <v>39</v>
      </c>
      <c r="Z17">
        <f t="shared" si="16"/>
        <v>-39.231725672403641</v>
      </c>
      <c r="AA17">
        <f t="shared" si="14"/>
        <v>-8.6517508969080339</v>
      </c>
      <c r="AB17">
        <f t="shared" si="14"/>
        <v>-2.9478664548839006</v>
      </c>
      <c r="AC17">
        <f t="shared" si="14"/>
        <v>-7.6120020623946516E-2</v>
      </c>
      <c r="AD17">
        <f t="shared" si="14"/>
        <v>15.010468174073971</v>
      </c>
    </row>
    <row r="18" spans="4:30" x14ac:dyDescent="0.25">
      <c r="D18" t="s">
        <v>38</v>
      </c>
      <c r="E18">
        <v>1.9</v>
      </c>
      <c r="F18">
        <v>1.7</v>
      </c>
      <c r="G18">
        <v>39.4</v>
      </c>
      <c r="H18">
        <v>157.9</v>
      </c>
      <c r="I18">
        <v>120.5</v>
      </c>
      <c r="K18" t="s">
        <v>38</v>
      </c>
      <c r="L18">
        <v>24.61</v>
      </c>
      <c r="M18">
        <v>25.24</v>
      </c>
      <c r="N18">
        <v>1033.55</v>
      </c>
      <c r="O18">
        <v>4400.57</v>
      </c>
      <c r="P18">
        <v>2107.59</v>
      </c>
      <c r="R18" t="s">
        <v>38</v>
      </c>
      <c r="S18">
        <f t="shared" si="15"/>
        <v>77.204388459975618</v>
      </c>
      <c r="T18">
        <f t="shared" si="17"/>
        <v>67.353407290015852</v>
      </c>
      <c r="U18">
        <f t="shared" si="11"/>
        <v>38.121039136955154</v>
      </c>
      <c r="V18">
        <f t="shared" si="12"/>
        <v>35.881715323242219</v>
      </c>
      <c r="W18">
        <f t="shared" si="13"/>
        <v>57.174308095976919</v>
      </c>
      <c r="Y18" t="s">
        <v>38</v>
      </c>
      <c r="Z18">
        <f t="shared" si="16"/>
        <v>-21.494082053290384</v>
      </c>
      <c r="AA18">
        <f t="shared" si="14"/>
        <v>-31.097544486804615</v>
      </c>
      <c r="AB18">
        <f t="shared" si="14"/>
        <v>-1.7535846678627252</v>
      </c>
      <c r="AC18">
        <f t="shared" si="14"/>
        <v>0.57761482029845013</v>
      </c>
      <c r="AD18">
        <f t="shared" si="14"/>
        <v>16.641153250656494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Memory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Jack Hopkins (UG)</cp:lastModifiedBy>
  <dcterms:created xsi:type="dcterms:W3CDTF">2021-04-29T12:24:40Z</dcterms:created>
  <dcterms:modified xsi:type="dcterms:W3CDTF">2021-05-08T16:06:19Z</dcterms:modified>
</cp:coreProperties>
</file>