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s\Mechatronics\"/>
    </mc:Choice>
  </mc:AlternateContent>
  <xr:revisionPtr revIDLastSave="0" documentId="13_ncr:1_{1D7FF569-E102-408C-BF6C-5E81493A19D2}" xr6:coauthVersionLast="45" xr6:coauthVersionMax="45" xr10:uidLastSave="{00000000-0000-0000-0000-000000000000}"/>
  <bookViews>
    <workbookView xWindow="-120" yWindow="-120" windowWidth="20730" windowHeight="11160" activeTab="1" xr2:uid="{73364944-93DD-46D9-B011-01D038D2DF3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2" l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19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4" i="2"/>
  <c r="Z111" i="1" l="1"/>
  <c r="W111" i="1"/>
  <c r="J115" i="1"/>
  <c r="J117" i="1" s="1"/>
  <c r="J114" i="1"/>
  <c r="J113" i="1"/>
  <c r="J109" i="1"/>
  <c r="L103" i="1" l="1"/>
  <c r="L100" i="1"/>
  <c r="AB123" i="1"/>
  <c r="AB119" i="1"/>
  <c r="AB115" i="1"/>
  <c r="AB111" i="1"/>
  <c r="AC111" i="1" s="1"/>
  <c r="Y123" i="1"/>
  <c r="Y120" i="1"/>
  <c r="Y115" i="1"/>
  <c r="V123" i="1"/>
  <c r="V119" i="1"/>
  <c r="V115" i="1"/>
  <c r="V111" i="1"/>
  <c r="W113" i="1" s="1"/>
  <c r="S121" i="1"/>
  <c r="S117" i="1"/>
  <c r="S113" i="1"/>
  <c r="S109" i="1"/>
  <c r="T109" i="1" s="1"/>
  <c r="P120" i="1"/>
  <c r="P116" i="1"/>
  <c r="P111" i="1"/>
  <c r="Q111" i="1" s="1"/>
  <c r="L104" i="1"/>
  <c r="L99" i="1"/>
  <c r="AB122" i="1"/>
  <c r="AB118" i="1"/>
  <c r="AB114" i="1"/>
  <c r="AB110" i="1"/>
  <c r="AC110" i="1" s="1"/>
  <c r="Y122" i="1"/>
  <c r="Y117" i="1"/>
  <c r="Y114" i="1"/>
  <c r="Y111" i="1"/>
  <c r="V122" i="1"/>
  <c r="V118" i="1"/>
  <c r="V114" i="1"/>
  <c r="V110" i="1"/>
  <c r="W112" i="1" s="1"/>
  <c r="S120" i="1"/>
  <c r="S116" i="1"/>
  <c r="S112" i="1"/>
  <c r="P123" i="1"/>
  <c r="P119" i="1"/>
  <c r="P115" i="1"/>
  <c r="P110" i="1"/>
  <c r="Q110" i="1" s="1"/>
  <c r="AB120" i="1"/>
  <c r="AB112" i="1"/>
  <c r="AC112" i="1" s="1"/>
  <c r="Y121" i="1"/>
  <c r="V120" i="1"/>
  <c r="V116" i="1"/>
  <c r="V112" i="1"/>
  <c r="W114" i="1" s="1"/>
  <c r="S122" i="1"/>
  <c r="S114" i="1"/>
  <c r="S110" i="1"/>
  <c r="P117" i="1"/>
  <c r="P113" i="1"/>
  <c r="L102" i="1"/>
  <c r="AB121" i="1"/>
  <c r="AB117" i="1"/>
  <c r="AB113" i="1"/>
  <c r="AB109" i="1"/>
  <c r="AC109" i="1" s="1"/>
  <c r="Y119" i="1"/>
  <c r="Y116" i="1"/>
  <c r="Y113" i="1"/>
  <c r="Z118" i="1" s="1"/>
  <c r="Y110" i="1"/>
  <c r="Z112" i="1" s="1"/>
  <c r="V121" i="1"/>
  <c r="V117" i="1"/>
  <c r="V113" i="1"/>
  <c r="S123" i="1"/>
  <c r="S119" i="1"/>
  <c r="S115" i="1"/>
  <c r="S111" i="1"/>
  <c r="T111" i="1" s="1"/>
  <c r="P122" i="1"/>
  <c r="P118" i="1"/>
  <c r="P114" i="1"/>
  <c r="P109" i="1"/>
  <c r="Q109" i="1" s="1"/>
  <c r="L101" i="1"/>
  <c r="AB116" i="1"/>
  <c r="Y118" i="1"/>
  <c r="Y112" i="1"/>
  <c r="Z114" i="1" s="1"/>
  <c r="S118" i="1"/>
  <c r="P121" i="1"/>
  <c r="Z113" i="1"/>
  <c r="Z116" i="1"/>
  <c r="T112" i="1"/>
  <c r="Q115" i="1"/>
  <c r="P112" i="1"/>
  <c r="Q112" i="1" s="1"/>
  <c r="F31" i="1"/>
  <c r="F29" i="1"/>
  <c r="F27" i="1"/>
  <c r="F25" i="1"/>
  <c r="F23" i="1"/>
  <c r="F21" i="1"/>
  <c r="F19" i="1"/>
  <c r="F17" i="1"/>
  <c r="F15" i="1"/>
  <c r="F13" i="1"/>
  <c r="F11" i="1"/>
  <c r="F41" i="1"/>
  <c r="F30" i="1"/>
  <c r="F28" i="1"/>
  <c r="F26" i="1"/>
  <c r="F24" i="1"/>
  <c r="F22" i="1"/>
  <c r="F20" i="1"/>
  <c r="F18" i="1"/>
  <c r="F16" i="1"/>
  <c r="F14" i="1"/>
  <c r="F12" i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82" i="1"/>
  <c r="H70" i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F10" i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T116" i="1" l="1"/>
  <c r="T117" i="1"/>
  <c r="Q114" i="1"/>
  <c r="Q117" i="1"/>
  <c r="T115" i="1"/>
  <c r="T114" i="1"/>
  <c r="T118" i="1"/>
  <c r="Z117" i="1"/>
  <c r="W120" i="1"/>
  <c r="Z122" i="1" s="1"/>
  <c r="Z119" i="1"/>
  <c r="W116" i="1"/>
  <c r="Z115" i="1"/>
  <c r="W115" i="1"/>
  <c r="W118" i="1"/>
  <c r="W117" i="1"/>
  <c r="W119" i="1"/>
  <c r="AC115" i="1"/>
  <c r="AC113" i="1"/>
  <c r="AC116" i="1"/>
  <c r="AC117" i="1"/>
  <c r="AC118" i="1"/>
  <c r="AC114" i="1"/>
  <c r="Q113" i="1"/>
  <c r="T113" i="1"/>
  <c r="Q116" i="1"/>
  <c r="Q118" i="1"/>
  <c r="T120" i="1" s="1"/>
  <c r="T110" i="1"/>
  <c r="Z120" i="1"/>
  <c r="H71" i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Q119" i="1" l="1"/>
  <c r="Q121" i="1"/>
  <c r="T123" i="1"/>
  <c r="T119" i="1"/>
  <c r="Q120" i="1"/>
  <c r="Q122" i="1"/>
  <c r="AC122" i="1"/>
  <c r="AC123" i="1"/>
  <c r="AC121" i="1"/>
  <c r="AC120" i="1"/>
  <c r="AC119" i="1"/>
  <c r="W123" i="1"/>
  <c r="W121" i="1"/>
  <c r="W122" i="1"/>
  <c r="Z121" i="1"/>
  <c r="Z123" i="1"/>
  <c r="Q123" i="1"/>
  <c r="T121" i="1"/>
  <c r="T122" i="1"/>
</calcChain>
</file>

<file path=xl/sharedStrings.xml><?xml version="1.0" encoding="utf-8"?>
<sst xmlns="http://schemas.openxmlformats.org/spreadsheetml/2006/main" count="56" uniqueCount="34">
  <si>
    <t>Left Sidewinding</t>
  </si>
  <si>
    <t>Average Process Time</t>
  </si>
  <si>
    <t>(s)</t>
  </si>
  <si>
    <t>Row</t>
  </si>
  <si>
    <t>Time [s]</t>
  </si>
  <si>
    <t>Row Time Delay</t>
  </si>
  <si>
    <t>motor</t>
  </si>
  <si>
    <t>Motor Speed</t>
  </si>
  <si>
    <t>[rad/s]</t>
  </si>
  <si>
    <t>Angle</t>
  </si>
  <si>
    <t>Angle 1</t>
  </si>
  <si>
    <t>Angle 2</t>
  </si>
  <si>
    <t>Total Time</t>
  </si>
  <si>
    <t>PI</t>
  </si>
  <si>
    <t>[rad]</t>
  </si>
  <si>
    <t>[s]</t>
  </si>
  <si>
    <t>Steps</t>
  </si>
  <si>
    <t>[#]</t>
  </si>
  <si>
    <t>Theta T</t>
  </si>
  <si>
    <t>Time</t>
  </si>
  <si>
    <t>Home</t>
  </si>
  <si>
    <t>Pos_2</t>
  </si>
  <si>
    <t>Pos_1</t>
  </si>
  <si>
    <t>Current Position</t>
  </si>
  <si>
    <t>Position Called</t>
  </si>
  <si>
    <t>Motor 1</t>
  </si>
  <si>
    <t>Motor 2</t>
  </si>
  <si>
    <t>Motor 3</t>
  </si>
  <si>
    <t>Motor 4</t>
  </si>
  <si>
    <t>Motor 5</t>
  </si>
  <si>
    <t>Position</t>
  </si>
  <si>
    <t>(rad)</t>
  </si>
  <si>
    <t>Position Feedback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</si>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</sst>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 applyAlignment="1">
      <alignment horizontal="center"/>
    </xf>
    <xf numFmtId="0" fontId="0" fillId="0" borderId="0" xfId="0" applyNumberFormat="1"/>
    <xf numFmtId="0" fontId="2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Motor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Sheet1!$H$34:$H$45</c:f>
              <c:numCache>
                <c:formatCode>0.00E+00</c:formatCode>
                <c:ptCount val="12"/>
                <c:pt idx="0">
                  <c:v>7.3999999999999996E-5</c:v>
                </c:pt>
                <c:pt idx="1">
                  <c:v>8.729622222222222E-2</c:v>
                </c:pt>
                <c:pt idx="2">
                  <c:v>0.17451844444444442</c:v>
                </c:pt>
                <c:pt idx="3">
                  <c:v>0.26174066666666662</c:v>
                </c:pt>
                <c:pt idx="4">
                  <c:v>0.34896288888888882</c:v>
                </c:pt>
                <c:pt idx="5">
                  <c:v>0.43618511111111102</c:v>
                </c:pt>
                <c:pt idx="6">
                  <c:v>0.52340733333333322</c:v>
                </c:pt>
                <c:pt idx="7">
                  <c:v>0.61062955555555543</c:v>
                </c:pt>
                <c:pt idx="8">
                  <c:v>0.69785177777777763</c:v>
                </c:pt>
                <c:pt idx="9">
                  <c:v>0.78507399999999983</c:v>
                </c:pt>
                <c:pt idx="10">
                  <c:v>0.87229622222222203</c:v>
                </c:pt>
                <c:pt idx="11">
                  <c:v>0.95951844444444423</c:v>
                </c:pt>
              </c:numCache>
            </c:numRef>
          </c:xVal>
          <c:yVal>
            <c:numRef>
              <c:f>Sheet1!$G$34:$G$45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C65-4ED5-BE84-241A92727F05}"/>
            </c:ext>
          </c:extLst>
        </c:ser>
        <c:ser>
          <c:idx val="1"/>
          <c:order val="1"/>
          <c:tx>
            <c:v>Motor 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Sheet1!$H$46:$H$57</c:f>
              <c:numCache>
                <c:formatCode>0.00E+00</c:formatCode>
                <c:ptCount val="12"/>
                <c:pt idx="0">
                  <c:v>1.4799999999999999E-4</c:v>
                </c:pt>
                <c:pt idx="1">
                  <c:v>8.737022222222221E-2</c:v>
                </c:pt>
                <c:pt idx="2">
                  <c:v>0.17459244444444444</c:v>
                </c:pt>
                <c:pt idx="3">
                  <c:v>0.26181466666666664</c:v>
                </c:pt>
                <c:pt idx="4">
                  <c:v>0.34903688888888884</c:v>
                </c:pt>
                <c:pt idx="5">
                  <c:v>0.43625911111111104</c:v>
                </c:pt>
                <c:pt idx="6">
                  <c:v>0.52348133333333324</c:v>
                </c:pt>
                <c:pt idx="7">
                  <c:v>0.61070355555555544</c:v>
                </c:pt>
                <c:pt idx="8">
                  <c:v>0.69792577777777765</c:v>
                </c:pt>
                <c:pt idx="9">
                  <c:v>0.78514799999999985</c:v>
                </c:pt>
                <c:pt idx="10">
                  <c:v>0.87237022222222205</c:v>
                </c:pt>
                <c:pt idx="11">
                  <c:v>0.95959244444444425</c:v>
                </c:pt>
              </c:numCache>
            </c:numRef>
          </c:xVal>
          <c:yVal>
            <c:numRef>
              <c:f>Sheet1!$G$46:$G$57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C65-4ED5-BE84-241A92727F05}"/>
            </c:ext>
          </c:extLst>
        </c:ser>
        <c:ser>
          <c:idx val="2"/>
          <c:order val="2"/>
          <c:tx>
            <c:v>Motor 3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Sheet1!$H$58:$H$69</c:f>
              <c:numCache>
                <c:formatCode>0.00E+00</c:formatCode>
                <c:ptCount val="12"/>
                <c:pt idx="0">
                  <c:v>2.2199999999999998E-4</c:v>
                </c:pt>
                <c:pt idx="1">
                  <c:v>8.7444222222222215E-2</c:v>
                </c:pt>
                <c:pt idx="2">
                  <c:v>0.17466644444444443</c:v>
                </c:pt>
                <c:pt idx="3">
                  <c:v>0.26188866666666666</c:v>
                </c:pt>
                <c:pt idx="4">
                  <c:v>0.34911088888888886</c:v>
                </c:pt>
                <c:pt idx="5">
                  <c:v>0.43633311111111106</c:v>
                </c:pt>
                <c:pt idx="6">
                  <c:v>0.52355533333333326</c:v>
                </c:pt>
                <c:pt idx="7">
                  <c:v>0.61077755555555546</c:v>
                </c:pt>
                <c:pt idx="8">
                  <c:v>0.69799977777777766</c:v>
                </c:pt>
                <c:pt idx="9">
                  <c:v>0.78522199999999986</c:v>
                </c:pt>
                <c:pt idx="10">
                  <c:v>0.87244422222222207</c:v>
                </c:pt>
                <c:pt idx="11">
                  <c:v>0.95966644444444427</c:v>
                </c:pt>
              </c:numCache>
            </c:numRef>
          </c:xVal>
          <c:yVal>
            <c:numRef>
              <c:f>Sheet1!$G$58:$G$69</c:f>
              <c:numCache>
                <c:formatCode>General</c:formatCode>
                <c:ptCount val="1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C65-4ED5-BE84-241A92727F05}"/>
            </c:ext>
          </c:extLst>
        </c:ser>
        <c:ser>
          <c:idx val="3"/>
          <c:order val="3"/>
          <c:tx>
            <c:v>Motor 4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Sheet1!$H$70:$H$81</c:f>
              <c:numCache>
                <c:formatCode>0.00E+00</c:formatCode>
                <c:ptCount val="12"/>
                <c:pt idx="0">
                  <c:v>2.9599999999999998E-4</c:v>
                </c:pt>
                <c:pt idx="1">
                  <c:v>8.7518222222222219E-2</c:v>
                </c:pt>
                <c:pt idx="2">
                  <c:v>0.17474044444444442</c:v>
                </c:pt>
                <c:pt idx="3">
                  <c:v>0.26196266666666662</c:v>
                </c:pt>
                <c:pt idx="4">
                  <c:v>0.34918488888888882</c:v>
                </c:pt>
                <c:pt idx="5">
                  <c:v>0.43640711111111102</c:v>
                </c:pt>
                <c:pt idx="6">
                  <c:v>0.52362933333333328</c:v>
                </c:pt>
                <c:pt idx="7">
                  <c:v>0.61085155555555548</c:v>
                </c:pt>
                <c:pt idx="8">
                  <c:v>0.69807377777777768</c:v>
                </c:pt>
                <c:pt idx="9">
                  <c:v>0.78529599999999988</c:v>
                </c:pt>
                <c:pt idx="10">
                  <c:v>0.87251822222222208</c:v>
                </c:pt>
                <c:pt idx="11">
                  <c:v>0.95974044444444429</c:v>
                </c:pt>
              </c:numCache>
            </c:numRef>
          </c:xVal>
          <c:yVal>
            <c:numRef>
              <c:f>Sheet1!$G$70:$G$81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C65-4ED5-BE84-241A92727F05}"/>
            </c:ext>
          </c:extLst>
        </c:ser>
        <c:ser>
          <c:idx val="4"/>
          <c:order val="4"/>
          <c:tx>
            <c:v>Motor 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3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Sheet1!$H$82:$H$93</c:f>
              <c:numCache>
                <c:formatCode>0.00E+00</c:formatCode>
                <c:ptCount val="12"/>
                <c:pt idx="0">
                  <c:v>3.6999999999999999E-4</c:v>
                </c:pt>
                <c:pt idx="1">
                  <c:v>8.759222222222221E-2</c:v>
                </c:pt>
                <c:pt idx="2">
                  <c:v>0.17481444444444444</c:v>
                </c:pt>
                <c:pt idx="3">
                  <c:v>0.26203666666666664</c:v>
                </c:pt>
                <c:pt idx="4">
                  <c:v>0.34925888888888884</c:v>
                </c:pt>
                <c:pt idx="5">
                  <c:v>0.43648111111111104</c:v>
                </c:pt>
                <c:pt idx="6">
                  <c:v>0.5237033333333333</c:v>
                </c:pt>
                <c:pt idx="7">
                  <c:v>0.6109255555555555</c:v>
                </c:pt>
                <c:pt idx="8">
                  <c:v>0.6981477777777777</c:v>
                </c:pt>
                <c:pt idx="9">
                  <c:v>0.7853699999999999</c:v>
                </c:pt>
                <c:pt idx="10">
                  <c:v>0.8725922222222221</c:v>
                </c:pt>
                <c:pt idx="11">
                  <c:v>0.9598144444444443</c:v>
                </c:pt>
              </c:numCache>
            </c:numRef>
          </c:xVal>
          <c:yVal>
            <c:numRef>
              <c:f>Sheet1!$G$82:$G$93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C65-4ED5-BE84-241A92727F05}"/>
            </c:ext>
          </c:extLst>
        </c:ser>
        <c:ser>
          <c:idx val="5"/>
          <c:order val="5"/>
          <c:tx>
            <c:v>Line 1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Sheet1!$F$8:$F$9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Sheet1!$G$8:$G$9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C65-4ED5-BE84-241A92727F05}"/>
            </c:ext>
          </c:extLst>
        </c:ser>
        <c:ser>
          <c:idx val="6"/>
          <c:order val="6"/>
          <c:tx>
            <c:v>Line 2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Sheet1!$F$10:$F$11</c:f>
              <c:numCache>
                <c:formatCode>General</c:formatCode>
                <c:ptCount val="2"/>
                <c:pt idx="0">
                  <c:v>8.7222222222222215E-2</c:v>
                </c:pt>
                <c:pt idx="1">
                  <c:v>8.7222222222222215E-2</c:v>
                </c:pt>
              </c:numCache>
            </c:numRef>
          </c:xVal>
          <c:yVal>
            <c:numRef>
              <c:f>Sheet1!$G$10:$G$11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C65-4ED5-BE84-241A92727F05}"/>
            </c:ext>
          </c:extLst>
        </c:ser>
        <c:ser>
          <c:idx val="7"/>
          <c:order val="7"/>
          <c:tx>
            <c:v>Line 3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Sheet1!$F$12:$F$13</c:f>
              <c:numCache>
                <c:formatCode>General</c:formatCode>
                <c:ptCount val="2"/>
                <c:pt idx="0">
                  <c:v>0.17444444444444443</c:v>
                </c:pt>
                <c:pt idx="1">
                  <c:v>0.17444444444444443</c:v>
                </c:pt>
              </c:numCache>
            </c:numRef>
          </c:xVal>
          <c:yVal>
            <c:numRef>
              <c:f>Sheet1!$G$12:$G$13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C65-4ED5-BE84-241A92727F05}"/>
            </c:ext>
          </c:extLst>
        </c:ser>
        <c:ser>
          <c:idx val="8"/>
          <c:order val="8"/>
          <c:tx>
            <c:v>Line 4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Sheet1!$F$14:$F$15</c:f>
              <c:numCache>
                <c:formatCode>General</c:formatCode>
                <c:ptCount val="2"/>
                <c:pt idx="0">
                  <c:v>0.26166666666666666</c:v>
                </c:pt>
                <c:pt idx="1">
                  <c:v>0.26166666666666666</c:v>
                </c:pt>
              </c:numCache>
            </c:numRef>
          </c:xVal>
          <c:yVal>
            <c:numRef>
              <c:f>Sheet1!$G$14:$G$15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C65-4ED5-BE84-241A92727F05}"/>
            </c:ext>
          </c:extLst>
        </c:ser>
        <c:ser>
          <c:idx val="9"/>
          <c:order val="9"/>
          <c:tx>
            <c:v>Line 5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Sheet1!$F$16:$F$17</c:f>
              <c:numCache>
                <c:formatCode>General</c:formatCode>
                <c:ptCount val="2"/>
                <c:pt idx="0">
                  <c:v>0.34888888888888886</c:v>
                </c:pt>
                <c:pt idx="1">
                  <c:v>0.34888888888888886</c:v>
                </c:pt>
              </c:numCache>
            </c:numRef>
          </c:xVal>
          <c:yVal>
            <c:numRef>
              <c:f>Sheet1!$G$16:$G$17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3C65-4ED5-BE84-241A92727F05}"/>
            </c:ext>
          </c:extLst>
        </c:ser>
        <c:ser>
          <c:idx val="10"/>
          <c:order val="10"/>
          <c:tx>
            <c:v>Line 6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Sheet1!$F$18:$F$19</c:f>
              <c:numCache>
                <c:formatCode>General</c:formatCode>
                <c:ptCount val="2"/>
                <c:pt idx="0">
                  <c:v>0.43611111111111106</c:v>
                </c:pt>
                <c:pt idx="1">
                  <c:v>0.43611111111111106</c:v>
                </c:pt>
              </c:numCache>
            </c:numRef>
          </c:xVal>
          <c:yVal>
            <c:numRef>
              <c:f>Sheet1!$G$18:$G$19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C65-4ED5-BE84-241A92727F05}"/>
            </c:ext>
          </c:extLst>
        </c:ser>
        <c:ser>
          <c:idx val="11"/>
          <c:order val="11"/>
          <c:tx>
            <c:v>Line 7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Sheet1!$F$20:$F$21</c:f>
              <c:numCache>
                <c:formatCode>General</c:formatCode>
                <c:ptCount val="2"/>
                <c:pt idx="0">
                  <c:v>0.52333333333333332</c:v>
                </c:pt>
                <c:pt idx="1">
                  <c:v>0.52333333333333332</c:v>
                </c:pt>
              </c:numCache>
            </c:numRef>
          </c:xVal>
          <c:yVal>
            <c:numRef>
              <c:f>Sheet1!$G$20:$G$21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3C65-4ED5-BE84-241A92727F05}"/>
            </c:ext>
          </c:extLst>
        </c:ser>
        <c:ser>
          <c:idx val="12"/>
          <c:order val="12"/>
          <c:tx>
            <c:v>Line 8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Sheet1!$F$22:$F$23</c:f>
              <c:numCache>
                <c:formatCode>General</c:formatCode>
                <c:ptCount val="2"/>
                <c:pt idx="0">
                  <c:v>0.61055555555555552</c:v>
                </c:pt>
                <c:pt idx="1">
                  <c:v>0.61055555555555552</c:v>
                </c:pt>
              </c:numCache>
            </c:numRef>
          </c:xVal>
          <c:yVal>
            <c:numRef>
              <c:f>Sheet1!$G$22:$G$23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C65-4ED5-BE84-241A92727F05}"/>
            </c:ext>
          </c:extLst>
        </c:ser>
        <c:ser>
          <c:idx val="13"/>
          <c:order val="13"/>
          <c:tx>
            <c:v>Line 9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Sheet1!$F$24:$F$25</c:f>
              <c:numCache>
                <c:formatCode>General</c:formatCode>
                <c:ptCount val="2"/>
                <c:pt idx="0">
                  <c:v>0.69777777777777772</c:v>
                </c:pt>
                <c:pt idx="1">
                  <c:v>0.69777777777777772</c:v>
                </c:pt>
              </c:numCache>
            </c:numRef>
          </c:xVal>
          <c:yVal>
            <c:numRef>
              <c:f>Sheet1!$G$24:$G$25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3C65-4ED5-BE84-241A92727F05}"/>
            </c:ext>
          </c:extLst>
        </c:ser>
        <c:ser>
          <c:idx val="14"/>
          <c:order val="14"/>
          <c:tx>
            <c:v>Line 10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Sheet1!$F$26:$F$27</c:f>
              <c:numCache>
                <c:formatCode>General</c:formatCode>
                <c:ptCount val="2"/>
                <c:pt idx="0">
                  <c:v>0.78499999999999992</c:v>
                </c:pt>
                <c:pt idx="1">
                  <c:v>0.78499999999999992</c:v>
                </c:pt>
              </c:numCache>
            </c:numRef>
          </c:xVal>
          <c:yVal>
            <c:numRef>
              <c:f>Sheet1!$G$26:$G$27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3C65-4ED5-BE84-241A92727F05}"/>
            </c:ext>
          </c:extLst>
        </c:ser>
        <c:ser>
          <c:idx val="15"/>
          <c:order val="15"/>
          <c:tx>
            <c:v>Line 11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Sheet1!$F$28:$F$29</c:f>
              <c:numCache>
                <c:formatCode>General</c:formatCode>
                <c:ptCount val="2"/>
                <c:pt idx="0">
                  <c:v>0.87222222222222212</c:v>
                </c:pt>
                <c:pt idx="1">
                  <c:v>0.87222222222222212</c:v>
                </c:pt>
              </c:numCache>
            </c:numRef>
          </c:xVal>
          <c:yVal>
            <c:numRef>
              <c:f>Sheet1!$G$28:$G$29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C65-4ED5-BE84-241A92727F05}"/>
            </c:ext>
          </c:extLst>
        </c:ser>
        <c:ser>
          <c:idx val="16"/>
          <c:order val="16"/>
          <c:tx>
            <c:v>Line 12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Sheet1!$F$30:$F$31</c:f>
              <c:numCache>
                <c:formatCode>General</c:formatCode>
                <c:ptCount val="2"/>
                <c:pt idx="0">
                  <c:v>0.95944444444444432</c:v>
                </c:pt>
                <c:pt idx="1">
                  <c:v>0.95944444444444432</c:v>
                </c:pt>
              </c:numCache>
            </c:numRef>
          </c:xVal>
          <c:yVal>
            <c:numRef>
              <c:f>Sheet1!$G$30:$G$31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C65-4ED5-BE84-241A92727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89199"/>
        <c:axId val="1453031983"/>
      </c:scatterChart>
      <c:valAx>
        <c:axId val="14526891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3031983"/>
        <c:crosses val="autoZero"/>
        <c:crossBetween val="midCat"/>
        <c:majorUnit val="0.1"/>
      </c:valAx>
      <c:valAx>
        <c:axId val="145303198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89199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Sheet1!$L$99:$L$101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0.52359877559829882</c:v>
                </c:pt>
                <c:pt idx="2">
                  <c:v>0.52359877559829882</c:v>
                </c:pt>
              </c:numCache>
            </c:numRef>
          </c:xVal>
          <c:yVal>
            <c:numRef>
              <c:f>Sheet1!$M$99:$M$101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DA-4727-B05E-CDDFAA61513F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Sheet1!$P$109:$P$123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</c:numCache>
            </c:numRef>
          </c:xVal>
          <c:yVal>
            <c:numRef>
              <c:f>Sheet1!$Q$109:$Q$123</c:f>
              <c:numCache>
                <c:formatCode>General</c:formatCode>
                <c:ptCount val="15"/>
                <c:pt idx="0">
                  <c:v>0</c:v>
                </c:pt>
                <c:pt idx="1">
                  <c:v>-0.26179938779914941</c:v>
                </c:pt>
                <c:pt idx="2">
                  <c:v>-0.52359877559829882</c:v>
                </c:pt>
                <c:pt idx="3">
                  <c:v>-0.78539816339744828</c:v>
                </c:pt>
                <c:pt idx="4">
                  <c:v>-0.52359877559829893</c:v>
                </c:pt>
                <c:pt idx="5">
                  <c:v>-0.26179938779914946</c:v>
                </c:pt>
                <c:pt idx="6">
                  <c:v>0</c:v>
                </c:pt>
                <c:pt idx="7">
                  <c:v>0.26179938779914935</c:v>
                </c:pt>
                <c:pt idx="8">
                  <c:v>0.5235987755982987</c:v>
                </c:pt>
                <c:pt idx="9">
                  <c:v>0.78539816339744828</c:v>
                </c:pt>
                <c:pt idx="10">
                  <c:v>0.52359877559829893</c:v>
                </c:pt>
                <c:pt idx="11">
                  <c:v>0.26179938779914946</c:v>
                </c:pt>
                <c:pt idx="12">
                  <c:v>0</c:v>
                </c:pt>
                <c:pt idx="13">
                  <c:v>-0.26179938779914935</c:v>
                </c:pt>
                <c:pt idx="14">
                  <c:v>-0.5235987755982987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DA-4727-B05E-CDDFAA61513F}"/>
            </c:ext>
          </c:extLst>
        </c:ser>
        <c:ser>
          <c:idx val="1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Sheet1!$L$102:$L$104</c:f>
              <c:numCache>
                <c:formatCode>General</c:formatCode>
                <c:ptCount val="3"/>
                <c:pt idx="0">
                  <c:v>3.6651914291880918</c:v>
                </c:pt>
                <c:pt idx="1">
                  <c:v>3.6651914291880918</c:v>
                </c:pt>
                <c:pt idx="2">
                  <c:v>3.6651914291880918</c:v>
                </c:pt>
              </c:numCache>
            </c:numRef>
          </c:xVal>
          <c:yVal>
            <c:numRef>
              <c:f>Sheet1!$M$102:$M$104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DA-4727-B05E-CDDFAA615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64896"/>
        <c:axId val="959125024"/>
      </c:scatterChart>
      <c:valAx>
        <c:axId val="11452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5024"/>
        <c:crosses val="autoZero"/>
        <c:crossBetween val="midCat"/>
        <c:minorUnit val="5.000000000000001E-2"/>
      </c:valAx>
      <c:valAx>
        <c:axId val="95912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"Motor 1"</a:t>
                </a:r>
                <a:r>
                  <a:rPr lang="en-GB" baseline="0"/>
                  <a:t> Angle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4896"/>
        <c:crosses val="autoZero"/>
        <c:crossBetween val="midCat"/>
        <c:majorUnit val="0.2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Sheet1!$L$99:$L$101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0.52359877559829882</c:v>
                </c:pt>
                <c:pt idx="2">
                  <c:v>0.52359877559829882</c:v>
                </c:pt>
              </c:numCache>
            </c:numRef>
          </c:xVal>
          <c:yVal>
            <c:numRef>
              <c:f>Sheet1!$M$99:$M$101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3-4BAB-9690-2B683AFE59BF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Sheet1!$P$109:$P$123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</c:numCache>
            </c:numRef>
          </c:xVal>
          <c:yVal>
            <c:numRef>
              <c:f>Sheet1!$Q$109:$Q$123</c:f>
              <c:numCache>
                <c:formatCode>General</c:formatCode>
                <c:ptCount val="15"/>
                <c:pt idx="0">
                  <c:v>0</c:v>
                </c:pt>
                <c:pt idx="1">
                  <c:v>-0.26179938779914941</c:v>
                </c:pt>
                <c:pt idx="2">
                  <c:v>-0.52359877559829882</c:v>
                </c:pt>
                <c:pt idx="3">
                  <c:v>-0.78539816339744828</c:v>
                </c:pt>
                <c:pt idx="4">
                  <c:v>-0.52359877559829893</c:v>
                </c:pt>
                <c:pt idx="5">
                  <c:v>-0.26179938779914946</c:v>
                </c:pt>
                <c:pt idx="6">
                  <c:v>0</c:v>
                </c:pt>
                <c:pt idx="7">
                  <c:v>0.26179938779914935</c:v>
                </c:pt>
                <c:pt idx="8">
                  <c:v>0.5235987755982987</c:v>
                </c:pt>
                <c:pt idx="9">
                  <c:v>0.78539816339744828</c:v>
                </c:pt>
                <c:pt idx="10">
                  <c:v>0.52359877559829893</c:v>
                </c:pt>
                <c:pt idx="11">
                  <c:v>0.26179938779914946</c:v>
                </c:pt>
                <c:pt idx="12">
                  <c:v>0</c:v>
                </c:pt>
                <c:pt idx="13">
                  <c:v>-0.26179938779914935</c:v>
                </c:pt>
                <c:pt idx="14">
                  <c:v>-0.5235987755982987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3-4BAB-9690-2B683AFE59BF}"/>
            </c:ext>
          </c:extLst>
        </c:ser>
        <c:ser>
          <c:idx val="1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Sheet1!$L$102:$L$104</c:f>
              <c:numCache>
                <c:formatCode>General</c:formatCode>
                <c:ptCount val="3"/>
                <c:pt idx="0">
                  <c:v>3.6651914291880918</c:v>
                </c:pt>
                <c:pt idx="1">
                  <c:v>3.6651914291880918</c:v>
                </c:pt>
                <c:pt idx="2">
                  <c:v>3.6651914291880918</c:v>
                </c:pt>
              </c:numCache>
            </c:numRef>
          </c:xVal>
          <c:yVal>
            <c:numRef>
              <c:f>Sheet1!$M$102:$M$104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B3-4BAB-9690-2B683AFE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64896"/>
        <c:axId val="959125024"/>
      </c:scatterChart>
      <c:valAx>
        <c:axId val="11452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5024"/>
        <c:crosses val="autoZero"/>
        <c:crossBetween val="midCat"/>
        <c:minorUnit val="5.000000000000001E-2"/>
      </c:valAx>
      <c:valAx>
        <c:axId val="95912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"Motor 2"</a:t>
                </a:r>
                <a:r>
                  <a:rPr lang="en-GB" baseline="0"/>
                  <a:t> Angle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4896"/>
        <c:crosses val="autoZero"/>
        <c:crossBetween val="midCat"/>
        <c:majorUnit val="0.2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Sheet1!$L$99:$L$101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0.52359877559829882</c:v>
                </c:pt>
                <c:pt idx="2">
                  <c:v>0.52359877559829882</c:v>
                </c:pt>
              </c:numCache>
            </c:numRef>
          </c:xVal>
          <c:yVal>
            <c:numRef>
              <c:f>Sheet1!$M$99:$M$101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1-4757-9839-4EF2AC2FFD21}"/>
            </c:ext>
          </c:extLst>
        </c:ser>
        <c:ser>
          <c:idx val="0"/>
          <c:order val="1"/>
          <c:spPr>
            <a:ln w="9525"/>
          </c:spPr>
          <c:marker>
            <c:symbol val="none"/>
          </c:marker>
          <c:xVal>
            <c:numRef>
              <c:f>Sheet1!$P$109:$P$123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</c:numCache>
            </c:numRef>
          </c:xVal>
          <c:yVal>
            <c:numRef>
              <c:f>Sheet1!$W$109:$W$123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0.26179938779914941</c:v>
                </c:pt>
                <c:pt idx="4">
                  <c:v>0.52359877559829882</c:v>
                </c:pt>
                <c:pt idx="5">
                  <c:v>0.78539816339744828</c:v>
                </c:pt>
                <c:pt idx="6">
                  <c:v>0.52359877559829893</c:v>
                </c:pt>
                <c:pt idx="7">
                  <c:v>0.26179938779914946</c:v>
                </c:pt>
                <c:pt idx="8">
                  <c:v>0</c:v>
                </c:pt>
                <c:pt idx="9">
                  <c:v>-0.26179938779914935</c:v>
                </c:pt>
                <c:pt idx="10">
                  <c:v>-0.5235987755982987</c:v>
                </c:pt>
                <c:pt idx="11">
                  <c:v>-0.78539816339744828</c:v>
                </c:pt>
                <c:pt idx="12">
                  <c:v>-0.52359877559829893</c:v>
                </c:pt>
                <c:pt idx="13">
                  <c:v>-0.26179938779914946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1-4757-9839-4EF2AC2FFD21}"/>
            </c:ext>
          </c:extLst>
        </c:ser>
        <c:ser>
          <c:idx val="1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Sheet1!$L$102:$L$104</c:f>
              <c:numCache>
                <c:formatCode>General</c:formatCode>
                <c:ptCount val="3"/>
                <c:pt idx="0">
                  <c:v>3.6651914291880918</c:v>
                </c:pt>
                <c:pt idx="1">
                  <c:v>3.6651914291880918</c:v>
                </c:pt>
                <c:pt idx="2">
                  <c:v>3.6651914291880918</c:v>
                </c:pt>
              </c:numCache>
            </c:numRef>
          </c:xVal>
          <c:yVal>
            <c:numRef>
              <c:f>Sheet1!$M$102:$M$104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361-4757-9839-4EF2AC2FF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64896"/>
        <c:axId val="959125024"/>
      </c:scatterChart>
      <c:valAx>
        <c:axId val="11452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5024"/>
        <c:crosses val="autoZero"/>
        <c:crossBetween val="midCat"/>
        <c:minorUnit val="5.000000000000001E-2"/>
      </c:valAx>
      <c:valAx>
        <c:axId val="95912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"Motor 3"</a:t>
                </a:r>
                <a:r>
                  <a:rPr lang="en-GB" baseline="0"/>
                  <a:t> Angle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4896"/>
        <c:crosses val="autoZero"/>
        <c:crossBetween val="midCat"/>
        <c:majorUnit val="0.2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Sheet1!$L$99:$L$101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0.52359877559829882</c:v>
                </c:pt>
                <c:pt idx="2">
                  <c:v>0.52359877559829882</c:v>
                </c:pt>
              </c:numCache>
            </c:numRef>
          </c:xVal>
          <c:yVal>
            <c:numRef>
              <c:f>Sheet1!$M$99:$M$101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8-4438-BE52-12CA9A190A5A}"/>
            </c:ext>
          </c:extLst>
        </c:ser>
        <c:ser>
          <c:idx val="0"/>
          <c:order val="1"/>
          <c:spPr>
            <a:ln w="9525"/>
          </c:spPr>
          <c:marker>
            <c:symbol val="none"/>
          </c:marker>
          <c:xVal>
            <c:numRef>
              <c:f>Sheet1!$P$109:$P$123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</c:numCache>
            </c:numRef>
          </c:xVal>
          <c:yVal>
            <c:numRef>
              <c:f>Sheet1!$Z$109:$Z$123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0.26179938779914941</c:v>
                </c:pt>
                <c:pt idx="4">
                  <c:v>0.52359877559829882</c:v>
                </c:pt>
                <c:pt idx="5">
                  <c:v>0.78539816339744828</c:v>
                </c:pt>
                <c:pt idx="6">
                  <c:v>0.52359877559829893</c:v>
                </c:pt>
                <c:pt idx="7">
                  <c:v>0.26179938779914946</c:v>
                </c:pt>
                <c:pt idx="8">
                  <c:v>0</c:v>
                </c:pt>
                <c:pt idx="9">
                  <c:v>-0.26179938779914935</c:v>
                </c:pt>
                <c:pt idx="10">
                  <c:v>-0.5235987755982987</c:v>
                </c:pt>
                <c:pt idx="11">
                  <c:v>-0.78539816339744828</c:v>
                </c:pt>
                <c:pt idx="12">
                  <c:v>-0.52359877559829893</c:v>
                </c:pt>
                <c:pt idx="13">
                  <c:v>-0.26179938779914946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8-4438-BE52-12CA9A190A5A}"/>
            </c:ext>
          </c:extLst>
        </c:ser>
        <c:ser>
          <c:idx val="1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Sheet1!$L$102:$L$104</c:f>
              <c:numCache>
                <c:formatCode>General</c:formatCode>
                <c:ptCount val="3"/>
                <c:pt idx="0">
                  <c:v>3.6651914291880918</c:v>
                </c:pt>
                <c:pt idx="1">
                  <c:v>3.6651914291880918</c:v>
                </c:pt>
                <c:pt idx="2">
                  <c:v>3.6651914291880918</c:v>
                </c:pt>
              </c:numCache>
            </c:numRef>
          </c:xVal>
          <c:yVal>
            <c:numRef>
              <c:f>Sheet1!$M$102:$M$104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E8-4438-BE52-12CA9A19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64896"/>
        <c:axId val="959125024"/>
      </c:scatterChart>
      <c:valAx>
        <c:axId val="11452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5024"/>
        <c:crosses val="autoZero"/>
        <c:crossBetween val="midCat"/>
        <c:minorUnit val="5.000000000000001E-2"/>
      </c:valAx>
      <c:valAx>
        <c:axId val="95912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"Motor 4"</a:t>
                </a:r>
                <a:r>
                  <a:rPr lang="en-GB" baseline="0"/>
                  <a:t> Angle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4896"/>
        <c:crosses val="autoZero"/>
        <c:crossBetween val="midCat"/>
        <c:majorUnit val="0.2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Sheet1!$L$99:$L$101</c:f>
              <c:numCache>
                <c:formatCode>General</c:formatCode>
                <c:ptCount val="3"/>
                <c:pt idx="0">
                  <c:v>0.52359877559829882</c:v>
                </c:pt>
                <c:pt idx="1">
                  <c:v>0.52359877559829882</c:v>
                </c:pt>
                <c:pt idx="2">
                  <c:v>0.52359877559829882</c:v>
                </c:pt>
              </c:numCache>
            </c:numRef>
          </c:xVal>
          <c:yVal>
            <c:numRef>
              <c:f>Sheet1!$M$99:$M$101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27A-B5E1-E7696479D82E}"/>
            </c:ext>
          </c:extLst>
        </c:ser>
        <c:ser>
          <c:idx val="0"/>
          <c:order val="1"/>
          <c:spPr>
            <a:ln w="9525"/>
          </c:spPr>
          <c:marker>
            <c:symbol val="none"/>
          </c:marker>
          <c:xVal>
            <c:numRef>
              <c:f>Sheet1!$P$109:$P$123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</c:numCache>
            </c:numRef>
          </c:xVal>
          <c:yVal>
            <c:numRef>
              <c:f>Sheet1!$AC$109:$AC$123</c:f>
              <c:numCache>
                <c:formatCode>General</c:formatCode>
                <c:ptCount val="15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0.52359877559829893</c:v>
                </c:pt>
                <c:pt idx="5">
                  <c:v>0.26179938779914946</c:v>
                </c:pt>
                <c:pt idx="6">
                  <c:v>0</c:v>
                </c:pt>
                <c:pt idx="7">
                  <c:v>-0.26179938779914935</c:v>
                </c:pt>
                <c:pt idx="8">
                  <c:v>-0.5235987755982987</c:v>
                </c:pt>
                <c:pt idx="9">
                  <c:v>-0.78539816339744828</c:v>
                </c:pt>
                <c:pt idx="10">
                  <c:v>-0.52359877559829893</c:v>
                </c:pt>
                <c:pt idx="11">
                  <c:v>-0.26179938779914946</c:v>
                </c:pt>
                <c:pt idx="12">
                  <c:v>0</c:v>
                </c:pt>
                <c:pt idx="13">
                  <c:v>0.26179938779914935</c:v>
                </c:pt>
                <c:pt idx="14">
                  <c:v>0.5235987755982987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8-427A-B5E1-E7696479D82E}"/>
            </c:ext>
          </c:extLst>
        </c:ser>
        <c:ser>
          <c:idx val="1"/>
          <c:order val="2"/>
          <c:spPr>
            <a:ln>
              <a:prstDash val="dash"/>
            </a:ln>
          </c:spPr>
          <c:marker>
            <c:symbol val="none"/>
          </c:marker>
          <c:xVal>
            <c:numRef>
              <c:f>Sheet1!$L$102:$L$104</c:f>
              <c:numCache>
                <c:formatCode>General</c:formatCode>
                <c:ptCount val="3"/>
                <c:pt idx="0">
                  <c:v>3.6651914291880918</c:v>
                </c:pt>
                <c:pt idx="1">
                  <c:v>3.6651914291880918</c:v>
                </c:pt>
                <c:pt idx="2">
                  <c:v>3.6651914291880918</c:v>
                </c:pt>
              </c:numCache>
            </c:numRef>
          </c:xVal>
          <c:yVal>
            <c:numRef>
              <c:f>Sheet1!$M$102:$M$104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8-427A-B5E1-E7696479D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264896"/>
        <c:axId val="959125024"/>
      </c:scatterChart>
      <c:valAx>
        <c:axId val="11452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Time</a:t>
                </a:r>
              </a:p>
              <a:p>
                <a:pPr>
                  <a:defRPr/>
                </a:pPr>
                <a:r>
                  <a:rPr lang="en-GB" b="0"/>
                  <a:t>(s)</a:t>
                </a:r>
              </a:p>
            </c:rich>
          </c:tx>
          <c:layout>
            <c:manualLayout>
              <c:xMode val="edge"/>
              <c:yMode val="edge"/>
              <c:x val="0.58214353025401233"/>
              <c:y val="0.7758792650918635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25024"/>
        <c:crosses val="autoZero"/>
        <c:crossBetween val="midCat"/>
        <c:minorUnit val="5.000000000000001E-2"/>
      </c:valAx>
      <c:valAx>
        <c:axId val="959125024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"Motor 5"</a:t>
                </a:r>
                <a:r>
                  <a:rPr lang="en-GB" baseline="0"/>
                  <a:t> Angle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(radians)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264896"/>
        <c:crosses val="autoZero"/>
        <c:crossBetween val="midCat"/>
        <c:majorUnit val="0.2"/>
        <c:minorUnit val="5.000000000000001E-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Motion with Position Feedback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Sheet2!$E$4:$E$225</c:f>
              <c:numCache>
                <c:formatCode>General</c:formatCode>
                <c:ptCount val="222"/>
                <c:pt idx="0">
                  <c:v>0</c:v>
                </c:pt>
                <c:pt idx="1">
                  <c:v>4.572296142578125E-2</c:v>
                </c:pt>
                <c:pt idx="2">
                  <c:v>0.15427279472351074</c:v>
                </c:pt>
                <c:pt idx="3">
                  <c:v>0.25259900093078613</c:v>
                </c:pt>
                <c:pt idx="4">
                  <c:v>0.29480791091918945</c:v>
                </c:pt>
                <c:pt idx="5">
                  <c:v>0.33896493911743164</c:v>
                </c:pt>
                <c:pt idx="6">
                  <c:v>0.39517402648925781</c:v>
                </c:pt>
                <c:pt idx="7">
                  <c:v>0.50134587287902832</c:v>
                </c:pt>
                <c:pt idx="8">
                  <c:v>0.59821796417236328</c:v>
                </c:pt>
                <c:pt idx="9">
                  <c:v>0.64443182945251465</c:v>
                </c:pt>
                <c:pt idx="10">
                  <c:v>0.75351381301879883</c:v>
                </c:pt>
                <c:pt idx="11">
                  <c:v>0.85141301155090332</c:v>
                </c:pt>
                <c:pt idx="12">
                  <c:v>0.89751482009887695</c:v>
                </c:pt>
                <c:pt idx="13">
                  <c:v>1.0049118995666504</c:v>
                </c:pt>
                <c:pt idx="14">
                  <c:v>1.1025269031524658</c:v>
                </c:pt>
                <c:pt idx="15">
                  <c:v>1.1483108997344971</c:v>
                </c:pt>
                <c:pt idx="16">
                  <c:v>1.2459409236907959</c:v>
                </c:pt>
                <c:pt idx="17">
                  <c:v>1.3533458709716797</c:v>
                </c:pt>
                <c:pt idx="18">
                  <c:v>1.3995418548583984</c:v>
                </c:pt>
                <c:pt idx="19">
                  <c:v>1.498729944229126</c:v>
                </c:pt>
                <c:pt idx="20">
                  <c:v>1.5982348918914795</c:v>
                </c:pt>
                <c:pt idx="21">
                  <c:v>1.6450338363647461</c:v>
                </c:pt>
                <c:pt idx="22">
                  <c:v>1.7520029544830322</c:v>
                </c:pt>
                <c:pt idx="23">
                  <c:v>1.8491039276123047</c:v>
                </c:pt>
                <c:pt idx="24">
                  <c:v>1.8948099613189697</c:v>
                </c:pt>
                <c:pt idx="25">
                  <c:v>2.0023539066314697</c:v>
                </c:pt>
                <c:pt idx="26">
                  <c:v>2.1017389297485352</c:v>
                </c:pt>
                <c:pt idx="27">
                  <c:v>3.1488540172576904</c:v>
                </c:pt>
                <c:pt idx="28">
                  <c:v>3.2461769580841064</c:v>
                </c:pt>
                <c:pt idx="29">
                  <c:v>3.3530478477478027</c:v>
                </c:pt>
                <c:pt idx="30">
                  <c:v>3.4003458023071289</c:v>
                </c:pt>
                <c:pt idx="31">
                  <c:v>3.4984040260314941</c:v>
                </c:pt>
                <c:pt idx="32">
                  <c:v>3.5960268974304199</c:v>
                </c:pt>
                <c:pt idx="33">
                  <c:v>3.6532618999481201</c:v>
                </c:pt>
                <c:pt idx="34">
                  <c:v>3.7513549327850342</c:v>
                </c:pt>
                <c:pt idx="35">
                  <c:v>3.848052978515625</c:v>
                </c:pt>
                <c:pt idx="36">
                  <c:v>3.8955509662628174</c:v>
                </c:pt>
                <c:pt idx="37">
                  <c:v>4.0032649040222168</c:v>
                </c:pt>
                <c:pt idx="38">
                  <c:v>4.10024094581604</c:v>
                </c:pt>
                <c:pt idx="39">
                  <c:v>4.1466138362884521</c:v>
                </c:pt>
                <c:pt idx="40">
                  <c:v>4.2460598945617676</c:v>
                </c:pt>
                <c:pt idx="41">
                  <c:v>4.3534059524536133</c:v>
                </c:pt>
                <c:pt idx="42">
                  <c:v>4.4003229141235352</c:v>
                </c:pt>
                <c:pt idx="43">
                  <c:v>4.4999148845672607</c:v>
                </c:pt>
                <c:pt idx="44">
                  <c:v>4.5973708629608154</c:v>
                </c:pt>
                <c:pt idx="45">
                  <c:v>4.6543679237365723</c:v>
                </c:pt>
                <c:pt idx="46">
                  <c:v>4.7533040046691895</c:v>
                </c:pt>
                <c:pt idx="47">
                  <c:v>4.8511378765106201</c:v>
                </c:pt>
                <c:pt idx="48">
                  <c:v>4.897022008895874</c:v>
                </c:pt>
                <c:pt idx="49">
                  <c:v>4.9511117935180664</c:v>
                </c:pt>
                <c:pt idx="50">
                  <c:v>5.0007619857788086</c:v>
                </c:pt>
                <c:pt idx="51">
                  <c:v>5.1039319038391113</c:v>
                </c:pt>
                <c:pt idx="52">
                  <c:v>5.2020227909088135</c:v>
                </c:pt>
                <c:pt idx="53">
                  <c:v>5.2499749660491943</c:v>
                </c:pt>
                <c:pt idx="54">
                  <c:v>6.2951970100402832</c:v>
                </c:pt>
                <c:pt idx="55">
                  <c:v>6.3519148826599121</c:v>
                </c:pt>
                <c:pt idx="56">
                  <c:v>6.3980598449707031</c:v>
                </c:pt>
                <c:pt idx="57">
                  <c:v>6.4413139820098877</c:v>
                </c:pt>
                <c:pt idx="58">
                  <c:v>6.4910259246826172</c:v>
                </c:pt>
                <c:pt idx="59">
                  <c:v>6.5443239212036133</c:v>
                </c:pt>
                <c:pt idx="60">
                  <c:v>6.6016409397125244</c:v>
                </c:pt>
                <c:pt idx="61">
                  <c:v>6.6999008655548096</c:v>
                </c:pt>
                <c:pt idx="62">
                  <c:v>7.7451398372650146</c:v>
                </c:pt>
                <c:pt idx="63">
                  <c:v>7.7992348670959473</c:v>
                </c:pt>
                <c:pt idx="64">
                  <c:v>7.8536109924316406</c:v>
                </c:pt>
                <c:pt idx="65">
                  <c:v>7.9536828994750977</c:v>
                </c:pt>
                <c:pt idx="66">
                  <c:v>8.0511138439178467</c:v>
                </c:pt>
                <c:pt idx="67">
                  <c:v>8.09688401222229</c:v>
                </c:pt>
                <c:pt idx="68">
                  <c:v>8.1497428417205811</c:v>
                </c:pt>
                <c:pt idx="69">
                  <c:v>8.199354887008667</c:v>
                </c:pt>
                <c:pt idx="70">
                  <c:v>8.2518458366394043</c:v>
                </c:pt>
                <c:pt idx="71">
                  <c:v>8.2982368469238281</c:v>
                </c:pt>
                <c:pt idx="72">
                  <c:v>8.3954358100891113</c:v>
                </c:pt>
                <c:pt idx="73">
                  <c:v>8.4478988647460938</c:v>
                </c:pt>
                <c:pt idx="74">
                  <c:v>8.4993889331817627</c:v>
                </c:pt>
                <c:pt idx="75">
                  <c:v>8.5965859889984131</c:v>
                </c:pt>
                <c:pt idx="76">
                  <c:v>8.7040479183197021</c:v>
                </c:pt>
                <c:pt idx="77">
                  <c:v>8.7508289813995361</c:v>
                </c:pt>
                <c:pt idx="78">
                  <c:v>8.8460359573364258</c:v>
                </c:pt>
                <c:pt idx="79">
                  <c:v>8.9442028999328613</c:v>
                </c:pt>
                <c:pt idx="80">
                  <c:v>9.0005278587341309</c:v>
                </c:pt>
                <c:pt idx="81">
                  <c:v>9.0992100238800049</c:v>
                </c:pt>
                <c:pt idx="82">
                  <c:v>9.1963529586791992</c:v>
                </c:pt>
                <c:pt idx="83">
                  <c:v>9.2525649070739746</c:v>
                </c:pt>
                <c:pt idx="84">
                  <c:v>9.3521909713745117</c:v>
                </c:pt>
                <c:pt idx="85">
                  <c:v>9.4499897956848145</c:v>
                </c:pt>
                <c:pt idx="86">
                  <c:v>9.4962019920349121</c:v>
                </c:pt>
                <c:pt idx="87">
                  <c:v>9.5523049831390381</c:v>
                </c:pt>
                <c:pt idx="88">
                  <c:v>9.6500649452209473</c:v>
                </c:pt>
                <c:pt idx="89">
                  <c:v>9.7475349903106689</c:v>
                </c:pt>
                <c:pt idx="90">
                  <c:v>9.7950398921966553</c:v>
                </c:pt>
                <c:pt idx="91">
                  <c:v>9.9044280052185059</c:v>
                </c:pt>
                <c:pt idx="92">
                  <c:v>10.005244016647339</c:v>
                </c:pt>
                <c:pt idx="93">
                  <c:v>10.104310989379883</c:v>
                </c:pt>
                <c:pt idx="94">
                  <c:v>10.201884984970093</c:v>
                </c:pt>
                <c:pt idx="95">
                  <c:v>10.300072908401489</c:v>
                </c:pt>
                <c:pt idx="96">
                  <c:v>10.346230983734131</c:v>
                </c:pt>
                <c:pt idx="97">
                  <c:v>10.454044818878174</c:v>
                </c:pt>
                <c:pt idx="98">
                  <c:v>10.552353858947754</c:v>
                </c:pt>
                <c:pt idx="99">
                  <c:v>10.599263906478882</c:v>
                </c:pt>
                <c:pt idx="100">
                  <c:v>10.696527004241943</c:v>
                </c:pt>
                <c:pt idx="101">
                  <c:v>10.803337812423706</c:v>
                </c:pt>
                <c:pt idx="102">
                  <c:v>10.90090799331665</c:v>
                </c:pt>
                <c:pt idx="103">
                  <c:v>10.999147891998291</c:v>
                </c:pt>
                <c:pt idx="104">
                  <c:v>11.096997976303101</c:v>
                </c:pt>
                <c:pt idx="105">
                  <c:v>11.152836799621582</c:v>
                </c:pt>
                <c:pt idx="106">
                  <c:v>11.250604867935181</c:v>
                </c:pt>
                <c:pt idx="107">
                  <c:v>11.351538896560669</c:v>
                </c:pt>
                <c:pt idx="108">
                  <c:v>11.395669937133789</c:v>
                </c:pt>
                <c:pt idx="109">
                  <c:v>11.445067882537842</c:v>
                </c:pt>
                <c:pt idx="110">
                  <c:v>11.494897842407227</c:v>
                </c:pt>
                <c:pt idx="111">
                  <c:v>11.546916007995605</c:v>
                </c:pt>
                <c:pt idx="112">
                  <c:v>11.600517988204956</c:v>
                </c:pt>
                <c:pt idx="113">
                  <c:v>11.644114017486572</c:v>
                </c:pt>
                <c:pt idx="114">
                  <c:v>11.700572967529297</c:v>
                </c:pt>
                <c:pt idx="115">
                  <c:v>11.799033880233765</c:v>
                </c:pt>
                <c:pt idx="116">
                  <c:v>11.895264863967896</c:v>
                </c:pt>
                <c:pt idx="117">
                  <c:v>11.952380895614624</c:v>
                </c:pt>
                <c:pt idx="118">
                  <c:v>12.050954818725586</c:v>
                </c:pt>
                <c:pt idx="119">
                  <c:v>12.148291826248169</c:v>
                </c:pt>
                <c:pt idx="120">
                  <c:v>12.194569826126099</c:v>
                </c:pt>
                <c:pt idx="121">
                  <c:v>12.247715950012207</c:v>
                </c:pt>
                <c:pt idx="122">
                  <c:v>12.299145936965942</c:v>
                </c:pt>
                <c:pt idx="123">
                  <c:v>12.349797010421753</c:v>
                </c:pt>
                <c:pt idx="124">
                  <c:v>12.40125584602356</c:v>
                </c:pt>
                <c:pt idx="125">
                  <c:v>12.445986986160278</c:v>
                </c:pt>
                <c:pt idx="126">
                  <c:v>12.502332925796509</c:v>
                </c:pt>
                <c:pt idx="127">
                  <c:v>12.54938793182373</c:v>
                </c:pt>
                <c:pt idx="128">
                  <c:v>12.646605014801025</c:v>
                </c:pt>
                <c:pt idx="129">
                  <c:v>12.702735900878906</c:v>
                </c:pt>
                <c:pt idx="130">
                  <c:v>12.752032995223999</c:v>
                </c:pt>
                <c:pt idx="131">
                  <c:v>12.851745843887329</c:v>
                </c:pt>
                <c:pt idx="132">
                  <c:v>12.949864864349365</c:v>
                </c:pt>
                <c:pt idx="133">
                  <c:v>12.995659828186035</c:v>
                </c:pt>
                <c:pt idx="134">
                  <c:v>13.046374797821045</c:v>
                </c:pt>
                <c:pt idx="135">
                  <c:v>13.098809957504272</c:v>
                </c:pt>
                <c:pt idx="136">
                  <c:v>13.196915864944458</c:v>
                </c:pt>
                <c:pt idx="137">
                  <c:v>13.304566860198975</c:v>
                </c:pt>
                <c:pt idx="138">
                  <c:v>13.351315021514893</c:v>
                </c:pt>
                <c:pt idx="139">
                  <c:v>13.447633981704712</c:v>
                </c:pt>
                <c:pt idx="140">
                  <c:v>13.544907808303833</c:v>
                </c:pt>
                <c:pt idx="141">
                  <c:v>13.601111888885498</c:v>
                </c:pt>
                <c:pt idx="142">
                  <c:v>13.700546979904175</c:v>
                </c:pt>
                <c:pt idx="143">
                  <c:v>13.79712986946106</c:v>
                </c:pt>
                <c:pt idx="144">
                  <c:v>13.854120016098022</c:v>
                </c:pt>
                <c:pt idx="145">
                  <c:v>13.952451944351196</c:v>
                </c:pt>
                <c:pt idx="146">
                  <c:v>14.996675968170166</c:v>
                </c:pt>
                <c:pt idx="147">
                  <c:v>15.05305290222168</c:v>
                </c:pt>
                <c:pt idx="148">
                  <c:v>15.096669912338257</c:v>
                </c:pt>
                <c:pt idx="149">
                  <c:v>15.146211862564087</c:v>
                </c:pt>
                <c:pt idx="150">
                  <c:v>15.198294878005981</c:v>
                </c:pt>
                <c:pt idx="151">
                  <c:v>15.245702981948853</c:v>
                </c:pt>
                <c:pt idx="152">
                  <c:v>15.299392938613892</c:v>
                </c:pt>
                <c:pt idx="153">
                  <c:v>15.352679967880249</c:v>
                </c:pt>
                <c:pt idx="154">
                  <c:v>15.396073818206787</c:v>
                </c:pt>
                <c:pt idx="155">
                  <c:v>15.446622848510742</c:v>
                </c:pt>
                <c:pt idx="156">
                  <c:v>15.495916843414307</c:v>
                </c:pt>
                <c:pt idx="157">
                  <c:v>15.548285961151123</c:v>
                </c:pt>
                <c:pt idx="158">
                  <c:v>15.594882011413574</c:v>
                </c:pt>
                <c:pt idx="159">
                  <c:v>15.648212909698486</c:v>
                </c:pt>
                <c:pt idx="160">
                  <c:v>15.698196887969971</c:v>
                </c:pt>
                <c:pt idx="161">
                  <c:v>15.803532838821411</c:v>
                </c:pt>
                <c:pt idx="162">
                  <c:v>15.900774955749512</c:v>
                </c:pt>
                <c:pt idx="163">
                  <c:v>15.947037935256958</c:v>
                </c:pt>
                <c:pt idx="164">
                  <c:v>16.053396940231323</c:v>
                </c:pt>
                <c:pt idx="165">
                  <c:v>16.151063919067383</c:v>
                </c:pt>
                <c:pt idx="166">
                  <c:v>16.194707870483398</c:v>
                </c:pt>
                <c:pt idx="167">
                  <c:v>16.244130849838257</c:v>
                </c:pt>
                <c:pt idx="168">
                  <c:v>16.294381856918335</c:v>
                </c:pt>
                <c:pt idx="169">
                  <c:v>16.343881845474243</c:v>
                </c:pt>
                <c:pt idx="170">
                  <c:v>16.394285917282104</c:v>
                </c:pt>
                <c:pt idx="171">
                  <c:v>16.498302936553955</c:v>
                </c:pt>
                <c:pt idx="172">
                  <c:v>16.596428871154785</c:v>
                </c:pt>
                <c:pt idx="173">
                  <c:v>16.653186798095703</c:v>
                </c:pt>
                <c:pt idx="174">
                  <c:v>16.751549959182739</c:v>
                </c:pt>
                <c:pt idx="175">
                  <c:v>16.848634004592896</c:v>
                </c:pt>
                <c:pt idx="176">
                  <c:v>16.895169019699097</c:v>
                </c:pt>
                <c:pt idx="177">
                  <c:v>17.002821922302246</c:v>
                </c:pt>
                <c:pt idx="178">
                  <c:v>17.101377964019775</c:v>
                </c:pt>
                <c:pt idx="179">
                  <c:v>18.146552801132202</c:v>
                </c:pt>
                <c:pt idx="180">
                  <c:v>18.254727840423584</c:v>
                </c:pt>
                <c:pt idx="181">
                  <c:v>19.299465894699097</c:v>
                </c:pt>
                <c:pt idx="182">
                  <c:v>19.34592080116272</c:v>
                </c:pt>
                <c:pt idx="183">
                  <c:v>19.402129888534546</c:v>
                </c:pt>
                <c:pt idx="184">
                  <c:v>19.498998880386353</c:v>
                </c:pt>
                <c:pt idx="185">
                  <c:v>19.595820903778076</c:v>
                </c:pt>
                <c:pt idx="186">
                  <c:v>19.652670860290527</c:v>
                </c:pt>
                <c:pt idx="187">
                  <c:v>19.75134801864624</c:v>
                </c:pt>
                <c:pt idx="188">
                  <c:v>19.84856390953064</c:v>
                </c:pt>
                <c:pt idx="189">
                  <c:v>19.895111799240112</c:v>
                </c:pt>
                <c:pt idx="190">
                  <c:v>19.947634935379028</c:v>
                </c:pt>
                <c:pt idx="191">
                  <c:v>19.999145984649658</c:v>
                </c:pt>
                <c:pt idx="192">
                  <c:v>20.094753980636597</c:v>
                </c:pt>
                <c:pt idx="193">
                  <c:v>20.202003002166748</c:v>
                </c:pt>
                <c:pt idx="194">
                  <c:v>20.248041868209839</c:v>
                </c:pt>
                <c:pt idx="195">
                  <c:v>20.345589876174927</c:v>
                </c:pt>
                <c:pt idx="196">
                  <c:v>20.453024864196777</c:v>
                </c:pt>
                <c:pt idx="197">
                  <c:v>20.499792814254761</c:v>
                </c:pt>
                <c:pt idx="198">
                  <c:v>20.597366809844971</c:v>
                </c:pt>
                <c:pt idx="199">
                  <c:v>20.696898937225342</c:v>
                </c:pt>
                <c:pt idx="200">
                  <c:v>20.755188941955566</c:v>
                </c:pt>
                <c:pt idx="201">
                  <c:v>21.802199840545654</c:v>
                </c:pt>
                <c:pt idx="202">
                  <c:v>21.848495006561279</c:v>
                </c:pt>
                <c:pt idx="203">
                  <c:v>21.945719003677368</c:v>
                </c:pt>
                <c:pt idx="204">
                  <c:v>22.053731918334961</c:v>
                </c:pt>
                <c:pt idx="205">
                  <c:v>22.10039496421814</c:v>
                </c:pt>
                <c:pt idx="206">
                  <c:v>22.195099830627441</c:v>
                </c:pt>
                <c:pt idx="207">
                  <c:v>22.302397966384888</c:v>
                </c:pt>
                <c:pt idx="208">
                  <c:v>22.349754810333252</c:v>
                </c:pt>
                <c:pt idx="209">
                  <c:v>22.446710824966431</c:v>
                </c:pt>
                <c:pt idx="210">
                  <c:v>22.55371880531311</c:v>
                </c:pt>
                <c:pt idx="211">
                  <c:v>22.599807977676392</c:v>
                </c:pt>
                <c:pt idx="212">
                  <c:v>22.697152853012085</c:v>
                </c:pt>
                <c:pt idx="213">
                  <c:v>22.794310808181763</c:v>
                </c:pt>
                <c:pt idx="214">
                  <c:v>22.851006984710693</c:v>
                </c:pt>
                <c:pt idx="215">
                  <c:v>22.951772928237915</c:v>
                </c:pt>
                <c:pt idx="216">
                  <c:v>23.050721883773804</c:v>
                </c:pt>
                <c:pt idx="217">
                  <c:v>23.098138809204102</c:v>
                </c:pt>
                <c:pt idx="218">
                  <c:v>23.196030855178833</c:v>
                </c:pt>
                <c:pt idx="219">
                  <c:v>23.302554845809937</c:v>
                </c:pt>
                <c:pt idx="220">
                  <c:v>23.35003399848938</c:v>
                </c:pt>
                <c:pt idx="221">
                  <c:v>23.447665929794312</c:v>
                </c:pt>
              </c:numCache>
            </c:numRef>
          </c:xVal>
          <c:yVal>
            <c:numRef>
              <c:f>Sheet2!$F$4:$F$225</c:f>
              <c:numCache>
                <c:formatCode>General</c:formatCode>
                <c:ptCount val="222"/>
                <c:pt idx="0">
                  <c:v>0</c:v>
                </c:pt>
                <c:pt idx="1">
                  <c:v>-8.18123086872342E-2</c:v>
                </c:pt>
                <c:pt idx="2">
                  <c:v>-0.17896442525332482</c:v>
                </c:pt>
                <c:pt idx="3">
                  <c:v>-0.22498384888989406</c:v>
                </c:pt>
                <c:pt idx="4">
                  <c:v>-0.27611654181941542</c:v>
                </c:pt>
                <c:pt idx="5">
                  <c:v>-0.31190942687008039</c:v>
                </c:pt>
                <c:pt idx="6">
                  <c:v>-0.40906154343617102</c:v>
                </c:pt>
                <c:pt idx="7">
                  <c:v>-0.50110039070930945</c:v>
                </c:pt>
                <c:pt idx="8">
                  <c:v>-0.54711981434587875</c:v>
                </c:pt>
                <c:pt idx="9">
                  <c:v>-0.64427193091196933</c:v>
                </c:pt>
                <c:pt idx="10">
                  <c:v>-0.73631077818510782</c:v>
                </c:pt>
                <c:pt idx="11">
                  <c:v>-0.78233020182167701</c:v>
                </c:pt>
                <c:pt idx="12">
                  <c:v>-0.79767000970053348</c:v>
                </c:pt>
                <c:pt idx="13">
                  <c:v>-0.77721693252872492</c:v>
                </c:pt>
                <c:pt idx="14">
                  <c:v>-0.72097097030625135</c:v>
                </c:pt>
                <c:pt idx="15">
                  <c:v>-0.61870558444720869</c:v>
                </c:pt>
                <c:pt idx="16">
                  <c:v>-0.5266667371740702</c:v>
                </c:pt>
                <c:pt idx="17">
                  <c:v>-0.48064731353750095</c:v>
                </c:pt>
                <c:pt idx="18">
                  <c:v>-0.38860846626436246</c:v>
                </c:pt>
                <c:pt idx="19">
                  <c:v>-0.29656961899122397</c:v>
                </c:pt>
                <c:pt idx="20">
                  <c:v>-0.25055019535465473</c:v>
                </c:pt>
                <c:pt idx="21">
                  <c:v>-0.15851134808151626</c:v>
                </c:pt>
                <c:pt idx="22">
                  <c:v>-6.6472500808377785E-2</c:v>
                </c:pt>
                <c:pt idx="23">
                  <c:v>-2.045307717180855E-2</c:v>
                </c:pt>
                <c:pt idx="24">
                  <c:v>7.1585770101329924E-2</c:v>
                </c:pt>
                <c:pt idx="25">
                  <c:v>0.1636246173744684</c:v>
                </c:pt>
                <c:pt idx="26">
                  <c:v>0.77210366323577273</c:v>
                </c:pt>
                <c:pt idx="27">
                  <c:v>0.74653731677101209</c:v>
                </c:pt>
                <c:pt idx="28">
                  <c:v>0.64427193091196933</c:v>
                </c:pt>
                <c:pt idx="29">
                  <c:v>0.59313923798244794</c:v>
                </c:pt>
                <c:pt idx="30">
                  <c:v>0.50110039070930945</c:v>
                </c:pt>
                <c:pt idx="31">
                  <c:v>0.41417481272912315</c:v>
                </c:pt>
                <c:pt idx="32">
                  <c:v>0.36304211979960177</c:v>
                </c:pt>
                <c:pt idx="33">
                  <c:v>0.27100327252646328</c:v>
                </c:pt>
                <c:pt idx="34">
                  <c:v>0.17896442525332482</c:v>
                </c:pt>
                <c:pt idx="35">
                  <c:v>0.13294500161675557</c:v>
                </c:pt>
                <c:pt idx="36">
                  <c:v>4.6019423636569239E-2</c:v>
                </c:pt>
                <c:pt idx="37">
                  <c:v>-4.6019423636569239E-2</c:v>
                </c:pt>
                <c:pt idx="38">
                  <c:v>-9.7152116566090616E-2</c:v>
                </c:pt>
                <c:pt idx="39">
                  <c:v>-0.18407769454627695</c:v>
                </c:pt>
                <c:pt idx="40">
                  <c:v>-0.27611654181941542</c:v>
                </c:pt>
                <c:pt idx="41">
                  <c:v>-0.32213596545598466</c:v>
                </c:pt>
                <c:pt idx="42">
                  <c:v>-0.41417481272912315</c:v>
                </c:pt>
                <c:pt idx="43">
                  <c:v>-0.50621366000226165</c:v>
                </c:pt>
                <c:pt idx="44">
                  <c:v>-0.54711981434587875</c:v>
                </c:pt>
                <c:pt idx="45">
                  <c:v>-0.64938520020492152</c:v>
                </c:pt>
                <c:pt idx="46">
                  <c:v>-0.7414240474780599</c:v>
                </c:pt>
                <c:pt idx="47">
                  <c:v>-0.7874434711146292</c:v>
                </c:pt>
                <c:pt idx="48">
                  <c:v>-0.79767000970053348</c:v>
                </c:pt>
                <c:pt idx="49">
                  <c:v>-0.79767000970053348</c:v>
                </c:pt>
                <c:pt idx="50">
                  <c:v>-0.72097097030625135</c:v>
                </c:pt>
                <c:pt idx="51">
                  <c:v>-0.6135923151542565</c:v>
                </c:pt>
                <c:pt idx="52">
                  <c:v>-0.56757289151768731</c:v>
                </c:pt>
                <c:pt idx="53">
                  <c:v>0.3937217355573146</c:v>
                </c:pt>
                <c:pt idx="54">
                  <c:v>0.43974115919388385</c:v>
                </c:pt>
                <c:pt idx="55">
                  <c:v>0.48576058283045309</c:v>
                </c:pt>
                <c:pt idx="56">
                  <c:v>0.53178000646702228</c:v>
                </c:pt>
                <c:pt idx="57">
                  <c:v>0.57268616081063939</c:v>
                </c:pt>
                <c:pt idx="58">
                  <c:v>0.61870558444720869</c:v>
                </c:pt>
                <c:pt idx="59">
                  <c:v>0.66472500808377788</c:v>
                </c:pt>
                <c:pt idx="60">
                  <c:v>0.75676385535691637</c:v>
                </c:pt>
                <c:pt idx="61">
                  <c:v>0.77210366323577273</c:v>
                </c:pt>
                <c:pt idx="62">
                  <c:v>0.77210366323577273</c:v>
                </c:pt>
                <c:pt idx="63">
                  <c:v>0.7414240474780599</c:v>
                </c:pt>
                <c:pt idx="64">
                  <c:v>0.63915866161901724</c:v>
                </c:pt>
                <c:pt idx="65">
                  <c:v>0.54200654505292656</c:v>
                </c:pt>
                <c:pt idx="66">
                  <c:v>0.50110039070930945</c:v>
                </c:pt>
                <c:pt idx="67">
                  <c:v>0.44996769777978812</c:v>
                </c:pt>
                <c:pt idx="68">
                  <c:v>0.40906154343617102</c:v>
                </c:pt>
                <c:pt idx="69">
                  <c:v>0.36304211979960177</c:v>
                </c:pt>
                <c:pt idx="70">
                  <c:v>0.31702269616303252</c:v>
                </c:pt>
                <c:pt idx="71">
                  <c:v>0.22498384888989406</c:v>
                </c:pt>
                <c:pt idx="72">
                  <c:v>0.17896442525332482</c:v>
                </c:pt>
                <c:pt idx="73">
                  <c:v>0.12783173232380343</c:v>
                </c:pt>
                <c:pt idx="74">
                  <c:v>4.09061543436171E-2</c:v>
                </c:pt>
                <c:pt idx="75">
                  <c:v>-5.1132692929521377E-2</c:v>
                </c:pt>
                <c:pt idx="76">
                  <c:v>-9.7152116566090616E-2</c:v>
                </c:pt>
                <c:pt idx="77">
                  <c:v>-0.18407769454627695</c:v>
                </c:pt>
                <c:pt idx="78">
                  <c:v>-0.27611654181941542</c:v>
                </c:pt>
                <c:pt idx="79">
                  <c:v>-0.32213596545598466</c:v>
                </c:pt>
                <c:pt idx="80">
                  <c:v>-0.41928808202207529</c:v>
                </c:pt>
                <c:pt idx="81">
                  <c:v>-0.50621366000226165</c:v>
                </c:pt>
                <c:pt idx="82">
                  <c:v>-0.55734635293178303</c:v>
                </c:pt>
                <c:pt idx="83">
                  <c:v>-0.6544984694978736</c:v>
                </c:pt>
                <c:pt idx="84">
                  <c:v>-0.7414240474780599</c:v>
                </c:pt>
                <c:pt idx="85">
                  <c:v>-0.7874434711146292</c:v>
                </c:pt>
                <c:pt idx="86">
                  <c:v>-0.79767000970053348</c:v>
                </c:pt>
                <c:pt idx="87">
                  <c:v>-0.77721693252872492</c:v>
                </c:pt>
                <c:pt idx="88">
                  <c:v>-0.66983827737672996</c:v>
                </c:pt>
                <c:pt idx="89">
                  <c:v>-0.6135923151542565</c:v>
                </c:pt>
                <c:pt idx="90">
                  <c:v>-0.5266667371740702</c:v>
                </c:pt>
                <c:pt idx="91">
                  <c:v>-0.43974115919388385</c:v>
                </c:pt>
                <c:pt idx="92">
                  <c:v>-0.34258904262779322</c:v>
                </c:pt>
                <c:pt idx="93">
                  <c:v>-0.24543692606170259</c:v>
                </c:pt>
                <c:pt idx="94">
                  <c:v>-0.15851134808151626</c:v>
                </c:pt>
                <c:pt idx="95">
                  <c:v>-0.11249192444494703</c:v>
                </c:pt>
                <c:pt idx="96">
                  <c:v>-2.045307717180855E-2</c:v>
                </c:pt>
                <c:pt idx="97">
                  <c:v>7.1585770101329924E-2</c:v>
                </c:pt>
                <c:pt idx="98">
                  <c:v>0.11760519373789917</c:v>
                </c:pt>
                <c:pt idx="99">
                  <c:v>0.20964404101103765</c:v>
                </c:pt>
                <c:pt idx="100">
                  <c:v>0.30168288828417611</c:v>
                </c:pt>
                <c:pt idx="101">
                  <c:v>0.38860846626436246</c:v>
                </c:pt>
                <c:pt idx="102">
                  <c:v>0.48064731353750095</c:v>
                </c:pt>
                <c:pt idx="103">
                  <c:v>0.56757289151768731</c:v>
                </c:pt>
                <c:pt idx="104">
                  <c:v>0.6135923151542565</c:v>
                </c:pt>
                <c:pt idx="105">
                  <c:v>0.70563116242739499</c:v>
                </c:pt>
                <c:pt idx="106">
                  <c:v>0.77210366323577273</c:v>
                </c:pt>
                <c:pt idx="107">
                  <c:v>0.77210366323577273</c:v>
                </c:pt>
                <c:pt idx="108">
                  <c:v>0.74653731677101209</c:v>
                </c:pt>
                <c:pt idx="109">
                  <c:v>0.69540462384149071</c:v>
                </c:pt>
                <c:pt idx="110">
                  <c:v>0.64427193091196933</c:v>
                </c:pt>
                <c:pt idx="111">
                  <c:v>0.59313923798244794</c:v>
                </c:pt>
                <c:pt idx="112">
                  <c:v>0.55223308363883084</c:v>
                </c:pt>
                <c:pt idx="113">
                  <c:v>0.50110039070930945</c:v>
                </c:pt>
                <c:pt idx="114">
                  <c:v>0.41417481272912315</c:v>
                </c:pt>
                <c:pt idx="115">
                  <c:v>0.32213596545598466</c:v>
                </c:pt>
                <c:pt idx="116">
                  <c:v>0.27100327252646328</c:v>
                </c:pt>
                <c:pt idx="117">
                  <c:v>0.18407769454627695</c:v>
                </c:pt>
                <c:pt idx="118">
                  <c:v>9.2038847273138477E-2</c:v>
                </c:pt>
                <c:pt idx="119">
                  <c:v>4.6019423636569239E-2</c:v>
                </c:pt>
                <c:pt idx="120">
                  <c:v>-5.1132692929521375E-3</c:v>
                </c:pt>
                <c:pt idx="121">
                  <c:v>-4.6019423636569239E-2</c:v>
                </c:pt>
                <c:pt idx="122">
                  <c:v>-8.18123086872342E-2</c:v>
                </c:pt>
                <c:pt idx="123">
                  <c:v>-0.13805827090970771</c:v>
                </c:pt>
                <c:pt idx="124">
                  <c:v>-0.18407769454627695</c:v>
                </c:pt>
                <c:pt idx="125">
                  <c:v>-0.2300971181828462</c:v>
                </c:pt>
                <c:pt idx="126">
                  <c:v>-0.27611654181941542</c:v>
                </c:pt>
                <c:pt idx="127">
                  <c:v>-0.36815538909255391</c:v>
                </c:pt>
                <c:pt idx="128">
                  <c:v>-0.40906154343617102</c:v>
                </c:pt>
                <c:pt idx="129">
                  <c:v>-0.4601942363656924</c:v>
                </c:pt>
                <c:pt idx="130">
                  <c:v>-0.54711981434587875</c:v>
                </c:pt>
                <c:pt idx="131">
                  <c:v>-0.64938520020492152</c:v>
                </c:pt>
                <c:pt idx="132">
                  <c:v>-0.69540462384149071</c:v>
                </c:pt>
                <c:pt idx="133">
                  <c:v>-0.73631077818510782</c:v>
                </c:pt>
                <c:pt idx="134">
                  <c:v>-0.7874434711146292</c:v>
                </c:pt>
                <c:pt idx="135">
                  <c:v>-0.79767000970053348</c:v>
                </c:pt>
                <c:pt idx="136">
                  <c:v>-0.77210366323577273</c:v>
                </c:pt>
                <c:pt idx="137">
                  <c:v>-0.71585770101329926</c:v>
                </c:pt>
                <c:pt idx="138">
                  <c:v>-0.60847904586130441</c:v>
                </c:pt>
                <c:pt idx="139">
                  <c:v>-0.521553467881118</c:v>
                </c:pt>
                <c:pt idx="140">
                  <c:v>-0.47553404424454881</c:v>
                </c:pt>
                <c:pt idx="141">
                  <c:v>-0.38349519697141032</c:v>
                </c:pt>
                <c:pt idx="142">
                  <c:v>-0.28634308040531969</c:v>
                </c:pt>
                <c:pt idx="143">
                  <c:v>-0.24032365676875048</c:v>
                </c:pt>
                <c:pt idx="144">
                  <c:v>-0.15339807878856412</c:v>
                </c:pt>
                <c:pt idx="145">
                  <c:v>0.77210366323577273</c:v>
                </c:pt>
                <c:pt idx="146">
                  <c:v>0.77210366323577273</c:v>
                </c:pt>
                <c:pt idx="147">
                  <c:v>0.7414240474780599</c:v>
                </c:pt>
                <c:pt idx="148">
                  <c:v>0.69029135454853852</c:v>
                </c:pt>
                <c:pt idx="149">
                  <c:v>0.63915866161901724</c:v>
                </c:pt>
                <c:pt idx="150">
                  <c:v>0.58291269939654367</c:v>
                </c:pt>
                <c:pt idx="151">
                  <c:v>0.54711981434587875</c:v>
                </c:pt>
                <c:pt idx="152">
                  <c:v>0.50110039070930945</c:v>
                </c:pt>
                <c:pt idx="153">
                  <c:v>0.44996769777978812</c:v>
                </c:pt>
                <c:pt idx="154">
                  <c:v>0.40906154343617102</c:v>
                </c:pt>
                <c:pt idx="155">
                  <c:v>0.36304211979960177</c:v>
                </c:pt>
                <c:pt idx="156">
                  <c:v>0.31702269616303252</c:v>
                </c:pt>
                <c:pt idx="157">
                  <c:v>0.27100327252646328</c:v>
                </c:pt>
                <c:pt idx="158">
                  <c:v>0.2300971181828462</c:v>
                </c:pt>
                <c:pt idx="159">
                  <c:v>0.17896442525332482</c:v>
                </c:pt>
                <c:pt idx="160">
                  <c:v>8.18123086872342E-2</c:v>
                </c:pt>
                <c:pt idx="161">
                  <c:v>0</c:v>
                </c:pt>
                <c:pt idx="162">
                  <c:v>-5.1132692929521377E-2</c:v>
                </c:pt>
                <c:pt idx="163">
                  <c:v>-0.14317154020265985</c:v>
                </c:pt>
                <c:pt idx="164">
                  <c:v>-0.23521038747579834</c:v>
                </c:pt>
                <c:pt idx="165">
                  <c:v>-0.27611654181941542</c:v>
                </c:pt>
                <c:pt idx="166">
                  <c:v>-0.3272492347489368</c:v>
                </c:pt>
                <c:pt idx="167">
                  <c:v>-0.36815538909255391</c:v>
                </c:pt>
                <c:pt idx="168">
                  <c:v>-0.41417481272912315</c:v>
                </c:pt>
                <c:pt idx="169">
                  <c:v>-0.4601942363656924</c:v>
                </c:pt>
                <c:pt idx="170">
                  <c:v>-0.55223308363883084</c:v>
                </c:pt>
                <c:pt idx="171">
                  <c:v>-0.64938520020492152</c:v>
                </c:pt>
                <c:pt idx="172">
                  <c:v>-0.69540462384149071</c:v>
                </c:pt>
                <c:pt idx="173">
                  <c:v>-0.7874434711146292</c:v>
                </c:pt>
                <c:pt idx="174">
                  <c:v>-0.79767000970053348</c:v>
                </c:pt>
                <c:pt idx="175">
                  <c:v>-0.79767000970053348</c:v>
                </c:pt>
                <c:pt idx="176">
                  <c:v>-0.71585770101329926</c:v>
                </c:pt>
                <c:pt idx="177">
                  <c:v>-0.6135923151542565</c:v>
                </c:pt>
                <c:pt idx="178">
                  <c:v>0.35281558121369749</c:v>
                </c:pt>
                <c:pt idx="179">
                  <c:v>0.44485442848683598</c:v>
                </c:pt>
                <c:pt idx="180">
                  <c:v>0.77210366323577273</c:v>
                </c:pt>
                <c:pt idx="181">
                  <c:v>0.77210366323577273</c:v>
                </c:pt>
                <c:pt idx="182">
                  <c:v>0.74653731677101209</c:v>
                </c:pt>
                <c:pt idx="183">
                  <c:v>0.64427193091196933</c:v>
                </c:pt>
                <c:pt idx="184">
                  <c:v>0.55223308363883084</c:v>
                </c:pt>
                <c:pt idx="185">
                  <c:v>0.50110039070930945</c:v>
                </c:pt>
                <c:pt idx="186">
                  <c:v>0.41417481272912315</c:v>
                </c:pt>
                <c:pt idx="187">
                  <c:v>0.31702269616303252</c:v>
                </c:pt>
                <c:pt idx="188">
                  <c:v>0.27100327252646328</c:v>
                </c:pt>
                <c:pt idx="189">
                  <c:v>0.2300971181828462</c:v>
                </c:pt>
                <c:pt idx="190">
                  <c:v>0.17896442525332482</c:v>
                </c:pt>
                <c:pt idx="191">
                  <c:v>9.2038847273138477E-2</c:v>
                </c:pt>
                <c:pt idx="192">
                  <c:v>-5.1132692929521375E-3</c:v>
                </c:pt>
                <c:pt idx="193">
                  <c:v>-5.1132692929521377E-2</c:v>
                </c:pt>
                <c:pt idx="194">
                  <c:v>-0.13805827090970771</c:v>
                </c:pt>
                <c:pt idx="195">
                  <c:v>-0.2300971181828462</c:v>
                </c:pt>
                <c:pt idx="196">
                  <c:v>-0.27611654181941542</c:v>
                </c:pt>
                <c:pt idx="197">
                  <c:v>-0.36815538909255391</c:v>
                </c:pt>
                <c:pt idx="198">
                  <c:v>-0.4601942363656924</c:v>
                </c:pt>
                <c:pt idx="199">
                  <c:v>-0.50110039070930945</c:v>
                </c:pt>
                <c:pt idx="200">
                  <c:v>-0.80278327899348556</c:v>
                </c:pt>
                <c:pt idx="201">
                  <c:v>-0.79767000970053348</c:v>
                </c:pt>
                <c:pt idx="202">
                  <c:v>-0.72097097030625135</c:v>
                </c:pt>
                <c:pt idx="203">
                  <c:v>-0.6135923151542565</c:v>
                </c:pt>
                <c:pt idx="204">
                  <c:v>-0.56757289151768731</c:v>
                </c:pt>
                <c:pt idx="205">
                  <c:v>-0.48064731353750095</c:v>
                </c:pt>
                <c:pt idx="206">
                  <c:v>-0.38860846626436246</c:v>
                </c:pt>
                <c:pt idx="207">
                  <c:v>-0.33747577333484108</c:v>
                </c:pt>
                <c:pt idx="208">
                  <c:v>-0.24543692606170259</c:v>
                </c:pt>
                <c:pt idx="209">
                  <c:v>-0.15851134808151626</c:v>
                </c:pt>
                <c:pt idx="210">
                  <c:v>-0.11249192444494703</c:v>
                </c:pt>
                <c:pt idx="211">
                  <c:v>-1.5339807878856412E-2</c:v>
                </c:pt>
                <c:pt idx="212">
                  <c:v>7.1585770101329924E-2</c:v>
                </c:pt>
                <c:pt idx="213">
                  <c:v>0.11760519373789917</c:v>
                </c:pt>
                <c:pt idx="214">
                  <c:v>0.20964404101103765</c:v>
                </c:pt>
                <c:pt idx="215">
                  <c:v>0.30168288828417611</c:v>
                </c:pt>
                <c:pt idx="216">
                  <c:v>0.34770231192074535</c:v>
                </c:pt>
                <c:pt idx="217">
                  <c:v>0.43462788990093171</c:v>
                </c:pt>
                <c:pt idx="218">
                  <c:v>0.53178000646702228</c:v>
                </c:pt>
                <c:pt idx="219">
                  <c:v>0.57268616081063939</c:v>
                </c:pt>
                <c:pt idx="220">
                  <c:v>0.66472500808377788</c:v>
                </c:pt>
                <c:pt idx="221">
                  <c:v>0.77210366323577273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0D3-A23E-10C67345C44E}"/>
            </c:ext>
          </c:extLst>
        </c:ser>
        <c:ser>
          <c:idx val="1"/>
          <c:order val="1"/>
          <c:tx>
            <c:v>Ideal Motion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Sheet2!$I$4:$I$102</c:f>
              <c:numCache>
                <c:formatCode>General</c:formatCode>
                <c:ptCount val="99"/>
                <c:pt idx="0">
                  <c:v>0</c:v>
                </c:pt>
                <c:pt idx="1">
                  <c:v>0.26179938779914941</c:v>
                </c:pt>
                <c:pt idx="2">
                  <c:v>0.52359877559829882</c:v>
                </c:pt>
                <c:pt idx="3">
                  <c:v>0.78539816339744828</c:v>
                </c:pt>
                <c:pt idx="4">
                  <c:v>1.0471975511965976</c:v>
                </c:pt>
                <c:pt idx="5">
                  <c:v>1.308996938995747</c:v>
                </c:pt>
                <c:pt idx="6">
                  <c:v>1.5707963267948966</c:v>
                </c:pt>
                <c:pt idx="7">
                  <c:v>1.8325957145940459</c:v>
                </c:pt>
                <c:pt idx="8">
                  <c:v>2.0943951023931953</c:v>
                </c:pt>
                <c:pt idx="9">
                  <c:v>2.3561944901923448</c:v>
                </c:pt>
                <c:pt idx="10">
                  <c:v>2.617993877991494</c:v>
                </c:pt>
                <c:pt idx="11">
                  <c:v>2.8797932657906435</c:v>
                </c:pt>
                <c:pt idx="12">
                  <c:v>3.1415926535897931</c:v>
                </c:pt>
                <c:pt idx="13">
                  <c:v>3.4033920413889422</c:v>
                </c:pt>
                <c:pt idx="14">
                  <c:v>3.6651914291880918</c:v>
                </c:pt>
                <c:pt idx="15">
                  <c:v>3.9269908169872414</c:v>
                </c:pt>
                <c:pt idx="16">
                  <c:v>4.1887902047863905</c:v>
                </c:pt>
                <c:pt idx="17">
                  <c:v>4.4505895925855397</c:v>
                </c:pt>
                <c:pt idx="18">
                  <c:v>4.7123889803846888</c:v>
                </c:pt>
                <c:pt idx="19">
                  <c:v>4.9741883681838379</c:v>
                </c:pt>
                <c:pt idx="20">
                  <c:v>5.235987755982987</c:v>
                </c:pt>
                <c:pt idx="21">
                  <c:v>5.4977871437821362</c:v>
                </c:pt>
                <c:pt idx="22">
                  <c:v>5.7595865315812853</c:v>
                </c:pt>
                <c:pt idx="23">
                  <c:v>6.0213859193804344</c:v>
                </c:pt>
                <c:pt idx="24">
                  <c:v>6.2831853071795836</c:v>
                </c:pt>
                <c:pt idx="25">
                  <c:v>6.5449846949787327</c:v>
                </c:pt>
                <c:pt idx="26">
                  <c:v>6.8067840827778818</c:v>
                </c:pt>
                <c:pt idx="27">
                  <c:v>7.068583470577031</c:v>
                </c:pt>
                <c:pt idx="28">
                  <c:v>7.3303828583761801</c:v>
                </c:pt>
                <c:pt idx="29">
                  <c:v>7.5921822461753292</c:v>
                </c:pt>
                <c:pt idx="30">
                  <c:v>7.8539816339744783</c:v>
                </c:pt>
                <c:pt idx="31">
                  <c:v>8.1157810217736284</c:v>
                </c:pt>
                <c:pt idx="32">
                  <c:v>8.3775804095727775</c:v>
                </c:pt>
                <c:pt idx="33">
                  <c:v>8.6393797973719266</c:v>
                </c:pt>
                <c:pt idx="34">
                  <c:v>8.9011791851710758</c:v>
                </c:pt>
                <c:pt idx="35">
                  <c:v>9.1629785729702249</c:v>
                </c:pt>
                <c:pt idx="36">
                  <c:v>9.424777960769374</c:v>
                </c:pt>
                <c:pt idx="37">
                  <c:v>9.6865773485685231</c:v>
                </c:pt>
                <c:pt idx="38">
                  <c:v>9.9483767363676723</c:v>
                </c:pt>
                <c:pt idx="39">
                  <c:v>10.210176124166821</c:v>
                </c:pt>
                <c:pt idx="40">
                  <c:v>10.471975511965971</c:v>
                </c:pt>
                <c:pt idx="41">
                  <c:v>10.73377489976512</c:v>
                </c:pt>
                <c:pt idx="42">
                  <c:v>10.995574287564269</c:v>
                </c:pt>
                <c:pt idx="43">
                  <c:v>11.257373675363418</c:v>
                </c:pt>
                <c:pt idx="44">
                  <c:v>11.519173063162567</c:v>
                </c:pt>
                <c:pt idx="45">
                  <c:v>11.780972450961716</c:v>
                </c:pt>
                <c:pt idx="46">
                  <c:v>12.042771838760865</c:v>
                </c:pt>
                <c:pt idx="47">
                  <c:v>12.304571226560014</c:v>
                </c:pt>
                <c:pt idx="48">
                  <c:v>12.566370614359164</c:v>
                </c:pt>
                <c:pt idx="49">
                  <c:v>12.828170002158313</c:v>
                </c:pt>
                <c:pt idx="50">
                  <c:v>13.089969389957462</c:v>
                </c:pt>
                <c:pt idx="51">
                  <c:v>13.351768777756611</c:v>
                </c:pt>
                <c:pt idx="52">
                  <c:v>13.61356816555576</c:v>
                </c:pt>
                <c:pt idx="53">
                  <c:v>13.875367553354909</c:v>
                </c:pt>
                <c:pt idx="54">
                  <c:v>14.137166941154058</c:v>
                </c:pt>
                <c:pt idx="55">
                  <c:v>14.398966328953207</c:v>
                </c:pt>
                <c:pt idx="56">
                  <c:v>14.660765716752357</c:v>
                </c:pt>
                <c:pt idx="57">
                  <c:v>14.922565104551506</c:v>
                </c:pt>
                <c:pt idx="58">
                  <c:v>15.184364492350655</c:v>
                </c:pt>
                <c:pt idx="59">
                  <c:v>15.446163880149804</c:v>
                </c:pt>
                <c:pt idx="60">
                  <c:v>15.707963267948953</c:v>
                </c:pt>
                <c:pt idx="61">
                  <c:v>15.969762655748102</c:v>
                </c:pt>
                <c:pt idx="62">
                  <c:v>16.231562043547253</c:v>
                </c:pt>
                <c:pt idx="63">
                  <c:v>16.493361431346404</c:v>
                </c:pt>
                <c:pt idx="64">
                  <c:v>16.755160819145555</c:v>
                </c:pt>
                <c:pt idx="65">
                  <c:v>17.016960206944706</c:v>
                </c:pt>
                <c:pt idx="66">
                  <c:v>17.278759594743857</c:v>
                </c:pt>
                <c:pt idx="67">
                  <c:v>17.540558982543008</c:v>
                </c:pt>
                <c:pt idx="68">
                  <c:v>17.802358370342159</c:v>
                </c:pt>
                <c:pt idx="69">
                  <c:v>18.06415775814131</c:v>
                </c:pt>
                <c:pt idx="70">
                  <c:v>18.32595714594046</c:v>
                </c:pt>
                <c:pt idx="71">
                  <c:v>18.587756533739611</c:v>
                </c:pt>
                <c:pt idx="72">
                  <c:v>18.849555921538762</c:v>
                </c:pt>
                <c:pt idx="73">
                  <c:v>19.111355309337913</c:v>
                </c:pt>
                <c:pt idx="74">
                  <c:v>19.373154697137064</c:v>
                </c:pt>
                <c:pt idx="75">
                  <c:v>19.634954084936215</c:v>
                </c:pt>
                <c:pt idx="76">
                  <c:v>19.896753472735366</c:v>
                </c:pt>
                <c:pt idx="77">
                  <c:v>20.158552860534517</c:v>
                </c:pt>
                <c:pt idx="78">
                  <c:v>20.420352248333668</c:v>
                </c:pt>
                <c:pt idx="79">
                  <c:v>20.682151636132819</c:v>
                </c:pt>
                <c:pt idx="80">
                  <c:v>20.94395102393197</c:v>
                </c:pt>
                <c:pt idx="81">
                  <c:v>21.20575041173112</c:v>
                </c:pt>
                <c:pt idx="82">
                  <c:v>21.467549799530271</c:v>
                </c:pt>
                <c:pt idx="83">
                  <c:v>21.729349187329422</c:v>
                </c:pt>
                <c:pt idx="84">
                  <c:v>21.991148575128573</c:v>
                </c:pt>
                <c:pt idx="85">
                  <c:v>22.252947962927724</c:v>
                </c:pt>
                <c:pt idx="86">
                  <c:v>22.514747350726875</c:v>
                </c:pt>
                <c:pt idx="87">
                  <c:v>22.776546738526026</c:v>
                </c:pt>
                <c:pt idx="88">
                  <c:v>23.038346126325177</c:v>
                </c:pt>
                <c:pt idx="89">
                  <c:v>23.300145514124328</c:v>
                </c:pt>
                <c:pt idx="90">
                  <c:v>23.561944901923479</c:v>
                </c:pt>
              </c:numCache>
            </c:numRef>
          </c:xVal>
          <c:yVal>
            <c:numRef>
              <c:f>Sheet2!$J$4:$J$102</c:f>
              <c:numCache>
                <c:formatCode>General</c:formatCode>
                <c:ptCount val="99"/>
                <c:pt idx="0">
                  <c:v>0</c:v>
                </c:pt>
                <c:pt idx="1">
                  <c:v>-0.26179938779914941</c:v>
                </c:pt>
                <c:pt idx="2">
                  <c:v>-0.52359877559829882</c:v>
                </c:pt>
                <c:pt idx="3">
                  <c:v>-0.78539816339744828</c:v>
                </c:pt>
                <c:pt idx="4">
                  <c:v>-0.52359877559829893</c:v>
                </c:pt>
                <c:pt idx="5">
                  <c:v>-0.26179938779914946</c:v>
                </c:pt>
                <c:pt idx="6">
                  <c:v>0</c:v>
                </c:pt>
                <c:pt idx="7">
                  <c:v>0.26179938779914935</c:v>
                </c:pt>
                <c:pt idx="8">
                  <c:v>0.5235987755982987</c:v>
                </c:pt>
                <c:pt idx="9">
                  <c:v>0.78539816339744828</c:v>
                </c:pt>
                <c:pt idx="10">
                  <c:v>0.52359877559829893</c:v>
                </c:pt>
                <c:pt idx="11">
                  <c:v>0.26179938779914946</c:v>
                </c:pt>
                <c:pt idx="12">
                  <c:v>0</c:v>
                </c:pt>
                <c:pt idx="13">
                  <c:v>-0.26179938779914935</c:v>
                </c:pt>
                <c:pt idx="14">
                  <c:v>-0.5235987755982987</c:v>
                </c:pt>
                <c:pt idx="15">
                  <c:v>-0.78539816339744828</c:v>
                </c:pt>
                <c:pt idx="16">
                  <c:v>-0.52359877559829893</c:v>
                </c:pt>
                <c:pt idx="17">
                  <c:v>-0.26179938779914946</c:v>
                </c:pt>
                <c:pt idx="18">
                  <c:v>0</c:v>
                </c:pt>
                <c:pt idx="19">
                  <c:v>0.26179938779914935</c:v>
                </c:pt>
                <c:pt idx="20">
                  <c:v>0.5235987755982987</c:v>
                </c:pt>
                <c:pt idx="21">
                  <c:v>0.78539816339744828</c:v>
                </c:pt>
                <c:pt idx="22">
                  <c:v>0.52359877559829893</c:v>
                </c:pt>
                <c:pt idx="23">
                  <c:v>0.26179938779914946</c:v>
                </c:pt>
                <c:pt idx="24">
                  <c:v>0</c:v>
                </c:pt>
                <c:pt idx="25">
                  <c:v>-0.26179938779914935</c:v>
                </c:pt>
                <c:pt idx="26">
                  <c:v>-0.5235987755982987</c:v>
                </c:pt>
                <c:pt idx="27">
                  <c:v>-0.78539816339744828</c:v>
                </c:pt>
                <c:pt idx="28">
                  <c:v>-0.52359877559829893</c:v>
                </c:pt>
                <c:pt idx="29">
                  <c:v>-0.26179938779914946</c:v>
                </c:pt>
                <c:pt idx="30">
                  <c:v>0</c:v>
                </c:pt>
                <c:pt idx="31">
                  <c:v>0.26179938779914935</c:v>
                </c:pt>
                <c:pt idx="32">
                  <c:v>0.5235987755982987</c:v>
                </c:pt>
                <c:pt idx="33">
                  <c:v>0.78539816339744828</c:v>
                </c:pt>
                <c:pt idx="34">
                  <c:v>0.52359877559829893</c:v>
                </c:pt>
                <c:pt idx="35">
                  <c:v>0.26179938779914946</c:v>
                </c:pt>
                <c:pt idx="36">
                  <c:v>0</c:v>
                </c:pt>
                <c:pt idx="37">
                  <c:v>-0.26179938779914935</c:v>
                </c:pt>
                <c:pt idx="38">
                  <c:v>-0.5235987755982987</c:v>
                </c:pt>
                <c:pt idx="39">
                  <c:v>-0.78539816339744828</c:v>
                </c:pt>
                <c:pt idx="40">
                  <c:v>-0.52359877559829893</c:v>
                </c:pt>
                <c:pt idx="41">
                  <c:v>-0.26179938779914946</c:v>
                </c:pt>
                <c:pt idx="42">
                  <c:v>0</c:v>
                </c:pt>
                <c:pt idx="43">
                  <c:v>0.26179938779914935</c:v>
                </c:pt>
                <c:pt idx="44">
                  <c:v>0.5235987755982987</c:v>
                </c:pt>
                <c:pt idx="45">
                  <c:v>0.78539816339744828</c:v>
                </c:pt>
                <c:pt idx="46">
                  <c:v>0.52359877559829893</c:v>
                </c:pt>
                <c:pt idx="47">
                  <c:v>0.26179938779914946</c:v>
                </c:pt>
                <c:pt idx="48">
                  <c:v>0</c:v>
                </c:pt>
                <c:pt idx="49">
                  <c:v>-0.26179938779914935</c:v>
                </c:pt>
                <c:pt idx="50">
                  <c:v>-0.5235987755982987</c:v>
                </c:pt>
                <c:pt idx="51">
                  <c:v>-0.78539816339744828</c:v>
                </c:pt>
                <c:pt idx="52">
                  <c:v>-0.52359877559829893</c:v>
                </c:pt>
                <c:pt idx="53">
                  <c:v>-0.26179938779914946</c:v>
                </c:pt>
                <c:pt idx="54">
                  <c:v>0</c:v>
                </c:pt>
                <c:pt idx="55">
                  <c:v>0.26179938779914935</c:v>
                </c:pt>
                <c:pt idx="56">
                  <c:v>0.5235987755982987</c:v>
                </c:pt>
                <c:pt idx="57">
                  <c:v>0.78539816339744828</c:v>
                </c:pt>
                <c:pt idx="58">
                  <c:v>0.52359877559829893</c:v>
                </c:pt>
                <c:pt idx="59">
                  <c:v>0.26179938779914946</c:v>
                </c:pt>
                <c:pt idx="60">
                  <c:v>0</c:v>
                </c:pt>
                <c:pt idx="61">
                  <c:v>-0.26179938779914935</c:v>
                </c:pt>
                <c:pt idx="62">
                  <c:v>-0.5235987755982987</c:v>
                </c:pt>
                <c:pt idx="63">
                  <c:v>-0.78539816339744828</c:v>
                </c:pt>
                <c:pt idx="64">
                  <c:v>-0.52359877559829893</c:v>
                </c:pt>
                <c:pt idx="65">
                  <c:v>-0.26179938779914946</c:v>
                </c:pt>
                <c:pt idx="66">
                  <c:v>0</c:v>
                </c:pt>
                <c:pt idx="67">
                  <c:v>0.26179938779914935</c:v>
                </c:pt>
                <c:pt idx="68">
                  <c:v>0.5235987755982987</c:v>
                </c:pt>
                <c:pt idx="69">
                  <c:v>0.78539816339744828</c:v>
                </c:pt>
                <c:pt idx="70">
                  <c:v>0.52359877559829893</c:v>
                </c:pt>
                <c:pt idx="71">
                  <c:v>0.26179938779914946</c:v>
                </c:pt>
                <c:pt idx="72">
                  <c:v>0</c:v>
                </c:pt>
                <c:pt idx="73">
                  <c:v>-0.26179938779914935</c:v>
                </c:pt>
                <c:pt idx="74">
                  <c:v>-0.5235987755982987</c:v>
                </c:pt>
                <c:pt idx="75">
                  <c:v>-0.78539816339744828</c:v>
                </c:pt>
                <c:pt idx="76">
                  <c:v>-0.52359877559829893</c:v>
                </c:pt>
                <c:pt idx="77">
                  <c:v>-0.26179938779914946</c:v>
                </c:pt>
                <c:pt idx="78">
                  <c:v>0</c:v>
                </c:pt>
                <c:pt idx="79">
                  <c:v>0.26179938779914935</c:v>
                </c:pt>
                <c:pt idx="80">
                  <c:v>0.5235987755982987</c:v>
                </c:pt>
                <c:pt idx="81">
                  <c:v>0.78539816339744828</c:v>
                </c:pt>
                <c:pt idx="82">
                  <c:v>0.52359877559829893</c:v>
                </c:pt>
                <c:pt idx="83">
                  <c:v>0.26179938779914946</c:v>
                </c:pt>
                <c:pt idx="84">
                  <c:v>0</c:v>
                </c:pt>
                <c:pt idx="85">
                  <c:v>-0.26179938779914935</c:v>
                </c:pt>
                <c:pt idx="86">
                  <c:v>-0.5235987755982987</c:v>
                </c:pt>
                <c:pt idx="87">
                  <c:v>-0.78539816339744828</c:v>
                </c:pt>
                <c:pt idx="88">
                  <c:v>-0.52359877559829893</c:v>
                </c:pt>
                <c:pt idx="89">
                  <c:v>-0.26179938779914946</c:v>
                </c:pt>
                <c:pt idx="9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EC-40D3-A23E-10C67345C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71808"/>
        <c:axId val="2065272320"/>
      </c:scatterChart>
      <c:valAx>
        <c:axId val="20697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</a:t>
                </a:r>
              </a:p>
              <a:p>
                <a:pPr>
                  <a:defRPr/>
                </a:pPr>
                <a:r>
                  <a:rPr lang="en-GB" b="1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72320"/>
        <c:crosses val="autoZero"/>
        <c:crossBetween val="midCat"/>
      </c:valAx>
      <c:valAx>
        <c:axId val="20652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Angular Position</a:t>
                </a:r>
              </a:p>
              <a:p>
                <a:pPr>
                  <a:defRPr/>
                </a:pPr>
                <a:r>
                  <a:rPr lang="en-GB" b="1"/>
                  <a:t>(radians)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447674</xdr:colOff>
      <xdr:row>32</xdr:row>
      <xdr:rowOff>157161</xdr:rowOff>
    </xdr:from>
    <xdr:to>
      <xdr:col>31</xdr:col>
      <xdr:colOff>266699</xdr:colOff>
      <xdr:row>57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AE3D48-CB14-41CB-B6B4-EC2CA3A4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280147</xdr:colOff>
      <xdr:row>125</xdr:row>
      <xdr:rowOff>89647</xdr:rowOff>
    </xdr:from>
    <xdr:to>
      <xdr:col>23</xdr:col>
      <xdr:colOff>376966</xdr:colOff>
      <xdr:row>132</xdr:row>
      <xdr:rowOff>127747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7817D3-C1FF-4C1E-9F48-3F858AEFE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280145</xdr:colOff>
      <xdr:row>132</xdr:row>
      <xdr:rowOff>123264</xdr:rowOff>
    </xdr:from>
    <xdr:to>
      <xdr:col>23</xdr:col>
      <xdr:colOff>376964</xdr:colOff>
      <xdr:row>139</xdr:row>
      <xdr:rowOff>161364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C70289-1C3C-479A-AE35-12FAF320C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280146</xdr:colOff>
      <xdr:row>139</xdr:row>
      <xdr:rowOff>134470</xdr:rowOff>
    </xdr:from>
    <xdr:to>
      <xdr:col>23</xdr:col>
      <xdr:colOff>376965</xdr:colOff>
      <xdr:row>146</xdr:row>
      <xdr:rowOff>172570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6D9E6A-5492-407E-97F4-B03A1F344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280145</xdr:colOff>
      <xdr:row>146</xdr:row>
      <xdr:rowOff>168089</xdr:rowOff>
    </xdr:from>
    <xdr:to>
      <xdr:col>23</xdr:col>
      <xdr:colOff>376964</xdr:colOff>
      <xdr:row>154</xdr:row>
      <xdr:rowOff>15689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D9AE0A-5904-4033-B3A4-30CC5D3FC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276629</xdr:colOff>
      <xdr:row>154</xdr:row>
      <xdr:rowOff>111530</xdr:rowOff>
    </xdr:from>
    <xdr:to>
      <xdr:col>23</xdr:col>
      <xdr:colOff>376744</xdr:colOff>
      <xdr:row>161</xdr:row>
      <xdr:rowOff>149630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3E2B131-D380-4A56-8D5D-453192EC8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2</xdr:row>
      <xdr:rowOff>61911</xdr:rowOff>
    </xdr:from>
    <xdr:to>
      <xdr:col>22</xdr:col>
      <xdr:colOff>142875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5B45-B4EF-4AD5-92F2-BA611A15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2CCE-5838-4F5B-8325-F63A275749C8}">
  <dimension ref="D5:AC124"/>
  <sheetViews>
    <sheetView topLeftCell="K154" zoomScale="115" zoomScaleNormal="115" workbookViewId="0">
      <selection activeCell="U165" sqref="U165"/>
    </sheetView>
  </sheetViews>
  <sheetFormatPr defaultRowHeight="15" x14ac:dyDescent="0.25"/>
  <cols>
    <col min="4" max="4" width="17" customWidth="1"/>
    <col min="5" max="5" width="21.7109375" customWidth="1"/>
    <col min="6" max="6" width="16.28515625" customWidth="1"/>
    <col min="9" max="9" width="15.42578125" customWidth="1"/>
    <col min="10" max="10" width="16" bestFit="1" customWidth="1"/>
    <col min="14" max="15" width="18" customWidth="1"/>
  </cols>
  <sheetData>
    <row r="5" spans="4:8" x14ac:dyDescent="0.25">
      <c r="D5" t="s">
        <v>0</v>
      </c>
    </row>
    <row r="6" spans="4:8" x14ac:dyDescent="0.25">
      <c r="E6" t="s">
        <v>1</v>
      </c>
      <c r="F6" t="s">
        <v>5</v>
      </c>
    </row>
    <row r="7" spans="4:8" x14ac:dyDescent="0.25">
      <c r="E7" t="s">
        <v>2</v>
      </c>
      <c r="F7" t="s">
        <v>2</v>
      </c>
    </row>
    <row r="8" spans="4:8" x14ac:dyDescent="0.25">
      <c r="E8" s="1">
        <v>7.3999999999999996E-5</v>
      </c>
      <c r="F8">
        <v>0</v>
      </c>
      <c r="G8">
        <v>0</v>
      </c>
    </row>
    <row r="9" spans="4:8" x14ac:dyDescent="0.25">
      <c r="E9" s="1"/>
      <c r="F9">
        <v>0</v>
      </c>
      <c r="G9">
        <v>6</v>
      </c>
      <c r="H9">
        <v>1</v>
      </c>
    </row>
    <row r="10" spans="4:8" x14ac:dyDescent="0.25">
      <c r="E10" s="1"/>
      <c r="F10">
        <f>(((2*0.785)/3))/6</f>
        <v>8.7222222222222215E-2</v>
      </c>
      <c r="G10">
        <v>0</v>
      </c>
    </row>
    <row r="11" spans="4:8" x14ac:dyDescent="0.25">
      <c r="E11" s="1"/>
      <c r="F11">
        <f>F10</f>
        <v>8.7222222222222215E-2</v>
      </c>
      <c r="G11">
        <v>6</v>
      </c>
      <c r="H11">
        <v>2</v>
      </c>
    </row>
    <row r="12" spans="4:8" x14ac:dyDescent="0.25">
      <c r="E12" s="1"/>
      <c r="F12">
        <f>2*$F$10</f>
        <v>0.17444444444444443</v>
      </c>
      <c r="G12">
        <v>0</v>
      </c>
    </row>
    <row r="13" spans="4:8" x14ac:dyDescent="0.25">
      <c r="E13" s="1"/>
      <c r="F13">
        <f>F12</f>
        <v>0.17444444444444443</v>
      </c>
      <c r="G13">
        <v>6</v>
      </c>
      <c r="H13">
        <v>3</v>
      </c>
    </row>
    <row r="14" spans="4:8" x14ac:dyDescent="0.25">
      <c r="E14" s="1"/>
      <c r="F14">
        <f>3*$F$10</f>
        <v>0.26166666666666666</v>
      </c>
      <c r="G14">
        <v>0</v>
      </c>
    </row>
    <row r="15" spans="4:8" x14ac:dyDescent="0.25">
      <c r="E15" s="1"/>
      <c r="F15">
        <f>F14</f>
        <v>0.26166666666666666</v>
      </c>
      <c r="G15">
        <v>6</v>
      </c>
      <c r="H15">
        <v>4</v>
      </c>
    </row>
    <row r="16" spans="4:8" x14ac:dyDescent="0.25">
      <c r="E16" s="1"/>
      <c r="F16">
        <f>4*$F$10</f>
        <v>0.34888888888888886</v>
      </c>
      <c r="G16">
        <v>0</v>
      </c>
    </row>
    <row r="17" spans="5:20" x14ac:dyDescent="0.25">
      <c r="E17" s="1"/>
      <c r="F17">
        <f>F16</f>
        <v>0.34888888888888886</v>
      </c>
      <c r="G17">
        <v>6</v>
      </c>
      <c r="H17">
        <v>5</v>
      </c>
    </row>
    <row r="18" spans="5:20" x14ac:dyDescent="0.25">
      <c r="E18" s="1"/>
      <c r="F18">
        <f>5*$F$10</f>
        <v>0.43611111111111106</v>
      </c>
      <c r="G18">
        <v>0</v>
      </c>
    </row>
    <row r="19" spans="5:20" x14ac:dyDescent="0.25">
      <c r="E19" s="1"/>
      <c r="F19">
        <f>F18</f>
        <v>0.43611111111111106</v>
      </c>
      <c r="G19">
        <v>6</v>
      </c>
      <c r="H19">
        <v>6</v>
      </c>
    </row>
    <row r="20" spans="5:20" x14ac:dyDescent="0.25">
      <c r="E20" s="1"/>
      <c r="F20">
        <f>6*$F$10</f>
        <v>0.52333333333333332</v>
      </c>
      <c r="G20">
        <v>0</v>
      </c>
    </row>
    <row r="21" spans="5:20" x14ac:dyDescent="0.25">
      <c r="E21" s="1"/>
      <c r="F21">
        <f>F20</f>
        <v>0.52333333333333332</v>
      </c>
      <c r="G21">
        <v>6</v>
      </c>
      <c r="H21">
        <v>7</v>
      </c>
    </row>
    <row r="22" spans="5:20" x14ac:dyDescent="0.25">
      <c r="E22" s="1"/>
      <c r="F22">
        <f>7*$F$10</f>
        <v>0.61055555555555552</v>
      </c>
      <c r="G22">
        <v>0</v>
      </c>
    </row>
    <row r="23" spans="5:20" x14ac:dyDescent="0.25">
      <c r="E23" s="1"/>
      <c r="F23">
        <f>F22</f>
        <v>0.61055555555555552</v>
      </c>
      <c r="G23">
        <v>6</v>
      </c>
      <c r="H23">
        <v>8</v>
      </c>
    </row>
    <row r="24" spans="5:20" x14ac:dyDescent="0.25">
      <c r="E24" s="1"/>
      <c r="F24">
        <f>8*$F$10</f>
        <v>0.69777777777777772</v>
      </c>
      <c r="G24">
        <v>0</v>
      </c>
    </row>
    <row r="25" spans="5:20" x14ac:dyDescent="0.25">
      <c r="F25">
        <f>F24</f>
        <v>0.69777777777777772</v>
      </c>
      <c r="G25">
        <v>6</v>
      </c>
      <c r="H25">
        <v>9</v>
      </c>
    </row>
    <row r="26" spans="5:20" x14ac:dyDescent="0.25">
      <c r="F26">
        <f>9*$F$10</f>
        <v>0.78499999999999992</v>
      </c>
      <c r="G26">
        <v>0</v>
      </c>
      <c r="H26" s="16" t="s">
        <v>4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5:20" x14ac:dyDescent="0.25">
      <c r="F27">
        <f>F26</f>
        <v>0.78499999999999992</v>
      </c>
      <c r="G27">
        <v>6</v>
      </c>
      <c r="H27" s="2">
        <v>10</v>
      </c>
      <c r="I27" s="2"/>
      <c r="J27" s="2"/>
      <c r="K27" s="2"/>
      <c r="L27" s="2"/>
      <c r="M27" s="2"/>
      <c r="N27" s="2"/>
      <c r="O27" s="3"/>
      <c r="P27" s="2"/>
      <c r="Q27" s="2"/>
      <c r="R27" s="2"/>
      <c r="S27" s="2"/>
      <c r="T27" s="2"/>
    </row>
    <row r="28" spans="5:20" x14ac:dyDescent="0.25">
      <c r="F28">
        <f>10*$F$10</f>
        <v>0.87222222222222212</v>
      </c>
      <c r="G28">
        <v>0</v>
      </c>
      <c r="H28" s="2"/>
      <c r="I28" s="2"/>
      <c r="J28" s="2"/>
      <c r="K28" s="2"/>
      <c r="L28" s="2"/>
      <c r="M28" s="2"/>
      <c r="N28" s="2"/>
      <c r="O28" s="3"/>
      <c r="P28" s="2"/>
      <c r="Q28" s="2"/>
      <c r="R28" s="2"/>
      <c r="S28" s="2"/>
      <c r="T28" s="2"/>
    </row>
    <row r="29" spans="5:20" x14ac:dyDescent="0.25">
      <c r="F29">
        <f>F28</f>
        <v>0.87222222222222212</v>
      </c>
      <c r="G29">
        <v>6</v>
      </c>
      <c r="H29" s="2">
        <v>11</v>
      </c>
      <c r="I29" s="2"/>
      <c r="J29" s="2"/>
      <c r="K29" s="2"/>
      <c r="L29" s="2"/>
      <c r="M29" s="2"/>
      <c r="N29" s="2"/>
      <c r="O29" s="3"/>
      <c r="P29" s="2"/>
      <c r="Q29" s="2"/>
      <c r="R29" s="2"/>
      <c r="S29" s="2"/>
      <c r="T29" s="2"/>
    </row>
    <row r="30" spans="5:20" x14ac:dyDescent="0.25">
      <c r="F30">
        <f>11*$F$10</f>
        <v>0.95944444444444432</v>
      </c>
      <c r="G30">
        <v>0</v>
      </c>
      <c r="H30" s="2"/>
      <c r="I30" s="2"/>
      <c r="J30" s="2"/>
      <c r="K30" s="2"/>
      <c r="L30" s="2"/>
      <c r="M30" s="2"/>
      <c r="N30" s="2"/>
      <c r="O30" s="3"/>
      <c r="P30" s="2"/>
      <c r="Q30" s="2"/>
      <c r="R30" s="2"/>
      <c r="S30" s="2"/>
      <c r="T30" s="2"/>
    </row>
    <row r="31" spans="5:20" x14ac:dyDescent="0.25">
      <c r="F31">
        <f>F30</f>
        <v>0.95944444444444432</v>
      </c>
      <c r="G31">
        <v>6</v>
      </c>
      <c r="H31" s="2">
        <v>12</v>
      </c>
      <c r="I31" s="2"/>
      <c r="J31" s="2"/>
      <c r="K31" s="2"/>
      <c r="L31" s="2"/>
      <c r="M31" s="2"/>
      <c r="N31" s="2"/>
      <c r="O31" s="3"/>
      <c r="P31" s="2"/>
      <c r="Q31" s="2"/>
      <c r="R31" s="2"/>
      <c r="S31" s="2"/>
      <c r="T31" s="2"/>
    </row>
    <row r="32" spans="5:20" x14ac:dyDescent="0.25">
      <c r="H32" s="16" t="s">
        <v>3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6:20" x14ac:dyDescent="0.25">
      <c r="G33" t="s">
        <v>6</v>
      </c>
      <c r="H33">
        <v>1</v>
      </c>
      <c r="I33">
        <v>2</v>
      </c>
      <c r="J33">
        <v>3</v>
      </c>
      <c r="K33">
        <v>4</v>
      </c>
      <c r="L33">
        <v>5</v>
      </c>
      <c r="M33">
        <v>6</v>
      </c>
      <c r="N33">
        <v>7</v>
      </c>
      <c r="P33">
        <v>8</v>
      </c>
      <c r="Q33">
        <v>9</v>
      </c>
      <c r="R33">
        <v>10</v>
      </c>
      <c r="S33">
        <v>11</v>
      </c>
      <c r="T33">
        <v>12</v>
      </c>
    </row>
    <row r="34" spans="6:20" x14ac:dyDescent="0.25">
      <c r="G34">
        <v>1</v>
      </c>
      <c r="H34" s="1">
        <f>1*E8</f>
        <v>7.3999999999999996E-5</v>
      </c>
    </row>
    <row r="35" spans="6:20" x14ac:dyDescent="0.25">
      <c r="G35">
        <v>1</v>
      </c>
      <c r="H35" s="1">
        <f t="shared" ref="H35:H45" si="0">H34+$F$10</f>
        <v>8.729622222222222E-2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6:20" x14ac:dyDescent="0.25">
      <c r="G36">
        <v>1</v>
      </c>
      <c r="H36" s="1">
        <f t="shared" si="0"/>
        <v>0.17451844444444442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6:20" x14ac:dyDescent="0.25">
      <c r="G37">
        <v>1</v>
      </c>
      <c r="H37" s="1">
        <f t="shared" si="0"/>
        <v>0.26174066666666662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6:20" x14ac:dyDescent="0.25">
      <c r="G38">
        <v>1</v>
      </c>
      <c r="H38" s="1">
        <f t="shared" si="0"/>
        <v>0.34896288888888882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6:20" x14ac:dyDescent="0.25">
      <c r="G39">
        <v>1</v>
      </c>
      <c r="H39" s="1">
        <f t="shared" si="0"/>
        <v>0.43618511111111102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6:20" x14ac:dyDescent="0.25">
      <c r="G40">
        <v>1</v>
      </c>
      <c r="H40" s="1">
        <f t="shared" si="0"/>
        <v>0.52340733333333322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6:20" x14ac:dyDescent="0.25">
      <c r="F41">
        <f>12*$F$10</f>
        <v>1.0466666666666666</v>
      </c>
      <c r="G41">
        <v>1</v>
      </c>
      <c r="H41" s="1">
        <f t="shared" si="0"/>
        <v>0.61062955555555543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6:20" x14ac:dyDescent="0.25">
      <c r="G42">
        <v>1</v>
      </c>
      <c r="H42" s="1">
        <f t="shared" si="0"/>
        <v>0.69785177777777763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6:20" x14ac:dyDescent="0.25">
      <c r="G43">
        <v>1</v>
      </c>
      <c r="H43" s="1">
        <f t="shared" si="0"/>
        <v>0.78507399999999983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6:20" x14ac:dyDescent="0.25">
      <c r="G44">
        <v>1</v>
      </c>
      <c r="H44" s="1">
        <f t="shared" si="0"/>
        <v>0.87229622222222203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6:20" x14ac:dyDescent="0.25">
      <c r="G45">
        <v>1</v>
      </c>
      <c r="H45" s="1">
        <f t="shared" si="0"/>
        <v>0.95951844444444423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6:20" x14ac:dyDescent="0.25">
      <c r="G46">
        <v>2</v>
      </c>
      <c r="H46" s="1">
        <f>2*E8</f>
        <v>1.4799999999999999E-4</v>
      </c>
    </row>
    <row r="47" spans="6:20" x14ac:dyDescent="0.25">
      <c r="G47">
        <v>2</v>
      </c>
      <c r="H47" s="1">
        <f t="shared" ref="H47:H57" si="1">H46+$F$10</f>
        <v>8.737022222222221E-2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6:20" x14ac:dyDescent="0.25">
      <c r="G48">
        <v>2</v>
      </c>
      <c r="H48" s="1">
        <f t="shared" si="1"/>
        <v>0.17459244444444444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7:20" x14ac:dyDescent="0.25">
      <c r="G49">
        <v>2</v>
      </c>
      <c r="H49" s="1">
        <f t="shared" si="1"/>
        <v>0.26181466666666664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7:20" x14ac:dyDescent="0.25">
      <c r="G50">
        <v>2</v>
      </c>
      <c r="H50" s="1">
        <f t="shared" si="1"/>
        <v>0.34903688888888884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7:20" x14ac:dyDescent="0.25">
      <c r="G51">
        <v>2</v>
      </c>
      <c r="H51" s="1">
        <f t="shared" si="1"/>
        <v>0.43625911111111104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7:20" x14ac:dyDescent="0.25">
      <c r="G52">
        <v>2</v>
      </c>
      <c r="H52" s="1">
        <f t="shared" si="1"/>
        <v>0.52348133333333324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7:20" x14ac:dyDescent="0.25">
      <c r="G53">
        <v>2</v>
      </c>
      <c r="H53" s="1">
        <f t="shared" si="1"/>
        <v>0.61070355555555544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7:20" x14ac:dyDescent="0.25">
      <c r="G54">
        <v>2</v>
      </c>
      <c r="H54" s="1">
        <f t="shared" si="1"/>
        <v>0.69792577777777765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7:20" x14ac:dyDescent="0.25">
      <c r="G55">
        <v>2</v>
      </c>
      <c r="H55" s="1">
        <f t="shared" si="1"/>
        <v>0.78514799999999985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7:20" x14ac:dyDescent="0.25">
      <c r="G56">
        <v>2</v>
      </c>
      <c r="H56" s="1">
        <f t="shared" si="1"/>
        <v>0.87237022222222205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7:20" x14ac:dyDescent="0.25">
      <c r="G57">
        <v>2</v>
      </c>
      <c r="H57" s="1">
        <f t="shared" si="1"/>
        <v>0.95959244444444425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7:20" x14ac:dyDescent="0.25">
      <c r="G58">
        <v>3</v>
      </c>
      <c r="H58" s="1">
        <f>3*E8</f>
        <v>2.2199999999999998E-4</v>
      </c>
    </row>
    <row r="59" spans="7:20" x14ac:dyDescent="0.25">
      <c r="G59">
        <v>3</v>
      </c>
      <c r="H59" s="1">
        <f t="shared" ref="H59:H69" si="2">H58+$F$10</f>
        <v>8.7444222222222215E-2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7:20" x14ac:dyDescent="0.25">
      <c r="G60">
        <v>3</v>
      </c>
      <c r="H60" s="1">
        <f t="shared" si="2"/>
        <v>0.17466644444444443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7:20" x14ac:dyDescent="0.25">
      <c r="G61">
        <v>3</v>
      </c>
      <c r="H61" s="1">
        <f t="shared" si="2"/>
        <v>0.26188866666666666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7:20" x14ac:dyDescent="0.25">
      <c r="G62">
        <v>3</v>
      </c>
      <c r="H62" s="1">
        <f t="shared" si="2"/>
        <v>0.34911088888888886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7:20" x14ac:dyDescent="0.25">
      <c r="G63">
        <v>3</v>
      </c>
      <c r="H63" s="1">
        <f t="shared" si="2"/>
        <v>0.43633311111111106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7:20" x14ac:dyDescent="0.25">
      <c r="G64">
        <v>3</v>
      </c>
      <c r="H64" s="1">
        <f t="shared" si="2"/>
        <v>0.52355533333333326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7:20" x14ac:dyDescent="0.25">
      <c r="G65">
        <v>3</v>
      </c>
      <c r="H65" s="1">
        <f t="shared" si="2"/>
        <v>0.61077755555555546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7:20" x14ac:dyDescent="0.25">
      <c r="G66">
        <v>3</v>
      </c>
      <c r="H66" s="1">
        <f t="shared" si="2"/>
        <v>0.69799977777777766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7:20" x14ac:dyDescent="0.25">
      <c r="G67">
        <v>3</v>
      </c>
      <c r="H67" s="1">
        <f t="shared" si="2"/>
        <v>0.78522199999999986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7:20" x14ac:dyDescent="0.25">
      <c r="G68">
        <v>3</v>
      </c>
      <c r="H68" s="1">
        <f t="shared" si="2"/>
        <v>0.87244422222222207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7:20" x14ac:dyDescent="0.25">
      <c r="G69">
        <v>3</v>
      </c>
      <c r="H69" s="1">
        <f t="shared" si="2"/>
        <v>0.95966644444444427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7:20" x14ac:dyDescent="0.25">
      <c r="G70">
        <v>4</v>
      </c>
      <c r="H70" s="1">
        <f>4*E8</f>
        <v>2.9599999999999998E-4</v>
      </c>
    </row>
    <row r="71" spans="7:20" x14ac:dyDescent="0.25">
      <c r="G71">
        <v>4</v>
      </c>
      <c r="H71" s="1">
        <f t="shared" ref="H71:H81" si="3">H70+$F$10</f>
        <v>8.7518222222222219E-2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7:20" x14ac:dyDescent="0.25">
      <c r="G72">
        <v>4</v>
      </c>
      <c r="H72" s="1">
        <f t="shared" si="3"/>
        <v>0.17474044444444442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7:20" x14ac:dyDescent="0.25">
      <c r="G73">
        <v>4</v>
      </c>
      <c r="H73" s="1">
        <f t="shared" si="3"/>
        <v>0.26196266666666662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7:20" x14ac:dyDescent="0.25">
      <c r="G74">
        <v>4</v>
      </c>
      <c r="H74" s="1">
        <f t="shared" si="3"/>
        <v>0.34918488888888882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7:20" x14ac:dyDescent="0.25">
      <c r="G75">
        <v>4</v>
      </c>
      <c r="H75" s="1">
        <f t="shared" si="3"/>
        <v>0.43640711111111102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7:20" x14ac:dyDescent="0.25">
      <c r="G76">
        <v>4</v>
      </c>
      <c r="H76" s="1">
        <f t="shared" si="3"/>
        <v>0.52362933333333328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7:20" x14ac:dyDescent="0.25">
      <c r="G77">
        <v>4</v>
      </c>
      <c r="H77" s="1">
        <f t="shared" si="3"/>
        <v>0.61085155555555548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7:20" x14ac:dyDescent="0.25">
      <c r="G78">
        <v>4</v>
      </c>
      <c r="H78" s="1">
        <f t="shared" si="3"/>
        <v>0.69807377777777768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7:20" x14ac:dyDescent="0.25">
      <c r="G79">
        <v>4</v>
      </c>
      <c r="H79" s="1">
        <f t="shared" si="3"/>
        <v>0.78529599999999988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7:20" x14ac:dyDescent="0.25">
      <c r="G80">
        <v>4</v>
      </c>
      <c r="H80" s="1">
        <f t="shared" si="3"/>
        <v>0.87251822222222208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7:20" x14ac:dyDescent="0.25">
      <c r="G81">
        <v>4</v>
      </c>
      <c r="H81" s="1">
        <f t="shared" si="3"/>
        <v>0.95974044444444429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7:20" x14ac:dyDescent="0.25">
      <c r="G82">
        <v>5</v>
      </c>
      <c r="H82" s="1">
        <f>5*E8</f>
        <v>3.6999999999999999E-4</v>
      </c>
    </row>
    <row r="83" spans="7:20" x14ac:dyDescent="0.25">
      <c r="G83">
        <v>5</v>
      </c>
      <c r="H83" s="1">
        <f t="shared" ref="H83:H93" si="4">H82+$F$10</f>
        <v>8.759222222222221E-2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7:20" x14ac:dyDescent="0.25">
      <c r="G84">
        <v>5</v>
      </c>
      <c r="H84" s="1">
        <f t="shared" si="4"/>
        <v>0.17481444444444444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7:20" x14ac:dyDescent="0.25">
      <c r="G85">
        <v>5</v>
      </c>
      <c r="H85" s="1">
        <f t="shared" si="4"/>
        <v>0.26203666666666664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7:20" x14ac:dyDescent="0.25">
      <c r="G86">
        <v>5</v>
      </c>
      <c r="H86" s="1">
        <f t="shared" si="4"/>
        <v>0.34925888888888884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7:20" x14ac:dyDescent="0.25">
      <c r="G87">
        <v>5</v>
      </c>
      <c r="H87" s="1">
        <f t="shared" si="4"/>
        <v>0.43648111111111104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7:20" x14ac:dyDescent="0.25">
      <c r="G88">
        <v>5</v>
      </c>
      <c r="H88" s="1">
        <f t="shared" si="4"/>
        <v>0.5237033333333333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7:20" x14ac:dyDescent="0.25">
      <c r="G89">
        <v>5</v>
      </c>
      <c r="H89" s="1">
        <f t="shared" si="4"/>
        <v>0.6109255555555555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7:20" x14ac:dyDescent="0.25">
      <c r="G90">
        <v>5</v>
      </c>
      <c r="H90" s="1">
        <f t="shared" si="4"/>
        <v>0.6981477777777777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7:20" x14ac:dyDescent="0.25">
      <c r="G91">
        <v>5</v>
      </c>
      <c r="H91" s="1">
        <f t="shared" si="4"/>
        <v>0.7853699999999999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7:20" x14ac:dyDescent="0.25">
      <c r="G92">
        <v>5</v>
      </c>
      <c r="H92" s="1">
        <f t="shared" si="4"/>
        <v>0.8725922222222221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7:20" x14ac:dyDescent="0.25">
      <c r="G93">
        <v>5</v>
      </c>
      <c r="H93" s="1">
        <f t="shared" si="4"/>
        <v>0.9598144444444443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7:20" x14ac:dyDescent="0.25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7:20" x14ac:dyDescent="0.25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7:20" x14ac:dyDescent="0.25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8:29" x14ac:dyDescent="0.25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8:29" x14ac:dyDescent="0.25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8:29" x14ac:dyDescent="0.25">
      <c r="H99" s="1"/>
      <c r="I99" s="1"/>
      <c r="J99" s="1"/>
      <c r="K99" s="1"/>
      <c r="L99" s="3">
        <f>$J$117*2</f>
        <v>0.52359877559829882</v>
      </c>
      <c r="M99" s="8">
        <v>1</v>
      </c>
      <c r="N99" s="1"/>
      <c r="O99" s="1"/>
      <c r="P99" s="1"/>
      <c r="Q99" s="1"/>
      <c r="R99" s="1"/>
      <c r="S99" s="1"/>
      <c r="T99" s="1"/>
    </row>
    <row r="100" spans="8:29" x14ac:dyDescent="0.25">
      <c r="H100" s="1"/>
      <c r="I100" s="1"/>
      <c r="J100" s="1"/>
      <c r="K100" s="1"/>
      <c r="L100" s="3">
        <f>$J$117*2</f>
        <v>0.52359877559829882</v>
      </c>
      <c r="M100" s="8">
        <v>0</v>
      </c>
      <c r="N100" s="1"/>
      <c r="O100" s="1"/>
      <c r="P100" s="1"/>
      <c r="Q100" s="1"/>
      <c r="R100" s="1"/>
      <c r="S100" s="1"/>
      <c r="T100" s="1"/>
    </row>
    <row r="101" spans="8:29" x14ac:dyDescent="0.25">
      <c r="H101" s="1"/>
      <c r="I101" s="1"/>
      <c r="J101" s="1"/>
      <c r="K101" s="1"/>
      <c r="L101" s="3">
        <f>$J$117*2</f>
        <v>0.52359877559829882</v>
      </c>
      <c r="M101" s="8">
        <v>-1</v>
      </c>
      <c r="N101" s="1"/>
      <c r="O101" s="1"/>
      <c r="P101" s="1"/>
      <c r="Q101" s="1"/>
      <c r="R101" s="1"/>
      <c r="S101" s="1"/>
      <c r="T101" s="1"/>
    </row>
    <row r="102" spans="8:29" x14ac:dyDescent="0.25">
      <c r="H102" s="1"/>
      <c r="I102" s="1"/>
      <c r="J102" s="1"/>
      <c r="K102" s="1"/>
      <c r="L102" s="3">
        <f>$J$117*14</f>
        <v>3.6651914291880918</v>
      </c>
      <c r="M102" s="8">
        <v>1</v>
      </c>
      <c r="N102" s="1"/>
      <c r="O102" s="1"/>
      <c r="P102" s="1"/>
      <c r="Q102" s="1"/>
      <c r="R102" s="1"/>
      <c r="S102" s="1"/>
      <c r="T102" s="1"/>
    </row>
    <row r="103" spans="8:29" x14ac:dyDescent="0.25">
      <c r="H103" s="1"/>
      <c r="I103" s="1"/>
      <c r="J103" s="1"/>
      <c r="K103" s="1"/>
      <c r="L103" s="3">
        <f t="shared" ref="L103:L104" si="5">$J$117*14</f>
        <v>3.6651914291880918</v>
      </c>
      <c r="M103" s="8">
        <v>0</v>
      </c>
      <c r="N103" s="1"/>
      <c r="O103" s="1"/>
      <c r="P103" s="1"/>
      <c r="Q103" s="1"/>
      <c r="R103" s="1"/>
      <c r="S103" s="1"/>
      <c r="T103" s="1"/>
    </row>
    <row r="104" spans="8:29" x14ac:dyDescent="0.25">
      <c r="H104" s="1"/>
      <c r="I104" s="1"/>
      <c r="J104" s="1"/>
      <c r="K104" s="1"/>
      <c r="L104" s="3">
        <f t="shared" si="5"/>
        <v>3.6651914291880918</v>
      </c>
      <c r="M104" s="8">
        <v>-1</v>
      </c>
      <c r="N104" s="1"/>
      <c r="O104" s="1"/>
      <c r="P104" s="1"/>
      <c r="Q104" s="1"/>
      <c r="R104" s="1"/>
      <c r="S104" s="1"/>
      <c r="T104" s="1"/>
    </row>
    <row r="105" spans="8:29" x14ac:dyDescent="0.25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8:29" x14ac:dyDescent="0.25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8:29" x14ac:dyDescent="0.25">
      <c r="H107" s="1"/>
      <c r="I107" s="1"/>
      <c r="J107" s="1"/>
      <c r="K107" s="1"/>
      <c r="L107" s="1"/>
      <c r="M107" s="1"/>
      <c r="N107" s="1"/>
      <c r="O107" s="1"/>
      <c r="P107" s="17" t="s">
        <v>25</v>
      </c>
      <c r="Q107" s="17"/>
      <c r="R107" s="1"/>
      <c r="S107" s="16" t="s">
        <v>26</v>
      </c>
      <c r="T107" s="16"/>
      <c r="V107" s="16" t="s">
        <v>27</v>
      </c>
      <c r="W107" s="16"/>
      <c r="Y107" s="16" t="s">
        <v>28</v>
      </c>
      <c r="Z107" s="16"/>
      <c r="AB107" s="17" t="s">
        <v>29</v>
      </c>
      <c r="AC107" s="17"/>
    </row>
    <row r="108" spans="8:29" x14ac:dyDescent="0.25">
      <c r="H108" s="1"/>
      <c r="I108" s="1"/>
      <c r="J108" s="1"/>
      <c r="K108" s="1"/>
      <c r="L108" s="1"/>
      <c r="M108" s="1"/>
      <c r="N108" s="1" t="s">
        <v>23</v>
      </c>
      <c r="O108" s="1" t="s">
        <v>24</v>
      </c>
      <c r="P108" s="7" t="s">
        <v>19</v>
      </c>
      <c r="Q108" s="7" t="s">
        <v>9</v>
      </c>
      <c r="R108" s="1"/>
      <c r="S108" s="7" t="s">
        <v>19</v>
      </c>
      <c r="T108" s="7" t="s">
        <v>9</v>
      </c>
      <c r="V108" s="7" t="s">
        <v>19</v>
      </c>
      <c r="W108" s="7" t="s">
        <v>9</v>
      </c>
      <c r="Y108" s="7" t="s">
        <v>19</v>
      </c>
      <c r="Z108" s="7" t="s">
        <v>9</v>
      </c>
      <c r="AB108" s="7" t="s">
        <v>19</v>
      </c>
      <c r="AC108" s="7" t="s">
        <v>9</v>
      </c>
    </row>
    <row r="109" spans="8:29" x14ac:dyDescent="0.25">
      <c r="I109" t="s">
        <v>13</v>
      </c>
      <c r="J109">
        <f>PI()</f>
        <v>3.1415926535897931</v>
      </c>
      <c r="N109" t="s">
        <v>20</v>
      </c>
      <c r="O109" t="s">
        <v>21</v>
      </c>
      <c r="P109" s="3">
        <f>$J$117*0</f>
        <v>0</v>
      </c>
      <c r="Q109" s="3">
        <f>P109*-$J$112</f>
        <v>0</v>
      </c>
      <c r="S109" s="3">
        <f>$J$117*0</f>
        <v>0</v>
      </c>
      <c r="T109" s="3">
        <f>S109*-$J$112</f>
        <v>0</v>
      </c>
      <c r="V109">
        <v>0</v>
      </c>
      <c r="W109">
        <v>0</v>
      </c>
      <c r="Y109">
        <v>0</v>
      </c>
      <c r="Z109">
        <v>0</v>
      </c>
      <c r="AB109" s="3">
        <f>$J$117*0</f>
        <v>0</v>
      </c>
      <c r="AC109" s="3">
        <f>AB109*-$J$112</f>
        <v>0</v>
      </c>
    </row>
    <row r="110" spans="8:29" x14ac:dyDescent="0.25">
      <c r="P110" s="3">
        <f>$J$117*1</f>
        <v>0.26179938779914941</v>
      </c>
      <c r="Q110" s="3">
        <f t="shared" ref="Q110:Q112" si="6">P110*-$J$112</f>
        <v>-0.26179938779914941</v>
      </c>
      <c r="S110" s="3">
        <f>$J$117*1</f>
        <v>0.26179938779914941</v>
      </c>
      <c r="T110" s="3">
        <f t="shared" ref="T110:T112" si="7">S110*-$J$112</f>
        <v>-0.26179938779914941</v>
      </c>
      <c r="V110" s="3">
        <f>$J$117*1</f>
        <v>0.26179938779914941</v>
      </c>
      <c r="W110">
        <v>0</v>
      </c>
      <c r="Y110" s="3">
        <f>$J$117*1</f>
        <v>0.26179938779914941</v>
      </c>
      <c r="Z110">
        <v>0</v>
      </c>
      <c r="AB110" s="3">
        <f>$J$117*1</f>
        <v>0.26179938779914941</v>
      </c>
      <c r="AC110" s="3">
        <f>AB110*$J$112</f>
        <v>0.26179938779914941</v>
      </c>
    </row>
    <row r="111" spans="8:29" x14ac:dyDescent="0.25">
      <c r="P111" s="3">
        <f>$J$117*2</f>
        <v>0.52359877559829882</v>
      </c>
      <c r="Q111" s="3">
        <f t="shared" si="6"/>
        <v>-0.52359877559829882</v>
      </c>
      <c r="S111" s="3">
        <f>$J$117*2</f>
        <v>0.52359877559829882</v>
      </c>
      <c r="T111" s="3">
        <f t="shared" si="7"/>
        <v>-0.52359877559829882</v>
      </c>
      <c r="V111" s="3">
        <f>$J$117*2</f>
        <v>0.52359877559829882</v>
      </c>
      <c r="W111">
        <f>$J$112*V109</f>
        <v>0</v>
      </c>
      <c r="Y111" s="3">
        <f>$J$117*2</f>
        <v>0.52359877559829882</v>
      </c>
      <c r="Z111">
        <f>$J$112*Y109</f>
        <v>0</v>
      </c>
      <c r="AB111" s="3">
        <f>$J$117*2</f>
        <v>0.52359877559829882</v>
      </c>
      <c r="AC111" s="3">
        <f t="shared" ref="AC111:AC112" si="8">AB111*$J$112</f>
        <v>0.52359877559829882</v>
      </c>
    </row>
    <row r="112" spans="8:29" x14ac:dyDescent="0.25">
      <c r="I112" t="s">
        <v>7</v>
      </c>
      <c r="J112">
        <v>1</v>
      </c>
      <c r="K112" s="6" t="s">
        <v>8</v>
      </c>
      <c r="N112" t="s">
        <v>21</v>
      </c>
      <c r="O112" t="s">
        <v>22</v>
      </c>
      <c r="P112" s="3">
        <f>$J$117*3</f>
        <v>0.78539816339744828</v>
      </c>
      <c r="Q112" s="3">
        <f t="shared" si="6"/>
        <v>-0.78539816339744828</v>
      </c>
      <c r="S112" s="3">
        <f>$J$117*3</f>
        <v>0.78539816339744828</v>
      </c>
      <c r="T112" s="3">
        <f t="shared" si="7"/>
        <v>-0.78539816339744828</v>
      </c>
      <c r="V112" s="3">
        <f>$J$117*3</f>
        <v>0.78539816339744828</v>
      </c>
      <c r="W112">
        <f>$J$112*V110</f>
        <v>0.26179938779914941</v>
      </c>
      <c r="Y112" s="3">
        <f>$J$117*3</f>
        <v>0.78539816339744828</v>
      </c>
      <c r="Z112">
        <f>$J$112*Y110</f>
        <v>0.26179938779914941</v>
      </c>
      <c r="AB112" s="3">
        <f>$J$117*3</f>
        <v>0.78539816339744828</v>
      </c>
      <c r="AC112" s="3">
        <f t="shared" si="8"/>
        <v>0.78539816339744828</v>
      </c>
    </row>
    <row r="113" spans="9:29" x14ac:dyDescent="0.25">
      <c r="I113" t="s">
        <v>10</v>
      </c>
      <c r="J113">
        <f>45*($J$109/180)</f>
        <v>0.78539816339744828</v>
      </c>
      <c r="K113" s="6" t="s">
        <v>14</v>
      </c>
      <c r="P113" s="3">
        <f>$J$117*4</f>
        <v>1.0471975511965976</v>
      </c>
      <c r="Q113" s="3">
        <f>$Q$112+(P110*$J$112)</f>
        <v>-0.52359877559829893</v>
      </c>
      <c r="S113" s="3">
        <f>$J$117*4</f>
        <v>1.0471975511965976</v>
      </c>
      <c r="T113" s="3">
        <f>$Q$112+(S110*$J$112)</f>
        <v>-0.52359877559829893</v>
      </c>
      <c r="V113" s="3">
        <f>$J$117*4</f>
        <v>1.0471975511965976</v>
      </c>
      <c r="W113">
        <f t="shared" ref="W113:W114" si="9">$J$112*V111</f>
        <v>0.52359877559829882</v>
      </c>
      <c r="Y113" s="3">
        <f>$J$117*4</f>
        <v>1.0471975511965976</v>
      </c>
      <c r="Z113">
        <f t="shared" ref="Z113:Z114" si="10">$J$112*Y111</f>
        <v>0.52359877559829882</v>
      </c>
      <c r="AB113" s="3">
        <f>$J$117*4</f>
        <v>1.0471975511965976</v>
      </c>
      <c r="AC113" s="3">
        <f>$AC$112-(AB110*$J$112)</f>
        <v>0.52359877559829893</v>
      </c>
    </row>
    <row r="114" spans="9:29" x14ac:dyDescent="0.25">
      <c r="I114" t="s">
        <v>11</v>
      </c>
      <c r="J114" s="5">
        <f>-J113</f>
        <v>-0.78539816339744828</v>
      </c>
      <c r="K114" s="6" t="s">
        <v>14</v>
      </c>
      <c r="P114" s="3">
        <f>$J$117*5</f>
        <v>1.308996938995747</v>
      </c>
      <c r="Q114" s="3">
        <f t="shared" ref="Q114:Q118" si="11">$Q$112+(P111*$J$112)</f>
        <v>-0.26179938779914946</v>
      </c>
      <c r="S114" s="3">
        <f>$J$117*5</f>
        <v>1.308996938995747</v>
      </c>
      <c r="T114" s="3">
        <f t="shared" ref="T114:T118" si="12">$Q$112+(S111*$J$112)</f>
        <v>-0.26179938779914946</v>
      </c>
      <c r="V114" s="3">
        <f>$J$117*5</f>
        <v>1.308996938995747</v>
      </c>
      <c r="W114">
        <f t="shared" si="9"/>
        <v>0.78539816339744828</v>
      </c>
      <c r="Y114" s="3">
        <f>$J$117*5</f>
        <v>1.308996938995747</v>
      </c>
      <c r="Z114">
        <f t="shared" si="10"/>
        <v>0.78539816339744828</v>
      </c>
      <c r="AB114" s="3">
        <f>$J$117*5</f>
        <v>1.308996938995747</v>
      </c>
      <c r="AC114" s="3">
        <f t="shared" ref="AC114:AC118" si="13">$AC$112-(AB111*$J$112)</f>
        <v>0.26179938779914946</v>
      </c>
    </row>
    <row r="115" spans="9:29" x14ac:dyDescent="0.25">
      <c r="I115" t="s">
        <v>12</v>
      </c>
      <c r="J115" s="8">
        <f>(ABS(J114)+ABS(J113))/J112</f>
        <v>1.5707963267948966</v>
      </c>
      <c r="K115" s="6" t="s">
        <v>15</v>
      </c>
      <c r="N115" t="s">
        <v>20</v>
      </c>
      <c r="P115" s="3">
        <f>$J$117*6</f>
        <v>1.5707963267948966</v>
      </c>
      <c r="Q115" s="3">
        <f t="shared" si="11"/>
        <v>0</v>
      </c>
      <c r="S115" s="3">
        <f>$J$117*6</f>
        <v>1.5707963267948966</v>
      </c>
      <c r="T115" s="3">
        <f t="shared" si="12"/>
        <v>0</v>
      </c>
      <c r="V115" s="3">
        <f>$J$117*6</f>
        <v>1.5707963267948966</v>
      </c>
      <c r="W115">
        <f>$W$114-(V110*$J$112)</f>
        <v>0.52359877559829893</v>
      </c>
      <c r="Y115" s="3">
        <f>$J$117*6</f>
        <v>1.5707963267948966</v>
      </c>
      <c r="Z115">
        <f>$W$114-(Y110*$J$112)</f>
        <v>0.52359877559829893</v>
      </c>
      <c r="AB115" s="3">
        <f>$J$117*6</f>
        <v>1.5707963267948966</v>
      </c>
      <c r="AC115" s="3">
        <f t="shared" si="13"/>
        <v>0</v>
      </c>
    </row>
    <row r="116" spans="9:29" x14ac:dyDescent="0.25">
      <c r="I116" t="s">
        <v>16</v>
      </c>
      <c r="J116">
        <v>6</v>
      </c>
      <c r="K116" s="6" t="s">
        <v>17</v>
      </c>
      <c r="P116" s="3">
        <f>$J$117*7</f>
        <v>1.8325957145940459</v>
      </c>
      <c r="Q116" s="3">
        <f t="shared" si="11"/>
        <v>0.26179938779914935</v>
      </c>
      <c r="S116" s="3">
        <f>$J$117*7</f>
        <v>1.8325957145940459</v>
      </c>
      <c r="T116" s="3">
        <f t="shared" si="12"/>
        <v>0.26179938779914935</v>
      </c>
      <c r="V116" s="3">
        <f>$J$117*7</f>
        <v>1.8325957145940459</v>
      </c>
      <c r="W116">
        <f t="shared" ref="W116:W120" si="14">$W$114-(V111*$J$112)</f>
        <v>0.26179938779914946</v>
      </c>
      <c r="Y116" s="3">
        <f>$J$117*7</f>
        <v>1.8325957145940459</v>
      </c>
      <c r="Z116">
        <f t="shared" ref="Z116:Z120" si="15">$W$114-(Y111*$J$112)</f>
        <v>0.26179938779914946</v>
      </c>
      <c r="AB116" s="3">
        <f>$J$117*7</f>
        <v>1.8325957145940459</v>
      </c>
      <c r="AC116" s="3">
        <f t="shared" si="13"/>
        <v>-0.26179938779914935</v>
      </c>
    </row>
    <row r="117" spans="9:29" x14ac:dyDescent="0.25">
      <c r="I117" t="s">
        <v>18</v>
      </c>
      <c r="J117">
        <f>J115/J116</f>
        <v>0.26179938779914941</v>
      </c>
      <c r="K117" s="6" t="s">
        <v>15</v>
      </c>
      <c r="P117" s="3">
        <f>$J$117*8</f>
        <v>2.0943951023931953</v>
      </c>
      <c r="Q117" s="3">
        <f t="shared" si="11"/>
        <v>0.5235987755982987</v>
      </c>
      <c r="S117" s="3">
        <f>$J$117*8</f>
        <v>2.0943951023931953</v>
      </c>
      <c r="T117" s="3">
        <f t="shared" si="12"/>
        <v>0.5235987755982987</v>
      </c>
      <c r="V117" s="3">
        <f>$J$117*8</f>
        <v>2.0943951023931953</v>
      </c>
      <c r="W117">
        <f t="shared" si="14"/>
        <v>0</v>
      </c>
      <c r="Y117" s="3">
        <f>$J$117*8</f>
        <v>2.0943951023931953</v>
      </c>
      <c r="Z117">
        <f t="shared" si="15"/>
        <v>0</v>
      </c>
      <c r="AB117" s="3">
        <f>$J$117*8</f>
        <v>2.0943951023931953</v>
      </c>
      <c r="AC117" s="3">
        <f t="shared" si="13"/>
        <v>-0.5235987755982987</v>
      </c>
    </row>
    <row r="118" spans="9:29" x14ac:dyDescent="0.25">
      <c r="N118" t="s">
        <v>22</v>
      </c>
      <c r="O118" t="s">
        <v>21</v>
      </c>
      <c r="P118" s="3">
        <f>$J$117*9</f>
        <v>2.3561944901923448</v>
      </c>
      <c r="Q118" s="3">
        <f t="shared" si="11"/>
        <v>0.78539816339744828</v>
      </c>
      <c r="S118" s="3">
        <f>$J$117*9</f>
        <v>2.3561944901923448</v>
      </c>
      <c r="T118" s="3">
        <f t="shared" si="12"/>
        <v>0.78539816339744828</v>
      </c>
      <c r="V118" s="3">
        <f>$J$117*9</f>
        <v>2.3561944901923448</v>
      </c>
      <c r="W118">
        <f>$W$114-(V113*$J$112)</f>
        <v>-0.26179938779914935</v>
      </c>
      <c r="Y118" s="3">
        <f>$J$117*9</f>
        <v>2.3561944901923448</v>
      </c>
      <c r="Z118">
        <f>$W$114-(Y113*$J$112)</f>
        <v>-0.26179938779914935</v>
      </c>
      <c r="AB118" s="3">
        <f>$J$117*9</f>
        <v>2.3561944901923448</v>
      </c>
      <c r="AC118" s="3">
        <f t="shared" si="13"/>
        <v>-0.78539816339744828</v>
      </c>
    </row>
    <row r="119" spans="9:29" x14ac:dyDescent="0.25">
      <c r="P119" s="3">
        <f>$J$117*10</f>
        <v>2.617993877991494</v>
      </c>
      <c r="Q119" s="3">
        <f>$Q$118-($J$112*P110)</f>
        <v>0.52359877559829893</v>
      </c>
      <c r="S119" s="3">
        <f>$J$117*10</f>
        <v>2.617993877991494</v>
      </c>
      <c r="T119" s="3">
        <f>$Q$118-($J$112*S110)</f>
        <v>0.52359877559829893</v>
      </c>
      <c r="V119" s="3">
        <f>$J$117*10</f>
        <v>2.617993877991494</v>
      </c>
      <c r="W119">
        <f t="shared" si="14"/>
        <v>-0.5235987755982987</v>
      </c>
      <c r="Y119" s="3">
        <f>$J$117*10</f>
        <v>2.617993877991494</v>
      </c>
      <c r="Z119">
        <f t="shared" si="15"/>
        <v>-0.5235987755982987</v>
      </c>
      <c r="AB119" s="3">
        <f>$J$117*10</f>
        <v>2.617993877991494</v>
      </c>
      <c r="AC119" s="3">
        <f>$AC$118+($J$112*AB110)</f>
        <v>-0.52359877559829893</v>
      </c>
    </row>
    <row r="120" spans="9:29" x14ac:dyDescent="0.25">
      <c r="P120" s="3">
        <f>$J$117*11</f>
        <v>2.8797932657906435</v>
      </c>
      <c r="Q120" s="3">
        <f t="shared" ref="Q120:Q123" si="16">$Q$118-($J$112*P111)</f>
        <v>0.26179938779914946</v>
      </c>
      <c r="S120" s="3">
        <f>$J$117*11</f>
        <v>2.8797932657906435</v>
      </c>
      <c r="T120" s="3">
        <f t="shared" ref="T120:T123" si="17">$Q$118-($J$112*S111)</f>
        <v>0.26179938779914946</v>
      </c>
      <c r="V120" s="3">
        <f>$J$117*11</f>
        <v>2.8797932657906435</v>
      </c>
      <c r="W120">
        <f t="shared" si="14"/>
        <v>-0.78539816339744828</v>
      </c>
      <c r="Y120" s="3">
        <f>$J$117*11</f>
        <v>2.8797932657906435</v>
      </c>
      <c r="Z120">
        <f t="shared" si="15"/>
        <v>-0.78539816339744828</v>
      </c>
      <c r="AB120" s="3">
        <f>$J$117*11</f>
        <v>2.8797932657906435</v>
      </c>
      <c r="AC120" s="3">
        <f t="shared" ref="AC120:AC123" si="18">$AC$118+($J$112*AB111)</f>
        <v>-0.26179938779914946</v>
      </c>
    </row>
    <row r="121" spans="9:29" x14ac:dyDescent="0.25">
      <c r="N121" t="s">
        <v>20</v>
      </c>
      <c r="P121" s="3">
        <f>$J$117*12</f>
        <v>3.1415926535897931</v>
      </c>
      <c r="Q121" s="3">
        <f t="shared" si="16"/>
        <v>0</v>
      </c>
      <c r="S121" s="3">
        <f>$J$117*12</f>
        <v>3.1415926535897931</v>
      </c>
      <c r="T121" s="3">
        <f t="shared" si="17"/>
        <v>0</v>
      </c>
      <c r="V121" s="3">
        <f>$J$117*12</f>
        <v>3.1415926535897931</v>
      </c>
      <c r="W121">
        <f>$W$120+($J$112*V110)</f>
        <v>-0.52359877559829893</v>
      </c>
      <c r="Y121" s="3">
        <f>$J$117*12</f>
        <v>3.1415926535897931</v>
      </c>
      <c r="Z121">
        <f>$W$120+($J$112*Y110)</f>
        <v>-0.52359877559829893</v>
      </c>
      <c r="AB121" s="3">
        <f>$J$117*12</f>
        <v>3.1415926535897931</v>
      </c>
      <c r="AC121" s="3">
        <f t="shared" si="18"/>
        <v>0</v>
      </c>
    </row>
    <row r="122" spans="9:29" x14ac:dyDescent="0.25">
      <c r="P122" s="3">
        <f>$J$117*13</f>
        <v>3.4033920413889422</v>
      </c>
      <c r="Q122" s="3">
        <f t="shared" si="16"/>
        <v>-0.26179938779914935</v>
      </c>
      <c r="S122" s="3">
        <f>$J$117*13</f>
        <v>3.4033920413889422</v>
      </c>
      <c r="T122" s="3">
        <f t="shared" si="17"/>
        <v>-0.26179938779914935</v>
      </c>
      <c r="V122" s="3">
        <f>$J$117*13</f>
        <v>3.4033920413889422</v>
      </c>
      <c r="W122">
        <f t="shared" ref="W122:W123" si="19">$W$120+($J$112*V111)</f>
        <v>-0.26179938779914946</v>
      </c>
      <c r="Y122" s="3">
        <f>$J$117*13</f>
        <v>3.4033920413889422</v>
      </c>
      <c r="Z122">
        <f t="shared" ref="Z122:Z123" si="20">$W$120+($J$112*Y111)</f>
        <v>-0.26179938779914946</v>
      </c>
      <c r="AB122" s="3">
        <f>$J$117*13</f>
        <v>3.4033920413889422</v>
      </c>
      <c r="AC122" s="3">
        <f t="shared" si="18"/>
        <v>0.26179938779914935</v>
      </c>
    </row>
    <row r="123" spans="9:29" x14ac:dyDescent="0.25">
      <c r="P123" s="3">
        <f>$J$117*14</f>
        <v>3.6651914291880918</v>
      </c>
      <c r="Q123" s="3">
        <f t="shared" si="16"/>
        <v>-0.5235987755982987</v>
      </c>
      <c r="S123" s="3">
        <f>$J$117*14</f>
        <v>3.6651914291880918</v>
      </c>
      <c r="T123" s="3">
        <f t="shared" si="17"/>
        <v>-0.5235987755982987</v>
      </c>
      <c r="V123" s="3">
        <f>$J$117*14</f>
        <v>3.6651914291880918</v>
      </c>
      <c r="W123">
        <f t="shared" si="19"/>
        <v>0</v>
      </c>
      <c r="Y123" s="3">
        <f>$J$117*14</f>
        <v>3.6651914291880918</v>
      </c>
      <c r="Z123">
        <f t="shared" si="20"/>
        <v>0</v>
      </c>
      <c r="AB123" s="3">
        <f>$J$117*14</f>
        <v>3.6651914291880918</v>
      </c>
      <c r="AC123" s="3">
        <f t="shared" si="18"/>
        <v>0.5235987755982987</v>
      </c>
    </row>
    <row r="124" spans="9:29" x14ac:dyDescent="0.25">
      <c r="Q124" s="3"/>
    </row>
  </sheetData>
  <mergeCells count="7">
    <mergeCell ref="Y107:Z107"/>
    <mergeCell ref="AB107:AC107"/>
    <mergeCell ref="H32:T32"/>
    <mergeCell ref="H26:T26"/>
    <mergeCell ref="P107:Q107"/>
    <mergeCell ref="S107:T107"/>
    <mergeCell ref="V107:W107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2E72-108D-40AD-9347-236D7E983E0A}">
  <dimension ref="D1:J225"/>
  <sheetViews>
    <sheetView tabSelected="1" topLeftCell="D1" workbookViewId="0">
      <selection activeCell="X13" sqref="X13"/>
    </sheetView>
  </sheetViews>
  <sheetFormatPr defaultRowHeight="15" x14ac:dyDescent="0.25"/>
  <sheetData>
    <row r="1" spans="4:10" x14ac:dyDescent="0.25">
      <c r="E1" s="18" t="s">
        <v>32</v>
      </c>
      <c r="F1" s="18"/>
      <c r="I1" s="18" t="s">
        <v>33</v>
      </c>
      <c r="J1" s="18"/>
    </row>
    <row r="2" spans="4:10" x14ac:dyDescent="0.25">
      <c r="E2" s="10" t="s">
        <v>19</v>
      </c>
      <c r="F2" s="12" t="s">
        <v>30</v>
      </c>
      <c r="I2" s="10" t="s">
        <v>19</v>
      </c>
      <c r="J2" s="12" t="s">
        <v>30</v>
      </c>
    </row>
    <row r="3" spans="4:10" x14ac:dyDescent="0.25">
      <c r="E3" s="11" t="s">
        <v>2</v>
      </c>
      <c r="F3" s="13" t="s">
        <v>31</v>
      </c>
      <c r="I3" s="11" t="s">
        <v>2</v>
      </c>
      <c r="J3" s="13" t="s">
        <v>31</v>
      </c>
    </row>
    <row r="4" spans="4:10" x14ac:dyDescent="0.25">
      <c r="D4" s="9">
        <v>37.198067188262939</v>
      </c>
      <c r="E4" s="9">
        <f>D4-$D$4</f>
        <v>0</v>
      </c>
      <c r="F4" s="9">
        <v>0</v>
      </c>
      <c r="I4" s="14">
        <v>0</v>
      </c>
      <c r="J4" s="14">
        <v>0</v>
      </c>
    </row>
    <row r="5" spans="4:10" x14ac:dyDescent="0.25">
      <c r="D5" s="9">
        <v>37.243790149688721</v>
      </c>
      <c r="E5" s="9">
        <f t="shared" ref="E5:E68" si="0">D5-$D$4</f>
        <v>4.572296142578125E-2</v>
      </c>
      <c r="F5" s="9">
        <v>-8.18123086872342E-2</v>
      </c>
      <c r="I5" s="14">
        <v>0.26179938779914941</v>
      </c>
      <c r="J5" s="14">
        <v>-0.26179938779914941</v>
      </c>
    </row>
    <row r="6" spans="4:10" x14ac:dyDescent="0.25">
      <c r="D6" s="9">
        <v>37.35233998298645</v>
      </c>
      <c r="E6" s="9">
        <f t="shared" si="0"/>
        <v>0.15427279472351074</v>
      </c>
      <c r="F6" s="9">
        <v>-0.17896442525332482</v>
      </c>
      <c r="I6" s="14">
        <v>0.52359877559829882</v>
      </c>
      <c r="J6" s="14">
        <v>-0.52359877559829882</v>
      </c>
    </row>
    <row r="7" spans="4:10" x14ac:dyDescent="0.25">
      <c r="D7" s="9">
        <v>37.450666189193726</v>
      </c>
      <c r="E7" s="9">
        <f t="shared" si="0"/>
        <v>0.25259900093078613</v>
      </c>
      <c r="F7" s="9">
        <v>-0.22498384888989406</v>
      </c>
      <c r="I7" s="14">
        <v>0.78539816339744828</v>
      </c>
      <c r="J7" s="14">
        <v>-0.78539816339744828</v>
      </c>
    </row>
    <row r="8" spans="4:10" x14ac:dyDescent="0.25">
      <c r="D8" s="9">
        <v>37.492875099182129</v>
      </c>
      <c r="E8" s="9">
        <f t="shared" si="0"/>
        <v>0.29480791091918945</v>
      </c>
      <c r="F8" s="9">
        <v>-0.27611654181941542</v>
      </c>
      <c r="I8" s="14">
        <v>1.0471975511965976</v>
      </c>
      <c r="J8" s="14">
        <v>-0.52359877559829893</v>
      </c>
    </row>
    <row r="9" spans="4:10" x14ac:dyDescent="0.25">
      <c r="D9" s="9">
        <v>37.537032127380371</v>
      </c>
      <c r="E9" s="9">
        <f t="shared" si="0"/>
        <v>0.33896493911743164</v>
      </c>
      <c r="F9" s="9">
        <v>-0.31190942687008039</v>
      </c>
      <c r="I9" s="14">
        <v>1.308996938995747</v>
      </c>
      <c r="J9" s="14">
        <v>-0.26179938779914946</v>
      </c>
    </row>
    <row r="10" spans="4:10" x14ac:dyDescent="0.25">
      <c r="D10" s="9">
        <v>37.593241214752197</v>
      </c>
      <c r="E10" s="9">
        <f t="shared" si="0"/>
        <v>0.39517402648925781</v>
      </c>
      <c r="F10" s="9">
        <v>-0.40906154343617102</v>
      </c>
      <c r="I10" s="14">
        <v>1.5707963267948966</v>
      </c>
      <c r="J10" s="14">
        <v>0</v>
      </c>
    </row>
    <row r="11" spans="4:10" x14ac:dyDescent="0.25">
      <c r="D11" s="9">
        <v>37.699413061141968</v>
      </c>
      <c r="E11" s="9">
        <f t="shared" si="0"/>
        <v>0.50134587287902832</v>
      </c>
      <c r="F11" s="9">
        <v>-0.50110039070930945</v>
      </c>
      <c r="I11" s="14">
        <v>1.8325957145940459</v>
      </c>
      <c r="J11" s="14">
        <v>0.26179938779914935</v>
      </c>
    </row>
    <row r="12" spans="4:10" x14ac:dyDescent="0.25">
      <c r="D12" s="9">
        <v>37.796285152435303</v>
      </c>
      <c r="E12" s="9">
        <f t="shared" si="0"/>
        <v>0.59821796417236328</v>
      </c>
      <c r="F12" s="9">
        <v>-0.54711981434587875</v>
      </c>
      <c r="I12" s="14">
        <v>2.0943951023931953</v>
      </c>
      <c r="J12" s="14">
        <v>0.5235987755982987</v>
      </c>
    </row>
    <row r="13" spans="4:10" x14ac:dyDescent="0.25">
      <c r="D13" s="9">
        <v>37.842499017715454</v>
      </c>
      <c r="E13" s="9">
        <f t="shared" si="0"/>
        <v>0.64443182945251465</v>
      </c>
      <c r="F13" s="9">
        <v>-0.64427193091196933</v>
      </c>
      <c r="I13" s="14">
        <v>2.3561944901923448</v>
      </c>
      <c r="J13" s="14">
        <v>0.78539816339744828</v>
      </c>
    </row>
    <row r="14" spans="4:10" x14ac:dyDescent="0.25">
      <c r="D14" s="9">
        <v>37.951581001281738</v>
      </c>
      <c r="E14" s="9">
        <f t="shared" si="0"/>
        <v>0.75351381301879883</v>
      </c>
      <c r="F14" s="9">
        <v>-0.73631077818510782</v>
      </c>
      <c r="I14" s="14">
        <v>2.617993877991494</v>
      </c>
      <c r="J14" s="14">
        <v>0.52359877559829893</v>
      </c>
    </row>
    <row r="15" spans="4:10" x14ac:dyDescent="0.25">
      <c r="D15" s="9">
        <v>38.049480199813843</v>
      </c>
      <c r="E15" s="9">
        <f t="shared" si="0"/>
        <v>0.85141301155090332</v>
      </c>
      <c r="F15" s="9">
        <v>-0.78233020182167701</v>
      </c>
      <c r="I15" s="14">
        <v>2.8797932657906435</v>
      </c>
      <c r="J15" s="14">
        <v>0.26179938779914946</v>
      </c>
    </row>
    <row r="16" spans="4:10" x14ac:dyDescent="0.25">
      <c r="D16" s="9">
        <v>38.095582008361816</v>
      </c>
      <c r="E16" s="9">
        <f t="shared" si="0"/>
        <v>0.89751482009887695</v>
      </c>
      <c r="F16" s="9">
        <v>-0.79767000970053348</v>
      </c>
      <c r="I16" s="14">
        <v>3.1415926535897931</v>
      </c>
      <c r="J16" s="14">
        <v>0</v>
      </c>
    </row>
    <row r="17" spans="4:10" x14ac:dyDescent="0.25">
      <c r="D17" s="9">
        <v>38.20297908782959</v>
      </c>
      <c r="E17" s="9">
        <f t="shared" si="0"/>
        <v>1.0049118995666504</v>
      </c>
      <c r="F17" s="9">
        <v>-0.77721693252872492</v>
      </c>
      <c r="I17" s="14">
        <v>3.4033920413889422</v>
      </c>
      <c r="J17" s="14">
        <v>-0.26179938779914935</v>
      </c>
    </row>
    <row r="18" spans="4:10" x14ac:dyDescent="0.25">
      <c r="D18" s="9">
        <v>38.300594091415405</v>
      </c>
      <c r="E18" s="9">
        <f t="shared" si="0"/>
        <v>1.1025269031524658</v>
      </c>
      <c r="F18" s="9">
        <v>-0.72097097030625135</v>
      </c>
      <c r="I18" s="14">
        <v>3.6651914291880918</v>
      </c>
      <c r="J18" s="14">
        <v>-0.5235987755982987</v>
      </c>
    </row>
    <row r="19" spans="4:10" x14ac:dyDescent="0.25">
      <c r="D19" s="9">
        <v>38.346378087997437</v>
      </c>
      <c r="E19" s="9">
        <f t="shared" si="0"/>
        <v>1.1483108997344971</v>
      </c>
      <c r="F19" s="9">
        <v>-0.61870558444720869</v>
      </c>
      <c r="I19" s="15">
        <f>I18+$I$5</f>
        <v>3.9269908169872414</v>
      </c>
      <c r="J19" s="14">
        <v>-0.78539816339744828</v>
      </c>
    </row>
    <row r="20" spans="4:10" x14ac:dyDescent="0.25">
      <c r="D20" s="9">
        <v>38.444008111953735</v>
      </c>
      <c r="E20" s="9">
        <f t="shared" si="0"/>
        <v>1.2459409236907959</v>
      </c>
      <c r="F20" s="9">
        <v>-0.5266667371740702</v>
      </c>
      <c r="I20" s="15">
        <f t="shared" ref="I20:I83" si="1">I19+$I$5</f>
        <v>4.1887902047863905</v>
      </c>
      <c r="J20" s="14">
        <v>-0.52359877559829893</v>
      </c>
    </row>
    <row r="21" spans="4:10" x14ac:dyDescent="0.25">
      <c r="D21" s="9">
        <v>38.551413059234619</v>
      </c>
      <c r="E21" s="9">
        <f t="shared" si="0"/>
        <v>1.3533458709716797</v>
      </c>
      <c r="F21" s="9">
        <v>-0.48064731353750095</v>
      </c>
      <c r="I21" s="15">
        <f t="shared" si="1"/>
        <v>4.4505895925855397</v>
      </c>
      <c r="J21" s="14">
        <v>-0.26179938779914946</v>
      </c>
    </row>
    <row r="22" spans="4:10" x14ac:dyDescent="0.25">
      <c r="D22" s="9">
        <v>38.597609043121338</v>
      </c>
      <c r="E22" s="9">
        <f t="shared" si="0"/>
        <v>1.3995418548583984</v>
      </c>
      <c r="F22" s="9">
        <v>-0.38860846626436246</v>
      </c>
      <c r="I22" s="15">
        <f t="shared" si="1"/>
        <v>4.7123889803846888</v>
      </c>
      <c r="J22" s="14">
        <v>0</v>
      </c>
    </row>
    <row r="23" spans="4:10" x14ac:dyDescent="0.25">
      <c r="D23" s="9">
        <v>38.696797132492065</v>
      </c>
      <c r="E23" s="9">
        <f t="shared" si="0"/>
        <v>1.498729944229126</v>
      </c>
      <c r="F23" s="9">
        <v>-0.29656961899122397</v>
      </c>
      <c r="I23" s="15">
        <f t="shared" si="1"/>
        <v>4.9741883681838379</v>
      </c>
      <c r="J23" s="14">
        <v>0.26179938779914935</v>
      </c>
    </row>
    <row r="24" spans="4:10" x14ac:dyDescent="0.25">
      <c r="D24" s="9">
        <v>38.796302080154419</v>
      </c>
      <c r="E24" s="9">
        <f t="shared" si="0"/>
        <v>1.5982348918914795</v>
      </c>
      <c r="F24" s="9">
        <v>-0.25055019535465473</v>
      </c>
      <c r="I24" s="15">
        <f t="shared" si="1"/>
        <v>5.235987755982987</v>
      </c>
      <c r="J24" s="14">
        <v>0.5235987755982987</v>
      </c>
    </row>
    <row r="25" spans="4:10" x14ac:dyDescent="0.25">
      <c r="D25" s="9">
        <v>38.843101024627686</v>
      </c>
      <c r="E25" s="9">
        <f t="shared" si="0"/>
        <v>1.6450338363647461</v>
      </c>
      <c r="F25" s="9">
        <v>-0.15851134808151626</v>
      </c>
      <c r="I25" s="15">
        <f t="shared" si="1"/>
        <v>5.4977871437821362</v>
      </c>
      <c r="J25" s="14">
        <v>0.78539816339744828</v>
      </c>
    </row>
    <row r="26" spans="4:10" x14ac:dyDescent="0.25">
      <c r="D26" s="9">
        <v>38.950070142745972</v>
      </c>
      <c r="E26" s="9">
        <f t="shared" si="0"/>
        <v>1.7520029544830322</v>
      </c>
      <c r="F26" s="9">
        <v>-6.6472500808377785E-2</v>
      </c>
      <c r="I26" s="15">
        <f t="shared" si="1"/>
        <v>5.7595865315812853</v>
      </c>
      <c r="J26" s="14">
        <v>0.52359877559829893</v>
      </c>
    </row>
    <row r="27" spans="4:10" x14ac:dyDescent="0.25">
      <c r="D27" s="9">
        <v>39.047171115875244</v>
      </c>
      <c r="E27" s="9">
        <f t="shared" si="0"/>
        <v>1.8491039276123047</v>
      </c>
      <c r="F27" s="9">
        <v>-2.045307717180855E-2</v>
      </c>
      <c r="I27" s="15">
        <f t="shared" si="1"/>
        <v>6.0213859193804344</v>
      </c>
      <c r="J27" s="14">
        <v>0.26179938779914946</v>
      </c>
    </row>
    <row r="28" spans="4:10" x14ac:dyDescent="0.25">
      <c r="D28" s="9">
        <v>39.092877149581909</v>
      </c>
      <c r="E28" s="9">
        <f t="shared" si="0"/>
        <v>1.8948099613189697</v>
      </c>
      <c r="F28" s="9">
        <v>7.1585770101329924E-2</v>
      </c>
      <c r="I28" s="15">
        <f t="shared" si="1"/>
        <v>6.2831853071795836</v>
      </c>
      <c r="J28" s="14">
        <v>0</v>
      </c>
    </row>
    <row r="29" spans="4:10" x14ac:dyDescent="0.25">
      <c r="D29" s="9">
        <v>39.200421094894409</v>
      </c>
      <c r="E29" s="9">
        <f t="shared" si="0"/>
        <v>2.0023539066314697</v>
      </c>
      <c r="F29" s="9">
        <v>0.1636246173744684</v>
      </c>
      <c r="I29" s="15">
        <f t="shared" si="1"/>
        <v>6.5449846949787327</v>
      </c>
      <c r="J29" s="14">
        <v>-0.26179938779914935</v>
      </c>
    </row>
    <row r="30" spans="4:10" x14ac:dyDescent="0.25">
      <c r="D30" s="9">
        <v>39.299806118011475</v>
      </c>
      <c r="E30" s="9">
        <f t="shared" si="0"/>
        <v>2.1017389297485352</v>
      </c>
      <c r="F30" s="9">
        <v>0.77210366323577273</v>
      </c>
      <c r="I30" s="15">
        <f t="shared" si="1"/>
        <v>6.8067840827778818</v>
      </c>
      <c r="J30" s="14">
        <v>-0.5235987755982987</v>
      </c>
    </row>
    <row r="31" spans="4:10" x14ac:dyDescent="0.25">
      <c r="D31" s="9">
        <v>40.34692120552063</v>
      </c>
      <c r="E31" s="9">
        <f t="shared" si="0"/>
        <v>3.1488540172576904</v>
      </c>
      <c r="F31" s="9">
        <v>0.74653731677101209</v>
      </c>
      <c r="I31" s="15">
        <f t="shared" si="1"/>
        <v>7.068583470577031</v>
      </c>
      <c r="J31" s="14">
        <v>-0.78539816339744828</v>
      </c>
    </row>
    <row r="32" spans="4:10" x14ac:dyDescent="0.25">
      <c r="D32" s="9">
        <v>40.444244146347046</v>
      </c>
      <c r="E32" s="9">
        <f t="shared" si="0"/>
        <v>3.2461769580841064</v>
      </c>
      <c r="F32" s="9">
        <v>0.64427193091196933</v>
      </c>
      <c r="I32" s="15">
        <f t="shared" si="1"/>
        <v>7.3303828583761801</v>
      </c>
      <c r="J32" s="14">
        <v>-0.52359877559829893</v>
      </c>
    </row>
    <row r="33" spans="4:10" x14ac:dyDescent="0.25">
      <c r="D33" s="9">
        <v>40.551115036010742</v>
      </c>
      <c r="E33" s="9">
        <f t="shared" si="0"/>
        <v>3.3530478477478027</v>
      </c>
      <c r="F33" s="9">
        <v>0.59313923798244794</v>
      </c>
      <c r="I33" s="15">
        <f t="shared" si="1"/>
        <v>7.5921822461753292</v>
      </c>
      <c r="J33" s="14">
        <v>-0.26179938779914946</v>
      </c>
    </row>
    <row r="34" spans="4:10" x14ac:dyDescent="0.25">
      <c r="D34" s="9">
        <v>40.598412990570068</v>
      </c>
      <c r="E34" s="9">
        <f t="shared" si="0"/>
        <v>3.4003458023071289</v>
      </c>
      <c r="F34" s="9">
        <v>0.50110039070930945</v>
      </c>
      <c r="I34" s="15">
        <f t="shared" si="1"/>
        <v>7.8539816339744783</v>
      </c>
      <c r="J34" s="14">
        <v>0</v>
      </c>
    </row>
    <row r="35" spans="4:10" x14ac:dyDescent="0.25">
      <c r="D35" s="9">
        <v>40.696471214294434</v>
      </c>
      <c r="E35" s="9">
        <f t="shared" si="0"/>
        <v>3.4984040260314941</v>
      </c>
      <c r="F35" s="9">
        <v>0.41417481272912315</v>
      </c>
      <c r="I35" s="15">
        <f t="shared" si="1"/>
        <v>8.1157810217736284</v>
      </c>
      <c r="J35" s="14">
        <v>0.26179938779914935</v>
      </c>
    </row>
    <row r="36" spans="4:10" x14ac:dyDescent="0.25">
      <c r="D36" s="9">
        <v>40.794094085693359</v>
      </c>
      <c r="E36" s="9">
        <f t="shared" si="0"/>
        <v>3.5960268974304199</v>
      </c>
      <c r="F36" s="9">
        <v>0.36304211979960177</v>
      </c>
      <c r="I36" s="15">
        <f t="shared" si="1"/>
        <v>8.3775804095727775</v>
      </c>
      <c r="J36" s="14">
        <v>0.5235987755982987</v>
      </c>
    </row>
    <row r="37" spans="4:10" x14ac:dyDescent="0.25">
      <c r="D37" s="9">
        <v>40.85132908821106</v>
      </c>
      <c r="E37" s="9">
        <f t="shared" si="0"/>
        <v>3.6532618999481201</v>
      </c>
      <c r="F37" s="9">
        <v>0.27100327252646328</v>
      </c>
      <c r="I37" s="15">
        <f t="shared" si="1"/>
        <v>8.6393797973719266</v>
      </c>
      <c r="J37" s="14">
        <v>0.78539816339744828</v>
      </c>
    </row>
    <row r="38" spans="4:10" x14ac:dyDescent="0.25">
      <c r="D38" s="9">
        <v>40.949422121047974</v>
      </c>
      <c r="E38" s="9">
        <f t="shared" si="0"/>
        <v>3.7513549327850342</v>
      </c>
      <c r="F38" s="9">
        <v>0.17896442525332482</v>
      </c>
      <c r="I38" s="15">
        <f t="shared" si="1"/>
        <v>8.9011791851710758</v>
      </c>
      <c r="J38" s="14">
        <v>0.52359877559829893</v>
      </c>
    </row>
    <row r="39" spans="4:10" x14ac:dyDescent="0.25">
      <c r="D39" s="9">
        <v>41.046120166778564</v>
      </c>
      <c r="E39" s="9">
        <f t="shared" si="0"/>
        <v>3.848052978515625</v>
      </c>
      <c r="F39" s="9">
        <v>0.13294500161675557</v>
      </c>
      <c r="I39" s="15">
        <f t="shared" si="1"/>
        <v>9.1629785729702249</v>
      </c>
      <c r="J39" s="14">
        <v>0.26179938779914946</v>
      </c>
    </row>
    <row r="40" spans="4:10" x14ac:dyDescent="0.25">
      <c r="D40" s="9">
        <v>41.093618154525757</v>
      </c>
      <c r="E40" s="9">
        <f t="shared" si="0"/>
        <v>3.8955509662628174</v>
      </c>
      <c r="F40" s="9">
        <v>4.6019423636569239E-2</v>
      </c>
      <c r="I40" s="15">
        <f t="shared" si="1"/>
        <v>9.424777960769374</v>
      </c>
      <c r="J40" s="14">
        <v>0</v>
      </c>
    </row>
    <row r="41" spans="4:10" x14ac:dyDescent="0.25">
      <c r="D41" s="9">
        <v>41.201332092285156</v>
      </c>
      <c r="E41" s="9">
        <f t="shared" si="0"/>
        <v>4.0032649040222168</v>
      </c>
      <c r="F41" s="9">
        <v>-4.6019423636569239E-2</v>
      </c>
      <c r="I41" s="15">
        <f t="shared" si="1"/>
        <v>9.6865773485685231</v>
      </c>
      <c r="J41" s="14">
        <v>-0.26179938779914935</v>
      </c>
    </row>
    <row r="42" spans="4:10" x14ac:dyDescent="0.25">
      <c r="D42" s="9">
        <v>41.298308134078979</v>
      </c>
      <c r="E42" s="9">
        <f t="shared" si="0"/>
        <v>4.10024094581604</v>
      </c>
      <c r="F42" s="9">
        <v>-9.7152116566090616E-2</v>
      </c>
      <c r="I42" s="15">
        <f t="shared" si="1"/>
        <v>9.9483767363676723</v>
      </c>
      <c r="J42" s="14">
        <v>-0.5235987755982987</v>
      </c>
    </row>
    <row r="43" spans="4:10" x14ac:dyDescent="0.25">
      <c r="D43" s="9">
        <v>41.344681024551392</v>
      </c>
      <c r="E43" s="9">
        <f t="shared" si="0"/>
        <v>4.1466138362884521</v>
      </c>
      <c r="F43" s="9">
        <v>-0.18407769454627695</v>
      </c>
      <c r="I43" s="15">
        <f t="shared" si="1"/>
        <v>10.210176124166821</v>
      </c>
      <c r="J43" s="14">
        <v>-0.78539816339744828</v>
      </c>
    </row>
    <row r="44" spans="4:10" x14ac:dyDescent="0.25">
      <c r="D44" s="9">
        <v>41.444127082824707</v>
      </c>
      <c r="E44" s="9">
        <f t="shared" si="0"/>
        <v>4.2460598945617676</v>
      </c>
      <c r="F44" s="9">
        <v>-0.27611654181941542</v>
      </c>
      <c r="I44" s="15">
        <f t="shared" si="1"/>
        <v>10.471975511965971</v>
      </c>
      <c r="J44" s="14">
        <v>-0.52359877559829893</v>
      </c>
    </row>
    <row r="45" spans="4:10" x14ac:dyDescent="0.25">
      <c r="D45" s="9">
        <v>41.551473140716553</v>
      </c>
      <c r="E45" s="9">
        <f t="shared" si="0"/>
        <v>4.3534059524536133</v>
      </c>
      <c r="F45" s="9">
        <v>-0.32213596545598466</v>
      </c>
      <c r="I45" s="15">
        <f t="shared" si="1"/>
        <v>10.73377489976512</v>
      </c>
      <c r="J45" s="14">
        <v>-0.26179938779914946</v>
      </c>
    </row>
    <row r="46" spans="4:10" x14ac:dyDescent="0.25">
      <c r="D46" s="9">
        <v>41.598390102386475</v>
      </c>
      <c r="E46" s="9">
        <f t="shared" si="0"/>
        <v>4.4003229141235352</v>
      </c>
      <c r="F46" s="9">
        <v>-0.41417481272912315</v>
      </c>
      <c r="I46" s="15">
        <f t="shared" si="1"/>
        <v>10.995574287564269</v>
      </c>
      <c r="J46" s="14">
        <v>0</v>
      </c>
    </row>
    <row r="47" spans="4:10" x14ac:dyDescent="0.25">
      <c r="D47" s="9">
        <v>41.6979820728302</v>
      </c>
      <c r="E47" s="9">
        <f t="shared" si="0"/>
        <v>4.4999148845672607</v>
      </c>
      <c r="F47" s="9">
        <v>-0.50621366000226165</v>
      </c>
      <c r="I47" s="15">
        <f t="shared" si="1"/>
        <v>11.257373675363418</v>
      </c>
      <c r="J47" s="14">
        <v>0.26179938779914935</v>
      </c>
    </row>
    <row r="48" spans="4:10" x14ac:dyDescent="0.25">
      <c r="D48" s="9">
        <v>41.795438051223755</v>
      </c>
      <c r="E48" s="9">
        <f t="shared" si="0"/>
        <v>4.5973708629608154</v>
      </c>
      <c r="F48" s="9">
        <v>-0.54711981434587875</v>
      </c>
      <c r="I48" s="15">
        <f t="shared" si="1"/>
        <v>11.519173063162567</v>
      </c>
      <c r="J48" s="14">
        <v>0.5235987755982987</v>
      </c>
    </row>
    <row r="49" spans="4:10" x14ac:dyDescent="0.25">
      <c r="D49" s="9">
        <v>41.852435111999512</v>
      </c>
      <c r="E49" s="9">
        <f t="shared" si="0"/>
        <v>4.6543679237365723</v>
      </c>
      <c r="F49" s="9">
        <v>-0.64938520020492152</v>
      </c>
      <c r="I49" s="15">
        <f t="shared" si="1"/>
        <v>11.780972450961716</v>
      </c>
      <c r="J49" s="14">
        <v>0.78539816339744828</v>
      </c>
    </row>
    <row r="50" spans="4:10" x14ac:dyDescent="0.25">
      <c r="D50" s="9">
        <v>41.951371192932129</v>
      </c>
      <c r="E50" s="9">
        <f t="shared" si="0"/>
        <v>4.7533040046691895</v>
      </c>
      <c r="F50" s="9">
        <v>-0.7414240474780599</v>
      </c>
      <c r="I50" s="15">
        <f t="shared" si="1"/>
        <v>12.042771838760865</v>
      </c>
      <c r="J50" s="14">
        <v>0.52359877559829893</v>
      </c>
    </row>
    <row r="51" spans="4:10" x14ac:dyDescent="0.25">
      <c r="D51" s="9">
        <v>42.04920506477356</v>
      </c>
      <c r="E51" s="9">
        <f t="shared" si="0"/>
        <v>4.8511378765106201</v>
      </c>
      <c r="F51" s="9">
        <v>-0.7874434711146292</v>
      </c>
      <c r="I51" s="15">
        <f t="shared" si="1"/>
        <v>12.304571226560014</v>
      </c>
      <c r="J51" s="14">
        <v>0.26179938779914946</v>
      </c>
    </row>
    <row r="52" spans="4:10" x14ac:dyDescent="0.25">
      <c r="D52" s="9">
        <v>42.095089197158813</v>
      </c>
      <c r="E52" s="9">
        <f t="shared" si="0"/>
        <v>4.897022008895874</v>
      </c>
      <c r="F52" s="9">
        <v>-0.79767000970053348</v>
      </c>
      <c r="I52" s="15">
        <f t="shared" si="1"/>
        <v>12.566370614359164</v>
      </c>
      <c r="J52" s="14">
        <v>0</v>
      </c>
    </row>
    <row r="53" spans="4:10" x14ac:dyDescent="0.25">
      <c r="D53" s="9">
        <v>42.149178981781006</v>
      </c>
      <c r="E53" s="9">
        <f t="shared" si="0"/>
        <v>4.9511117935180664</v>
      </c>
      <c r="F53" s="9">
        <v>-0.79767000970053348</v>
      </c>
      <c r="I53" s="15">
        <f t="shared" si="1"/>
        <v>12.828170002158313</v>
      </c>
      <c r="J53" s="14">
        <v>-0.26179938779914935</v>
      </c>
    </row>
    <row r="54" spans="4:10" x14ac:dyDescent="0.25">
      <c r="D54" s="9">
        <v>42.198829174041748</v>
      </c>
      <c r="E54" s="9">
        <f t="shared" si="0"/>
        <v>5.0007619857788086</v>
      </c>
      <c r="F54" s="9">
        <v>-0.72097097030625135</v>
      </c>
      <c r="I54" s="15">
        <f t="shared" si="1"/>
        <v>13.089969389957462</v>
      </c>
      <c r="J54" s="14">
        <v>-0.5235987755982987</v>
      </c>
    </row>
    <row r="55" spans="4:10" x14ac:dyDescent="0.25">
      <c r="D55" s="9">
        <v>42.301999092102051</v>
      </c>
      <c r="E55" s="9">
        <f t="shared" si="0"/>
        <v>5.1039319038391113</v>
      </c>
      <c r="F55" s="9">
        <v>-0.6135923151542565</v>
      </c>
      <c r="I55" s="15">
        <f t="shared" si="1"/>
        <v>13.351768777756611</v>
      </c>
      <c r="J55" s="14">
        <v>-0.78539816339744828</v>
      </c>
    </row>
    <row r="56" spans="4:10" x14ac:dyDescent="0.25">
      <c r="D56" s="9">
        <v>42.400089979171753</v>
      </c>
      <c r="E56" s="9">
        <f t="shared" si="0"/>
        <v>5.2020227909088135</v>
      </c>
      <c r="F56" s="9">
        <v>-0.56757289151768731</v>
      </c>
      <c r="I56" s="15">
        <f t="shared" si="1"/>
        <v>13.61356816555576</v>
      </c>
      <c r="J56" s="14">
        <v>-0.52359877559829893</v>
      </c>
    </row>
    <row r="57" spans="4:10" x14ac:dyDescent="0.25">
      <c r="D57" s="9">
        <v>42.448042154312134</v>
      </c>
      <c r="E57" s="9">
        <f t="shared" si="0"/>
        <v>5.2499749660491943</v>
      </c>
      <c r="F57" s="9">
        <v>0.3937217355573146</v>
      </c>
      <c r="I57" s="15">
        <f t="shared" si="1"/>
        <v>13.875367553354909</v>
      </c>
      <c r="J57" s="14">
        <v>-0.26179938779914946</v>
      </c>
    </row>
    <row r="58" spans="4:10" x14ac:dyDescent="0.25">
      <c r="D58" s="9">
        <v>43.493264198303223</v>
      </c>
      <c r="E58" s="9">
        <f t="shared" si="0"/>
        <v>6.2951970100402832</v>
      </c>
      <c r="F58" s="9">
        <v>0.43974115919388385</v>
      </c>
      <c r="I58" s="15">
        <f t="shared" si="1"/>
        <v>14.137166941154058</v>
      </c>
      <c r="J58" s="14">
        <v>0</v>
      </c>
    </row>
    <row r="59" spans="4:10" x14ac:dyDescent="0.25">
      <c r="D59" s="9">
        <v>43.549982070922852</v>
      </c>
      <c r="E59" s="9">
        <f t="shared" si="0"/>
        <v>6.3519148826599121</v>
      </c>
      <c r="F59" s="9">
        <v>0.48576058283045309</v>
      </c>
      <c r="I59" s="15">
        <f>I58+$I$5</f>
        <v>14.398966328953207</v>
      </c>
      <c r="J59" s="14">
        <v>0.26179938779914935</v>
      </c>
    </row>
    <row r="60" spans="4:10" x14ac:dyDescent="0.25">
      <c r="D60" s="9">
        <v>43.596127033233643</v>
      </c>
      <c r="E60" s="9">
        <f t="shared" si="0"/>
        <v>6.3980598449707031</v>
      </c>
      <c r="F60" s="9">
        <v>0.53178000646702228</v>
      </c>
      <c r="I60" s="15">
        <f t="shared" si="1"/>
        <v>14.660765716752357</v>
      </c>
      <c r="J60" s="14">
        <v>0.5235987755982987</v>
      </c>
    </row>
    <row r="61" spans="4:10" x14ac:dyDescent="0.25">
      <c r="D61" s="9">
        <v>43.639381170272827</v>
      </c>
      <c r="E61" s="9">
        <f t="shared" si="0"/>
        <v>6.4413139820098877</v>
      </c>
      <c r="F61" s="9">
        <v>0.57268616081063939</v>
      </c>
      <c r="I61" s="15">
        <f t="shared" si="1"/>
        <v>14.922565104551506</v>
      </c>
      <c r="J61" s="14">
        <v>0.78539816339744828</v>
      </c>
    </row>
    <row r="62" spans="4:10" x14ac:dyDescent="0.25">
      <c r="D62" s="9">
        <v>43.689093112945557</v>
      </c>
      <c r="E62" s="9">
        <f t="shared" si="0"/>
        <v>6.4910259246826172</v>
      </c>
      <c r="F62" s="9">
        <v>0.61870558444720869</v>
      </c>
      <c r="I62" s="15">
        <f t="shared" si="1"/>
        <v>15.184364492350655</v>
      </c>
      <c r="J62" s="14">
        <v>0.52359877559829893</v>
      </c>
    </row>
    <row r="63" spans="4:10" x14ac:dyDescent="0.25">
      <c r="D63" s="9">
        <v>43.742391109466553</v>
      </c>
      <c r="E63" s="9">
        <f t="shared" si="0"/>
        <v>6.5443239212036133</v>
      </c>
      <c r="F63" s="9">
        <v>0.66472500808377788</v>
      </c>
      <c r="I63" s="15">
        <f t="shared" si="1"/>
        <v>15.446163880149804</v>
      </c>
      <c r="J63" s="14">
        <v>0.26179938779914946</v>
      </c>
    </row>
    <row r="64" spans="4:10" x14ac:dyDescent="0.25">
      <c r="D64" s="9">
        <v>43.799708127975464</v>
      </c>
      <c r="E64" s="9">
        <f t="shared" si="0"/>
        <v>6.6016409397125244</v>
      </c>
      <c r="F64" s="9">
        <v>0.75676385535691637</v>
      </c>
      <c r="I64" s="15">
        <f t="shared" si="1"/>
        <v>15.707963267948953</v>
      </c>
      <c r="J64" s="14">
        <v>0</v>
      </c>
    </row>
    <row r="65" spans="4:10" x14ac:dyDescent="0.25">
      <c r="D65" s="9">
        <v>43.897968053817749</v>
      </c>
      <c r="E65" s="9">
        <f t="shared" si="0"/>
        <v>6.6999008655548096</v>
      </c>
      <c r="F65" s="9">
        <v>0.77210366323577273</v>
      </c>
      <c r="I65" s="15">
        <f t="shared" si="1"/>
        <v>15.969762655748102</v>
      </c>
      <c r="J65" s="14">
        <v>-0.26179938779914935</v>
      </c>
    </row>
    <row r="66" spans="4:10" x14ac:dyDescent="0.25">
      <c r="D66" s="9">
        <v>44.943207025527954</v>
      </c>
      <c r="E66" s="9">
        <f t="shared" si="0"/>
        <v>7.7451398372650146</v>
      </c>
      <c r="F66" s="9">
        <v>0.77210366323577273</v>
      </c>
      <c r="I66" s="15">
        <f t="shared" si="1"/>
        <v>16.231562043547253</v>
      </c>
      <c r="J66" s="14">
        <v>-0.5235987755982987</v>
      </c>
    </row>
    <row r="67" spans="4:10" x14ac:dyDescent="0.25">
      <c r="D67" s="9">
        <v>44.997302055358887</v>
      </c>
      <c r="E67" s="9">
        <f t="shared" si="0"/>
        <v>7.7992348670959473</v>
      </c>
      <c r="F67" s="9">
        <v>0.7414240474780599</v>
      </c>
      <c r="I67" s="15">
        <f t="shared" si="1"/>
        <v>16.493361431346404</v>
      </c>
      <c r="J67" s="14">
        <v>-0.78539816339744828</v>
      </c>
    </row>
    <row r="68" spans="4:10" x14ac:dyDescent="0.25">
      <c r="D68" s="9">
        <v>45.05167818069458</v>
      </c>
      <c r="E68" s="9">
        <f t="shared" si="0"/>
        <v>7.8536109924316406</v>
      </c>
      <c r="F68" s="9">
        <v>0.63915866161901724</v>
      </c>
      <c r="I68" s="15">
        <f t="shared" si="1"/>
        <v>16.755160819145555</v>
      </c>
      <c r="J68" s="14">
        <v>-0.52359877559829893</v>
      </c>
    </row>
    <row r="69" spans="4:10" x14ac:dyDescent="0.25">
      <c r="D69" s="9">
        <v>45.151750087738037</v>
      </c>
      <c r="E69" s="9">
        <f t="shared" ref="E69:E132" si="2">D69-$D$4</f>
        <v>7.9536828994750977</v>
      </c>
      <c r="F69" s="9">
        <v>0.54200654505292656</v>
      </c>
      <c r="I69" s="15">
        <f t="shared" si="1"/>
        <v>17.016960206944706</v>
      </c>
      <c r="J69" s="14">
        <v>-0.26179938779914946</v>
      </c>
    </row>
    <row r="70" spans="4:10" x14ac:dyDescent="0.25">
      <c r="D70" s="9">
        <v>45.249181032180786</v>
      </c>
      <c r="E70" s="9">
        <f t="shared" si="2"/>
        <v>8.0511138439178467</v>
      </c>
      <c r="F70" s="9">
        <v>0.50110039070930945</v>
      </c>
      <c r="I70" s="15">
        <f t="shared" si="1"/>
        <v>17.278759594743857</v>
      </c>
      <c r="J70" s="14">
        <v>0</v>
      </c>
    </row>
    <row r="71" spans="4:10" x14ac:dyDescent="0.25">
      <c r="D71" s="9">
        <v>45.294951200485229</v>
      </c>
      <c r="E71" s="9">
        <f t="shared" si="2"/>
        <v>8.09688401222229</v>
      </c>
      <c r="F71" s="9">
        <v>0.44996769777978812</v>
      </c>
      <c r="I71" s="15">
        <f t="shared" si="1"/>
        <v>17.540558982543008</v>
      </c>
      <c r="J71" s="14">
        <v>0.26179938779914935</v>
      </c>
    </row>
    <row r="72" spans="4:10" x14ac:dyDescent="0.25">
      <c r="D72" s="9">
        <v>45.347810029983521</v>
      </c>
      <c r="E72" s="9">
        <f t="shared" si="2"/>
        <v>8.1497428417205811</v>
      </c>
      <c r="F72" s="9">
        <v>0.40906154343617102</v>
      </c>
      <c r="I72" s="15">
        <f t="shared" si="1"/>
        <v>17.802358370342159</v>
      </c>
      <c r="J72" s="14">
        <v>0.5235987755982987</v>
      </c>
    </row>
    <row r="73" spans="4:10" x14ac:dyDescent="0.25">
      <c r="D73" s="9">
        <v>45.397422075271606</v>
      </c>
      <c r="E73" s="9">
        <f t="shared" si="2"/>
        <v>8.199354887008667</v>
      </c>
      <c r="F73" s="9">
        <v>0.36304211979960177</v>
      </c>
      <c r="I73" s="15">
        <f t="shared" si="1"/>
        <v>18.06415775814131</v>
      </c>
      <c r="J73" s="14">
        <v>0.78539816339744828</v>
      </c>
    </row>
    <row r="74" spans="4:10" x14ac:dyDescent="0.25">
      <c r="D74" s="9">
        <v>45.449913024902344</v>
      </c>
      <c r="E74" s="9">
        <f t="shared" si="2"/>
        <v>8.2518458366394043</v>
      </c>
      <c r="F74" s="9">
        <v>0.31702269616303252</v>
      </c>
      <c r="I74" s="15">
        <f t="shared" si="1"/>
        <v>18.32595714594046</v>
      </c>
      <c r="J74" s="14">
        <v>0.52359877559829893</v>
      </c>
    </row>
    <row r="75" spans="4:10" x14ac:dyDescent="0.25">
      <c r="D75" s="9">
        <v>45.496304035186768</v>
      </c>
      <c r="E75" s="9">
        <f t="shared" si="2"/>
        <v>8.2982368469238281</v>
      </c>
      <c r="F75" s="9">
        <v>0.22498384888989406</v>
      </c>
      <c r="I75" s="15">
        <f t="shared" si="1"/>
        <v>18.587756533739611</v>
      </c>
      <c r="J75" s="14">
        <v>0.26179938779914946</v>
      </c>
    </row>
    <row r="76" spans="4:10" x14ac:dyDescent="0.25">
      <c r="D76" s="9">
        <v>45.593502998352051</v>
      </c>
      <c r="E76" s="9">
        <f t="shared" si="2"/>
        <v>8.3954358100891113</v>
      </c>
      <c r="F76" s="9">
        <v>0.17896442525332482</v>
      </c>
      <c r="I76" s="15">
        <f t="shared" si="1"/>
        <v>18.849555921538762</v>
      </c>
      <c r="J76" s="14">
        <v>0</v>
      </c>
    </row>
    <row r="77" spans="4:10" x14ac:dyDescent="0.25">
      <c r="D77" s="9">
        <v>45.645966053009033</v>
      </c>
      <c r="E77" s="9">
        <f t="shared" si="2"/>
        <v>8.4478988647460938</v>
      </c>
      <c r="F77" s="9">
        <v>0.12783173232380343</v>
      </c>
      <c r="I77" s="15">
        <f>I76+$I$5</f>
        <v>19.111355309337913</v>
      </c>
      <c r="J77" s="14">
        <v>-0.26179938779914935</v>
      </c>
    </row>
    <row r="78" spans="4:10" x14ac:dyDescent="0.25">
      <c r="D78" s="9">
        <v>45.697456121444702</v>
      </c>
      <c r="E78" s="9">
        <f t="shared" si="2"/>
        <v>8.4993889331817627</v>
      </c>
      <c r="F78" s="9">
        <v>4.09061543436171E-2</v>
      </c>
      <c r="I78" s="15">
        <f t="shared" si="1"/>
        <v>19.373154697137064</v>
      </c>
      <c r="J78" s="14">
        <v>-0.5235987755982987</v>
      </c>
    </row>
    <row r="79" spans="4:10" x14ac:dyDescent="0.25">
      <c r="D79" s="9">
        <v>45.794653177261353</v>
      </c>
      <c r="E79" s="9">
        <f t="shared" si="2"/>
        <v>8.5965859889984131</v>
      </c>
      <c r="F79" s="9">
        <v>-5.1132692929521377E-2</v>
      </c>
      <c r="I79" s="15">
        <f t="shared" si="1"/>
        <v>19.634954084936215</v>
      </c>
      <c r="J79" s="14">
        <v>-0.78539816339744828</v>
      </c>
    </row>
    <row r="80" spans="4:10" x14ac:dyDescent="0.25">
      <c r="D80" s="9">
        <v>45.902115106582642</v>
      </c>
      <c r="E80" s="9">
        <f t="shared" si="2"/>
        <v>8.7040479183197021</v>
      </c>
      <c r="F80" s="9">
        <v>-9.7152116566090616E-2</v>
      </c>
      <c r="I80" s="15">
        <f t="shared" si="1"/>
        <v>19.896753472735366</v>
      </c>
      <c r="J80" s="14">
        <v>-0.52359877559829893</v>
      </c>
    </row>
    <row r="81" spans="4:10" x14ac:dyDescent="0.25">
      <c r="D81" s="9">
        <v>45.948896169662476</v>
      </c>
      <c r="E81" s="9">
        <f t="shared" si="2"/>
        <v>8.7508289813995361</v>
      </c>
      <c r="F81" s="9">
        <v>-0.18407769454627695</v>
      </c>
      <c r="I81" s="15">
        <f t="shared" si="1"/>
        <v>20.158552860534517</v>
      </c>
      <c r="J81" s="14">
        <v>-0.26179938779914946</v>
      </c>
    </row>
    <row r="82" spans="4:10" x14ac:dyDescent="0.25">
      <c r="D82" s="9">
        <v>46.044103145599365</v>
      </c>
      <c r="E82" s="9">
        <f t="shared" si="2"/>
        <v>8.8460359573364258</v>
      </c>
      <c r="F82" s="9">
        <v>-0.27611654181941542</v>
      </c>
      <c r="I82" s="15">
        <f t="shared" si="1"/>
        <v>20.420352248333668</v>
      </c>
      <c r="J82" s="14">
        <v>0</v>
      </c>
    </row>
    <row r="83" spans="4:10" x14ac:dyDescent="0.25">
      <c r="D83" s="9">
        <v>46.142270088195801</v>
      </c>
      <c r="E83" s="9">
        <f t="shared" si="2"/>
        <v>8.9442028999328613</v>
      </c>
      <c r="F83" s="9">
        <v>-0.32213596545598466</v>
      </c>
      <c r="I83" s="15">
        <f t="shared" si="1"/>
        <v>20.682151636132819</v>
      </c>
      <c r="J83" s="14">
        <v>0.26179938779914935</v>
      </c>
    </row>
    <row r="84" spans="4:10" x14ac:dyDescent="0.25">
      <c r="D84" s="9">
        <v>46.19859504699707</v>
      </c>
      <c r="E84" s="9">
        <f t="shared" si="2"/>
        <v>9.0005278587341309</v>
      </c>
      <c r="F84" s="9">
        <v>-0.41928808202207529</v>
      </c>
      <c r="I84" s="15">
        <f t="shared" ref="I84:I91" si="3">I83+$I$5</f>
        <v>20.94395102393197</v>
      </c>
      <c r="J84" s="14">
        <v>0.5235987755982987</v>
      </c>
    </row>
    <row r="85" spans="4:10" x14ac:dyDescent="0.25">
      <c r="D85" s="9">
        <v>46.297277212142944</v>
      </c>
      <c r="E85" s="9">
        <f t="shared" si="2"/>
        <v>9.0992100238800049</v>
      </c>
      <c r="F85" s="9">
        <v>-0.50621366000226165</v>
      </c>
      <c r="I85" s="15">
        <f t="shared" si="3"/>
        <v>21.20575041173112</v>
      </c>
      <c r="J85" s="14">
        <v>0.78539816339744828</v>
      </c>
    </row>
    <row r="86" spans="4:10" x14ac:dyDescent="0.25">
      <c r="D86" s="9">
        <v>46.394420146942139</v>
      </c>
      <c r="E86" s="9">
        <f t="shared" si="2"/>
        <v>9.1963529586791992</v>
      </c>
      <c r="F86" s="9">
        <v>-0.55734635293178303</v>
      </c>
      <c r="I86" s="15">
        <f t="shared" si="3"/>
        <v>21.467549799530271</v>
      </c>
      <c r="J86" s="14">
        <v>0.52359877559829893</v>
      </c>
    </row>
    <row r="87" spans="4:10" x14ac:dyDescent="0.25">
      <c r="D87" s="9">
        <v>46.450632095336914</v>
      </c>
      <c r="E87" s="9">
        <f t="shared" si="2"/>
        <v>9.2525649070739746</v>
      </c>
      <c r="F87" s="9">
        <v>-0.6544984694978736</v>
      </c>
      <c r="I87" s="15">
        <f t="shared" si="3"/>
        <v>21.729349187329422</v>
      </c>
      <c r="J87" s="14">
        <v>0.26179938779914946</v>
      </c>
    </row>
    <row r="88" spans="4:10" x14ac:dyDescent="0.25">
      <c r="D88" s="9">
        <v>46.550258159637451</v>
      </c>
      <c r="E88" s="9">
        <f t="shared" si="2"/>
        <v>9.3521909713745117</v>
      </c>
      <c r="F88" s="9">
        <v>-0.7414240474780599</v>
      </c>
      <c r="I88" s="15">
        <f t="shared" si="3"/>
        <v>21.991148575128573</v>
      </c>
      <c r="J88" s="14">
        <v>0</v>
      </c>
    </row>
    <row r="89" spans="4:10" x14ac:dyDescent="0.25">
      <c r="D89" s="9">
        <v>46.648056983947754</v>
      </c>
      <c r="E89" s="9">
        <f t="shared" si="2"/>
        <v>9.4499897956848145</v>
      </c>
      <c r="F89" s="9">
        <v>-0.7874434711146292</v>
      </c>
      <c r="I89" s="15">
        <f t="shared" si="3"/>
        <v>22.252947962927724</v>
      </c>
      <c r="J89" s="14">
        <v>-0.26179938779914935</v>
      </c>
    </row>
    <row r="90" spans="4:10" x14ac:dyDescent="0.25">
      <c r="D90" s="9">
        <v>46.694269180297852</v>
      </c>
      <c r="E90" s="9">
        <f t="shared" si="2"/>
        <v>9.4962019920349121</v>
      </c>
      <c r="F90" s="9">
        <v>-0.79767000970053348</v>
      </c>
      <c r="I90" s="15">
        <f t="shared" si="3"/>
        <v>22.514747350726875</v>
      </c>
      <c r="J90" s="14">
        <v>-0.5235987755982987</v>
      </c>
    </row>
    <row r="91" spans="4:10" x14ac:dyDescent="0.25">
      <c r="D91" s="9">
        <v>46.750372171401978</v>
      </c>
      <c r="E91" s="9">
        <f t="shared" si="2"/>
        <v>9.5523049831390381</v>
      </c>
      <c r="F91" s="9">
        <v>-0.77721693252872492</v>
      </c>
      <c r="I91" s="15">
        <f t="shared" si="3"/>
        <v>22.776546738526026</v>
      </c>
      <c r="J91" s="14">
        <v>-0.78539816339744828</v>
      </c>
    </row>
    <row r="92" spans="4:10" x14ac:dyDescent="0.25">
      <c r="D92" s="9">
        <v>46.848132133483887</v>
      </c>
      <c r="E92" s="9">
        <f t="shared" si="2"/>
        <v>9.6500649452209473</v>
      </c>
      <c r="F92" s="9">
        <v>-0.66983827737672996</v>
      </c>
      <c r="I92" s="15">
        <f>I91+$I$5</f>
        <v>23.038346126325177</v>
      </c>
      <c r="J92" s="14">
        <v>-0.52359877559829893</v>
      </c>
    </row>
    <row r="93" spans="4:10" x14ac:dyDescent="0.25">
      <c r="D93" s="9">
        <v>46.945602178573608</v>
      </c>
      <c r="E93" s="9">
        <f t="shared" si="2"/>
        <v>9.7475349903106689</v>
      </c>
      <c r="F93" s="9">
        <v>-0.6135923151542565</v>
      </c>
      <c r="I93" s="15">
        <f>I92+$I$5</f>
        <v>23.300145514124328</v>
      </c>
      <c r="J93" s="14">
        <v>-0.26179938779914946</v>
      </c>
    </row>
    <row r="94" spans="4:10" x14ac:dyDescent="0.25">
      <c r="D94" s="9">
        <v>46.993107080459595</v>
      </c>
      <c r="E94" s="9">
        <f t="shared" si="2"/>
        <v>9.7950398921966553</v>
      </c>
      <c r="F94" s="9">
        <v>-0.5266667371740702</v>
      </c>
      <c r="I94" s="15">
        <f>I93+$I$5</f>
        <v>23.561944901923479</v>
      </c>
      <c r="J94" s="14">
        <v>0</v>
      </c>
    </row>
    <row r="95" spans="4:10" x14ac:dyDescent="0.25">
      <c r="D95" s="9">
        <v>47.102495193481445</v>
      </c>
      <c r="E95" s="9">
        <f t="shared" si="2"/>
        <v>9.9044280052185059</v>
      </c>
      <c r="F95" s="9">
        <v>-0.43974115919388385</v>
      </c>
      <c r="J95" s="4"/>
    </row>
    <row r="96" spans="4:10" x14ac:dyDescent="0.25">
      <c r="D96" s="9">
        <v>47.203311204910278</v>
      </c>
      <c r="E96" s="9">
        <f t="shared" si="2"/>
        <v>10.005244016647339</v>
      </c>
      <c r="F96" s="9">
        <v>-0.34258904262779322</v>
      </c>
      <c r="J96" s="4"/>
    </row>
    <row r="97" spans="4:10" x14ac:dyDescent="0.25">
      <c r="D97" s="9">
        <v>47.302378177642822</v>
      </c>
      <c r="E97" s="9">
        <f t="shared" si="2"/>
        <v>10.104310989379883</v>
      </c>
      <c r="F97" s="9">
        <v>-0.24543692606170259</v>
      </c>
      <c r="J97" s="4"/>
    </row>
    <row r="98" spans="4:10" x14ac:dyDescent="0.25">
      <c r="D98" s="9">
        <v>47.399952173233032</v>
      </c>
      <c r="E98" s="9">
        <f t="shared" si="2"/>
        <v>10.201884984970093</v>
      </c>
      <c r="F98" s="9">
        <v>-0.15851134808151626</v>
      </c>
      <c r="J98" s="4"/>
    </row>
    <row r="99" spans="4:10" x14ac:dyDescent="0.25">
      <c r="D99" s="9">
        <v>47.498140096664429</v>
      </c>
      <c r="E99" s="9">
        <f t="shared" si="2"/>
        <v>10.300072908401489</v>
      </c>
      <c r="F99" s="9">
        <v>-0.11249192444494703</v>
      </c>
      <c r="J99" s="4"/>
    </row>
    <row r="100" spans="4:10" x14ac:dyDescent="0.25">
      <c r="D100" s="9">
        <v>47.54429817199707</v>
      </c>
      <c r="E100" s="9">
        <f t="shared" si="2"/>
        <v>10.346230983734131</v>
      </c>
      <c r="F100" s="9">
        <v>-2.045307717180855E-2</v>
      </c>
      <c r="J100" s="4"/>
    </row>
    <row r="101" spans="4:10" x14ac:dyDescent="0.25">
      <c r="D101" s="9">
        <v>47.652112007141113</v>
      </c>
      <c r="E101" s="9">
        <f t="shared" si="2"/>
        <v>10.454044818878174</v>
      </c>
      <c r="F101" s="9">
        <v>7.1585770101329924E-2</v>
      </c>
      <c r="J101" s="4"/>
    </row>
    <row r="102" spans="4:10" x14ac:dyDescent="0.25">
      <c r="D102" s="9">
        <v>47.750421047210693</v>
      </c>
      <c r="E102" s="9">
        <f t="shared" si="2"/>
        <v>10.552353858947754</v>
      </c>
      <c r="F102" s="9">
        <v>0.11760519373789917</v>
      </c>
      <c r="J102" s="4"/>
    </row>
    <row r="103" spans="4:10" x14ac:dyDescent="0.25">
      <c r="D103" s="9">
        <v>47.797331094741821</v>
      </c>
      <c r="E103" s="9">
        <f t="shared" si="2"/>
        <v>10.599263906478882</v>
      </c>
      <c r="F103" s="9">
        <v>0.20964404101103765</v>
      </c>
    </row>
    <row r="104" spans="4:10" x14ac:dyDescent="0.25">
      <c r="D104" s="9">
        <v>47.894594192504883</v>
      </c>
      <c r="E104" s="9">
        <f t="shared" si="2"/>
        <v>10.696527004241943</v>
      </c>
      <c r="F104" s="9">
        <v>0.30168288828417611</v>
      </c>
    </row>
    <row r="105" spans="4:10" x14ac:dyDescent="0.25">
      <c r="D105" s="9">
        <v>48.001405000686646</v>
      </c>
      <c r="E105" s="9">
        <f t="shared" si="2"/>
        <v>10.803337812423706</v>
      </c>
      <c r="F105" s="9">
        <v>0.38860846626436246</v>
      </c>
    </row>
    <row r="106" spans="4:10" x14ac:dyDescent="0.25">
      <c r="D106" s="9">
        <v>48.09897518157959</v>
      </c>
      <c r="E106" s="9">
        <f t="shared" si="2"/>
        <v>10.90090799331665</v>
      </c>
      <c r="F106" s="9">
        <v>0.48064731353750095</v>
      </c>
    </row>
    <row r="107" spans="4:10" x14ac:dyDescent="0.25">
      <c r="D107" s="9">
        <v>48.19721508026123</v>
      </c>
      <c r="E107" s="9">
        <f t="shared" si="2"/>
        <v>10.999147891998291</v>
      </c>
      <c r="F107" s="9">
        <v>0.56757289151768731</v>
      </c>
    </row>
    <row r="108" spans="4:10" x14ac:dyDescent="0.25">
      <c r="D108" s="9">
        <v>48.29506516456604</v>
      </c>
      <c r="E108" s="9">
        <f t="shared" si="2"/>
        <v>11.096997976303101</v>
      </c>
      <c r="F108" s="9">
        <v>0.6135923151542565</v>
      </c>
    </row>
    <row r="109" spans="4:10" x14ac:dyDescent="0.25">
      <c r="D109" s="9">
        <v>48.350903987884521</v>
      </c>
      <c r="E109" s="9">
        <f t="shared" si="2"/>
        <v>11.152836799621582</v>
      </c>
      <c r="F109" s="9">
        <v>0.70563116242739499</v>
      </c>
    </row>
    <row r="110" spans="4:10" x14ac:dyDescent="0.25">
      <c r="D110" s="9">
        <v>48.44867205619812</v>
      </c>
      <c r="E110" s="9">
        <f t="shared" si="2"/>
        <v>11.250604867935181</v>
      </c>
      <c r="F110" s="9">
        <v>0.77210366323577273</v>
      </c>
    </row>
    <row r="111" spans="4:10" x14ac:dyDescent="0.25">
      <c r="D111" s="9">
        <v>48.549606084823608</v>
      </c>
      <c r="E111" s="9">
        <f t="shared" si="2"/>
        <v>11.351538896560669</v>
      </c>
      <c r="F111" s="9">
        <v>0.77210366323577273</v>
      </c>
    </row>
    <row r="112" spans="4:10" x14ac:dyDescent="0.25">
      <c r="D112" s="9">
        <v>48.593737125396729</v>
      </c>
      <c r="E112" s="9">
        <f t="shared" si="2"/>
        <v>11.395669937133789</v>
      </c>
      <c r="F112" s="9">
        <v>0.74653731677101209</v>
      </c>
    </row>
    <row r="113" spans="4:6" x14ac:dyDescent="0.25">
      <c r="D113" s="9">
        <v>48.643135070800781</v>
      </c>
      <c r="E113" s="9">
        <f t="shared" si="2"/>
        <v>11.445067882537842</v>
      </c>
      <c r="F113" s="9">
        <v>0.69540462384149071</v>
      </c>
    </row>
    <row r="114" spans="4:6" x14ac:dyDescent="0.25">
      <c r="D114" s="9">
        <v>48.692965030670166</v>
      </c>
      <c r="E114" s="9">
        <f t="shared" si="2"/>
        <v>11.494897842407227</v>
      </c>
      <c r="F114" s="9">
        <v>0.64427193091196933</v>
      </c>
    </row>
    <row r="115" spans="4:6" x14ac:dyDescent="0.25">
      <c r="D115" s="9">
        <v>48.744983196258545</v>
      </c>
      <c r="E115" s="9">
        <f t="shared" si="2"/>
        <v>11.546916007995605</v>
      </c>
      <c r="F115" s="9">
        <v>0.59313923798244794</v>
      </c>
    </row>
    <row r="116" spans="4:6" x14ac:dyDescent="0.25">
      <c r="D116" s="9">
        <v>48.798585176467896</v>
      </c>
      <c r="E116" s="9">
        <f t="shared" si="2"/>
        <v>11.600517988204956</v>
      </c>
      <c r="F116" s="9">
        <v>0.55223308363883084</v>
      </c>
    </row>
    <row r="117" spans="4:6" x14ac:dyDescent="0.25">
      <c r="D117" s="9">
        <v>48.842181205749512</v>
      </c>
      <c r="E117" s="9">
        <f t="shared" si="2"/>
        <v>11.644114017486572</v>
      </c>
      <c r="F117" s="9">
        <v>0.50110039070930945</v>
      </c>
    </row>
    <row r="118" spans="4:6" x14ac:dyDescent="0.25">
      <c r="D118" s="9">
        <v>48.898640155792236</v>
      </c>
      <c r="E118" s="9">
        <f t="shared" si="2"/>
        <v>11.700572967529297</v>
      </c>
      <c r="F118" s="9">
        <v>0.41417481272912315</v>
      </c>
    </row>
    <row r="119" spans="4:6" x14ac:dyDescent="0.25">
      <c r="D119" s="9">
        <v>48.997101068496704</v>
      </c>
      <c r="E119" s="9">
        <f t="shared" si="2"/>
        <v>11.799033880233765</v>
      </c>
      <c r="F119" s="9">
        <v>0.32213596545598466</v>
      </c>
    </row>
    <row r="120" spans="4:6" x14ac:dyDescent="0.25">
      <c r="D120" s="9">
        <v>49.093332052230835</v>
      </c>
      <c r="E120" s="9">
        <f t="shared" si="2"/>
        <v>11.895264863967896</v>
      </c>
      <c r="F120" s="9">
        <v>0.27100327252646328</v>
      </c>
    </row>
    <row r="121" spans="4:6" x14ac:dyDescent="0.25">
      <c r="D121" s="9">
        <v>49.150448083877563</v>
      </c>
      <c r="E121" s="9">
        <f t="shared" si="2"/>
        <v>11.952380895614624</v>
      </c>
      <c r="F121" s="9">
        <v>0.18407769454627695</v>
      </c>
    </row>
    <row r="122" spans="4:6" x14ac:dyDescent="0.25">
      <c r="D122" s="9">
        <v>49.249022006988525</v>
      </c>
      <c r="E122" s="9">
        <f t="shared" si="2"/>
        <v>12.050954818725586</v>
      </c>
      <c r="F122" s="9">
        <v>9.2038847273138477E-2</v>
      </c>
    </row>
    <row r="123" spans="4:6" x14ac:dyDescent="0.25">
      <c r="D123" s="9">
        <v>49.346359014511108</v>
      </c>
      <c r="E123" s="9">
        <f t="shared" si="2"/>
        <v>12.148291826248169</v>
      </c>
      <c r="F123" s="9">
        <v>4.6019423636569239E-2</v>
      </c>
    </row>
    <row r="124" spans="4:6" x14ac:dyDescent="0.25">
      <c r="D124" s="9">
        <v>49.392637014389038</v>
      </c>
      <c r="E124" s="9">
        <f t="shared" si="2"/>
        <v>12.194569826126099</v>
      </c>
      <c r="F124" s="9">
        <v>-5.1132692929521375E-3</v>
      </c>
    </row>
    <row r="125" spans="4:6" x14ac:dyDescent="0.25">
      <c r="D125" s="9">
        <v>49.445783138275146</v>
      </c>
      <c r="E125" s="9">
        <f t="shared" si="2"/>
        <v>12.247715950012207</v>
      </c>
      <c r="F125" s="9">
        <v>-4.6019423636569239E-2</v>
      </c>
    </row>
    <row r="126" spans="4:6" x14ac:dyDescent="0.25">
      <c r="D126" s="9">
        <v>49.497213125228882</v>
      </c>
      <c r="E126" s="9">
        <f t="shared" si="2"/>
        <v>12.299145936965942</v>
      </c>
      <c r="F126" s="9">
        <v>-8.18123086872342E-2</v>
      </c>
    </row>
    <row r="127" spans="4:6" x14ac:dyDescent="0.25">
      <c r="D127" s="9">
        <v>49.547864198684692</v>
      </c>
      <c r="E127" s="9">
        <f t="shared" si="2"/>
        <v>12.349797010421753</v>
      </c>
      <c r="F127" s="9">
        <v>-0.13805827090970771</v>
      </c>
    </row>
    <row r="128" spans="4:6" x14ac:dyDescent="0.25">
      <c r="D128" s="9">
        <v>49.599323034286499</v>
      </c>
      <c r="E128" s="9">
        <f t="shared" si="2"/>
        <v>12.40125584602356</v>
      </c>
      <c r="F128" s="9">
        <v>-0.18407769454627695</v>
      </c>
    </row>
    <row r="129" spans="4:6" x14ac:dyDescent="0.25">
      <c r="D129" s="9">
        <v>49.644054174423218</v>
      </c>
      <c r="E129" s="9">
        <f t="shared" si="2"/>
        <v>12.445986986160278</v>
      </c>
      <c r="F129" s="9">
        <v>-0.2300971181828462</v>
      </c>
    </row>
    <row r="130" spans="4:6" x14ac:dyDescent="0.25">
      <c r="D130" s="9">
        <v>49.700400114059448</v>
      </c>
      <c r="E130" s="9">
        <f t="shared" si="2"/>
        <v>12.502332925796509</v>
      </c>
      <c r="F130" s="9">
        <v>-0.27611654181941542</v>
      </c>
    </row>
    <row r="131" spans="4:6" x14ac:dyDescent="0.25">
      <c r="D131" s="9">
        <v>49.74745512008667</v>
      </c>
      <c r="E131" s="9">
        <f t="shared" si="2"/>
        <v>12.54938793182373</v>
      </c>
      <c r="F131" s="9">
        <v>-0.36815538909255391</v>
      </c>
    </row>
    <row r="132" spans="4:6" x14ac:dyDescent="0.25">
      <c r="D132" s="9">
        <v>49.844672203063965</v>
      </c>
      <c r="E132" s="9">
        <f t="shared" si="2"/>
        <v>12.646605014801025</v>
      </c>
      <c r="F132" s="9">
        <v>-0.40906154343617102</v>
      </c>
    </row>
    <row r="133" spans="4:6" x14ac:dyDescent="0.25">
      <c r="D133" s="9">
        <v>49.900803089141846</v>
      </c>
      <c r="E133" s="9">
        <f t="shared" ref="E133:E196" si="4">D133-$D$4</f>
        <v>12.702735900878906</v>
      </c>
      <c r="F133" s="9">
        <v>-0.4601942363656924</v>
      </c>
    </row>
    <row r="134" spans="4:6" x14ac:dyDescent="0.25">
      <c r="D134" s="9">
        <v>49.950100183486938</v>
      </c>
      <c r="E134" s="9">
        <f t="shared" si="4"/>
        <v>12.752032995223999</v>
      </c>
      <c r="F134" s="9">
        <v>-0.54711981434587875</v>
      </c>
    </row>
    <row r="135" spans="4:6" x14ac:dyDescent="0.25">
      <c r="D135" s="9">
        <v>50.049813032150269</v>
      </c>
      <c r="E135" s="9">
        <f t="shared" si="4"/>
        <v>12.851745843887329</v>
      </c>
      <c r="F135" s="9">
        <v>-0.64938520020492152</v>
      </c>
    </row>
    <row r="136" spans="4:6" x14ac:dyDescent="0.25">
      <c r="D136" s="9">
        <v>50.147932052612305</v>
      </c>
      <c r="E136" s="9">
        <f t="shared" si="4"/>
        <v>12.949864864349365</v>
      </c>
      <c r="F136" s="9">
        <v>-0.69540462384149071</v>
      </c>
    </row>
    <row r="137" spans="4:6" x14ac:dyDescent="0.25">
      <c r="D137" s="9">
        <v>50.193727016448975</v>
      </c>
      <c r="E137" s="9">
        <f t="shared" si="4"/>
        <v>12.995659828186035</v>
      </c>
      <c r="F137" s="9">
        <v>-0.73631077818510782</v>
      </c>
    </row>
    <row r="138" spans="4:6" x14ac:dyDescent="0.25">
      <c r="D138" s="9">
        <v>50.244441986083984</v>
      </c>
      <c r="E138" s="9">
        <f t="shared" si="4"/>
        <v>13.046374797821045</v>
      </c>
      <c r="F138" s="9">
        <v>-0.7874434711146292</v>
      </c>
    </row>
    <row r="139" spans="4:6" x14ac:dyDescent="0.25">
      <c r="D139" s="9">
        <v>50.296877145767212</v>
      </c>
      <c r="E139" s="9">
        <f t="shared" si="4"/>
        <v>13.098809957504272</v>
      </c>
      <c r="F139" s="9">
        <v>-0.79767000970053348</v>
      </c>
    </row>
    <row r="140" spans="4:6" x14ac:dyDescent="0.25">
      <c r="D140" s="9">
        <v>50.394983053207397</v>
      </c>
      <c r="E140" s="9">
        <f t="shared" si="4"/>
        <v>13.196915864944458</v>
      </c>
      <c r="F140" s="9">
        <v>-0.77210366323577273</v>
      </c>
    </row>
    <row r="141" spans="4:6" x14ac:dyDescent="0.25">
      <c r="D141" s="9">
        <v>50.502634048461914</v>
      </c>
      <c r="E141" s="9">
        <f t="shared" si="4"/>
        <v>13.304566860198975</v>
      </c>
      <c r="F141" s="9">
        <v>-0.71585770101329926</v>
      </c>
    </row>
    <row r="142" spans="4:6" x14ac:dyDescent="0.25">
      <c r="D142" s="9">
        <v>50.549382209777832</v>
      </c>
      <c r="E142" s="9">
        <f t="shared" si="4"/>
        <v>13.351315021514893</v>
      </c>
      <c r="F142" s="9">
        <v>-0.60847904586130441</v>
      </c>
    </row>
    <row r="143" spans="4:6" x14ac:dyDescent="0.25">
      <c r="D143" s="9">
        <v>50.645701169967651</v>
      </c>
      <c r="E143" s="9">
        <f t="shared" si="4"/>
        <v>13.447633981704712</v>
      </c>
      <c r="F143" s="9">
        <v>-0.521553467881118</v>
      </c>
    </row>
    <row r="144" spans="4:6" x14ac:dyDescent="0.25">
      <c r="D144" s="9">
        <v>50.742974996566772</v>
      </c>
      <c r="E144" s="9">
        <f t="shared" si="4"/>
        <v>13.544907808303833</v>
      </c>
      <c r="F144" s="9">
        <v>-0.47553404424454881</v>
      </c>
    </row>
    <row r="145" spans="4:6" x14ac:dyDescent="0.25">
      <c r="D145" s="9">
        <v>50.799179077148438</v>
      </c>
      <c r="E145" s="9">
        <f t="shared" si="4"/>
        <v>13.601111888885498</v>
      </c>
      <c r="F145" s="9">
        <v>-0.38349519697141032</v>
      </c>
    </row>
    <row r="146" spans="4:6" x14ac:dyDescent="0.25">
      <c r="D146" s="9">
        <v>50.898614168167114</v>
      </c>
      <c r="E146" s="9">
        <f t="shared" si="4"/>
        <v>13.700546979904175</v>
      </c>
      <c r="F146" s="9">
        <v>-0.28634308040531969</v>
      </c>
    </row>
    <row r="147" spans="4:6" x14ac:dyDescent="0.25">
      <c r="D147" s="9">
        <v>50.995197057723999</v>
      </c>
      <c r="E147" s="9">
        <f t="shared" si="4"/>
        <v>13.79712986946106</v>
      </c>
      <c r="F147" s="9">
        <v>-0.24032365676875048</v>
      </c>
    </row>
    <row r="148" spans="4:6" x14ac:dyDescent="0.25">
      <c r="D148" s="9">
        <v>51.052187204360962</v>
      </c>
      <c r="E148" s="9">
        <f t="shared" si="4"/>
        <v>13.854120016098022</v>
      </c>
      <c r="F148" s="9">
        <v>-0.15339807878856412</v>
      </c>
    </row>
    <row r="149" spans="4:6" x14ac:dyDescent="0.25">
      <c r="D149" s="9">
        <v>51.150519132614136</v>
      </c>
      <c r="E149" s="9">
        <f t="shared" si="4"/>
        <v>13.952451944351196</v>
      </c>
      <c r="F149" s="9">
        <v>0.77210366323577273</v>
      </c>
    </row>
    <row r="150" spans="4:6" x14ac:dyDescent="0.25">
      <c r="D150" s="9">
        <v>52.194743156433105</v>
      </c>
      <c r="E150" s="9">
        <f t="shared" si="4"/>
        <v>14.996675968170166</v>
      </c>
      <c r="F150" s="9">
        <v>0.77210366323577273</v>
      </c>
    </row>
    <row r="151" spans="4:6" x14ac:dyDescent="0.25">
      <c r="D151" s="9">
        <v>52.251120090484619</v>
      </c>
      <c r="E151" s="9">
        <f t="shared" si="4"/>
        <v>15.05305290222168</v>
      </c>
      <c r="F151" s="9">
        <v>0.7414240474780599</v>
      </c>
    </row>
    <row r="152" spans="4:6" x14ac:dyDescent="0.25">
      <c r="D152" s="9">
        <v>52.294737100601196</v>
      </c>
      <c r="E152" s="9">
        <f t="shared" si="4"/>
        <v>15.096669912338257</v>
      </c>
      <c r="F152" s="9">
        <v>0.69029135454853852</v>
      </c>
    </row>
    <row r="153" spans="4:6" x14ac:dyDescent="0.25">
      <c r="D153" s="9">
        <v>52.344279050827026</v>
      </c>
      <c r="E153" s="9">
        <f t="shared" si="4"/>
        <v>15.146211862564087</v>
      </c>
      <c r="F153" s="9">
        <v>0.63915866161901724</v>
      </c>
    </row>
    <row r="154" spans="4:6" x14ac:dyDescent="0.25">
      <c r="D154" s="9">
        <v>52.396362066268921</v>
      </c>
      <c r="E154" s="9">
        <f t="shared" si="4"/>
        <v>15.198294878005981</v>
      </c>
      <c r="F154" s="9">
        <v>0.58291269939654367</v>
      </c>
    </row>
    <row r="155" spans="4:6" x14ac:dyDescent="0.25">
      <c r="D155" s="9">
        <v>52.443770170211792</v>
      </c>
      <c r="E155" s="9">
        <f t="shared" si="4"/>
        <v>15.245702981948853</v>
      </c>
      <c r="F155" s="9">
        <v>0.54711981434587875</v>
      </c>
    </row>
    <row r="156" spans="4:6" x14ac:dyDescent="0.25">
      <c r="D156" s="9">
        <v>52.497460126876831</v>
      </c>
      <c r="E156" s="9">
        <f t="shared" si="4"/>
        <v>15.299392938613892</v>
      </c>
      <c r="F156" s="9">
        <v>0.50110039070930945</v>
      </c>
    </row>
    <row r="157" spans="4:6" x14ac:dyDescent="0.25">
      <c r="D157" s="9">
        <v>52.550747156143188</v>
      </c>
      <c r="E157" s="9">
        <f t="shared" si="4"/>
        <v>15.352679967880249</v>
      </c>
      <c r="F157" s="9">
        <v>0.44996769777978812</v>
      </c>
    </row>
    <row r="158" spans="4:6" x14ac:dyDescent="0.25">
      <c r="D158" s="9">
        <v>52.594141006469727</v>
      </c>
      <c r="E158" s="9">
        <f t="shared" si="4"/>
        <v>15.396073818206787</v>
      </c>
      <c r="F158" s="9">
        <v>0.40906154343617102</v>
      </c>
    </row>
    <row r="159" spans="4:6" x14ac:dyDescent="0.25">
      <c r="D159" s="9">
        <v>52.644690036773682</v>
      </c>
      <c r="E159" s="9">
        <f t="shared" si="4"/>
        <v>15.446622848510742</v>
      </c>
      <c r="F159" s="9">
        <v>0.36304211979960177</v>
      </c>
    </row>
    <row r="160" spans="4:6" x14ac:dyDescent="0.25">
      <c r="D160" s="9">
        <v>52.693984031677246</v>
      </c>
      <c r="E160" s="9">
        <f t="shared" si="4"/>
        <v>15.495916843414307</v>
      </c>
      <c r="F160" s="9">
        <v>0.31702269616303252</v>
      </c>
    </row>
    <row r="161" spans="4:6" x14ac:dyDescent="0.25">
      <c r="D161" s="9">
        <v>52.746353149414063</v>
      </c>
      <c r="E161" s="9">
        <f t="shared" si="4"/>
        <v>15.548285961151123</v>
      </c>
      <c r="F161" s="9">
        <v>0.27100327252646328</v>
      </c>
    </row>
    <row r="162" spans="4:6" x14ac:dyDescent="0.25">
      <c r="D162" s="9">
        <v>52.792949199676514</v>
      </c>
      <c r="E162" s="9">
        <f t="shared" si="4"/>
        <v>15.594882011413574</v>
      </c>
      <c r="F162" s="9">
        <v>0.2300971181828462</v>
      </c>
    </row>
    <row r="163" spans="4:6" x14ac:dyDescent="0.25">
      <c r="D163" s="9">
        <v>52.846280097961426</v>
      </c>
      <c r="E163" s="9">
        <f t="shared" si="4"/>
        <v>15.648212909698486</v>
      </c>
      <c r="F163" s="9">
        <v>0.17896442525332482</v>
      </c>
    </row>
    <row r="164" spans="4:6" x14ac:dyDescent="0.25">
      <c r="D164" s="9">
        <v>52.89626407623291</v>
      </c>
      <c r="E164" s="9">
        <f t="shared" si="4"/>
        <v>15.698196887969971</v>
      </c>
      <c r="F164" s="9">
        <v>8.18123086872342E-2</v>
      </c>
    </row>
    <row r="165" spans="4:6" x14ac:dyDescent="0.25">
      <c r="D165" s="9">
        <v>53.001600027084351</v>
      </c>
      <c r="E165" s="9">
        <f t="shared" si="4"/>
        <v>15.803532838821411</v>
      </c>
      <c r="F165" s="9">
        <v>0</v>
      </c>
    </row>
    <row r="166" spans="4:6" x14ac:dyDescent="0.25">
      <c r="D166" s="9">
        <v>53.098842144012451</v>
      </c>
      <c r="E166" s="9">
        <f t="shared" si="4"/>
        <v>15.900774955749512</v>
      </c>
      <c r="F166" s="9">
        <v>-5.1132692929521377E-2</v>
      </c>
    </row>
    <row r="167" spans="4:6" x14ac:dyDescent="0.25">
      <c r="D167" s="9">
        <v>53.145105123519897</v>
      </c>
      <c r="E167" s="9">
        <f t="shared" si="4"/>
        <v>15.947037935256958</v>
      </c>
      <c r="F167" s="9">
        <v>-0.14317154020265985</v>
      </c>
    </row>
    <row r="168" spans="4:6" x14ac:dyDescent="0.25">
      <c r="D168" s="9">
        <v>53.251464128494263</v>
      </c>
      <c r="E168" s="9">
        <f t="shared" si="4"/>
        <v>16.053396940231323</v>
      </c>
      <c r="F168" s="9">
        <v>-0.23521038747579834</v>
      </c>
    </row>
    <row r="169" spans="4:6" x14ac:dyDescent="0.25">
      <c r="D169" s="9">
        <v>53.349131107330322</v>
      </c>
      <c r="E169" s="9">
        <f t="shared" si="4"/>
        <v>16.151063919067383</v>
      </c>
      <c r="F169" s="9">
        <v>-0.27611654181941542</v>
      </c>
    </row>
    <row r="170" spans="4:6" x14ac:dyDescent="0.25">
      <c r="D170" s="9">
        <v>53.392775058746338</v>
      </c>
      <c r="E170" s="9">
        <f t="shared" si="4"/>
        <v>16.194707870483398</v>
      </c>
      <c r="F170" s="9">
        <v>-0.3272492347489368</v>
      </c>
    </row>
    <row r="171" spans="4:6" x14ac:dyDescent="0.25">
      <c r="D171" s="9">
        <v>53.442198038101196</v>
      </c>
      <c r="E171" s="9">
        <f t="shared" si="4"/>
        <v>16.244130849838257</v>
      </c>
      <c r="F171" s="9">
        <v>-0.36815538909255391</v>
      </c>
    </row>
    <row r="172" spans="4:6" x14ac:dyDescent="0.25">
      <c r="D172" s="9">
        <v>53.492449045181274</v>
      </c>
      <c r="E172" s="9">
        <f t="shared" si="4"/>
        <v>16.294381856918335</v>
      </c>
      <c r="F172" s="9">
        <v>-0.41417481272912315</v>
      </c>
    </row>
    <row r="173" spans="4:6" x14ac:dyDescent="0.25">
      <c r="D173" s="9">
        <v>53.541949033737183</v>
      </c>
      <c r="E173" s="9">
        <f t="shared" si="4"/>
        <v>16.343881845474243</v>
      </c>
      <c r="F173" s="9">
        <v>-0.4601942363656924</v>
      </c>
    </row>
    <row r="174" spans="4:6" x14ac:dyDescent="0.25">
      <c r="D174" s="9">
        <v>53.592353105545044</v>
      </c>
      <c r="E174" s="9">
        <f t="shared" si="4"/>
        <v>16.394285917282104</v>
      </c>
      <c r="F174" s="9">
        <v>-0.55223308363883084</v>
      </c>
    </row>
    <row r="175" spans="4:6" x14ac:dyDescent="0.25">
      <c r="D175" s="9">
        <v>53.696370124816895</v>
      </c>
      <c r="E175" s="9">
        <f t="shared" si="4"/>
        <v>16.498302936553955</v>
      </c>
      <c r="F175" s="9">
        <v>-0.64938520020492152</v>
      </c>
    </row>
    <row r="176" spans="4:6" x14ac:dyDescent="0.25">
      <c r="D176" s="9">
        <v>53.794496059417725</v>
      </c>
      <c r="E176" s="9">
        <f t="shared" si="4"/>
        <v>16.596428871154785</v>
      </c>
      <c r="F176" s="9">
        <v>-0.69540462384149071</v>
      </c>
    </row>
    <row r="177" spans="4:6" x14ac:dyDescent="0.25">
      <c r="D177" s="9">
        <v>53.851253986358643</v>
      </c>
      <c r="E177" s="9">
        <f t="shared" si="4"/>
        <v>16.653186798095703</v>
      </c>
      <c r="F177" s="9">
        <v>-0.7874434711146292</v>
      </c>
    </row>
    <row r="178" spans="4:6" x14ac:dyDescent="0.25">
      <c r="D178" s="9">
        <v>53.949617147445679</v>
      </c>
      <c r="E178" s="9">
        <f t="shared" si="4"/>
        <v>16.751549959182739</v>
      </c>
      <c r="F178" s="9">
        <v>-0.79767000970053348</v>
      </c>
    </row>
    <row r="179" spans="4:6" x14ac:dyDescent="0.25">
      <c r="D179" s="9">
        <v>54.046701192855835</v>
      </c>
      <c r="E179" s="9">
        <f t="shared" si="4"/>
        <v>16.848634004592896</v>
      </c>
      <c r="F179" s="9">
        <v>-0.79767000970053348</v>
      </c>
    </row>
    <row r="180" spans="4:6" x14ac:dyDescent="0.25">
      <c r="D180" s="9">
        <v>54.093236207962036</v>
      </c>
      <c r="E180" s="9">
        <f t="shared" si="4"/>
        <v>16.895169019699097</v>
      </c>
      <c r="F180" s="9">
        <v>-0.71585770101329926</v>
      </c>
    </row>
    <row r="181" spans="4:6" x14ac:dyDescent="0.25">
      <c r="D181" s="9">
        <v>54.200889110565186</v>
      </c>
      <c r="E181" s="9">
        <f t="shared" si="4"/>
        <v>17.002821922302246</v>
      </c>
      <c r="F181" s="9">
        <v>-0.6135923151542565</v>
      </c>
    </row>
    <row r="182" spans="4:6" x14ac:dyDescent="0.25">
      <c r="D182" s="9">
        <v>54.299445152282715</v>
      </c>
      <c r="E182" s="9">
        <f t="shared" si="4"/>
        <v>17.101377964019775</v>
      </c>
      <c r="F182" s="9">
        <v>0.35281558121369749</v>
      </c>
    </row>
    <row r="183" spans="4:6" x14ac:dyDescent="0.25">
      <c r="D183" s="9">
        <v>55.344619989395142</v>
      </c>
      <c r="E183" s="9">
        <f t="shared" si="4"/>
        <v>18.146552801132202</v>
      </c>
      <c r="F183" s="9">
        <v>0.44485442848683598</v>
      </c>
    </row>
    <row r="184" spans="4:6" x14ac:dyDescent="0.25">
      <c r="D184" s="9">
        <v>55.452795028686523</v>
      </c>
      <c r="E184" s="9">
        <f t="shared" si="4"/>
        <v>18.254727840423584</v>
      </c>
      <c r="F184" s="9">
        <v>0.77210366323577273</v>
      </c>
    </row>
    <row r="185" spans="4:6" x14ac:dyDescent="0.25">
      <c r="D185" s="9">
        <v>56.497533082962036</v>
      </c>
      <c r="E185" s="9">
        <f t="shared" si="4"/>
        <v>19.299465894699097</v>
      </c>
      <c r="F185" s="9">
        <v>0.77210366323577273</v>
      </c>
    </row>
    <row r="186" spans="4:6" x14ac:dyDescent="0.25">
      <c r="D186" s="9">
        <v>56.543987989425659</v>
      </c>
      <c r="E186" s="9">
        <f t="shared" si="4"/>
        <v>19.34592080116272</v>
      </c>
      <c r="F186" s="9">
        <v>0.74653731677101209</v>
      </c>
    </row>
    <row r="187" spans="4:6" x14ac:dyDescent="0.25">
      <c r="D187" s="9">
        <v>56.600197076797485</v>
      </c>
      <c r="E187" s="9">
        <f t="shared" si="4"/>
        <v>19.402129888534546</v>
      </c>
      <c r="F187" s="9">
        <v>0.64427193091196933</v>
      </c>
    </row>
    <row r="188" spans="4:6" x14ac:dyDescent="0.25">
      <c r="D188" s="9">
        <v>56.697066068649292</v>
      </c>
      <c r="E188" s="9">
        <f t="shared" si="4"/>
        <v>19.498998880386353</v>
      </c>
      <c r="F188" s="9">
        <v>0.55223308363883084</v>
      </c>
    </row>
    <row r="189" spans="4:6" x14ac:dyDescent="0.25">
      <c r="D189" s="9">
        <v>56.793888092041016</v>
      </c>
      <c r="E189" s="9">
        <f t="shared" si="4"/>
        <v>19.595820903778076</v>
      </c>
      <c r="F189" s="9">
        <v>0.50110039070930945</v>
      </c>
    </row>
    <row r="190" spans="4:6" x14ac:dyDescent="0.25">
      <c r="D190" s="9">
        <v>56.850738048553467</v>
      </c>
      <c r="E190" s="9">
        <f t="shared" si="4"/>
        <v>19.652670860290527</v>
      </c>
      <c r="F190" s="9">
        <v>0.41417481272912315</v>
      </c>
    </row>
    <row r="191" spans="4:6" x14ac:dyDescent="0.25">
      <c r="D191" s="9">
        <v>56.94941520690918</v>
      </c>
      <c r="E191" s="9">
        <f t="shared" si="4"/>
        <v>19.75134801864624</v>
      </c>
      <c r="F191" s="9">
        <v>0.31702269616303252</v>
      </c>
    </row>
    <row r="192" spans="4:6" x14ac:dyDescent="0.25">
      <c r="D192" s="9">
        <v>57.046631097793579</v>
      </c>
      <c r="E192" s="9">
        <f t="shared" si="4"/>
        <v>19.84856390953064</v>
      </c>
      <c r="F192" s="9">
        <v>0.27100327252646328</v>
      </c>
    </row>
    <row r="193" spans="4:6" x14ac:dyDescent="0.25">
      <c r="D193" s="9">
        <v>57.093178987503052</v>
      </c>
      <c r="E193" s="9">
        <f t="shared" si="4"/>
        <v>19.895111799240112</v>
      </c>
      <c r="F193" s="9">
        <v>0.2300971181828462</v>
      </c>
    </row>
    <row r="194" spans="4:6" x14ac:dyDescent="0.25">
      <c r="D194" s="9">
        <v>57.145702123641968</v>
      </c>
      <c r="E194" s="9">
        <f t="shared" si="4"/>
        <v>19.947634935379028</v>
      </c>
      <c r="F194" s="9">
        <v>0.17896442525332482</v>
      </c>
    </row>
    <row r="195" spans="4:6" x14ac:dyDescent="0.25">
      <c r="D195" s="9">
        <v>57.197213172912598</v>
      </c>
      <c r="E195" s="9">
        <f t="shared" si="4"/>
        <v>19.999145984649658</v>
      </c>
      <c r="F195" s="9">
        <v>9.2038847273138477E-2</v>
      </c>
    </row>
    <row r="196" spans="4:6" x14ac:dyDescent="0.25">
      <c r="D196" s="9">
        <v>57.292821168899536</v>
      </c>
      <c r="E196" s="9">
        <f t="shared" si="4"/>
        <v>20.094753980636597</v>
      </c>
      <c r="F196" s="9">
        <v>-5.1132692929521375E-3</v>
      </c>
    </row>
    <row r="197" spans="4:6" x14ac:dyDescent="0.25">
      <c r="D197" s="9">
        <v>57.400070190429688</v>
      </c>
      <c r="E197" s="9">
        <f t="shared" ref="E197:E225" si="5">D197-$D$4</f>
        <v>20.202003002166748</v>
      </c>
      <c r="F197" s="9">
        <v>-5.1132692929521377E-2</v>
      </c>
    </row>
    <row r="198" spans="4:6" x14ac:dyDescent="0.25">
      <c r="D198" s="9">
        <v>57.446109056472778</v>
      </c>
      <c r="E198" s="9">
        <f t="shared" si="5"/>
        <v>20.248041868209839</v>
      </c>
      <c r="F198" s="9">
        <v>-0.13805827090970771</v>
      </c>
    </row>
    <row r="199" spans="4:6" x14ac:dyDescent="0.25">
      <c r="D199" s="9">
        <v>57.543657064437866</v>
      </c>
      <c r="E199" s="9">
        <f t="shared" si="5"/>
        <v>20.345589876174927</v>
      </c>
      <c r="F199" s="9">
        <v>-0.2300971181828462</v>
      </c>
    </row>
    <row r="200" spans="4:6" x14ac:dyDescent="0.25">
      <c r="D200" s="9">
        <v>57.651092052459717</v>
      </c>
      <c r="E200" s="9">
        <f t="shared" si="5"/>
        <v>20.453024864196777</v>
      </c>
      <c r="F200" s="9">
        <v>-0.27611654181941542</v>
      </c>
    </row>
    <row r="201" spans="4:6" x14ac:dyDescent="0.25">
      <c r="D201" s="9">
        <v>57.6978600025177</v>
      </c>
      <c r="E201" s="9">
        <f t="shared" si="5"/>
        <v>20.499792814254761</v>
      </c>
      <c r="F201" s="9">
        <v>-0.36815538909255391</v>
      </c>
    </row>
    <row r="202" spans="4:6" x14ac:dyDescent="0.25">
      <c r="D202" s="9">
        <v>57.79543399810791</v>
      </c>
      <c r="E202" s="9">
        <f t="shared" si="5"/>
        <v>20.597366809844971</v>
      </c>
      <c r="F202" s="9">
        <v>-0.4601942363656924</v>
      </c>
    </row>
    <row r="203" spans="4:6" x14ac:dyDescent="0.25">
      <c r="D203" s="9">
        <v>57.894966125488281</v>
      </c>
      <c r="E203" s="9">
        <f t="shared" si="5"/>
        <v>20.696898937225342</v>
      </c>
      <c r="F203" s="9">
        <v>-0.50110039070930945</v>
      </c>
    </row>
    <row r="204" spans="4:6" x14ac:dyDescent="0.25">
      <c r="D204" s="9">
        <v>57.953256130218506</v>
      </c>
      <c r="E204" s="9">
        <f t="shared" si="5"/>
        <v>20.755188941955566</v>
      </c>
      <c r="F204" s="9">
        <v>-0.80278327899348556</v>
      </c>
    </row>
    <row r="205" spans="4:6" x14ac:dyDescent="0.25">
      <c r="D205" s="9">
        <v>59.000267028808594</v>
      </c>
      <c r="E205" s="9">
        <f t="shared" si="5"/>
        <v>21.802199840545654</v>
      </c>
      <c r="F205" s="9">
        <v>-0.79767000970053348</v>
      </c>
    </row>
    <row r="206" spans="4:6" x14ac:dyDescent="0.25">
      <c r="D206" s="9">
        <v>59.046562194824219</v>
      </c>
      <c r="E206" s="9">
        <f t="shared" si="5"/>
        <v>21.848495006561279</v>
      </c>
      <c r="F206" s="9">
        <v>-0.72097097030625135</v>
      </c>
    </row>
    <row r="207" spans="4:6" x14ac:dyDescent="0.25">
      <c r="D207" s="9">
        <v>59.143786191940308</v>
      </c>
      <c r="E207" s="9">
        <f t="shared" si="5"/>
        <v>21.945719003677368</v>
      </c>
      <c r="F207" s="9">
        <v>-0.6135923151542565</v>
      </c>
    </row>
    <row r="208" spans="4:6" x14ac:dyDescent="0.25">
      <c r="D208" s="9">
        <v>59.2517991065979</v>
      </c>
      <c r="E208" s="9">
        <f t="shared" si="5"/>
        <v>22.053731918334961</v>
      </c>
      <c r="F208" s="9">
        <v>-0.56757289151768731</v>
      </c>
    </row>
    <row r="209" spans="4:6" x14ac:dyDescent="0.25">
      <c r="D209" s="9">
        <v>59.298462152481079</v>
      </c>
      <c r="E209" s="9">
        <f t="shared" si="5"/>
        <v>22.10039496421814</v>
      </c>
      <c r="F209" s="9">
        <v>-0.48064731353750095</v>
      </c>
    </row>
    <row r="210" spans="4:6" x14ac:dyDescent="0.25">
      <c r="D210" s="9">
        <v>59.393167018890381</v>
      </c>
      <c r="E210" s="9">
        <f t="shared" si="5"/>
        <v>22.195099830627441</v>
      </c>
      <c r="F210" s="9">
        <v>-0.38860846626436246</v>
      </c>
    </row>
    <row r="211" spans="4:6" x14ac:dyDescent="0.25">
      <c r="D211" s="9">
        <v>59.500465154647827</v>
      </c>
      <c r="E211" s="9">
        <f t="shared" si="5"/>
        <v>22.302397966384888</v>
      </c>
      <c r="F211" s="9">
        <v>-0.33747577333484108</v>
      </c>
    </row>
    <row r="212" spans="4:6" x14ac:dyDescent="0.25">
      <c r="D212" s="9">
        <v>59.547821998596191</v>
      </c>
      <c r="E212" s="9">
        <f t="shared" si="5"/>
        <v>22.349754810333252</v>
      </c>
      <c r="F212" s="9">
        <v>-0.24543692606170259</v>
      </c>
    </row>
    <row r="213" spans="4:6" x14ac:dyDescent="0.25">
      <c r="D213" s="9">
        <v>59.64477801322937</v>
      </c>
      <c r="E213" s="9">
        <f t="shared" si="5"/>
        <v>22.446710824966431</v>
      </c>
      <c r="F213" s="9">
        <v>-0.15851134808151626</v>
      </c>
    </row>
    <row r="214" spans="4:6" x14ac:dyDescent="0.25">
      <c r="D214" s="9">
        <v>59.75178599357605</v>
      </c>
      <c r="E214" s="9">
        <f t="shared" si="5"/>
        <v>22.55371880531311</v>
      </c>
      <c r="F214" s="9">
        <v>-0.11249192444494703</v>
      </c>
    </row>
    <row r="215" spans="4:6" x14ac:dyDescent="0.25">
      <c r="D215" s="9">
        <v>59.797875165939331</v>
      </c>
      <c r="E215" s="9">
        <f t="shared" si="5"/>
        <v>22.599807977676392</v>
      </c>
      <c r="F215" s="9">
        <v>-1.5339807878856412E-2</v>
      </c>
    </row>
    <row r="216" spans="4:6" x14ac:dyDescent="0.25">
      <c r="D216" s="9">
        <v>59.895220041275024</v>
      </c>
      <c r="E216" s="9">
        <f t="shared" si="5"/>
        <v>22.697152853012085</v>
      </c>
      <c r="F216" s="9">
        <v>7.1585770101329924E-2</v>
      </c>
    </row>
    <row r="217" spans="4:6" x14ac:dyDescent="0.25">
      <c r="D217" s="9">
        <v>59.992377996444702</v>
      </c>
      <c r="E217" s="9">
        <f t="shared" si="5"/>
        <v>22.794310808181763</v>
      </c>
      <c r="F217" s="9">
        <v>0.11760519373789917</v>
      </c>
    </row>
    <row r="218" spans="4:6" x14ac:dyDescent="0.25">
      <c r="D218" s="9">
        <v>60.049074172973633</v>
      </c>
      <c r="E218" s="9">
        <f t="shared" si="5"/>
        <v>22.851006984710693</v>
      </c>
      <c r="F218" s="9">
        <v>0.20964404101103765</v>
      </c>
    </row>
    <row r="219" spans="4:6" x14ac:dyDescent="0.25">
      <c r="D219" s="9">
        <v>60.149840116500854</v>
      </c>
      <c r="E219" s="9">
        <f t="shared" si="5"/>
        <v>22.951772928237915</v>
      </c>
      <c r="F219" s="9">
        <v>0.30168288828417611</v>
      </c>
    </row>
    <row r="220" spans="4:6" x14ac:dyDescent="0.25">
      <c r="D220" s="9">
        <v>60.248789072036743</v>
      </c>
      <c r="E220" s="9">
        <f t="shared" si="5"/>
        <v>23.050721883773804</v>
      </c>
      <c r="F220" s="9">
        <v>0.34770231192074535</v>
      </c>
    </row>
    <row r="221" spans="4:6" x14ac:dyDescent="0.25">
      <c r="D221" s="9">
        <v>60.296205997467041</v>
      </c>
      <c r="E221" s="9">
        <f t="shared" si="5"/>
        <v>23.098138809204102</v>
      </c>
      <c r="F221" s="9">
        <v>0.43462788990093171</v>
      </c>
    </row>
    <row r="222" spans="4:6" x14ac:dyDescent="0.25">
      <c r="D222" s="9">
        <v>60.394098043441772</v>
      </c>
      <c r="E222" s="9">
        <f t="shared" si="5"/>
        <v>23.196030855178833</v>
      </c>
      <c r="F222" s="9">
        <v>0.53178000646702228</v>
      </c>
    </row>
    <row r="223" spans="4:6" x14ac:dyDescent="0.25">
      <c r="D223" s="9">
        <v>60.500622034072876</v>
      </c>
      <c r="E223" s="9">
        <f t="shared" si="5"/>
        <v>23.302554845809937</v>
      </c>
      <c r="F223" s="9">
        <v>0.57268616081063939</v>
      </c>
    </row>
    <row r="224" spans="4:6" x14ac:dyDescent="0.25">
      <c r="D224" s="9">
        <v>60.548101186752319</v>
      </c>
      <c r="E224" s="9">
        <f t="shared" si="5"/>
        <v>23.35003399848938</v>
      </c>
      <c r="F224" s="9">
        <v>0.66472500808377788</v>
      </c>
    </row>
    <row r="225" spans="4:6" x14ac:dyDescent="0.25">
      <c r="D225" s="9">
        <v>60.645733118057251</v>
      </c>
      <c r="E225" s="9">
        <f t="shared" si="5"/>
        <v>23.447665929794312</v>
      </c>
      <c r="F225" s="9">
        <v>0.77210366323577273</v>
      </c>
    </row>
  </sheetData>
  <mergeCells count="2">
    <mergeCell ref="E1:F1"/>
    <mergeCell ref="I1:J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2020-03-16T18:35:34Z</dcterms:created>
  <dcterms:modified xsi:type="dcterms:W3CDTF">2020-04-19T23:17:15Z</dcterms:modified>
</cp:coreProperties>
</file>