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florida-my.sharepoint.com/personal/hooverjh_ufl_edu/Documents/Practicum 2022 - 2023/Mod4/"/>
    </mc:Choice>
  </mc:AlternateContent>
  <xr:revisionPtr revIDLastSave="175" documentId="8_{5AE3CD95-2320-4BD1-8095-53A6ACF83A67}" xr6:coauthVersionLast="47" xr6:coauthVersionMax="47" xr10:uidLastSave="{D8407B56-924B-4631-8F52-BC2A751799B3}"/>
  <bookViews>
    <workbookView xWindow="25455" yWindow="3255" windowWidth="25470" windowHeight="17250" activeTab="1" xr2:uid="{FF73BEAF-9E96-4364-9FE8-B31F45311D91}"/>
  </bookViews>
  <sheets>
    <sheet name="Sheet1" sheetId="1" r:id="rId1"/>
    <sheet name="Sheet2" sheetId="3" r:id="rId2"/>
  </sheets>
  <definedNames>
    <definedName name="_xlnm._FilterDatabase" localSheetId="0" hidden="1">Sheet1!$A$1:$R$67</definedName>
    <definedName name="_xlnm._FilterDatabase" localSheetId="1" hidden="1">Sheet2!$A$1:$R$67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2" i="1" l="1"/>
  <c r="W67" i="3"/>
  <c r="V67" i="3"/>
  <c r="R67" i="3"/>
  <c r="AA67" i="3" s="1"/>
  <c r="J67" i="3"/>
  <c r="Y67" i="3" s="1"/>
  <c r="Z67" i="3" s="1"/>
  <c r="AB67" i="3" s="1"/>
  <c r="AA66" i="3"/>
  <c r="W66" i="3"/>
  <c r="V66" i="3"/>
  <c r="R66" i="3"/>
  <c r="U66" i="3" s="1"/>
  <c r="J66" i="3"/>
  <c r="Y66" i="3" s="1"/>
  <c r="Z66" i="3" s="1"/>
  <c r="AB66" i="3" s="1"/>
  <c r="AA65" i="3"/>
  <c r="W65" i="3"/>
  <c r="V65" i="3"/>
  <c r="R65" i="3"/>
  <c r="U65" i="3" s="1"/>
  <c r="J65" i="3"/>
  <c r="Y65" i="3" s="1"/>
  <c r="Z65" i="3" s="1"/>
  <c r="AB65" i="3" s="1"/>
  <c r="AA64" i="3"/>
  <c r="W64" i="3"/>
  <c r="V64" i="3"/>
  <c r="R64" i="3"/>
  <c r="U64" i="3" s="1"/>
  <c r="J64" i="3"/>
  <c r="Y64" i="3" s="1"/>
  <c r="Z64" i="3" s="1"/>
  <c r="AB64" i="3" s="1"/>
  <c r="AA63" i="3"/>
  <c r="W63" i="3"/>
  <c r="V63" i="3"/>
  <c r="R63" i="3"/>
  <c r="U63" i="3" s="1"/>
  <c r="J63" i="3"/>
  <c r="Y63" i="3" s="1"/>
  <c r="Z63" i="3" s="1"/>
  <c r="AB63" i="3" s="1"/>
  <c r="AA62" i="3"/>
  <c r="W62" i="3"/>
  <c r="V62" i="3"/>
  <c r="R62" i="3"/>
  <c r="U62" i="3" s="1"/>
  <c r="J62" i="3"/>
  <c r="Y62" i="3" s="1"/>
  <c r="Z62" i="3" s="1"/>
  <c r="AB62" i="3" s="1"/>
  <c r="AA61" i="3"/>
  <c r="W61" i="3"/>
  <c r="V61" i="3"/>
  <c r="R61" i="3"/>
  <c r="U61" i="3" s="1"/>
  <c r="J61" i="3"/>
  <c r="Y61" i="3" s="1"/>
  <c r="Z61" i="3" s="1"/>
  <c r="AB61" i="3" s="1"/>
  <c r="AA60" i="3"/>
  <c r="W60" i="3"/>
  <c r="V60" i="3"/>
  <c r="R60" i="3"/>
  <c r="U60" i="3" s="1"/>
  <c r="J60" i="3"/>
  <c r="Y60" i="3" s="1"/>
  <c r="Z60" i="3" s="1"/>
  <c r="AB60" i="3" s="1"/>
  <c r="AA59" i="3"/>
  <c r="W59" i="3"/>
  <c r="V59" i="3"/>
  <c r="R59" i="3"/>
  <c r="U59" i="3" s="1"/>
  <c r="J59" i="3"/>
  <c r="Y59" i="3" s="1"/>
  <c r="Z59" i="3" s="1"/>
  <c r="AB59" i="3" s="1"/>
  <c r="AA58" i="3"/>
  <c r="W58" i="3"/>
  <c r="V58" i="3"/>
  <c r="R58" i="3"/>
  <c r="U58" i="3" s="1"/>
  <c r="J58" i="3"/>
  <c r="Y58" i="3" s="1"/>
  <c r="Z58" i="3" s="1"/>
  <c r="AB58" i="3" s="1"/>
  <c r="AA57" i="3"/>
  <c r="W57" i="3"/>
  <c r="V57" i="3"/>
  <c r="R57" i="3"/>
  <c r="U57" i="3" s="1"/>
  <c r="J57" i="3"/>
  <c r="Y57" i="3" s="1"/>
  <c r="Z57" i="3" s="1"/>
  <c r="AB57" i="3" s="1"/>
  <c r="AA56" i="3"/>
  <c r="W56" i="3"/>
  <c r="V56" i="3"/>
  <c r="R56" i="3"/>
  <c r="U56" i="3" s="1"/>
  <c r="J56" i="3"/>
  <c r="Y56" i="3" s="1"/>
  <c r="Z56" i="3" s="1"/>
  <c r="AB56" i="3" s="1"/>
  <c r="AA55" i="3"/>
  <c r="W55" i="3"/>
  <c r="V55" i="3"/>
  <c r="R55" i="3"/>
  <c r="U55" i="3" s="1"/>
  <c r="J55" i="3"/>
  <c r="Y55" i="3" s="1"/>
  <c r="Z55" i="3" s="1"/>
  <c r="AB55" i="3" s="1"/>
  <c r="AA54" i="3"/>
  <c r="W54" i="3"/>
  <c r="V54" i="3"/>
  <c r="R54" i="3"/>
  <c r="U54" i="3" s="1"/>
  <c r="J54" i="3"/>
  <c r="Y54" i="3" s="1"/>
  <c r="Z54" i="3" s="1"/>
  <c r="AB54" i="3" s="1"/>
  <c r="AA53" i="3"/>
  <c r="W53" i="3"/>
  <c r="V53" i="3"/>
  <c r="R53" i="3"/>
  <c r="U53" i="3" s="1"/>
  <c r="J53" i="3"/>
  <c r="Y53" i="3" s="1"/>
  <c r="Z53" i="3" s="1"/>
  <c r="AB53" i="3" s="1"/>
  <c r="AA52" i="3"/>
  <c r="W52" i="3"/>
  <c r="V52" i="3"/>
  <c r="R52" i="3"/>
  <c r="U52" i="3" s="1"/>
  <c r="J52" i="3"/>
  <c r="Y52" i="3" s="1"/>
  <c r="Z52" i="3" s="1"/>
  <c r="AB52" i="3" s="1"/>
  <c r="AA51" i="3"/>
  <c r="W51" i="3"/>
  <c r="V51" i="3"/>
  <c r="R51" i="3"/>
  <c r="U51" i="3" s="1"/>
  <c r="J51" i="3"/>
  <c r="Y51" i="3" s="1"/>
  <c r="Z51" i="3" s="1"/>
  <c r="AB51" i="3" s="1"/>
  <c r="AA50" i="3"/>
  <c r="W50" i="3"/>
  <c r="V50" i="3"/>
  <c r="R50" i="3"/>
  <c r="U50" i="3" s="1"/>
  <c r="J50" i="3"/>
  <c r="Y50" i="3" s="1"/>
  <c r="Z50" i="3" s="1"/>
  <c r="AB50" i="3" s="1"/>
  <c r="AA49" i="3"/>
  <c r="W49" i="3"/>
  <c r="V49" i="3"/>
  <c r="R49" i="3"/>
  <c r="U49" i="3" s="1"/>
  <c r="J49" i="3"/>
  <c r="Y49" i="3" s="1"/>
  <c r="Z49" i="3" s="1"/>
  <c r="AB49" i="3" s="1"/>
  <c r="AA48" i="3"/>
  <c r="W48" i="3"/>
  <c r="V48" i="3"/>
  <c r="R48" i="3"/>
  <c r="U48" i="3" s="1"/>
  <c r="J48" i="3"/>
  <c r="Y48" i="3" s="1"/>
  <c r="Z48" i="3" s="1"/>
  <c r="AB48" i="3" s="1"/>
  <c r="AA47" i="3"/>
  <c r="W47" i="3"/>
  <c r="V47" i="3"/>
  <c r="R47" i="3"/>
  <c r="U47" i="3" s="1"/>
  <c r="J47" i="3"/>
  <c r="Y47" i="3" s="1"/>
  <c r="Z47" i="3" s="1"/>
  <c r="AB47" i="3" s="1"/>
  <c r="AA46" i="3"/>
  <c r="W46" i="3"/>
  <c r="V46" i="3"/>
  <c r="R46" i="3"/>
  <c r="U46" i="3" s="1"/>
  <c r="J46" i="3"/>
  <c r="Y46" i="3" s="1"/>
  <c r="Z46" i="3" s="1"/>
  <c r="AB46" i="3" s="1"/>
  <c r="AA45" i="3"/>
  <c r="W45" i="3"/>
  <c r="V45" i="3"/>
  <c r="R45" i="3"/>
  <c r="U45" i="3" s="1"/>
  <c r="J45" i="3"/>
  <c r="Y45" i="3" s="1"/>
  <c r="Z45" i="3" s="1"/>
  <c r="AB45" i="3" s="1"/>
  <c r="AA44" i="3"/>
  <c r="W44" i="3"/>
  <c r="V44" i="3"/>
  <c r="R44" i="3"/>
  <c r="U44" i="3" s="1"/>
  <c r="J44" i="3"/>
  <c r="Y44" i="3" s="1"/>
  <c r="Z44" i="3" s="1"/>
  <c r="AB44" i="3" s="1"/>
  <c r="AA43" i="3"/>
  <c r="W43" i="3"/>
  <c r="V43" i="3"/>
  <c r="R43" i="3"/>
  <c r="U43" i="3" s="1"/>
  <c r="J43" i="3"/>
  <c r="Y43" i="3" s="1"/>
  <c r="Z43" i="3" s="1"/>
  <c r="AB43" i="3" s="1"/>
  <c r="AA42" i="3"/>
  <c r="W42" i="3"/>
  <c r="V42" i="3"/>
  <c r="R42" i="3"/>
  <c r="U42" i="3" s="1"/>
  <c r="J42" i="3"/>
  <c r="Y42" i="3" s="1"/>
  <c r="Z42" i="3" s="1"/>
  <c r="AB42" i="3" s="1"/>
  <c r="AA41" i="3"/>
  <c r="W41" i="3"/>
  <c r="V41" i="3"/>
  <c r="R41" i="3"/>
  <c r="U41" i="3" s="1"/>
  <c r="J41" i="3"/>
  <c r="Y41" i="3" s="1"/>
  <c r="Z41" i="3" s="1"/>
  <c r="AB41" i="3" s="1"/>
  <c r="AA40" i="3"/>
  <c r="W40" i="3"/>
  <c r="V40" i="3"/>
  <c r="R40" i="3"/>
  <c r="U40" i="3" s="1"/>
  <c r="J40" i="3"/>
  <c r="Y40" i="3" s="1"/>
  <c r="Z40" i="3" s="1"/>
  <c r="AB40" i="3" s="1"/>
  <c r="AA39" i="3"/>
  <c r="W39" i="3"/>
  <c r="V39" i="3"/>
  <c r="R39" i="3"/>
  <c r="U39" i="3" s="1"/>
  <c r="J39" i="3"/>
  <c r="Y39" i="3" s="1"/>
  <c r="Z39" i="3" s="1"/>
  <c r="AB39" i="3" s="1"/>
  <c r="AA38" i="3"/>
  <c r="W38" i="3"/>
  <c r="V38" i="3"/>
  <c r="R38" i="3"/>
  <c r="U38" i="3" s="1"/>
  <c r="J38" i="3"/>
  <c r="Y38" i="3" s="1"/>
  <c r="Z38" i="3" s="1"/>
  <c r="AB38" i="3" s="1"/>
  <c r="AA37" i="3"/>
  <c r="W37" i="3"/>
  <c r="V37" i="3"/>
  <c r="R37" i="3"/>
  <c r="U37" i="3" s="1"/>
  <c r="J37" i="3"/>
  <c r="Y37" i="3" s="1"/>
  <c r="Z37" i="3" s="1"/>
  <c r="AB37" i="3" s="1"/>
  <c r="AA36" i="3"/>
  <c r="W36" i="3"/>
  <c r="V36" i="3"/>
  <c r="R36" i="3"/>
  <c r="U36" i="3" s="1"/>
  <c r="J36" i="3"/>
  <c r="Y36" i="3" s="1"/>
  <c r="Z36" i="3" s="1"/>
  <c r="AB36" i="3" s="1"/>
  <c r="AA35" i="3"/>
  <c r="W35" i="3"/>
  <c r="V35" i="3"/>
  <c r="R35" i="3"/>
  <c r="U35" i="3" s="1"/>
  <c r="J35" i="3"/>
  <c r="Y35" i="3" s="1"/>
  <c r="Z35" i="3" s="1"/>
  <c r="AB35" i="3" s="1"/>
  <c r="AA34" i="3"/>
  <c r="W34" i="3"/>
  <c r="V34" i="3"/>
  <c r="R34" i="3"/>
  <c r="U34" i="3" s="1"/>
  <c r="J34" i="3"/>
  <c r="Y34" i="3" s="1"/>
  <c r="Z34" i="3" s="1"/>
  <c r="AB34" i="3" s="1"/>
  <c r="AA33" i="3"/>
  <c r="W33" i="3"/>
  <c r="V33" i="3"/>
  <c r="R33" i="3"/>
  <c r="U33" i="3" s="1"/>
  <c r="J33" i="3"/>
  <c r="Y33" i="3" s="1"/>
  <c r="Z33" i="3" s="1"/>
  <c r="AB33" i="3" s="1"/>
  <c r="AA32" i="3"/>
  <c r="W32" i="3"/>
  <c r="V32" i="3"/>
  <c r="R32" i="3"/>
  <c r="U32" i="3" s="1"/>
  <c r="J32" i="3"/>
  <c r="X32" i="3" s="1"/>
  <c r="AA31" i="3"/>
  <c r="W31" i="3"/>
  <c r="V31" i="3"/>
  <c r="R31" i="3"/>
  <c r="U31" i="3" s="1"/>
  <c r="J31" i="3"/>
  <c r="Y31" i="3" s="1"/>
  <c r="Z31" i="3" s="1"/>
  <c r="AB31" i="3" s="1"/>
  <c r="AA30" i="3"/>
  <c r="W30" i="3"/>
  <c r="V30" i="3"/>
  <c r="R30" i="3"/>
  <c r="U30" i="3" s="1"/>
  <c r="J30" i="3"/>
  <c r="Y30" i="3" s="1"/>
  <c r="Z30" i="3" s="1"/>
  <c r="AB30" i="3" s="1"/>
  <c r="AA29" i="3"/>
  <c r="W29" i="3"/>
  <c r="V29" i="3"/>
  <c r="R29" i="3"/>
  <c r="U29" i="3" s="1"/>
  <c r="J29" i="3"/>
  <c r="Y29" i="3" s="1"/>
  <c r="Z29" i="3" s="1"/>
  <c r="AB29" i="3" s="1"/>
  <c r="AA28" i="3"/>
  <c r="W28" i="3"/>
  <c r="V28" i="3"/>
  <c r="R28" i="3"/>
  <c r="U28" i="3" s="1"/>
  <c r="J28" i="3"/>
  <c r="Y28" i="3" s="1"/>
  <c r="Z28" i="3" s="1"/>
  <c r="AB28" i="3" s="1"/>
  <c r="AA27" i="3"/>
  <c r="W27" i="3"/>
  <c r="V27" i="3"/>
  <c r="R27" i="3"/>
  <c r="U27" i="3" s="1"/>
  <c r="J27" i="3"/>
  <c r="Y27" i="3" s="1"/>
  <c r="Z27" i="3" s="1"/>
  <c r="AB27" i="3" s="1"/>
  <c r="AA26" i="3"/>
  <c r="W26" i="3"/>
  <c r="V26" i="3"/>
  <c r="R26" i="3"/>
  <c r="U26" i="3" s="1"/>
  <c r="J26" i="3"/>
  <c r="Y26" i="3" s="1"/>
  <c r="Z26" i="3" s="1"/>
  <c r="AB26" i="3" s="1"/>
  <c r="AA25" i="3"/>
  <c r="W25" i="3"/>
  <c r="V25" i="3"/>
  <c r="R25" i="3"/>
  <c r="U25" i="3" s="1"/>
  <c r="J25" i="3"/>
  <c r="Y25" i="3" s="1"/>
  <c r="Z25" i="3" s="1"/>
  <c r="AB25" i="3" s="1"/>
  <c r="AA24" i="3"/>
  <c r="W24" i="3"/>
  <c r="V24" i="3"/>
  <c r="R24" i="3"/>
  <c r="U24" i="3" s="1"/>
  <c r="J24" i="3"/>
  <c r="Y24" i="3" s="1"/>
  <c r="Z24" i="3" s="1"/>
  <c r="AB24" i="3" s="1"/>
  <c r="AA23" i="3"/>
  <c r="W23" i="3"/>
  <c r="V23" i="3"/>
  <c r="R23" i="3"/>
  <c r="U23" i="3" s="1"/>
  <c r="J23" i="3"/>
  <c r="Y23" i="3" s="1"/>
  <c r="Z23" i="3" s="1"/>
  <c r="AB23" i="3" s="1"/>
  <c r="AA22" i="3"/>
  <c r="W22" i="3"/>
  <c r="V22" i="3"/>
  <c r="R22" i="3"/>
  <c r="U22" i="3" s="1"/>
  <c r="J22" i="3"/>
  <c r="Y22" i="3" s="1"/>
  <c r="Z22" i="3" s="1"/>
  <c r="AB22" i="3" s="1"/>
  <c r="AA21" i="3"/>
  <c r="W21" i="3"/>
  <c r="V21" i="3"/>
  <c r="R21" i="3"/>
  <c r="U21" i="3" s="1"/>
  <c r="J21" i="3"/>
  <c r="Y21" i="3" s="1"/>
  <c r="Z21" i="3" s="1"/>
  <c r="AB21" i="3" s="1"/>
  <c r="AA20" i="3"/>
  <c r="X20" i="3"/>
  <c r="W20" i="3"/>
  <c r="V20" i="3"/>
  <c r="R20" i="3"/>
  <c r="U20" i="3" s="1"/>
  <c r="J20" i="3"/>
  <c r="Y20" i="3" s="1"/>
  <c r="Z20" i="3" s="1"/>
  <c r="AB20" i="3" s="1"/>
  <c r="AA19" i="3"/>
  <c r="W19" i="3"/>
  <c r="V19" i="3"/>
  <c r="R19" i="3"/>
  <c r="U19" i="3" s="1"/>
  <c r="J19" i="3"/>
  <c r="X19" i="3" s="1"/>
  <c r="AA18" i="3"/>
  <c r="W18" i="3"/>
  <c r="V18" i="3"/>
  <c r="R18" i="3"/>
  <c r="U18" i="3" s="1"/>
  <c r="J18" i="3"/>
  <c r="Y18" i="3" s="1"/>
  <c r="Z18" i="3" s="1"/>
  <c r="AB18" i="3" s="1"/>
  <c r="AA17" i="3"/>
  <c r="W17" i="3"/>
  <c r="V17" i="3"/>
  <c r="R17" i="3"/>
  <c r="U17" i="3" s="1"/>
  <c r="J17" i="3"/>
  <c r="X17" i="3" s="1"/>
  <c r="AA16" i="3"/>
  <c r="W16" i="3"/>
  <c r="V16" i="3"/>
  <c r="R16" i="3"/>
  <c r="U16" i="3" s="1"/>
  <c r="J16" i="3"/>
  <c r="X16" i="3" s="1"/>
  <c r="AA15" i="3"/>
  <c r="W15" i="3"/>
  <c r="V15" i="3"/>
  <c r="R15" i="3"/>
  <c r="U15" i="3" s="1"/>
  <c r="J15" i="3"/>
  <c r="Y15" i="3" s="1"/>
  <c r="Z15" i="3" s="1"/>
  <c r="AB15" i="3" s="1"/>
  <c r="AA14" i="3"/>
  <c r="W14" i="3"/>
  <c r="V14" i="3"/>
  <c r="R14" i="3"/>
  <c r="U14" i="3" s="1"/>
  <c r="J14" i="3"/>
  <c r="Y14" i="3" s="1"/>
  <c r="Z14" i="3" s="1"/>
  <c r="AB14" i="3" s="1"/>
  <c r="AA13" i="3"/>
  <c r="W13" i="3"/>
  <c r="V13" i="3"/>
  <c r="R13" i="3"/>
  <c r="U13" i="3" s="1"/>
  <c r="J13" i="3"/>
  <c r="X13" i="3" s="1"/>
  <c r="AA12" i="3"/>
  <c r="W12" i="3"/>
  <c r="V12" i="3"/>
  <c r="R12" i="3"/>
  <c r="U12" i="3" s="1"/>
  <c r="J12" i="3"/>
  <c r="Y12" i="3" s="1"/>
  <c r="Z12" i="3" s="1"/>
  <c r="AB12" i="3" s="1"/>
  <c r="AA11" i="3"/>
  <c r="W11" i="3"/>
  <c r="V11" i="3"/>
  <c r="R11" i="3"/>
  <c r="U11" i="3" s="1"/>
  <c r="J11" i="3"/>
  <c r="Y11" i="3" s="1"/>
  <c r="Z11" i="3" s="1"/>
  <c r="AB11" i="3" s="1"/>
  <c r="AA10" i="3"/>
  <c r="W10" i="3"/>
  <c r="V10" i="3"/>
  <c r="R10" i="3"/>
  <c r="U10" i="3" s="1"/>
  <c r="J10" i="3"/>
  <c r="X10" i="3" s="1"/>
  <c r="AA9" i="3"/>
  <c r="W9" i="3"/>
  <c r="V9" i="3"/>
  <c r="R9" i="3"/>
  <c r="U9" i="3" s="1"/>
  <c r="J9" i="3"/>
  <c r="Y9" i="3" s="1"/>
  <c r="Z9" i="3" s="1"/>
  <c r="AB9" i="3" s="1"/>
  <c r="AA8" i="3"/>
  <c r="W8" i="3"/>
  <c r="V8" i="3"/>
  <c r="R8" i="3"/>
  <c r="U8" i="3" s="1"/>
  <c r="J8" i="3"/>
  <c r="Y8" i="3" s="1"/>
  <c r="Z8" i="3" s="1"/>
  <c r="AB8" i="3" s="1"/>
  <c r="AA7" i="3"/>
  <c r="W7" i="3"/>
  <c r="V7" i="3"/>
  <c r="R7" i="3"/>
  <c r="U7" i="3" s="1"/>
  <c r="J7" i="3"/>
  <c r="X7" i="3" s="1"/>
  <c r="AA6" i="3"/>
  <c r="W6" i="3"/>
  <c r="V6" i="3"/>
  <c r="R6" i="3"/>
  <c r="U6" i="3" s="1"/>
  <c r="J6" i="3"/>
  <c r="Y6" i="3" s="1"/>
  <c r="Z6" i="3" s="1"/>
  <c r="AB6" i="3" s="1"/>
  <c r="AA5" i="3"/>
  <c r="W5" i="3"/>
  <c r="V5" i="3"/>
  <c r="R5" i="3"/>
  <c r="U5" i="3" s="1"/>
  <c r="J5" i="3"/>
  <c r="Y5" i="3" s="1"/>
  <c r="Z5" i="3" s="1"/>
  <c r="AB5" i="3" s="1"/>
  <c r="AA4" i="3"/>
  <c r="W4" i="3"/>
  <c r="V4" i="3"/>
  <c r="R4" i="3"/>
  <c r="U4" i="3" s="1"/>
  <c r="J4" i="3"/>
  <c r="X4" i="3" s="1"/>
  <c r="AA3" i="3"/>
  <c r="W3" i="3"/>
  <c r="V3" i="3"/>
  <c r="R3" i="3"/>
  <c r="U3" i="3" s="1"/>
  <c r="J3" i="3"/>
  <c r="X3" i="3" s="1"/>
  <c r="AA2" i="3"/>
  <c r="W2" i="3"/>
  <c r="V2" i="3"/>
  <c r="R2" i="3"/>
  <c r="U2" i="3" s="1"/>
  <c r="J2" i="3"/>
  <c r="Y2" i="3" s="1"/>
  <c r="Z2" i="3" s="1"/>
  <c r="AB2" i="3" s="1"/>
  <c r="R1" i="3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2" i="1"/>
  <c r="X20" i="1"/>
  <c r="Q2" i="3" l="1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T2" i="3"/>
  <c r="T3" i="3"/>
  <c r="T5" i="3"/>
  <c r="T6" i="3"/>
  <c r="T9" i="3"/>
  <c r="T10" i="3"/>
  <c r="T11" i="3"/>
  <c r="T12" i="3"/>
  <c r="T13" i="3"/>
  <c r="T14" i="3"/>
  <c r="T15" i="3"/>
  <c r="T16" i="3"/>
  <c r="T17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67" i="3"/>
  <c r="T4" i="3"/>
  <c r="T7" i="3"/>
  <c r="T18" i="3"/>
  <c r="U67" i="3"/>
  <c r="T8" i="3"/>
  <c r="X5" i="3"/>
  <c r="X8" i="3"/>
  <c r="X11" i="3"/>
  <c r="X14" i="3"/>
  <c r="X22" i="3"/>
  <c r="X24" i="3"/>
  <c r="X26" i="3"/>
  <c r="X28" i="3"/>
  <c r="X30" i="3"/>
  <c r="X33" i="3"/>
  <c r="X35" i="3"/>
  <c r="X36" i="3"/>
  <c r="X37" i="3"/>
  <c r="X38" i="3"/>
  <c r="X39" i="3"/>
  <c r="X40" i="3"/>
  <c r="X41" i="3"/>
  <c r="X42" i="3"/>
  <c r="X43" i="3"/>
  <c r="X44" i="3"/>
  <c r="X46" i="3"/>
  <c r="X47" i="3"/>
  <c r="X48" i="3"/>
  <c r="X49" i="3"/>
  <c r="X50" i="3"/>
  <c r="X51" i="3"/>
  <c r="X52" i="3"/>
  <c r="X53" i="3"/>
  <c r="X54" i="3"/>
  <c r="X55" i="3"/>
  <c r="X56" i="3"/>
  <c r="X57" i="3"/>
  <c r="X58" i="3"/>
  <c r="X59" i="3"/>
  <c r="X60" i="3"/>
  <c r="X61" i="3"/>
  <c r="X62" i="3"/>
  <c r="X63" i="3"/>
  <c r="X64" i="3"/>
  <c r="X65" i="3"/>
  <c r="X66" i="3"/>
  <c r="X67" i="3"/>
  <c r="X2" i="3"/>
  <c r="X6" i="3"/>
  <c r="X9" i="3"/>
  <c r="X12" i="3"/>
  <c r="X15" i="3"/>
  <c r="X18" i="3"/>
  <c r="X21" i="3"/>
  <c r="X23" i="3"/>
  <c r="X25" i="3"/>
  <c r="X27" i="3"/>
  <c r="X29" i="3"/>
  <c r="X31" i="3"/>
  <c r="X34" i="3"/>
  <c r="X45" i="3"/>
  <c r="Y3" i="3"/>
  <c r="Z3" i="3" s="1"/>
  <c r="AB3" i="3" s="1"/>
  <c r="Y4" i="3"/>
  <c r="Z4" i="3" s="1"/>
  <c r="AB4" i="3" s="1"/>
  <c r="Y7" i="3"/>
  <c r="Z7" i="3" s="1"/>
  <c r="AB7" i="3" s="1"/>
  <c r="Y10" i="3"/>
  <c r="Z10" i="3" s="1"/>
  <c r="AB10" i="3" s="1"/>
  <c r="Y13" i="3"/>
  <c r="Z13" i="3" s="1"/>
  <c r="AB13" i="3" s="1"/>
  <c r="Y16" i="3"/>
  <c r="Z16" i="3" s="1"/>
  <c r="AB16" i="3" s="1"/>
  <c r="Y17" i="3"/>
  <c r="Z17" i="3" s="1"/>
  <c r="AB17" i="3" s="1"/>
  <c r="Y19" i="3"/>
  <c r="Z19" i="3" s="1"/>
  <c r="AB19" i="3" s="1"/>
  <c r="Y32" i="3"/>
  <c r="Z32" i="3" s="1"/>
  <c r="AB32" i="3" s="1"/>
  <c r="W3" i="1" l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2" i="1"/>
  <c r="R32" i="1"/>
  <c r="U32" i="1" s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2" i="1"/>
  <c r="R67" i="1"/>
  <c r="U67" i="1" s="1"/>
  <c r="J67" i="1"/>
  <c r="R66" i="1"/>
  <c r="U66" i="1" s="1"/>
  <c r="J66" i="1"/>
  <c r="R65" i="1"/>
  <c r="U65" i="1" s="1"/>
  <c r="J65" i="1"/>
  <c r="R64" i="1"/>
  <c r="U64" i="1" s="1"/>
  <c r="J64" i="1"/>
  <c r="R63" i="1"/>
  <c r="U63" i="1" s="1"/>
  <c r="J63" i="1"/>
  <c r="R62" i="1"/>
  <c r="U62" i="1" s="1"/>
  <c r="J62" i="1"/>
  <c r="R61" i="1"/>
  <c r="U61" i="1" s="1"/>
  <c r="J61" i="1"/>
  <c r="T61" i="1" s="1"/>
  <c r="R60" i="1"/>
  <c r="U60" i="1" s="1"/>
  <c r="J60" i="1"/>
  <c r="R59" i="1"/>
  <c r="U59" i="1" s="1"/>
  <c r="J59" i="1"/>
  <c r="R58" i="1"/>
  <c r="U58" i="1" s="1"/>
  <c r="J58" i="1"/>
  <c r="R57" i="1"/>
  <c r="U57" i="1" s="1"/>
  <c r="J57" i="1"/>
  <c r="R56" i="1"/>
  <c r="U56" i="1" s="1"/>
  <c r="J56" i="1"/>
  <c r="R55" i="1"/>
  <c r="U55" i="1" s="1"/>
  <c r="J55" i="1"/>
  <c r="R54" i="1"/>
  <c r="U54" i="1" s="1"/>
  <c r="J54" i="1"/>
  <c r="R53" i="1"/>
  <c r="U53" i="1" s="1"/>
  <c r="J53" i="1"/>
  <c r="R52" i="1"/>
  <c r="U52" i="1" s="1"/>
  <c r="J52" i="1"/>
  <c r="R51" i="1"/>
  <c r="U51" i="1" s="1"/>
  <c r="J51" i="1"/>
  <c r="R50" i="1"/>
  <c r="U50" i="1" s="1"/>
  <c r="J50" i="1"/>
  <c r="R49" i="1"/>
  <c r="U49" i="1" s="1"/>
  <c r="J49" i="1"/>
  <c r="R48" i="1"/>
  <c r="U48" i="1" s="1"/>
  <c r="J48" i="1"/>
  <c r="R47" i="1"/>
  <c r="U47" i="1" s="1"/>
  <c r="J47" i="1"/>
  <c r="R46" i="1"/>
  <c r="U46" i="1" s="1"/>
  <c r="J46" i="1"/>
  <c r="R45" i="1"/>
  <c r="U45" i="1" s="1"/>
  <c r="J45" i="1"/>
  <c r="R44" i="1"/>
  <c r="U44" i="1" s="1"/>
  <c r="J44" i="1"/>
  <c r="R43" i="1"/>
  <c r="U43" i="1" s="1"/>
  <c r="J43" i="1"/>
  <c r="R42" i="1"/>
  <c r="U42" i="1" s="1"/>
  <c r="J42" i="1"/>
  <c r="R41" i="1"/>
  <c r="U41" i="1" s="1"/>
  <c r="J41" i="1"/>
  <c r="R40" i="1"/>
  <c r="U40" i="1" s="1"/>
  <c r="J40" i="1"/>
  <c r="R39" i="1"/>
  <c r="U39" i="1" s="1"/>
  <c r="J39" i="1"/>
  <c r="R38" i="1"/>
  <c r="U38" i="1" s="1"/>
  <c r="J38" i="1"/>
  <c r="R37" i="1"/>
  <c r="U37" i="1" s="1"/>
  <c r="J37" i="1"/>
  <c r="R36" i="1"/>
  <c r="U36" i="1" s="1"/>
  <c r="J36" i="1"/>
  <c r="R35" i="1"/>
  <c r="U35" i="1" s="1"/>
  <c r="J35" i="1"/>
  <c r="R34" i="1"/>
  <c r="U34" i="1" s="1"/>
  <c r="J34" i="1"/>
  <c r="R33" i="1"/>
  <c r="U33" i="1" s="1"/>
  <c r="J33" i="1"/>
  <c r="J32" i="1"/>
  <c r="R31" i="1"/>
  <c r="U31" i="1" s="1"/>
  <c r="J31" i="1"/>
  <c r="R30" i="1"/>
  <c r="U30" i="1" s="1"/>
  <c r="J30" i="1"/>
  <c r="R29" i="1"/>
  <c r="U29" i="1" s="1"/>
  <c r="J29" i="1"/>
  <c r="R28" i="1"/>
  <c r="U28" i="1" s="1"/>
  <c r="J28" i="1"/>
  <c r="R27" i="1"/>
  <c r="U27" i="1" s="1"/>
  <c r="J27" i="1"/>
  <c r="R26" i="1"/>
  <c r="U26" i="1" s="1"/>
  <c r="J26" i="1"/>
  <c r="R25" i="1"/>
  <c r="U25" i="1" s="1"/>
  <c r="J25" i="1"/>
  <c r="R24" i="1"/>
  <c r="U24" i="1" s="1"/>
  <c r="J24" i="1"/>
  <c r="R23" i="1"/>
  <c r="U23" i="1" s="1"/>
  <c r="J23" i="1"/>
  <c r="T23" i="1" s="1"/>
  <c r="R22" i="1"/>
  <c r="U22" i="1" s="1"/>
  <c r="J22" i="1"/>
  <c r="R21" i="1"/>
  <c r="U21" i="1" s="1"/>
  <c r="J21" i="1"/>
  <c r="R20" i="1"/>
  <c r="U20" i="1" s="1"/>
  <c r="J20" i="1"/>
  <c r="R19" i="1"/>
  <c r="U19" i="1" s="1"/>
  <c r="J19" i="1"/>
  <c r="R18" i="1"/>
  <c r="U18" i="1" s="1"/>
  <c r="J18" i="1"/>
  <c r="R17" i="1"/>
  <c r="U17" i="1" s="1"/>
  <c r="J17" i="1"/>
  <c r="R16" i="1"/>
  <c r="U16" i="1" s="1"/>
  <c r="J16" i="1"/>
  <c r="R15" i="1"/>
  <c r="U15" i="1" s="1"/>
  <c r="J15" i="1"/>
  <c r="R14" i="1"/>
  <c r="U14" i="1" s="1"/>
  <c r="J14" i="1"/>
  <c r="R13" i="1"/>
  <c r="U13" i="1" s="1"/>
  <c r="J13" i="1"/>
  <c r="R12" i="1"/>
  <c r="U12" i="1" s="1"/>
  <c r="J12" i="1"/>
  <c r="R11" i="1"/>
  <c r="U11" i="1" s="1"/>
  <c r="J11" i="1"/>
  <c r="R10" i="1"/>
  <c r="U10" i="1" s="1"/>
  <c r="J10" i="1"/>
  <c r="R9" i="1"/>
  <c r="U9" i="1" s="1"/>
  <c r="J9" i="1"/>
  <c r="R8" i="1"/>
  <c r="U8" i="1" s="1"/>
  <c r="J8" i="1"/>
  <c r="R7" i="1"/>
  <c r="U7" i="1" s="1"/>
  <c r="J7" i="1"/>
  <c r="R6" i="1"/>
  <c r="U6" i="1" s="1"/>
  <c r="J6" i="1"/>
  <c r="R5" i="1"/>
  <c r="U5" i="1" s="1"/>
  <c r="J5" i="1"/>
  <c r="R4" i="1"/>
  <c r="U4" i="1" s="1"/>
  <c r="J4" i="1"/>
  <c r="R3" i="1"/>
  <c r="U3" i="1" s="1"/>
  <c r="J3" i="1"/>
  <c r="R2" i="1"/>
  <c r="U2" i="1" s="1"/>
  <c r="J2" i="1"/>
  <c r="R1" i="1"/>
  <c r="T64" i="1" l="1"/>
  <c r="X64" i="1"/>
  <c r="Q64" i="1"/>
  <c r="T41" i="1"/>
  <c r="Q41" i="1"/>
  <c r="X41" i="1"/>
  <c r="X24" i="1"/>
  <c r="Q24" i="1"/>
  <c r="T60" i="1"/>
  <c r="X60" i="1"/>
  <c r="Q60" i="1"/>
  <c r="T2" i="1"/>
  <c r="Q2" i="1"/>
  <c r="X2" i="1"/>
  <c r="T14" i="1"/>
  <c r="X14" i="1"/>
  <c r="Q14" i="1"/>
  <c r="T31" i="1"/>
  <c r="X31" i="1"/>
  <c r="Q31" i="1"/>
  <c r="T43" i="1"/>
  <c r="Q43" i="1"/>
  <c r="X43" i="1"/>
  <c r="T55" i="1"/>
  <c r="X55" i="1"/>
  <c r="Q55" i="1"/>
  <c r="T9" i="1"/>
  <c r="Q9" i="1"/>
  <c r="X9" i="1"/>
  <c r="T26" i="1"/>
  <c r="X26" i="1"/>
  <c r="Q26" i="1"/>
  <c r="T32" i="1"/>
  <c r="Q32" i="1"/>
  <c r="X32" i="1"/>
  <c r="X38" i="1"/>
  <c r="Q38" i="1"/>
  <c r="T44" i="1"/>
  <c r="Q44" i="1"/>
  <c r="X44" i="1"/>
  <c r="T50" i="1"/>
  <c r="X50" i="1"/>
  <c r="Q50" i="1"/>
  <c r="T56" i="1"/>
  <c r="Q56" i="1"/>
  <c r="X56" i="1"/>
  <c r="T7" i="1"/>
  <c r="Q7" i="1"/>
  <c r="X7" i="1"/>
  <c r="T36" i="1"/>
  <c r="X36" i="1"/>
  <c r="Q36" i="1"/>
  <c r="Q54" i="1"/>
  <c r="X54" i="1"/>
  <c r="Q66" i="1"/>
  <c r="X66" i="1"/>
  <c r="Q37" i="1"/>
  <c r="X37" i="1"/>
  <c r="X61" i="1"/>
  <c r="Q61" i="1"/>
  <c r="T20" i="1"/>
  <c r="Q20" i="1"/>
  <c r="T67" i="1"/>
  <c r="Q67" i="1"/>
  <c r="X67" i="1"/>
  <c r="Q3" i="1"/>
  <c r="X3" i="1"/>
  <c r="T15" i="1"/>
  <c r="X15" i="1"/>
  <c r="Q15" i="1"/>
  <c r="T21" i="1"/>
  <c r="Q21" i="1"/>
  <c r="X21" i="1"/>
  <c r="T62" i="1"/>
  <c r="X62" i="1"/>
  <c r="Q62" i="1"/>
  <c r="X12" i="1"/>
  <c r="Q12" i="1"/>
  <c r="Q29" i="1"/>
  <c r="X29" i="1"/>
  <c r="T59" i="1"/>
  <c r="X59" i="1"/>
  <c r="Q59" i="1"/>
  <c r="Q30" i="1"/>
  <c r="X30" i="1"/>
  <c r="T35" i="1"/>
  <c r="X35" i="1"/>
  <c r="Q35" i="1"/>
  <c r="T48" i="1"/>
  <c r="Q48" i="1"/>
  <c r="X48" i="1"/>
  <c r="X25" i="1"/>
  <c r="Q25" i="1"/>
  <c r="X49" i="1"/>
  <c r="Q49" i="1"/>
  <c r="T39" i="1"/>
  <c r="Q39" i="1"/>
  <c r="X39" i="1"/>
  <c r="Q22" i="1"/>
  <c r="X22" i="1"/>
  <c r="T63" i="1"/>
  <c r="Q63" i="1"/>
  <c r="X63" i="1"/>
  <c r="X6" i="1"/>
  <c r="Q6" i="1"/>
  <c r="T47" i="1"/>
  <c r="X47" i="1"/>
  <c r="Q47" i="1"/>
  <c r="T13" i="1"/>
  <c r="X13" i="1"/>
  <c r="Q13" i="1"/>
  <c r="T19" i="1"/>
  <c r="Q19" i="1"/>
  <c r="X19" i="1"/>
  <c r="T8" i="1"/>
  <c r="Q8" i="1"/>
  <c r="X8" i="1"/>
  <c r="X4" i="1"/>
  <c r="Q4" i="1"/>
  <c r="Q10" i="1"/>
  <c r="X10" i="1"/>
  <c r="T16" i="1"/>
  <c r="X16" i="1"/>
  <c r="Q16" i="1"/>
  <c r="T27" i="1"/>
  <c r="X27" i="1"/>
  <c r="Q27" i="1"/>
  <c r="Q33" i="1"/>
  <c r="X33" i="1"/>
  <c r="X45" i="1"/>
  <c r="Q45" i="1"/>
  <c r="T51" i="1"/>
  <c r="X51" i="1"/>
  <c r="Q51" i="1"/>
  <c r="T57" i="1"/>
  <c r="Q57" i="1"/>
  <c r="X57" i="1"/>
  <c r="X5" i="1"/>
  <c r="Q5" i="1"/>
  <c r="X11" i="1"/>
  <c r="Q11" i="1"/>
  <c r="T17" i="1"/>
  <c r="Q17" i="1"/>
  <c r="X17" i="1"/>
  <c r="T28" i="1"/>
  <c r="X28" i="1"/>
  <c r="Q28" i="1"/>
  <c r="X34" i="1"/>
  <c r="Q34" i="1"/>
  <c r="X40" i="1"/>
  <c r="Q40" i="1"/>
  <c r="Q46" i="1"/>
  <c r="X46" i="1"/>
  <c r="T52" i="1"/>
  <c r="Q52" i="1"/>
  <c r="X52" i="1"/>
  <c r="T58" i="1"/>
  <c r="Q58" i="1"/>
  <c r="X58" i="1"/>
  <c r="Q23" i="1"/>
  <c r="X23" i="1"/>
  <c r="Q18" i="1"/>
  <c r="X18" i="1"/>
  <c r="Q53" i="1"/>
  <c r="X53" i="1"/>
  <c r="X65" i="1"/>
  <c r="Q65" i="1"/>
  <c r="Q42" i="1"/>
  <c r="X42" i="1"/>
  <c r="T66" i="1"/>
  <c r="T40" i="1"/>
  <c r="T30" i="1"/>
  <c r="T6" i="1"/>
  <c r="T11" i="1"/>
  <c r="T37" i="1"/>
  <c r="T54" i="1"/>
  <c r="T25" i="1"/>
  <c r="T42" i="1"/>
  <c r="T49" i="1"/>
  <c r="T4" i="1"/>
  <c r="T18" i="1"/>
  <c r="T5" i="1"/>
  <c r="T29" i="1"/>
  <c r="T53" i="1"/>
  <c r="T65" i="1"/>
  <c r="T10" i="1"/>
  <c r="T22" i="1"/>
  <c r="T34" i="1"/>
  <c r="T46" i="1"/>
  <c r="T45" i="1"/>
  <c r="T12" i="1"/>
  <c r="T24" i="1"/>
  <c r="T3" i="1"/>
  <c r="T33" i="1"/>
  <c r="T38" i="1"/>
</calcChain>
</file>

<file path=xl/sharedStrings.xml><?xml version="1.0" encoding="utf-8"?>
<sst xmlns="http://schemas.openxmlformats.org/spreadsheetml/2006/main" count="316" uniqueCount="158">
  <si>
    <t>COUNTYFP</t>
  </si>
  <si>
    <t>NAME</t>
  </si>
  <si>
    <t>full_area</t>
  </si>
  <si>
    <t>34kt Winds</t>
  </si>
  <si>
    <t>34kt_pct</t>
  </si>
  <si>
    <t>50kt Winds</t>
  </si>
  <si>
    <t>50kt_pct</t>
  </si>
  <si>
    <t>64kt Winds</t>
  </si>
  <si>
    <t>64kt_pct</t>
  </si>
  <si>
    <t>Comb_pct</t>
  </si>
  <si>
    <t>total_premium</t>
  </si>
  <si>
    <t>indemnity_amount</t>
  </si>
  <si>
    <t>net_planted_quantity</t>
  </si>
  <si>
    <t>pcp</t>
  </si>
  <si>
    <t>PlantedAcres</t>
  </si>
  <si>
    <t>TotalAcres</t>
  </si>
  <si>
    <t>WindAcre</t>
  </si>
  <si>
    <t>CropDolValM</t>
  </si>
  <si>
    <t>ImpVal</t>
  </si>
  <si>
    <t>LogIndAmt</t>
  </si>
  <si>
    <t>001</t>
  </si>
  <si>
    <t>Alachua</t>
  </si>
  <si>
    <t>003</t>
  </si>
  <si>
    <t>Baker</t>
  </si>
  <si>
    <t>005</t>
  </si>
  <si>
    <t>Bay</t>
  </si>
  <si>
    <t>007</t>
  </si>
  <si>
    <t>Bradford</t>
  </si>
  <si>
    <t>009</t>
  </si>
  <si>
    <t>Brevard</t>
  </si>
  <si>
    <t>011</t>
  </si>
  <si>
    <t>Broward</t>
  </si>
  <si>
    <t>013</t>
  </si>
  <si>
    <t>Calhoun</t>
  </si>
  <si>
    <t>015</t>
  </si>
  <si>
    <t>Charlotte</t>
  </si>
  <si>
    <t>017</t>
  </si>
  <si>
    <t>Citrus</t>
  </si>
  <si>
    <t>019</t>
  </si>
  <si>
    <t>Clay</t>
  </si>
  <si>
    <t>021</t>
  </si>
  <si>
    <t>Collier</t>
  </si>
  <si>
    <t>023</t>
  </si>
  <si>
    <t>Columbia</t>
  </si>
  <si>
    <t>Dade_Monroe</t>
  </si>
  <si>
    <t>027</t>
  </si>
  <si>
    <t>DeSoto</t>
  </si>
  <si>
    <t>029</t>
  </si>
  <si>
    <t>Dixie</t>
  </si>
  <si>
    <t>031</t>
  </si>
  <si>
    <t>Duval</t>
  </si>
  <si>
    <t>033</t>
  </si>
  <si>
    <t>Escambia</t>
  </si>
  <si>
    <t>035</t>
  </si>
  <si>
    <t>Flagler</t>
  </si>
  <si>
    <t>037</t>
  </si>
  <si>
    <t>Franklin</t>
  </si>
  <si>
    <t>039</t>
  </si>
  <si>
    <t>Gadsden</t>
  </si>
  <si>
    <t>041</t>
  </si>
  <si>
    <t>Gilchrist</t>
  </si>
  <si>
    <t>043</t>
  </si>
  <si>
    <t>Glades</t>
  </si>
  <si>
    <t>045</t>
  </si>
  <si>
    <t>Gulf</t>
  </si>
  <si>
    <t>047</t>
  </si>
  <si>
    <t>Hamilton</t>
  </si>
  <si>
    <t>049</t>
  </si>
  <si>
    <t>Hardee</t>
  </si>
  <si>
    <t>051</t>
  </si>
  <si>
    <t>Hendry</t>
  </si>
  <si>
    <t>053</t>
  </si>
  <si>
    <t>Hernando</t>
  </si>
  <si>
    <t>055</t>
  </si>
  <si>
    <t>Highlands</t>
  </si>
  <si>
    <t>057</t>
  </si>
  <si>
    <t>Hillsborough</t>
  </si>
  <si>
    <t>059</t>
  </si>
  <si>
    <t>Holmes</t>
  </si>
  <si>
    <t>061</t>
  </si>
  <si>
    <t>Indian River</t>
  </si>
  <si>
    <t>063</t>
  </si>
  <si>
    <t>Jackson</t>
  </si>
  <si>
    <t>065</t>
  </si>
  <si>
    <t>Jefferson</t>
  </si>
  <si>
    <t>067</t>
  </si>
  <si>
    <t>Lafayette</t>
  </si>
  <si>
    <t>069</t>
  </si>
  <si>
    <t>Lake</t>
  </si>
  <si>
    <t>071</t>
  </si>
  <si>
    <t>Lee</t>
  </si>
  <si>
    <t>073</t>
  </si>
  <si>
    <t>Leon</t>
  </si>
  <si>
    <t>075</t>
  </si>
  <si>
    <t>Levy</t>
  </si>
  <si>
    <t>077</t>
  </si>
  <si>
    <t>Liberty</t>
  </si>
  <si>
    <t>079</t>
  </si>
  <si>
    <t>Madison</t>
  </si>
  <si>
    <t>081</t>
  </si>
  <si>
    <t>Manatee</t>
  </si>
  <si>
    <t>083</t>
  </si>
  <si>
    <t>Marion</t>
  </si>
  <si>
    <t>085</t>
  </si>
  <si>
    <t>Martin</t>
  </si>
  <si>
    <t>089</t>
  </si>
  <si>
    <t>Nassau</t>
  </si>
  <si>
    <t>091</t>
  </si>
  <si>
    <t>Okaloosa</t>
  </si>
  <si>
    <t>093</t>
  </si>
  <si>
    <t>Okeechobee</t>
  </si>
  <si>
    <t>095</t>
  </si>
  <si>
    <t>Orange</t>
  </si>
  <si>
    <t>097</t>
  </si>
  <si>
    <t>Osceola</t>
  </si>
  <si>
    <t>099</t>
  </si>
  <si>
    <t>Palm Beach</t>
  </si>
  <si>
    <t>101</t>
  </si>
  <si>
    <t>Pasco</t>
  </si>
  <si>
    <t>103</t>
  </si>
  <si>
    <t>Pinellas</t>
  </si>
  <si>
    <t>105</t>
  </si>
  <si>
    <t>Polk</t>
  </si>
  <si>
    <t>107</t>
  </si>
  <si>
    <t>Putnam</t>
  </si>
  <si>
    <t>113</t>
  </si>
  <si>
    <t>Santa Rosa</t>
  </si>
  <si>
    <t>115</t>
  </si>
  <si>
    <t>Sarasota</t>
  </si>
  <si>
    <t>117</t>
  </si>
  <si>
    <t>Seminole</t>
  </si>
  <si>
    <t>109</t>
  </si>
  <si>
    <t>St. Johns</t>
  </si>
  <si>
    <t>111</t>
  </si>
  <si>
    <t>St. Lucie</t>
  </si>
  <si>
    <t>119</t>
  </si>
  <si>
    <t>Sumter</t>
  </si>
  <si>
    <t>121</t>
  </si>
  <si>
    <t>Suwannee</t>
  </si>
  <si>
    <t>123</t>
  </si>
  <si>
    <t>Taylor</t>
  </si>
  <si>
    <t>125</t>
  </si>
  <si>
    <t>Union</t>
  </si>
  <si>
    <t>127</t>
  </si>
  <si>
    <t>Volusia</t>
  </si>
  <si>
    <t>129</t>
  </si>
  <si>
    <t>Wakulla</t>
  </si>
  <si>
    <t>131</t>
  </si>
  <si>
    <t>Walton</t>
  </si>
  <si>
    <t>133</t>
  </si>
  <si>
    <t>Washington</t>
  </si>
  <si>
    <t>premfactor</t>
  </si>
  <si>
    <t>$peracre</t>
  </si>
  <si>
    <t>ImpactFactor</t>
  </si>
  <si>
    <t>PctImpact</t>
  </si>
  <si>
    <t>Calc</t>
  </si>
  <si>
    <t>IndemnityAmt</t>
  </si>
  <si>
    <t>CalValue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</si>
</sst>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&quot;$&quot;#,##0"/>
    <numFmt numFmtId="165" formatCode="0.0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4">
    <xf numFmtId="0" fontId="0" fillId="0" borderId="0" xfId="0"/>
    <xf numFmtId="0" fontId="1" fillId="0" borderId="1" xfId="0" applyFont="1" applyBorder="1" applyAlignment="1">
      <alignment horizontal="center" vertical="top"/>
    </xf>
    <xf numFmtId="2" fontId="1" fillId="0" borderId="1" xfId="0" applyNumberFormat="1" applyFont="1" applyBorder="1" applyAlignment="1">
      <alignment horizontal="center" vertical="top"/>
    </xf>
    <xf numFmtId="3" fontId="1" fillId="0" borderId="2" xfId="0" applyNumberFormat="1" applyFont="1" applyBorder="1" applyAlignment="1">
      <alignment horizontal="center" vertical="top"/>
    </xf>
    <xf numFmtId="164" fontId="0" fillId="0" borderId="0" xfId="0" applyNumberFormat="1"/>
    <xf numFmtId="0" fontId="1" fillId="0" borderId="3" xfId="0" applyFont="1" applyBorder="1" applyAlignment="1">
      <alignment horizontal="center" vertical="top"/>
    </xf>
    <xf numFmtId="2" fontId="1" fillId="0" borderId="3" xfId="0" applyNumberFormat="1" applyFont="1" applyBorder="1" applyAlignment="1">
      <alignment horizontal="center" vertical="top"/>
    </xf>
    <xf numFmtId="2" fontId="0" fillId="0" borderId="0" xfId="0" applyNumberFormat="1"/>
    <xf numFmtId="3" fontId="0" fillId="0" borderId="0" xfId="0" applyNumberFormat="1"/>
    <xf numFmtId="3" fontId="1" fillId="0" borderId="1" xfId="0" applyNumberFormat="1" applyFont="1" applyBorder="1" applyAlignment="1">
      <alignment horizontal="center" vertical="top"/>
    </xf>
    <xf numFmtId="165" fontId="0" fillId="0" borderId="0" xfId="1" applyNumberFormat="1" applyFont="1"/>
    <xf numFmtId="3" fontId="1" fillId="0" borderId="3" xfId="0" applyNumberFormat="1" applyFont="1" applyBorder="1" applyAlignment="1">
      <alignment horizontal="center" vertical="top"/>
    </xf>
    <xf numFmtId="9" fontId="1" fillId="0" borderId="3" xfId="2" applyFont="1" applyFill="1" applyBorder="1" applyAlignment="1">
      <alignment horizontal="center" vertical="top"/>
    </xf>
    <xf numFmtId="9" fontId="0" fillId="0" borderId="0" xfId="2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Relations</a:t>
            </a:r>
            <a:r>
              <a:rPr lang="en-US" baseline="0"/>
              <a:t>hip of Calc Value to Indemnity Amount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Sheet2!$AA$1</c:f>
              <c:strCache>
                <c:ptCount val="1"/>
                <c:pt idx="0">
                  <c:v>IndemnityAmt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4744468351083948"/>
                  <c:y val="-4.733214717246044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Sheet2!$Z$2:$Z$67</c:f>
              <c:numCache>
                <c:formatCode>#,##0</c:formatCode>
                <c:ptCount val="66"/>
                <c:pt idx="0">
                  <c:v>5648.6666666666779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5945.5999999999985</c:v>
                </c:pt>
                <c:pt idx="5">
                  <c:v>2803.3121975869622</c:v>
                </c:pt>
                <c:pt idx="6">
                  <c:v>16470.333333333332</c:v>
                </c:pt>
                <c:pt idx="7">
                  <c:v>254398.00000000023</c:v>
                </c:pt>
                <c:pt idx="8">
                  <c:v>1276.6478978740365</c:v>
                </c:pt>
                <c:pt idx="9">
                  <c:v>0</c:v>
                </c:pt>
                <c:pt idx="10">
                  <c:v>859954.99999999919</c:v>
                </c:pt>
                <c:pt idx="11">
                  <c:v>21536.399999999994</c:v>
                </c:pt>
                <c:pt idx="12">
                  <c:v>4427300.4658798249</c:v>
                </c:pt>
                <c:pt idx="13">
                  <c:v>1105337.3999999999</c:v>
                </c:pt>
                <c:pt idx="14">
                  <c:v>1924.6666666666688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4535.7273726207477</c:v>
                </c:pt>
                <c:pt idx="20">
                  <c:v>6768.6666666666661</c:v>
                </c:pt>
                <c:pt idx="21">
                  <c:v>74092.999999999956</c:v>
                </c:pt>
                <c:pt idx="22">
                  <c:v>0</c:v>
                </c:pt>
                <c:pt idx="23">
                  <c:v>18386.666666666613</c:v>
                </c:pt>
                <c:pt idx="24">
                  <c:v>602329</c:v>
                </c:pt>
                <c:pt idx="25">
                  <c:v>1179510.5999999996</c:v>
                </c:pt>
                <c:pt idx="26">
                  <c:v>3380.9999999999991</c:v>
                </c:pt>
                <c:pt idx="27">
                  <c:v>720706.56356133125</c:v>
                </c:pt>
                <c:pt idx="28">
                  <c:v>64850.999999999898</c:v>
                </c:pt>
                <c:pt idx="29">
                  <c:v>150.99999999999997</c:v>
                </c:pt>
                <c:pt idx="30">
                  <c:v>1064098.5333333332</c:v>
                </c:pt>
                <c:pt idx="31">
                  <c:v>24519.733333333355</c:v>
                </c:pt>
                <c:pt idx="32">
                  <c:v>21620.666666666664</c:v>
                </c:pt>
                <c:pt idx="33">
                  <c:v>0</c:v>
                </c:pt>
                <c:pt idx="34">
                  <c:v>46232.97353214991</c:v>
                </c:pt>
                <c:pt idx="35">
                  <c:v>460517.99999999983</c:v>
                </c:pt>
                <c:pt idx="36">
                  <c:v>0</c:v>
                </c:pt>
                <c:pt idx="37">
                  <c:v>44100.306666666613</c:v>
                </c:pt>
                <c:pt idx="38">
                  <c:v>0</c:v>
                </c:pt>
                <c:pt idx="39">
                  <c:v>980.6666666666664</c:v>
                </c:pt>
                <c:pt idx="40">
                  <c:v>179139</c:v>
                </c:pt>
                <c:pt idx="41">
                  <c:v>83439.072636810539</c:v>
                </c:pt>
                <c:pt idx="42">
                  <c:v>62971.494506585572</c:v>
                </c:pt>
                <c:pt idx="43">
                  <c:v>0</c:v>
                </c:pt>
                <c:pt idx="44">
                  <c:v>0</c:v>
                </c:pt>
                <c:pt idx="45">
                  <c:v>89276.751091407365</c:v>
                </c:pt>
                <c:pt idx="46">
                  <c:v>9077.333333333323</c:v>
                </c:pt>
                <c:pt idx="47">
                  <c:v>105886.66666666644</c:v>
                </c:pt>
                <c:pt idx="48">
                  <c:v>675776.38031555852</c:v>
                </c:pt>
                <c:pt idx="49">
                  <c:v>570.99999999999977</c:v>
                </c:pt>
                <c:pt idx="50">
                  <c:v>0</c:v>
                </c:pt>
                <c:pt idx="51">
                  <c:v>915385.20140021166</c:v>
                </c:pt>
                <c:pt idx="52">
                  <c:v>0</c:v>
                </c:pt>
                <c:pt idx="53">
                  <c:v>0</c:v>
                </c:pt>
                <c:pt idx="54">
                  <c:v>10314.00000000002</c:v>
                </c:pt>
                <c:pt idx="55">
                  <c:v>11776.666666666666</c:v>
                </c:pt>
                <c:pt idx="56">
                  <c:v>0</c:v>
                </c:pt>
                <c:pt idx="57">
                  <c:v>736003.8</c:v>
                </c:pt>
                <c:pt idx="58">
                  <c:v>1619.7649470282602</c:v>
                </c:pt>
                <c:pt idx="59">
                  <c:v>6078.4333333333325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1461.6666666666681</c:v>
                </c:pt>
              </c:numCache>
            </c:numRef>
          </c:xVal>
          <c:yVal>
            <c:numRef>
              <c:f>Sheet2!$AA$2:$AA$67</c:f>
              <c:numCache>
                <c:formatCode>#,##0</c:formatCode>
                <c:ptCount val="66"/>
                <c:pt idx="0">
                  <c:v>21478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103387.6</c:v>
                </c:pt>
                <c:pt idx="5">
                  <c:v>35526</c:v>
                </c:pt>
                <c:pt idx="6">
                  <c:v>88946</c:v>
                </c:pt>
                <c:pt idx="7">
                  <c:v>2838221</c:v>
                </c:pt>
                <c:pt idx="8">
                  <c:v>108112</c:v>
                </c:pt>
                <c:pt idx="9">
                  <c:v>0</c:v>
                </c:pt>
                <c:pt idx="10">
                  <c:v>11345158</c:v>
                </c:pt>
                <c:pt idx="11">
                  <c:v>152313.60000000001</c:v>
                </c:pt>
                <c:pt idx="12">
                  <c:v>80220656</c:v>
                </c:pt>
                <c:pt idx="13">
                  <c:v>11190500.6</c:v>
                </c:pt>
                <c:pt idx="14">
                  <c:v>21168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40218.6</c:v>
                </c:pt>
                <c:pt idx="20">
                  <c:v>8328</c:v>
                </c:pt>
                <c:pt idx="21">
                  <c:v>1342361</c:v>
                </c:pt>
                <c:pt idx="22">
                  <c:v>0</c:v>
                </c:pt>
                <c:pt idx="23">
                  <c:v>39486</c:v>
                </c:pt>
                <c:pt idx="24">
                  <c:v>4891059.75</c:v>
                </c:pt>
                <c:pt idx="25">
                  <c:v>23172804.800000001</c:v>
                </c:pt>
                <c:pt idx="26">
                  <c:v>50759</c:v>
                </c:pt>
                <c:pt idx="27">
                  <c:v>9192255.1999999993</c:v>
                </c:pt>
                <c:pt idx="28">
                  <c:v>387252</c:v>
                </c:pt>
                <c:pt idx="29">
                  <c:v>640.79999999999995</c:v>
                </c:pt>
                <c:pt idx="30">
                  <c:v>18101739.199999999</c:v>
                </c:pt>
                <c:pt idx="31">
                  <c:v>131231.5</c:v>
                </c:pt>
                <c:pt idx="32">
                  <c:v>58683</c:v>
                </c:pt>
                <c:pt idx="33">
                  <c:v>0</c:v>
                </c:pt>
                <c:pt idx="34">
                  <c:v>848424</c:v>
                </c:pt>
                <c:pt idx="35">
                  <c:v>6580090</c:v>
                </c:pt>
                <c:pt idx="36">
                  <c:v>0</c:v>
                </c:pt>
                <c:pt idx="37">
                  <c:v>468800.65</c:v>
                </c:pt>
                <c:pt idx="38">
                  <c:v>0</c:v>
                </c:pt>
                <c:pt idx="39">
                  <c:v>5294</c:v>
                </c:pt>
                <c:pt idx="40">
                  <c:v>963185</c:v>
                </c:pt>
                <c:pt idx="41">
                  <c:v>503619.9</c:v>
                </c:pt>
                <c:pt idx="42">
                  <c:v>459039</c:v>
                </c:pt>
                <c:pt idx="43">
                  <c:v>0</c:v>
                </c:pt>
                <c:pt idx="44">
                  <c:v>0</c:v>
                </c:pt>
                <c:pt idx="45">
                  <c:v>842196</c:v>
                </c:pt>
                <c:pt idx="46">
                  <c:v>125236</c:v>
                </c:pt>
                <c:pt idx="47">
                  <c:v>1867170</c:v>
                </c:pt>
                <c:pt idx="48">
                  <c:v>4691722</c:v>
                </c:pt>
                <c:pt idx="49">
                  <c:v>4319</c:v>
                </c:pt>
                <c:pt idx="50">
                  <c:v>0</c:v>
                </c:pt>
                <c:pt idx="51">
                  <c:v>9769025.0999999996</c:v>
                </c:pt>
                <c:pt idx="52">
                  <c:v>0</c:v>
                </c:pt>
                <c:pt idx="53">
                  <c:v>0</c:v>
                </c:pt>
                <c:pt idx="54">
                  <c:v>151831</c:v>
                </c:pt>
                <c:pt idx="55">
                  <c:v>78884</c:v>
                </c:pt>
                <c:pt idx="56">
                  <c:v>0</c:v>
                </c:pt>
                <c:pt idx="57">
                  <c:v>10575314.949999999</c:v>
                </c:pt>
                <c:pt idx="58">
                  <c:v>2883</c:v>
                </c:pt>
                <c:pt idx="59">
                  <c:v>161468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26090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DC-43DF-82BD-04897B60EC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4541248"/>
        <c:axId val="249071872"/>
      </c:scatterChart>
      <c:valAx>
        <c:axId val="244541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Calc Value (column 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071872"/>
        <c:crosses val="autoZero"/>
        <c:crossBetween val="midCat"/>
      </c:valAx>
      <c:valAx>
        <c:axId val="24907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Indeminity Amount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541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226219</xdr:colOff>
      <xdr:row>12</xdr:row>
      <xdr:rowOff>59531</xdr:rowOff>
    </xdr:from>
    <xdr:to>
      <xdr:col>17</xdr:col>
      <xdr:colOff>184547</xdr:colOff>
      <xdr:row>33</xdr:row>
      <xdr:rowOff>171458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B366C2-43F6-440D-B98B-16455BE7FF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2707EB-F1DF-467C-BCF6-1926CA4DBE12}">
  <dimension ref="A1:AB69"/>
  <sheetViews>
    <sheetView topLeftCell="B1" zoomScale="80" zoomScaleNormal="80" workbookViewId="0">
      <pane ySplit="1" topLeftCell="A2" activePane="bottomLeft" state="frozen"/>
      <selection pane="bottomLeft" activeCell="Z2" sqref="Z2"/>
    </sheetView>
  </sheetViews>
  <sheetFormatPr defaultRowHeight="15" x14ac:dyDescent="0.25"/>
  <cols>
    <col min="10" max="10" width="9.140625" style="7"/>
    <col min="11" max="11" width="12.5703125" style="8" customWidth="1"/>
    <col min="12" max="12" width="14.5703125" style="8" customWidth="1"/>
    <col min="13" max="13" width="14" customWidth="1"/>
    <col min="15" max="15" width="17.28515625" bestFit="1" customWidth="1"/>
    <col min="17" max="17" width="11.140625" style="8" bestFit="1" customWidth="1"/>
    <col min="18" max="18" width="18.28515625" style="4" bestFit="1" customWidth="1"/>
    <col min="20" max="21" width="9.140625" style="7"/>
    <col min="22" max="22" width="12.85546875" style="10" bestFit="1" customWidth="1"/>
    <col min="24" max="24" width="12.28515625" bestFit="1" customWidth="1"/>
    <col min="25" max="25" width="9.140625" style="13"/>
    <col min="26" max="26" width="15.28515625" customWidth="1"/>
    <col min="27" max="27" width="14" bestFit="1" customWidth="1"/>
    <col min="28" max="28" width="12" style="8" bestFit="1" customWidth="1"/>
  </cols>
  <sheetData>
    <row r="1" spans="1:2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9" t="s">
        <v>10</v>
      </c>
      <c r="L1" s="9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3" t="s">
        <v>16</v>
      </c>
      <c r="R1" s="4" t="str">
        <f t="shared" ref="R1:R13" si="0">L1</f>
        <v>indemnity_amount</v>
      </c>
      <c r="S1" s="5" t="s">
        <v>17</v>
      </c>
      <c r="T1" s="6" t="s">
        <v>18</v>
      </c>
      <c r="U1" s="6" t="s">
        <v>19</v>
      </c>
      <c r="V1" s="6" t="s">
        <v>151</v>
      </c>
      <c r="W1" s="6" t="s">
        <v>152</v>
      </c>
      <c r="X1" s="6" t="s">
        <v>153</v>
      </c>
      <c r="Y1" s="12" t="s">
        <v>154</v>
      </c>
      <c r="Z1" s="6" t="s">
        <v>155</v>
      </c>
      <c r="AA1" s="6" t="s">
        <v>156</v>
      </c>
      <c r="AB1" s="11" t="s">
        <v>157</v>
      </c>
    </row>
    <row r="2" spans="1:28" x14ac:dyDescent="0.25">
      <c r="A2" t="s">
        <v>20</v>
      </c>
      <c r="B2" t="s">
        <v>21</v>
      </c>
      <c r="C2">
        <v>0.2338618009479998</v>
      </c>
      <c r="D2">
        <v>0.23386180094800019</v>
      </c>
      <c r="E2">
        <v>100.0000000000002</v>
      </c>
      <c r="F2">
        <v>0.23386180094800019</v>
      </c>
      <c r="G2">
        <v>100.0000000000002</v>
      </c>
      <c r="H2">
        <v>0</v>
      </c>
      <c r="I2">
        <v>0</v>
      </c>
      <c r="J2" s="7">
        <f t="shared" ref="J2:J33" si="1">E2+G2+I2</f>
        <v>200.0000000000004</v>
      </c>
      <c r="K2" s="8">
        <v>8473</v>
      </c>
      <c r="L2" s="8">
        <v>21478</v>
      </c>
      <c r="M2">
        <v>123.13</v>
      </c>
      <c r="N2">
        <v>15.3</v>
      </c>
      <c r="O2">
        <v>39828.699999999997</v>
      </c>
      <c r="P2">
        <v>46366.530000000013</v>
      </c>
      <c r="Q2" s="8">
        <f>J2*O2/300</f>
        <v>26552.466666666718</v>
      </c>
      <c r="R2" s="4">
        <f t="shared" si="0"/>
        <v>21478</v>
      </c>
      <c r="S2">
        <v>99</v>
      </c>
      <c r="T2" s="7">
        <f>S2/100*J2</f>
        <v>198.0000000000004</v>
      </c>
      <c r="U2" s="7">
        <f>IF(R2=0,LOG10(1),LOG10(R2))</f>
        <v>4.3319938380422567</v>
      </c>
      <c r="V2" s="10">
        <f>IF(K2=0,0,K2/(S2*1000000))</f>
        <v>8.558585858585858E-5</v>
      </c>
      <c r="W2">
        <f>IF(O2=0,0,S2*1000000/O2)</f>
        <v>2485.6447737435569</v>
      </c>
      <c r="X2" s="7">
        <f>IF(S2=0,0,O2*(J2/300)*K2/(S2*1000000))</f>
        <v>2.2725156572390617</v>
      </c>
      <c r="Y2" s="13">
        <f>J2/300</f>
        <v>0.66666666666666796</v>
      </c>
      <c r="Z2" s="8">
        <f>S2*1000000*V2*Y2</f>
        <v>5648.6666666666779</v>
      </c>
      <c r="AA2" s="8">
        <f>R2</f>
        <v>21478</v>
      </c>
      <c r="AB2" s="8">
        <f>Z2*16.856</f>
        <v>95213.925333333536</v>
      </c>
    </row>
    <row r="3" spans="1:28" x14ac:dyDescent="0.25">
      <c r="A3" t="s">
        <v>22</v>
      </c>
      <c r="B3" t="s">
        <v>23</v>
      </c>
      <c r="C3">
        <v>0.1430326888185014</v>
      </c>
      <c r="D3">
        <v>0.14303268881850131</v>
      </c>
      <c r="E3">
        <v>99.999999999999972</v>
      </c>
      <c r="F3">
        <v>0.14303268881850131</v>
      </c>
      <c r="G3">
        <v>99.999999999999972</v>
      </c>
      <c r="H3">
        <v>0</v>
      </c>
      <c r="I3">
        <v>0</v>
      </c>
      <c r="J3" s="7">
        <f t="shared" si="1"/>
        <v>199.99999999999994</v>
      </c>
      <c r="K3" s="8">
        <v>0</v>
      </c>
      <c r="L3" s="8">
        <v>0</v>
      </c>
      <c r="M3">
        <v>0</v>
      </c>
      <c r="N3">
        <v>13.69</v>
      </c>
      <c r="O3">
        <v>4403.5600000000004</v>
      </c>
      <c r="P3">
        <v>5713.56</v>
      </c>
      <c r="Q3" s="8">
        <f t="shared" ref="Q3:Q66" si="2">J3*O3/300</f>
        <v>2935.7066666666665</v>
      </c>
      <c r="R3" s="4">
        <f t="shared" si="0"/>
        <v>0</v>
      </c>
      <c r="S3">
        <v>13</v>
      </c>
      <c r="T3" s="7">
        <f t="shared" ref="T3:T66" si="3">S3/100*J3</f>
        <v>25.999999999999993</v>
      </c>
      <c r="U3" s="7">
        <f t="shared" ref="U3:U66" si="4">IF(R3=0,LOG10(1),LOG10(R3))</f>
        <v>0</v>
      </c>
      <c r="V3" s="10">
        <f t="shared" ref="V3:V66" si="5">IF(K3=0,0,K3/(S3*1000000))</f>
        <v>0</v>
      </c>
      <c r="W3">
        <f t="shared" ref="W3:W66" si="6">IF(O3=0,0,S3*1000000/O3)</f>
        <v>2952.15689124254</v>
      </c>
      <c r="X3" s="7">
        <f t="shared" ref="X3:X66" si="7">IF(S3=0,0,O3*(J3/300)*K3/(S3*1000000))</f>
        <v>0</v>
      </c>
      <c r="Y3" s="13">
        <f t="shared" ref="Y3:Y66" si="8">J3/300</f>
        <v>0.66666666666666652</v>
      </c>
      <c r="Z3" s="8">
        <f t="shared" ref="Z3:Z66" si="9">S3*1000000*V3*Y3</f>
        <v>0</v>
      </c>
      <c r="AA3" s="8">
        <f t="shared" ref="AA3:AA66" si="10">R3</f>
        <v>0</v>
      </c>
      <c r="AB3" s="8">
        <f t="shared" ref="AB3:AB66" si="11">Z3*16.856</f>
        <v>0</v>
      </c>
    </row>
    <row r="4" spans="1:28" x14ac:dyDescent="0.25">
      <c r="A4" t="s">
        <v>24</v>
      </c>
      <c r="B4" t="s">
        <v>25</v>
      </c>
      <c r="C4">
        <v>0.21425186802794571</v>
      </c>
      <c r="D4">
        <v>0.2142518680279456</v>
      </c>
      <c r="E4">
        <v>99.999999999999957</v>
      </c>
      <c r="F4">
        <v>0</v>
      </c>
      <c r="G4">
        <v>0</v>
      </c>
      <c r="H4">
        <v>0</v>
      </c>
      <c r="I4">
        <v>0</v>
      </c>
      <c r="J4" s="7">
        <f t="shared" si="1"/>
        <v>99.999999999999957</v>
      </c>
      <c r="K4" s="8">
        <v>0</v>
      </c>
      <c r="L4" s="8">
        <v>0</v>
      </c>
      <c r="M4">
        <v>0</v>
      </c>
      <c r="N4">
        <v>10.85</v>
      </c>
      <c r="O4">
        <v>564.56999999999994</v>
      </c>
      <c r="P4">
        <v>564.56999999999994</v>
      </c>
      <c r="Q4" s="8">
        <f t="shared" si="2"/>
        <v>188.18999999999991</v>
      </c>
      <c r="R4" s="4">
        <f t="shared" si="0"/>
        <v>0</v>
      </c>
      <c r="S4">
        <v>3</v>
      </c>
      <c r="T4" s="7">
        <f t="shared" si="3"/>
        <v>2.9999999999999987</v>
      </c>
      <c r="U4" s="7">
        <f t="shared" si="4"/>
        <v>0</v>
      </c>
      <c r="V4" s="10">
        <f t="shared" si="5"/>
        <v>0</v>
      </c>
      <c r="W4">
        <f t="shared" si="6"/>
        <v>5313.7786279823586</v>
      </c>
      <c r="X4" s="7">
        <f t="shared" si="7"/>
        <v>0</v>
      </c>
      <c r="Y4" s="13">
        <f t="shared" si="8"/>
        <v>0.3333333333333332</v>
      </c>
      <c r="Z4" s="8">
        <f t="shared" si="9"/>
        <v>0</v>
      </c>
      <c r="AA4" s="8">
        <f t="shared" si="10"/>
        <v>0</v>
      </c>
      <c r="AB4" s="8">
        <f t="shared" si="11"/>
        <v>0</v>
      </c>
    </row>
    <row r="5" spans="1:28" x14ac:dyDescent="0.25">
      <c r="A5" t="s">
        <v>26</v>
      </c>
      <c r="B5" t="s">
        <v>27</v>
      </c>
      <c r="C5">
        <v>7.2729625415000082E-2</v>
      </c>
      <c r="D5">
        <v>7.2729625415000082E-2</v>
      </c>
      <c r="E5">
        <v>100</v>
      </c>
      <c r="F5">
        <v>7.2729625415000082E-2</v>
      </c>
      <c r="G5">
        <v>100</v>
      </c>
      <c r="H5">
        <v>0</v>
      </c>
      <c r="I5">
        <v>0</v>
      </c>
      <c r="J5" s="7">
        <f t="shared" si="1"/>
        <v>200</v>
      </c>
      <c r="K5" s="8">
        <v>0</v>
      </c>
      <c r="L5" s="8">
        <v>0</v>
      </c>
      <c r="M5">
        <v>0</v>
      </c>
      <c r="N5">
        <v>14.51</v>
      </c>
      <c r="O5">
        <v>2567.38</v>
      </c>
      <c r="P5">
        <v>4201.04</v>
      </c>
      <c r="Q5" s="8">
        <f t="shared" si="2"/>
        <v>1711.5866666666666</v>
      </c>
      <c r="R5" s="4">
        <f t="shared" si="0"/>
        <v>0</v>
      </c>
      <c r="S5">
        <v>13</v>
      </c>
      <c r="T5" s="7">
        <f t="shared" si="3"/>
        <v>26</v>
      </c>
      <c r="U5" s="7">
        <f t="shared" si="4"/>
        <v>0</v>
      </c>
      <c r="V5" s="10">
        <f t="shared" si="5"/>
        <v>0</v>
      </c>
      <c r="W5">
        <f t="shared" si="6"/>
        <v>5063.5277987676154</v>
      </c>
      <c r="X5" s="7">
        <f t="shared" si="7"/>
        <v>0</v>
      </c>
      <c r="Y5" s="13">
        <f t="shared" si="8"/>
        <v>0.66666666666666663</v>
      </c>
      <c r="Z5" s="8">
        <f t="shared" si="9"/>
        <v>0</v>
      </c>
      <c r="AA5" s="8">
        <f t="shared" si="10"/>
        <v>0</v>
      </c>
      <c r="AB5" s="8">
        <f t="shared" si="11"/>
        <v>0</v>
      </c>
    </row>
    <row r="6" spans="1:28" x14ac:dyDescent="0.25">
      <c r="A6" t="s">
        <v>28</v>
      </c>
      <c r="B6" t="s">
        <v>29</v>
      </c>
      <c r="C6">
        <v>0.30850748249401572</v>
      </c>
      <c r="D6">
        <v>0.30850748249401561</v>
      </c>
      <c r="E6">
        <v>99.999999999999972</v>
      </c>
      <c r="F6">
        <v>0.30850748249401561</v>
      </c>
      <c r="G6">
        <v>99.999999999999972</v>
      </c>
      <c r="H6">
        <v>0</v>
      </c>
      <c r="I6">
        <v>0</v>
      </c>
      <c r="J6" s="7">
        <f t="shared" si="1"/>
        <v>199.99999999999994</v>
      </c>
      <c r="K6" s="8">
        <v>8918.4</v>
      </c>
      <c r="L6" s="8">
        <v>103387.6</v>
      </c>
      <c r="M6">
        <v>79.25</v>
      </c>
      <c r="N6">
        <v>22.74</v>
      </c>
      <c r="O6">
        <v>25213.279999999999</v>
      </c>
      <c r="P6">
        <v>51214.28</v>
      </c>
      <c r="Q6" s="8">
        <f t="shared" si="2"/>
        <v>16808.853333333329</v>
      </c>
      <c r="R6" s="4">
        <f t="shared" si="0"/>
        <v>103387.6</v>
      </c>
      <c r="S6">
        <v>58</v>
      </c>
      <c r="T6" s="7">
        <f t="shared" si="3"/>
        <v>115.99999999999996</v>
      </c>
      <c r="U6" s="7">
        <f t="shared" si="4"/>
        <v>5.0144684538980764</v>
      </c>
      <c r="V6" s="10">
        <f t="shared" si="5"/>
        <v>1.537655172413793E-4</v>
      </c>
      <c r="W6">
        <f t="shared" si="6"/>
        <v>2300.3750404548714</v>
      </c>
      <c r="X6" s="7">
        <f t="shared" si="7"/>
        <v>2.5846220270344822</v>
      </c>
      <c r="Y6" s="13">
        <f t="shared" si="8"/>
        <v>0.66666666666666652</v>
      </c>
      <c r="Z6" s="8">
        <f t="shared" si="9"/>
        <v>5945.5999999999985</v>
      </c>
      <c r="AA6" s="8">
        <f t="shared" si="10"/>
        <v>103387.6</v>
      </c>
      <c r="AB6" s="8">
        <f t="shared" si="11"/>
        <v>100219.03359999998</v>
      </c>
    </row>
    <row r="7" spans="1:28" x14ac:dyDescent="0.25">
      <c r="A7" t="s">
        <v>30</v>
      </c>
      <c r="B7" t="s">
        <v>31</v>
      </c>
      <c r="C7">
        <v>0.28645022297649608</v>
      </c>
      <c r="D7">
        <v>0.28645022297649608</v>
      </c>
      <c r="E7">
        <v>100</v>
      </c>
      <c r="F7">
        <v>0.28645022297649608</v>
      </c>
      <c r="G7">
        <v>100</v>
      </c>
      <c r="H7">
        <v>0.1148038681248125</v>
      </c>
      <c r="I7">
        <v>40.078121403393858</v>
      </c>
      <c r="J7" s="7">
        <f t="shared" si="1"/>
        <v>240.07812140339385</v>
      </c>
      <c r="K7" s="8">
        <v>3503</v>
      </c>
      <c r="L7" s="8">
        <v>35526</v>
      </c>
      <c r="M7">
        <v>0</v>
      </c>
      <c r="N7">
        <v>19.93</v>
      </c>
      <c r="O7">
        <v>454.18000000000012</v>
      </c>
      <c r="P7">
        <v>454.18000000000012</v>
      </c>
      <c r="Q7" s="8">
        <f t="shared" si="2"/>
        <v>363.46227059664483</v>
      </c>
      <c r="R7" s="4">
        <f t="shared" si="0"/>
        <v>35526</v>
      </c>
      <c r="S7">
        <v>24</v>
      </c>
      <c r="T7" s="7">
        <f t="shared" si="3"/>
        <v>57.618749136814522</v>
      </c>
      <c r="U7" s="7">
        <f t="shared" si="4"/>
        <v>4.5505463114656441</v>
      </c>
      <c r="V7" s="10">
        <f t="shared" si="5"/>
        <v>1.4595833333333333E-4</v>
      </c>
      <c r="W7">
        <f t="shared" si="6"/>
        <v>52842.485358228005</v>
      </c>
      <c r="X7" s="7">
        <f t="shared" si="7"/>
        <v>5.305034724583528E-2</v>
      </c>
      <c r="Y7" s="13">
        <f t="shared" si="8"/>
        <v>0.80026040467797954</v>
      </c>
      <c r="Z7" s="8">
        <f t="shared" si="9"/>
        <v>2803.3121975869622</v>
      </c>
      <c r="AA7" s="8">
        <f t="shared" si="10"/>
        <v>35526</v>
      </c>
      <c r="AB7" s="8">
        <f t="shared" si="11"/>
        <v>47252.630402525836</v>
      </c>
    </row>
    <row r="8" spans="1:28" x14ac:dyDescent="0.25">
      <c r="A8" t="s">
        <v>32</v>
      </c>
      <c r="B8" t="s">
        <v>33</v>
      </c>
      <c r="C8">
        <v>0.1396747554575008</v>
      </c>
      <c r="D8">
        <v>0.1396747554575008</v>
      </c>
      <c r="E8">
        <v>100</v>
      </c>
      <c r="F8">
        <v>0</v>
      </c>
      <c r="G8">
        <v>0</v>
      </c>
      <c r="H8">
        <v>0</v>
      </c>
      <c r="I8">
        <v>0</v>
      </c>
      <c r="J8" s="7">
        <f t="shared" si="1"/>
        <v>100</v>
      </c>
      <c r="K8" s="8">
        <v>49411</v>
      </c>
      <c r="L8" s="8">
        <v>88946</v>
      </c>
      <c r="M8">
        <v>861.3</v>
      </c>
      <c r="N8">
        <v>10.86</v>
      </c>
      <c r="O8">
        <v>17846.23</v>
      </c>
      <c r="P8">
        <v>19458.45</v>
      </c>
      <c r="Q8" s="8">
        <f t="shared" si="2"/>
        <v>5948.7433333333329</v>
      </c>
      <c r="R8" s="4">
        <f t="shared" si="0"/>
        <v>88946</v>
      </c>
      <c r="S8">
        <v>22</v>
      </c>
      <c r="T8" s="7">
        <f t="shared" si="3"/>
        <v>22</v>
      </c>
      <c r="U8" s="7">
        <f t="shared" si="4"/>
        <v>4.9491264221558806</v>
      </c>
      <c r="V8" s="10">
        <f t="shared" si="5"/>
        <v>2.2459545454545453E-3</v>
      </c>
      <c r="W8">
        <f t="shared" si="6"/>
        <v>1232.7533602335059</v>
      </c>
      <c r="X8" s="7">
        <f t="shared" si="7"/>
        <v>13.360607129242423</v>
      </c>
      <c r="Y8" s="13">
        <f t="shared" si="8"/>
        <v>0.33333333333333331</v>
      </c>
      <c r="Z8" s="8">
        <f t="shared" si="9"/>
        <v>16470.333333333332</v>
      </c>
      <c r="AA8" s="8">
        <f t="shared" si="10"/>
        <v>88946</v>
      </c>
      <c r="AB8" s="8">
        <f t="shared" si="11"/>
        <v>277623.93866666668</v>
      </c>
    </row>
    <row r="9" spans="1:28" x14ac:dyDescent="0.25">
      <c r="A9" t="s">
        <v>34</v>
      </c>
      <c r="B9" t="s">
        <v>35</v>
      </c>
      <c r="C9">
        <v>0.17570842792234251</v>
      </c>
      <c r="D9">
        <v>0.1757084279223427</v>
      </c>
      <c r="E9">
        <v>100.0000000000001</v>
      </c>
      <c r="F9">
        <v>0.1757084279223427</v>
      </c>
      <c r="G9">
        <v>100.0000000000001</v>
      </c>
      <c r="H9">
        <v>0.1757084279223427</v>
      </c>
      <c r="I9">
        <v>100.0000000000001</v>
      </c>
      <c r="J9" s="7">
        <f t="shared" si="1"/>
        <v>300.00000000000028</v>
      </c>
      <c r="K9" s="8">
        <v>254398</v>
      </c>
      <c r="L9" s="8">
        <v>2838221</v>
      </c>
      <c r="M9">
        <v>5372.25</v>
      </c>
      <c r="N9">
        <v>22.22</v>
      </c>
      <c r="O9">
        <v>2374.06</v>
      </c>
      <c r="P9">
        <v>4041.06</v>
      </c>
      <c r="Q9" s="8">
        <f t="shared" si="2"/>
        <v>2374.0600000000022</v>
      </c>
      <c r="R9" s="4">
        <f t="shared" si="0"/>
        <v>2838221</v>
      </c>
      <c r="S9">
        <v>43</v>
      </c>
      <c r="T9" s="7">
        <f t="shared" si="3"/>
        <v>129.00000000000011</v>
      </c>
      <c r="U9" s="7">
        <f t="shared" si="4"/>
        <v>6.4530462090720064</v>
      </c>
      <c r="V9" s="10">
        <f t="shared" si="5"/>
        <v>5.916232558139535E-3</v>
      </c>
      <c r="W9">
        <f t="shared" si="6"/>
        <v>18112.431867770825</v>
      </c>
      <c r="X9" s="7">
        <f t="shared" si="7"/>
        <v>14.045491066976759</v>
      </c>
      <c r="Y9" s="13">
        <f t="shared" si="8"/>
        <v>1.0000000000000009</v>
      </c>
      <c r="Z9" s="8">
        <f t="shared" si="9"/>
        <v>254398.00000000023</v>
      </c>
      <c r="AA9" s="8">
        <f t="shared" si="10"/>
        <v>2838221</v>
      </c>
      <c r="AB9" s="8">
        <f t="shared" si="11"/>
        <v>4288132.6880000047</v>
      </c>
    </row>
    <row r="10" spans="1:28" x14ac:dyDescent="0.25">
      <c r="A10" t="s">
        <v>36</v>
      </c>
      <c r="B10" t="s">
        <v>37</v>
      </c>
      <c r="C10">
        <v>0.15813326326260629</v>
      </c>
      <c r="D10">
        <v>0.15813326326260621</v>
      </c>
      <c r="E10">
        <v>99.999999999999972</v>
      </c>
      <c r="F10">
        <v>0.15813326326260621</v>
      </c>
      <c r="G10">
        <v>99.999999999999972</v>
      </c>
      <c r="H10">
        <v>0.13103147523586861</v>
      </c>
      <c r="I10">
        <v>82.861424935163242</v>
      </c>
      <c r="J10" s="7">
        <f t="shared" si="1"/>
        <v>282.8614249351632</v>
      </c>
      <c r="K10" s="8">
        <v>1354</v>
      </c>
      <c r="L10" s="8">
        <v>108112</v>
      </c>
      <c r="M10">
        <v>0</v>
      </c>
      <c r="N10">
        <v>17.37</v>
      </c>
      <c r="O10">
        <v>11475.97</v>
      </c>
      <c r="P10">
        <v>12037.89</v>
      </c>
      <c r="Q10" s="8">
        <f t="shared" si="2"/>
        <v>10820.364089043949</v>
      </c>
      <c r="R10" s="4">
        <f t="shared" si="0"/>
        <v>108112</v>
      </c>
      <c r="S10">
        <v>13</v>
      </c>
      <c r="T10" s="7">
        <f t="shared" si="3"/>
        <v>36.771985241571215</v>
      </c>
      <c r="U10" s="7">
        <f t="shared" si="4"/>
        <v>5.0338739015808995</v>
      </c>
      <c r="V10" s="10">
        <f t="shared" si="5"/>
        <v>1.0415384615384616E-4</v>
      </c>
      <c r="W10">
        <f t="shared" si="6"/>
        <v>1132.8018459441773</v>
      </c>
      <c r="X10" s="7">
        <f t="shared" si="7"/>
        <v>1.126982536658885</v>
      </c>
      <c r="Y10" s="13">
        <f t="shared" si="8"/>
        <v>0.94287141645054395</v>
      </c>
      <c r="Z10" s="8">
        <f t="shared" si="9"/>
        <v>1276.6478978740365</v>
      </c>
      <c r="AA10" s="8">
        <f t="shared" si="10"/>
        <v>108112</v>
      </c>
      <c r="AB10" s="8">
        <f t="shared" si="11"/>
        <v>21519.176966564763</v>
      </c>
    </row>
    <row r="11" spans="1:28" x14ac:dyDescent="0.25">
      <c r="A11" t="s">
        <v>38</v>
      </c>
      <c r="B11" t="s">
        <v>39</v>
      </c>
      <c r="C11">
        <v>0.15580966100700011</v>
      </c>
      <c r="D11">
        <v>0.15580966100699981</v>
      </c>
      <c r="E11">
        <v>99.999999999999787</v>
      </c>
      <c r="F11">
        <v>0.15580966100699981</v>
      </c>
      <c r="G11">
        <v>99.999999999999787</v>
      </c>
      <c r="H11">
        <v>0</v>
      </c>
      <c r="I11">
        <v>0</v>
      </c>
      <c r="J11" s="7">
        <f t="shared" si="1"/>
        <v>199.99999999999957</v>
      </c>
      <c r="K11" s="8">
        <v>0</v>
      </c>
      <c r="L11" s="8">
        <v>0</v>
      </c>
      <c r="M11">
        <v>0</v>
      </c>
      <c r="N11">
        <v>16.91</v>
      </c>
      <c r="O11">
        <v>3031.79</v>
      </c>
      <c r="P11">
        <v>3032.64</v>
      </c>
      <c r="Q11" s="8">
        <f t="shared" si="2"/>
        <v>2021.1933333333291</v>
      </c>
      <c r="R11" s="4">
        <f t="shared" si="0"/>
        <v>0</v>
      </c>
      <c r="S11">
        <v>5</v>
      </c>
      <c r="T11" s="7">
        <f t="shared" si="3"/>
        <v>9.9999999999999787</v>
      </c>
      <c r="U11" s="7">
        <f t="shared" si="4"/>
        <v>0</v>
      </c>
      <c r="V11" s="10">
        <f t="shared" si="5"/>
        <v>0</v>
      </c>
      <c r="W11">
        <f t="shared" si="6"/>
        <v>1649.1907421028502</v>
      </c>
      <c r="X11" s="7">
        <f t="shared" si="7"/>
        <v>0</v>
      </c>
      <c r="Y11" s="13">
        <f t="shared" si="8"/>
        <v>0.6666666666666653</v>
      </c>
      <c r="Z11" s="8">
        <f t="shared" si="9"/>
        <v>0</v>
      </c>
      <c r="AA11" s="8">
        <f t="shared" si="10"/>
        <v>0</v>
      </c>
      <c r="AB11" s="8">
        <f t="shared" si="11"/>
        <v>0</v>
      </c>
    </row>
    <row r="12" spans="1:28" x14ac:dyDescent="0.25">
      <c r="A12" t="s">
        <v>40</v>
      </c>
      <c r="B12" t="s">
        <v>41</v>
      </c>
      <c r="C12">
        <v>0.49176420334148391</v>
      </c>
      <c r="D12">
        <v>0.49176420334148352</v>
      </c>
      <c r="E12">
        <v>99.999999999999915</v>
      </c>
      <c r="F12">
        <v>0.49176420334148352</v>
      </c>
      <c r="G12">
        <v>99.999999999999915</v>
      </c>
      <c r="H12">
        <v>0.49176420334148352</v>
      </c>
      <c r="I12">
        <v>99.999999999999915</v>
      </c>
      <c r="J12" s="7">
        <f t="shared" si="1"/>
        <v>299.99999999999977</v>
      </c>
      <c r="K12" s="8">
        <v>859954.99999999988</v>
      </c>
      <c r="L12" s="8">
        <v>11345158</v>
      </c>
      <c r="M12">
        <v>22150.910000000102</v>
      </c>
      <c r="N12">
        <v>25.07</v>
      </c>
      <c r="O12">
        <v>11973.82</v>
      </c>
      <c r="P12">
        <v>12104.82</v>
      </c>
      <c r="Q12" s="8">
        <f t="shared" si="2"/>
        <v>11973.819999999991</v>
      </c>
      <c r="R12" s="4">
        <f t="shared" si="0"/>
        <v>11345158</v>
      </c>
      <c r="S12">
        <v>189</v>
      </c>
      <c r="T12" s="7">
        <f t="shared" si="3"/>
        <v>566.99999999999955</v>
      </c>
      <c r="U12" s="7">
        <f t="shared" si="4"/>
        <v>7.0548105485286081</v>
      </c>
      <c r="V12" s="10">
        <f t="shared" si="5"/>
        <v>4.5500264550264544E-3</v>
      </c>
      <c r="W12">
        <f t="shared" si="6"/>
        <v>15784.436378699529</v>
      </c>
      <c r="X12" s="7">
        <f t="shared" si="7"/>
        <v>54.481197767724822</v>
      </c>
      <c r="Y12" s="13">
        <f t="shared" si="8"/>
        <v>0.99999999999999922</v>
      </c>
      <c r="Z12" s="8">
        <f t="shared" si="9"/>
        <v>859954.99999999919</v>
      </c>
      <c r="AA12" s="8">
        <f t="shared" si="10"/>
        <v>11345158</v>
      </c>
      <c r="AB12" s="8">
        <f t="shared" si="11"/>
        <v>14495401.479999987</v>
      </c>
    </row>
    <row r="13" spans="1:28" x14ac:dyDescent="0.25">
      <c r="A13" t="s">
        <v>42</v>
      </c>
      <c r="B13" t="s">
        <v>43</v>
      </c>
      <c r="C13">
        <v>0.1944772627548978</v>
      </c>
      <c r="D13">
        <v>0.1944772627548978</v>
      </c>
      <c r="E13">
        <v>100</v>
      </c>
      <c r="F13">
        <v>0.1944772627548978</v>
      </c>
      <c r="G13">
        <v>100</v>
      </c>
      <c r="H13">
        <v>0</v>
      </c>
      <c r="I13">
        <v>0</v>
      </c>
      <c r="J13" s="7">
        <f t="shared" si="1"/>
        <v>200</v>
      </c>
      <c r="K13" s="8">
        <v>32304.6</v>
      </c>
      <c r="L13" s="8">
        <v>152313.60000000001</v>
      </c>
      <c r="M13">
        <v>685.95400000000006</v>
      </c>
      <c r="N13">
        <v>13.49</v>
      </c>
      <c r="O13">
        <v>33677.910000000011</v>
      </c>
      <c r="P13">
        <v>37221.010000000009</v>
      </c>
      <c r="Q13" s="8">
        <f t="shared" si="2"/>
        <v>22451.940000000006</v>
      </c>
      <c r="R13" s="4">
        <f t="shared" si="0"/>
        <v>152313.60000000001</v>
      </c>
      <c r="S13">
        <v>40</v>
      </c>
      <c r="T13" s="7">
        <f t="shared" si="3"/>
        <v>80</v>
      </c>
      <c r="U13" s="7">
        <f t="shared" si="4"/>
        <v>5.1827386829897275</v>
      </c>
      <c r="V13" s="10">
        <f t="shared" si="5"/>
        <v>8.0761499999999992E-4</v>
      </c>
      <c r="W13">
        <f t="shared" si="6"/>
        <v>1187.7221597183432</v>
      </c>
      <c r="X13" s="7">
        <f t="shared" si="7"/>
        <v>18.132523523100005</v>
      </c>
      <c r="Y13" s="13">
        <f t="shared" si="8"/>
        <v>0.66666666666666663</v>
      </c>
      <c r="Z13" s="8">
        <f t="shared" si="9"/>
        <v>21536.399999999994</v>
      </c>
      <c r="AA13" s="8">
        <f t="shared" si="10"/>
        <v>152313.60000000001</v>
      </c>
      <c r="AB13" s="8">
        <f t="shared" si="11"/>
        <v>363017.55839999992</v>
      </c>
    </row>
    <row r="14" spans="1:28" x14ac:dyDescent="0.25">
      <c r="B14" t="s">
        <v>44</v>
      </c>
      <c r="C14">
        <v>0.39479966390298182</v>
      </c>
      <c r="D14">
        <v>0.39479966390298132</v>
      </c>
      <c r="E14">
        <v>99.999999999999858</v>
      </c>
      <c r="F14">
        <v>0.39479966390298132</v>
      </c>
      <c r="G14">
        <v>99.999999999999858</v>
      </c>
      <c r="H14">
        <v>0.30453545189507009</v>
      </c>
      <c r="I14">
        <v>80.408267030782554</v>
      </c>
      <c r="J14" s="7">
        <f t="shared" si="1"/>
        <v>280.40826703078227</v>
      </c>
      <c r="K14" s="8">
        <v>4736629.75</v>
      </c>
      <c r="L14" s="8">
        <v>40110328</v>
      </c>
      <c r="M14">
        <v>430.32499999999999</v>
      </c>
      <c r="N14">
        <v>16.704999999999998</v>
      </c>
      <c r="O14">
        <v>13864.79</v>
      </c>
      <c r="P14">
        <v>13871.259999999989</v>
      </c>
      <c r="Q14" s="8">
        <f t="shared" si="2"/>
        <v>12959.3391221524</v>
      </c>
      <c r="R14" s="4">
        <f>L14*2</f>
        <v>80220656</v>
      </c>
      <c r="S14">
        <v>842</v>
      </c>
      <c r="T14" s="7">
        <f t="shared" si="3"/>
        <v>2361.0376083991869</v>
      </c>
      <c r="U14" s="7">
        <f t="shared" si="4"/>
        <v>7.904286209079376</v>
      </c>
      <c r="V14" s="10">
        <f t="shared" si="5"/>
        <v>5.6254510095011872E-3</v>
      </c>
      <c r="W14">
        <f t="shared" si="6"/>
        <v>60729.372749244663</v>
      </c>
      <c r="X14" s="7">
        <f t="shared" si="7"/>
        <v>72.902127347180453</v>
      </c>
      <c r="Y14" s="13">
        <f t="shared" si="8"/>
        <v>0.93469422343594089</v>
      </c>
      <c r="Z14" s="8">
        <f t="shared" si="9"/>
        <v>4427300.4658798249</v>
      </c>
      <c r="AA14" s="8">
        <f t="shared" si="10"/>
        <v>80220656</v>
      </c>
      <c r="AB14" s="8">
        <f t="shared" si="11"/>
        <v>74626576.652870342</v>
      </c>
    </row>
    <row r="15" spans="1:28" x14ac:dyDescent="0.25">
      <c r="A15" t="s">
        <v>45</v>
      </c>
      <c r="B15" t="s">
        <v>46</v>
      </c>
      <c r="C15">
        <v>0.15070484222499961</v>
      </c>
      <c r="D15">
        <v>0.15070484222499961</v>
      </c>
      <c r="E15">
        <v>100</v>
      </c>
      <c r="F15">
        <v>0.15070484222499961</v>
      </c>
      <c r="G15">
        <v>100</v>
      </c>
      <c r="H15">
        <v>0.15070484222499961</v>
      </c>
      <c r="I15">
        <v>100</v>
      </c>
      <c r="J15" s="7">
        <f t="shared" si="1"/>
        <v>300</v>
      </c>
      <c r="K15" s="8">
        <v>1105337.3999999999</v>
      </c>
      <c r="L15" s="8">
        <v>11190500.6</v>
      </c>
      <c r="M15">
        <v>26207.915000000001</v>
      </c>
      <c r="N15">
        <v>25.26</v>
      </c>
      <c r="O15">
        <v>80193.669999999984</v>
      </c>
      <c r="P15">
        <v>80227.619999999981</v>
      </c>
      <c r="Q15" s="8">
        <f t="shared" si="2"/>
        <v>80193.669999999984</v>
      </c>
      <c r="R15" s="4">
        <f t="shared" ref="R15:R46" si="12">L15</f>
        <v>11190500.6</v>
      </c>
      <c r="S15">
        <v>168</v>
      </c>
      <c r="T15" s="7">
        <f t="shared" si="3"/>
        <v>504</v>
      </c>
      <c r="U15" s="7">
        <f t="shared" si="4"/>
        <v>7.0488495148531731</v>
      </c>
      <c r="V15" s="10">
        <f t="shared" si="5"/>
        <v>6.5793892857142853E-3</v>
      </c>
      <c r="W15">
        <f t="shared" si="6"/>
        <v>2094.9284401125428</v>
      </c>
      <c r="X15" s="7">
        <f t="shared" si="7"/>
        <v>527.62537318010698</v>
      </c>
      <c r="Y15" s="13">
        <f t="shared" si="8"/>
        <v>1</v>
      </c>
      <c r="Z15" s="8">
        <f t="shared" si="9"/>
        <v>1105337.3999999999</v>
      </c>
      <c r="AA15" s="8">
        <f t="shared" si="10"/>
        <v>11190500.6</v>
      </c>
      <c r="AB15" s="8">
        <f t="shared" si="11"/>
        <v>18631567.214400001</v>
      </c>
    </row>
    <row r="16" spans="1:28" x14ac:dyDescent="0.25">
      <c r="A16" t="s">
        <v>47</v>
      </c>
      <c r="B16" t="s">
        <v>48</v>
      </c>
      <c r="C16">
        <v>0.1736957376908112</v>
      </c>
      <c r="D16">
        <v>0.1736957376908114</v>
      </c>
      <c r="E16">
        <v>100.0000000000001</v>
      </c>
      <c r="F16">
        <v>0.1736957376908114</v>
      </c>
      <c r="G16">
        <v>100.0000000000001</v>
      </c>
      <c r="H16">
        <v>0</v>
      </c>
      <c r="I16">
        <v>0</v>
      </c>
      <c r="J16" s="7">
        <f t="shared" si="1"/>
        <v>200.0000000000002</v>
      </c>
      <c r="K16" s="8">
        <v>2887</v>
      </c>
      <c r="L16" s="8">
        <v>21168</v>
      </c>
      <c r="M16">
        <v>64.7</v>
      </c>
      <c r="N16">
        <v>18.850000000000001</v>
      </c>
      <c r="O16">
        <v>8728.7899999999991</v>
      </c>
      <c r="P16">
        <v>9533.8599999999988</v>
      </c>
      <c r="Q16" s="8">
        <f t="shared" si="2"/>
        <v>5819.1933333333391</v>
      </c>
      <c r="R16" s="4">
        <f t="shared" si="12"/>
        <v>21168</v>
      </c>
      <c r="S16">
        <v>10</v>
      </c>
      <c r="T16" s="7">
        <f t="shared" si="3"/>
        <v>20.000000000000021</v>
      </c>
      <c r="U16" s="7">
        <f t="shared" si="4"/>
        <v>4.3256798268434258</v>
      </c>
      <c r="V16" s="10">
        <f t="shared" si="5"/>
        <v>2.8870000000000002E-4</v>
      </c>
      <c r="W16">
        <f t="shared" si="6"/>
        <v>1145.6341600611311</v>
      </c>
      <c r="X16" s="7">
        <f t="shared" si="7"/>
        <v>1.6800011153333347</v>
      </c>
      <c r="Y16" s="13">
        <f t="shared" si="8"/>
        <v>0.6666666666666673</v>
      </c>
      <c r="Z16" s="8">
        <f t="shared" si="9"/>
        <v>1924.6666666666688</v>
      </c>
      <c r="AA16" s="8">
        <f t="shared" si="10"/>
        <v>21168</v>
      </c>
      <c r="AB16" s="8">
        <f t="shared" si="11"/>
        <v>32442.181333333374</v>
      </c>
    </row>
    <row r="17" spans="1:28" x14ac:dyDescent="0.25">
      <c r="A17" t="s">
        <v>49</v>
      </c>
      <c r="B17" t="s">
        <v>50</v>
      </c>
      <c r="C17">
        <v>0.20639116683002501</v>
      </c>
      <c r="D17">
        <v>0.20639116683002531</v>
      </c>
      <c r="E17">
        <v>100.0000000000002</v>
      </c>
      <c r="F17">
        <v>0.20639116683002531</v>
      </c>
      <c r="G17">
        <v>100.0000000000002</v>
      </c>
      <c r="H17">
        <v>0</v>
      </c>
      <c r="I17">
        <v>0</v>
      </c>
      <c r="J17" s="7">
        <f t="shared" si="1"/>
        <v>200.0000000000004</v>
      </c>
      <c r="K17" s="8">
        <v>0</v>
      </c>
      <c r="L17" s="8">
        <v>0</v>
      </c>
      <c r="M17">
        <v>0</v>
      </c>
      <c r="N17">
        <v>16.7</v>
      </c>
      <c r="O17">
        <v>5739.170000000001</v>
      </c>
      <c r="P17">
        <v>6725.170000000001</v>
      </c>
      <c r="Q17" s="8">
        <f t="shared" si="2"/>
        <v>3826.1133333333419</v>
      </c>
      <c r="R17" s="4">
        <f t="shared" si="12"/>
        <v>0</v>
      </c>
      <c r="S17">
        <v>9</v>
      </c>
      <c r="T17" s="7">
        <f t="shared" si="3"/>
        <v>18.000000000000036</v>
      </c>
      <c r="U17" s="7">
        <f t="shared" si="4"/>
        <v>0</v>
      </c>
      <c r="V17" s="10">
        <f t="shared" si="5"/>
        <v>0</v>
      </c>
      <c r="W17">
        <f t="shared" si="6"/>
        <v>1568.1710073059342</v>
      </c>
      <c r="X17" s="7">
        <f t="shared" si="7"/>
        <v>0</v>
      </c>
      <c r="Y17" s="13">
        <f t="shared" si="8"/>
        <v>0.66666666666666796</v>
      </c>
      <c r="Z17" s="8">
        <f t="shared" si="9"/>
        <v>0</v>
      </c>
      <c r="AA17" s="8">
        <f t="shared" si="10"/>
        <v>0</v>
      </c>
      <c r="AB17" s="8">
        <f t="shared" si="11"/>
        <v>0</v>
      </c>
    </row>
    <row r="18" spans="1:28" x14ac:dyDescent="0.25">
      <c r="A18" t="s">
        <v>51</v>
      </c>
      <c r="B18" t="s">
        <v>52</v>
      </c>
      <c r="C18">
        <v>0.181886527710137</v>
      </c>
      <c r="D18">
        <v>0.1115021549719707</v>
      </c>
      <c r="E18">
        <v>61.303141236312939</v>
      </c>
      <c r="F18">
        <v>0</v>
      </c>
      <c r="G18">
        <v>0</v>
      </c>
      <c r="H18">
        <v>0</v>
      </c>
      <c r="I18">
        <v>0</v>
      </c>
      <c r="J18" s="7">
        <f t="shared" si="1"/>
        <v>61.303141236312939</v>
      </c>
      <c r="K18" s="8">
        <v>0</v>
      </c>
      <c r="L18" s="8">
        <v>0</v>
      </c>
      <c r="M18">
        <v>0</v>
      </c>
      <c r="N18">
        <v>16.16</v>
      </c>
      <c r="O18">
        <v>29729.96</v>
      </c>
      <c r="P18">
        <v>29764.959999999999</v>
      </c>
      <c r="Q18" s="8">
        <f t="shared" si="2"/>
        <v>6075.1331227664468</v>
      </c>
      <c r="R18" s="4">
        <f t="shared" si="12"/>
        <v>0</v>
      </c>
      <c r="S18">
        <v>26</v>
      </c>
      <c r="T18" s="7">
        <f t="shared" si="3"/>
        <v>15.938816721441365</v>
      </c>
      <c r="U18" s="7">
        <f t="shared" si="4"/>
        <v>0</v>
      </c>
      <c r="V18" s="10">
        <f t="shared" si="5"/>
        <v>0</v>
      </c>
      <c r="W18">
        <f t="shared" si="6"/>
        <v>874.53868084585383</v>
      </c>
      <c r="X18" s="7">
        <f t="shared" si="7"/>
        <v>0</v>
      </c>
      <c r="Y18" s="13">
        <f t="shared" si="8"/>
        <v>0.20434380412104314</v>
      </c>
      <c r="Z18" s="8">
        <f t="shared" si="9"/>
        <v>0</v>
      </c>
      <c r="AA18" s="8">
        <f t="shared" si="10"/>
        <v>0</v>
      </c>
      <c r="AB18" s="8">
        <f t="shared" si="11"/>
        <v>0</v>
      </c>
    </row>
    <row r="19" spans="1:28" x14ac:dyDescent="0.25">
      <c r="A19" t="s">
        <v>53</v>
      </c>
      <c r="B19" t="s">
        <v>54</v>
      </c>
      <c r="C19">
        <v>0.1222264000300723</v>
      </c>
      <c r="D19">
        <v>0.1222264000300723</v>
      </c>
      <c r="E19">
        <v>99.999999999999943</v>
      </c>
      <c r="F19">
        <v>0.1222264000300723</v>
      </c>
      <c r="G19">
        <v>99.999999999999943</v>
      </c>
      <c r="H19">
        <v>0</v>
      </c>
      <c r="I19">
        <v>0</v>
      </c>
      <c r="J19" s="7">
        <f t="shared" si="1"/>
        <v>199.99999999999989</v>
      </c>
      <c r="K19" s="8">
        <v>0</v>
      </c>
      <c r="L19" s="8">
        <v>0</v>
      </c>
      <c r="M19">
        <v>0</v>
      </c>
      <c r="N19">
        <v>18.27</v>
      </c>
      <c r="O19">
        <v>7357.1899999999987</v>
      </c>
      <c r="P19">
        <v>7607.1899999999987</v>
      </c>
      <c r="Q19" s="8">
        <f t="shared" si="2"/>
        <v>4904.7933333333294</v>
      </c>
      <c r="R19" s="4">
        <f t="shared" si="12"/>
        <v>0</v>
      </c>
      <c r="S19">
        <v>14</v>
      </c>
      <c r="T19" s="7">
        <f t="shared" si="3"/>
        <v>27.999999999999986</v>
      </c>
      <c r="U19" s="7">
        <f t="shared" si="4"/>
        <v>0</v>
      </c>
      <c r="V19" s="10">
        <f t="shared" si="5"/>
        <v>0</v>
      </c>
      <c r="W19">
        <f t="shared" si="6"/>
        <v>1902.9004280166753</v>
      </c>
      <c r="X19" s="7">
        <f t="shared" si="7"/>
        <v>0</v>
      </c>
      <c r="Y19" s="13">
        <f t="shared" si="8"/>
        <v>0.6666666666666663</v>
      </c>
      <c r="Z19" s="8">
        <f t="shared" si="9"/>
        <v>0</v>
      </c>
      <c r="AA19" s="8">
        <f t="shared" si="10"/>
        <v>0</v>
      </c>
      <c r="AB19" s="8">
        <f t="shared" si="11"/>
        <v>0</v>
      </c>
    </row>
    <row r="20" spans="1:28" x14ac:dyDescent="0.25">
      <c r="A20" t="s">
        <v>55</v>
      </c>
      <c r="B20" t="s">
        <v>56</v>
      </c>
      <c r="C20">
        <v>0.137173569361739</v>
      </c>
      <c r="D20">
        <v>0.13717356936173891</v>
      </c>
      <c r="E20">
        <v>99.999999999999957</v>
      </c>
      <c r="F20">
        <v>3.3547085687574738E-2</v>
      </c>
      <c r="G20">
        <v>24.45593990421585</v>
      </c>
      <c r="H20">
        <v>0</v>
      </c>
      <c r="I20">
        <v>0</v>
      </c>
      <c r="J20" s="7">
        <f t="shared" si="1"/>
        <v>124.45593990421581</v>
      </c>
      <c r="K20" s="8">
        <v>0</v>
      </c>
      <c r="L20" s="8">
        <v>0</v>
      </c>
      <c r="M20">
        <v>0</v>
      </c>
      <c r="N20">
        <v>10.14</v>
      </c>
      <c r="O20">
        <v>6.07</v>
      </c>
      <c r="P20">
        <v>7.49</v>
      </c>
      <c r="Q20" s="8">
        <f t="shared" si="2"/>
        <v>2.5181585173953001</v>
      </c>
      <c r="R20" s="4">
        <f t="shared" si="12"/>
        <v>0</v>
      </c>
      <c r="S20">
        <v>0</v>
      </c>
      <c r="T20" s="7">
        <f t="shared" si="3"/>
        <v>0</v>
      </c>
      <c r="U20" s="7">
        <f t="shared" si="4"/>
        <v>0</v>
      </c>
      <c r="V20" s="10">
        <f t="shared" si="5"/>
        <v>0</v>
      </c>
      <c r="W20">
        <f t="shared" si="6"/>
        <v>0</v>
      </c>
      <c r="X20" s="7">
        <f t="shared" si="7"/>
        <v>0</v>
      </c>
      <c r="Y20" s="13">
        <f t="shared" si="8"/>
        <v>0.41485313301405269</v>
      </c>
      <c r="Z20" s="8">
        <f t="shared" si="9"/>
        <v>0</v>
      </c>
      <c r="AA20" s="8">
        <f t="shared" si="10"/>
        <v>0</v>
      </c>
      <c r="AB20" s="8">
        <f t="shared" si="11"/>
        <v>0</v>
      </c>
    </row>
    <row r="21" spans="1:28" x14ac:dyDescent="0.25">
      <c r="A21" t="s">
        <v>57</v>
      </c>
      <c r="B21" t="s">
        <v>58</v>
      </c>
      <c r="C21">
        <v>0.1287429516115903</v>
      </c>
      <c r="D21">
        <v>0.12874295161159061</v>
      </c>
      <c r="E21">
        <v>100.0000000000002</v>
      </c>
      <c r="F21">
        <v>2.1117933524044719E-2</v>
      </c>
      <c r="G21">
        <v>16.40317645330693</v>
      </c>
      <c r="H21">
        <v>0</v>
      </c>
      <c r="I21">
        <v>0</v>
      </c>
      <c r="J21" s="7">
        <f t="shared" si="1"/>
        <v>116.40317645330713</v>
      </c>
      <c r="K21" s="8">
        <v>11689.7</v>
      </c>
      <c r="L21" s="8">
        <v>40218.6</v>
      </c>
      <c r="M21">
        <v>528.29</v>
      </c>
      <c r="N21">
        <v>9.8699999999999992</v>
      </c>
      <c r="O21">
        <v>8457.65</v>
      </c>
      <c r="P21">
        <v>8498.2799999999988</v>
      </c>
      <c r="Q21" s="8">
        <f t="shared" si="2"/>
        <v>3281.6577511010432</v>
      </c>
      <c r="R21" s="4">
        <f t="shared" si="12"/>
        <v>40218.6</v>
      </c>
      <c r="S21">
        <v>90</v>
      </c>
      <c r="T21" s="7">
        <f t="shared" si="3"/>
        <v>104.76285880797641</v>
      </c>
      <c r="U21" s="7">
        <f t="shared" si="4"/>
        <v>4.6044269488351404</v>
      </c>
      <c r="V21" s="10">
        <f t="shared" si="5"/>
        <v>1.2988555555555557E-4</v>
      </c>
      <c r="W21">
        <f t="shared" si="6"/>
        <v>10641.253776167139</v>
      </c>
      <c r="X21" s="7">
        <f t="shared" si="7"/>
        <v>0.42623994014495403</v>
      </c>
      <c r="Y21" s="13">
        <f t="shared" si="8"/>
        <v>0.38801058817769041</v>
      </c>
      <c r="Z21" s="8">
        <f t="shared" si="9"/>
        <v>4535.7273726207477</v>
      </c>
      <c r="AA21" s="8">
        <f t="shared" si="10"/>
        <v>40218.6</v>
      </c>
      <c r="AB21" s="8">
        <f t="shared" si="11"/>
        <v>76454.220592895334</v>
      </c>
    </row>
    <row r="22" spans="1:28" x14ac:dyDescent="0.25">
      <c r="A22" t="s">
        <v>59</v>
      </c>
      <c r="B22" t="s">
        <v>60</v>
      </c>
      <c r="C22">
        <v>8.5773298964500047E-2</v>
      </c>
      <c r="D22">
        <v>8.5773298964500089E-2</v>
      </c>
      <c r="E22">
        <v>100</v>
      </c>
      <c r="F22">
        <v>8.5773298964500089E-2</v>
      </c>
      <c r="G22">
        <v>100</v>
      </c>
      <c r="H22">
        <v>0</v>
      </c>
      <c r="I22">
        <v>0</v>
      </c>
      <c r="J22" s="7">
        <f t="shared" si="1"/>
        <v>200</v>
      </c>
      <c r="K22" s="8">
        <v>10153</v>
      </c>
      <c r="L22" s="8">
        <v>8328</v>
      </c>
      <c r="M22">
        <v>37.5</v>
      </c>
      <c r="N22">
        <v>17.22</v>
      </c>
      <c r="O22">
        <v>42975.69</v>
      </c>
      <c r="P22">
        <v>43118.58</v>
      </c>
      <c r="Q22" s="8">
        <f t="shared" si="2"/>
        <v>28650.46</v>
      </c>
      <c r="R22" s="4">
        <f t="shared" si="12"/>
        <v>8328</v>
      </c>
      <c r="S22">
        <v>89</v>
      </c>
      <c r="T22" s="7">
        <f t="shared" si="3"/>
        <v>178</v>
      </c>
      <c r="U22" s="7">
        <f t="shared" si="4"/>
        <v>3.9205407165024799</v>
      </c>
      <c r="V22" s="10">
        <f t="shared" si="5"/>
        <v>1.1407865168539326E-4</v>
      </c>
      <c r="W22">
        <f t="shared" si="6"/>
        <v>2070.9382443888626</v>
      </c>
      <c r="X22" s="7">
        <f t="shared" si="7"/>
        <v>3.2684058469662922</v>
      </c>
      <c r="Y22" s="13">
        <f t="shared" si="8"/>
        <v>0.66666666666666663</v>
      </c>
      <c r="Z22" s="8">
        <f t="shared" si="9"/>
        <v>6768.6666666666661</v>
      </c>
      <c r="AA22" s="8">
        <f t="shared" si="10"/>
        <v>8328</v>
      </c>
      <c r="AB22" s="8">
        <f t="shared" si="11"/>
        <v>114092.64533333333</v>
      </c>
    </row>
    <row r="23" spans="1:28" x14ac:dyDescent="0.25">
      <c r="A23" t="s">
        <v>61</v>
      </c>
      <c r="B23" t="s">
        <v>62</v>
      </c>
      <c r="C23">
        <v>0.2323391449704994</v>
      </c>
      <c r="D23">
        <v>0.23233914497049929</v>
      </c>
      <c r="E23">
        <v>99.999999999999943</v>
      </c>
      <c r="F23">
        <v>0.23233914497049929</v>
      </c>
      <c r="G23">
        <v>99.999999999999943</v>
      </c>
      <c r="H23">
        <v>0.23233914497049929</v>
      </c>
      <c r="I23">
        <v>99.999999999999943</v>
      </c>
      <c r="J23" s="7">
        <f t="shared" si="1"/>
        <v>299.99999999999983</v>
      </c>
      <c r="K23" s="8">
        <v>74093</v>
      </c>
      <c r="L23" s="8">
        <v>1342361</v>
      </c>
      <c r="M23">
        <v>3922.64</v>
      </c>
      <c r="N23">
        <v>17.010000000000002</v>
      </c>
      <c r="O23">
        <v>118937.61</v>
      </c>
      <c r="P23">
        <v>119462.66</v>
      </c>
      <c r="Q23" s="8">
        <f t="shared" si="2"/>
        <v>118937.60999999993</v>
      </c>
      <c r="R23" s="4">
        <f t="shared" si="12"/>
        <v>1342361</v>
      </c>
      <c r="S23">
        <v>78</v>
      </c>
      <c r="T23" s="7">
        <f t="shared" si="3"/>
        <v>233.99999999999989</v>
      </c>
      <c r="U23" s="7">
        <f t="shared" si="4"/>
        <v>6.1278693259854915</v>
      </c>
      <c r="V23" s="10">
        <f t="shared" si="5"/>
        <v>9.4991025641025641E-4</v>
      </c>
      <c r="W23">
        <f t="shared" si="6"/>
        <v>655.8060145987464</v>
      </c>
      <c r="X23" s="7">
        <f t="shared" si="7"/>
        <v>112.98005561192299</v>
      </c>
      <c r="Y23" s="13">
        <f t="shared" si="8"/>
        <v>0.99999999999999944</v>
      </c>
      <c r="Z23" s="8">
        <f t="shared" si="9"/>
        <v>74092.999999999956</v>
      </c>
      <c r="AA23" s="8">
        <f t="shared" si="10"/>
        <v>1342361</v>
      </c>
      <c r="AB23" s="8">
        <f t="shared" si="11"/>
        <v>1248911.6079999993</v>
      </c>
    </row>
    <row r="24" spans="1:28" x14ac:dyDescent="0.25">
      <c r="A24" t="s">
        <v>63</v>
      </c>
      <c r="B24" t="s">
        <v>64</v>
      </c>
      <c r="C24">
        <v>0.13802462990672559</v>
      </c>
      <c r="D24">
        <v>0.13802462990672559</v>
      </c>
      <c r="E24">
        <v>100</v>
      </c>
      <c r="F24">
        <v>0</v>
      </c>
      <c r="G24">
        <v>0</v>
      </c>
      <c r="H24">
        <v>0</v>
      </c>
      <c r="I24">
        <v>0</v>
      </c>
      <c r="J24" s="7">
        <f t="shared" si="1"/>
        <v>100</v>
      </c>
      <c r="K24" s="8">
        <v>0</v>
      </c>
      <c r="L24" s="8">
        <v>0</v>
      </c>
      <c r="M24">
        <v>0</v>
      </c>
      <c r="N24">
        <v>10.24</v>
      </c>
      <c r="O24">
        <v>215.69</v>
      </c>
      <c r="P24">
        <v>3381.69</v>
      </c>
      <c r="Q24" s="8">
        <f t="shared" si="2"/>
        <v>71.896666666666661</v>
      </c>
      <c r="R24" s="4">
        <f t="shared" si="12"/>
        <v>0</v>
      </c>
      <c r="S24">
        <v>1</v>
      </c>
      <c r="T24" s="7">
        <f t="shared" si="3"/>
        <v>1</v>
      </c>
      <c r="U24" s="7">
        <f t="shared" si="4"/>
        <v>0</v>
      </c>
      <c r="V24" s="10">
        <f t="shared" si="5"/>
        <v>0</v>
      </c>
      <c r="W24">
        <f t="shared" si="6"/>
        <v>4636.2835551022299</v>
      </c>
      <c r="X24" s="7">
        <f t="shared" si="7"/>
        <v>0</v>
      </c>
      <c r="Y24" s="13">
        <f t="shared" si="8"/>
        <v>0.33333333333333331</v>
      </c>
      <c r="Z24" s="8">
        <f t="shared" si="9"/>
        <v>0</v>
      </c>
      <c r="AA24" s="8">
        <f t="shared" si="10"/>
        <v>0</v>
      </c>
      <c r="AB24" s="8">
        <f t="shared" si="11"/>
        <v>0</v>
      </c>
    </row>
    <row r="25" spans="1:28" x14ac:dyDescent="0.25">
      <c r="A25" t="s">
        <v>65</v>
      </c>
      <c r="B25" t="s">
        <v>66</v>
      </c>
      <c r="C25">
        <v>0.12627481487232581</v>
      </c>
      <c r="D25">
        <v>0.1262748148723255</v>
      </c>
      <c r="E25">
        <v>99.99999999999973</v>
      </c>
      <c r="F25">
        <v>0.1262748148723255</v>
      </c>
      <c r="G25">
        <v>99.99999999999973</v>
      </c>
      <c r="H25">
        <v>0</v>
      </c>
      <c r="I25">
        <v>0</v>
      </c>
      <c r="J25" s="7">
        <f t="shared" si="1"/>
        <v>199.99999999999946</v>
      </c>
      <c r="K25" s="8">
        <v>27580</v>
      </c>
      <c r="L25" s="8">
        <v>39486</v>
      </c>
      <c r="M25">
        <v>1202.5</v>
      </c>
      <c r="N25">
        <v>14.16</v>
      </c>
      <c r="O25">
        <v>20436.240000000002</v>
      </c>
      <c r="P25">
        <v>23939.1</v>
      </c>
      <c r="Q25" s="8">
        <f t="shared" si="2"/>
        <v>13624.159999999963</v>
      </c>
      <c r="R25" s="4">
        <f t="shared" si="12"/>
        <v>39486</v>
      </c>
      <c r="S25">
        <v>42</v>
      </c>
      <c r="T25" s="7">
        <f t="shared" si="3"/>
        <v>83.999999999999773</v>
      </c>
      <c r="U25" s="7">
        <f t="shared" si="4"/>
        <v>4.5964431411836397</v>
      </c>
      <c r="V25" s="10">
        <f t="shared" si="5"/>
        <v>6.5666666666666662E-4</v>
      </c>
      <c r="W25">
        <f t="shared" si="6"/>
        <v>2055.1725757771487</v>
      </c>
      <c r="X25" s="7">
        <f t="shared" si="7"/>
        <v>8.946531733333309</v>
      </c>
      <c r="Y25" s="13">
        <f t="shared" si="8"/>
        <v>0.66666666666666485</v>
      </c>
      <c r="Z25" s="8">
        <f t="shared" si="9"/>
        <v>18386.666666666613</v>
      </c>
      <c r="AA25" s="8">
        <f t="shared" si="10"/>
        <v>39486</v>
      </c>
      <c r="AB25" s="8">
        <f t="shared" si="11"/>
        <v>309925.65333333245</v>
      </c>
    </row>
    <row r="26" spans="1:28" x14ac:dyDescent="0.25">
      <c r="A26" t="s">
        <v>67</v>
      </c>
      <c r="B26" t="s">
        <v>68</v>
      </c>
      <c r="C26">
        <v>0.1509555992244998</v>
      </c>
      <c r="D26">
        <v>0.1509555992244998</v>
      </c>
      <c r="E26">
        <v>100</v>
      </c>
      <c r="F26">
        <v>0.1509555992244998</v>
      </c>
      <c r="G26">
        <v>100</v>
      </c>
      <c r="H26">
        <v>0.1509555992244998</v>
      </c>
      <c r="I26">
        <v>100</v>
      </c>
      <c r="J26" s="7">
        <f t="shared" si="1"/>
        <v>300</v>
      </c>
      <c r="K26" s="8">
        <v>602329</v>
      </c>
      <c r="L26" s="8">
        <v>4891059.75</v>
      </c>
      <c r="M26">
        <v>11527.797200000001</v>
      </c>
      <c r="N26">
        <v>24.37</v>
      </c>
      <c r="O26">
        <v>76515.49000000002</v>
      </c>
      <c r="P26">
        <v>76561.890000000014</v>
      </c>
      <c r="Q26" s="8">
        <f t="shared" si="2"/>
        <v>76515.49000000002</v>
      </c>
      <c r="R26" s="4">
        <f t="shared" si="12"/>
        <v>4891059.75</v>
      </c>
      <c r="S26">
        <v>205</v>
      </c>
      <c r="T26" s="7">
        <f t="shared" si="3"/>
        <v>615</v>
      </c>
      <c r="U26" s="7">
        <f t="shared" si="4"/>
        <v>6.6894029682673661</v>
      </c>
      <c r="V26" s="10">
        <f t="shared" si="5"/>
        <v>2.9381902439024389E-3</v>
      </c>
      <c r="W26">
        <f t="shared" si="6"/>
        <v>2679.1960686653115</v>
      </c>
      <c r="X26" s="7">
        <f t="shared" si="7"/>
        <v>224.81706622541469</v>
      </c>
      <c r="Y26" s="13">
        <f t="shared" si="8"/>
        <v>1</v>
      </c>
      <c r="Z26" s="8">
        <f t="shared" si="9"/>
        <v>602329</v>
      </c>
      <c r="AA26" s="8">
        <f t="shared" si="10"/>
        <v>4891059.75</v>
      </c>
      <c r="AB26" s="8">
        <f t="shared" si="11"/>
        <v>10152857.624000002</v>
      </c>
    </row>
    <row r="27" spans="1:28" x14ac:dyDescent="0.25">
      <c r="A27" t="s">
        <v>69</v>
      </c>
      <c r="B27" t="s">
        <v>70</v>
      </c>
      <c r="C27">
        <v>0.27913529623150118</v>
      </c>
      <c r="D27">
        <v>0.27913529623150107</v>
      </c>
      <c r="E27">
        <v>99.999999999999957</v>
      </c>
      <c r="F27">
        <v>0.27913529623150107</v>
      </c>
      <c r="G27">
        <v>99.999999999999957</v>
      </c>
      <c r="H27">
        <v>0.27913529623150107</v>
      </c>
      <c r="I27">
        <v>99.999999999999957</v>
      </c>
      <c r="J27" s="7">
        <f t="shared" si="1"/>
        <v>299.99999999999989</v>
      </c>
      <c r="K27" s="8">
        <v>1179510.6000000001</v>
      </c>
      <c r="L27" s="8">
        <v>23172804.800000001</v>
      </c>
      <c r="M27">
        <v>40462.78</v>
      </c>
      <c r="N27">
        <v>13.56</v>
      </c>
      <c r="O27">
        <v>244074.61</v>
      </c>
      <c r="P27">
        <v>251720.66</v>
      </c>
      <c r="Q27" s="8">
        <f t="shared" si="2"/>
        <v>244074.6099999999</v>
      </c>
      <c r="R27" s="4">
        <f t="shared" si="12"/>
        <v>23172804.800000001</v>
      </c>
      <c r="S27">
        <v>329</v>
      </c>
      <c r="T27" s="7">
        <f t="shared" si="3"/>
        <v>986.99999999999966</v>
      </c>
      <c r="U27" s="7">
        <f t="shared" si="4"/>
        <v>7.3649786032954072</v>
      </c>
      <c r="V27" s="10">
        <f t="shared" si="5"/>
        <v>3.5851386018237084E-3</v>
      </c>
      <c r="W27">
        <f t="shared" si="6"/>
        <v>1347.9484818187357</v>
      </c>
      <c r="X27" s="7">
        <f t="shared" si="7"/>
        <v>875.04130603606654</v>
      </c>
      <c r="Y27" s="13">
        <f t="shared" si="8"/>
        <v>0.99999999999999967</v>
      </c>
      <c r="Z27" s="8">
        <f t="shared" si="9"/>
        <v>1179510.5999999996</v>
      </c>
      <c r="AA27" s="8">
        <f t="shared" si="10"/>
        <v>23172804.800000001</v>
      </c>
      <c r="AB27" s="8">
        <f t="shared" si="11"/>
        <v>19881830.673599996</v>
      </c>
    </row>
    <row r="28" spans="1:28" x14ac:dyDescent="0.25">
      <c r="A28" t="s">
        <v>71</v>
      </c>
      <c r="B28" t="s">
        <v>72</v>
      </c>
      <c r="C28">
        <v>0.11905403231558589</v>
      </c>
      <c r="D28">
        <v>0.1190540323155858</v>
      </c>
      <c r="E28">
        <v>99.999999999999986</v>
      </c>
      <c r="F28">
        <v>0.1190540323155858</v>
      </c>
      <c r="G28">
        <v>99.999999999999986</v>
      </c>
      <c r="H28">
        <v>0.1190540323155858</v>
      </c>
      <c r="I28">
        <v>99.999999999999986</v>
      </c>
      <c r="J28" s="7">
        <f t="shared" si="1"/>
        <v>299.99999999999994</v>
      </c>
      <c r="K28" s="8">
        <v>3381</v>
      </c>
      <c r="L28" s="8">
        <v>50759</v>
      </c>
      <c r="M28">
        <v>14</v>
      </c>
      <c r="N28">
        <v>18.89</v>
      </c>
      <c r="O28">
        <v>15163.86</v>
      </c>
      <c r="P28">
        <v>15171.59</v>
      </c>
      <c r="Q28" s="8">
        <f t="shared" si="2"/>
        <v>15163.859999999997</v>
      </c>
      <c r="R28" s="4">
        <f t="shared" si="12"/>
        <v>50759</v>
      </c>
      <c r="S28">
        <v>20</v>
      </c>
      <c r="T28" s="7">
        <f t="shared" si="3"/>
        <v>59.999999999999993</v>
      </c>
      <c r="U28" s="7">
        <f t="shared" si="4"/>
        <v>4.7055130574975319</v>
      </c>
      <c r="V28" s="10">
        <f t="shared" si="5"/>
        <v>1.6904999999999999E-4</v>
      </c>
      <c r="W28">
        <f t="shared" si="6"/>
        <v>1318.9253923473311</v>
      </c>
      <c r="X28" s="7">
        <f t="shared" si="7"/>
        <v>2.5634505329999993</v>
      </c>
      <c r="Y28" s="13">
        <f t="shared" si="8"/>
        <v>0.99999999999999978</v>
      </c>
      <c r="Z28" s="8">
        <f t="shared" si="9"/>
        <v>3380.9999999999991</v>
      </c>
      <c r="AA28" s="8">
        <f t="shared" si="10"/>
        <v>50759</v>
      </c>
      <c r="AB28" s="8">
        <f t="shared" si="11"/>
        <v>56990.135999999991</v>
      </c>
    </row>
    <row r="29" spans="1:28" x14ac:dyDescent="0.25">
      <c r="A29" t="s">
        <v>73</v>
      </c>
      <c r="B29" t="s">
        <v>74</v>
      </c>
      <c r="C29">
        <v>0.26134468451400128</v>
      </c>
      <c r="D29">
        <v>0.2613446845140015</v>
      </c>
      <c r="E29">
        <v>100.0000000000001</v>
      </c>
      <c r="F29">
        <v>0.2613446845140015</v>
      </c>
      <c r="G29">
        <v>100.0000000000001</v>
      </c>
      <c r="H29">
        <v>0.26126763134869913</v>
      </c>
      <c r="I29">
        <v>99.970516651048214</v>
      </c>
      <c r="J29" s="7">
        <f t="shared" si="1"/>
        <v>299.9705166510484</v>
      </c>
      <c r="K29" s="8">
        <v>720777.4</v>
      </c>
      <c r="L29" s="8">
        <v>9192255.1999999993</v>
      </c>
      <c r="M29">
        <v>24404.12</v>
      </c>
      <c r="N29">
        <v>23.62</v>
      </c>
      <c r="O29">
        <v>150229.47</v>
      </c>
      <c r="P29">
        <v>179196.5</v>
      </c>
      <c r="Q29" s="8">
        <f t="shared" si="2"/>
        <v>150214.70577371059</v>
      </c>
      <c r="R29" s="4">
        <f t="shared" si="12"/>
        <v>9192255.1999999993</v>
      </c>
      <c r="S29">
        <v>196</v>
      </c>
      <c r="T29" s="7">
        <f t="shared" si="3"/>
        <v>587.94221263605482</v>
      </c>
      <c r="U29" s="7">
        <f t="shared" si="4"/>
        <v>6.9634220729488625</v>
      </c>
      <c r="V29" s="10">
        <f t="shared" si="5"/>
        <v>3.6774357142857145E-3</v>
      </c>
      <c r="W29">
        <f t="shared" si="6"/>
        <v>1304.6707813054256</v>
      </c>
      <c r="X29" s="7">
        <f t="shared" si="7"/>
        <v>552.40492382316381</v>
      </c>
      <c r="Y29" s="13">
        <f t="shared" si="8"/>
        <v>0.99990172217016138</v>
      </c>
      <c r="Z29" s="8">
        <f t="shared" si="9"/>
        <v>720706.56356133125</v>
      </c>
      <c r="AA29" s="8">
        <f t="shared" si="10"/>
        <v>9192255.1999999993</v>
      </c>
      <c r="AB29" s="8">
        <f t="shared" si="11"/>
        <v>12148229.8353898</v>
      </c>
    </row>
    <row r="30" spans="1:28" x14ac:dyDescent="0.25">
      <c r="A30" t="s">
        <v>75</v>
      </c>
      <c r="B30" t="s">
        <v>76</v>
      </c>
      <c r="C30">
        <v>0.25751022708659949</v>
      </c>
      <c r="D30">
        <v>0.2575102270865991</v>
      </c>
      <c r="E30">
        <v>99.999999999999844</v>
      </c>
      <c r="F30">
        <v>0.2575102270865991</v>
      </c>
      <c r="G30">
        <v>99.999999999999844</v>
      </c>
      <c r="H30">
        <v>0.2575102270865991</v>
      </c>
      <c r="I30">
        <v>99.999999999999844</v>
      </c>
      <c r="J30" s="7">
        <f t="shared" si="1"/>
        <v>299.99999999999955</v>
      </c>
      <c r="K30" s="8">
        <v>64851</v>
      </c>
      <c r="L30" s="8">
        <v>387252</v>
      </c>
      <c r="M30">
        <v>755.7</v>
      </c>
      <c r="N30">
        <v>19.010000000000002</v>
      </c>
      <c r="O30">
        <v>39183.979999999989</v>
      </c>
      <c r="P30">
        <v>39205.979999999989</v>
      </c>
      <c r="Q30" s="8">
        <f t="shared" si="2"/>
        <v>39183.97999999993</v>
      </c>
      <c r="R30" s="4">
        <f t="shared" si="12"/>
        <v>387252</v>
      </c>
      <c r="S30">
        <v>448</v>
      </c>
      <c r="T30" s="7">
        <f t="shared" si="3"/>
        <v>1343.9999999999982</v>
      </c>
      <c r="U30" s="7">
        <f t="shared" si="4"/>
        <v>5.5879936693924339</v>
      </c>
      <c r="V30" s="10">
        <f t="shared" si="5"/>
        <v>1.4475669642857142E-4</v>
      </c>
      <c r="W30">
        <f t="shared" si="6"/>
        <v>11433.24389201914</v>
      </c>
      <c r="X30" s="7">
        <f t="shared" si="7"/>
        <v>5.672143497723205</v>
      </c>
      <c r="Y30" s="13">
        <f t="shared" si="8"/>
        <v>0.99999999999999845</v>
      </c>
      <c r="Z30" s="8">
        <f t="shared" si="9"/>
        <v>64850.999999999898</v>
      </c>
      <c r="AA30" s="8">
        <f t="shared" si="10"/>
        <v>387252</v>
      </c>
      <c r="AB30" s="8">
        <f t="shared" si="11"/>
        <v>1093128.4559999984</v>
      </c>
    </row>
    <row r="31" spans="1:28" x14ac:dyDescent="0.25">
      <c r="A31" t="s">
        <v>77</v>
      </c>
      <c r="B31" t="s">
        <v>78</v>
      </c>
      <c r="C31">
        <v>0.1194685492379009</v>
      </c>
      <c r="D31">
        <v>0.1194685492379009</v>
      </c>
      <c r="E31">
        <v>99.999999999999972</v>
      </c>
      <c r="F31">
        <v>0</v>
      </c>
      <c r="G31">
        <v>0</v>
      </c>
      <c r="H31">
        <v>0</v>
      </c>
      <c r="I31">
        <v>0</v>
      </c>
      <c r="J31" s="7">
        <f t="shared" si="1"/>
        <v>99.999999999999972</v>
      </c>
      <c r="K31" s="8">
        <v>453</v>
      </c>
      <c r="L31" s="8">
        <v>640.79999999999995</v>
      </c>
      <c r="M31">
        <v>4.8</v>
      </c>
      <c r="N31">
        <v>10.87</v>
      </c>
      <c r="O31">
        <v>65133.489999999983</v>
      </c>
      <c r="P31">
        <v>65137.539999999994</v>
      </c>
      <c r="Q31" s="8">
        <f t="shared" si="2"/>
        <v>21711.163333333319</v>
      </c>
      <c r="R31" s="4">
        <f t="shared" si="12"/>
        <v>640.79999999999995</v>
      </c>
      <c r="S31">
        <v>28</v>
      </c>
      <c r="T31" s="7">
        <f t="shared" si="3"/>
        <v>27.999999999999996</v>
      </c>
      <c r="U31" s="7">
        <f t="shared" si="4"/>
        <v>2.8067225030761813</v>
      </c>
      <c r="V31" s="10">
        <f t="shared" si="5"/>
        <v>1.6178571428571429E-5</v>
      </c>
      <c r="W31">
        <f t="shared" si="6"/>
        <v>429.88637642478557</v>
      </c>
      <c r="X31" s="7">
        <f t="shared" si="7"/>
        <v>0.3512556067857141</v>
      </c>
      <c r="Y31" s="13">
        <f t="shared" si="8"/>
        <v>0.33333333333333326</v>
      </c>
      <c r="Z31" s="8">
        <f t="shared" si="9"/>
        <v>150.99999999999997</v>
      </c>
      <c r="AA31" s="8">
        <f t="shared" si="10"/>
        <v>640.79999999999995</v>
      </c>
      <c r="AB31" s="8">
        <f t="shared" si="11"/>
        <v>2545.2559999999999</v>
      </c>
    </row>
    <row r="32" spans="1:28" x14ac:dyDescent="0.25">
      <c r="A32" t="s">
        <v>79</v>
      </c>
      <c r="B32" t="s">
        <v>80</v>
      </c>
      <c r="C32">
        <v>0.12801943625264181</v>
      </c>
      <c r="D32">
        <v>0.12801943625264181</v>
      </c>
      <c r="E32">
        <v>100</v>
      </c>
      <c r="F32">
        <v>0.12801943625264181</v>
      </c>
      <c r="G32">
        <v>100</v>
      </c>
      <c r="H32">
        <v>0</v>
      </c>
      <c r="I32">
        <v>0</v>
      </c>
      <c r="J32" s="7">
        <f t="shared" si="1"/>
        <v>200</v>
      </c>
      <c r="K32" s="8">
        <v>1596147.8</v>
      </c>
      <c r="L32" s="8">
        <v>18101739.199999999</v>
      </c>
      <c r="M32">
        <v>16149.146000000001</v>
      </c>
      <c r="N32">
        <v>21.87</v>
      </c>
      <c r="O32">
        <v>32253.56</v>
      </c>
      <c r="P32">
        <v>32253.56</v>
      </c>
      <c r="Q32" s="8">
        <f t="shared" si="2"/>
        <v>21502.373333333333</v>
      </c>
      <c r="R32" s="4">
        <f>L32</f>
        <v>18101739.199999999</v>
      </c>
      <c r="S32">
        <v>106</v>
      </c>
      <c r="T32" s="7">
        <f t="shared" si="3"/>
        <v>212</v>
      </c>
      <c r="U32" s="7">
        <f t="shared" si="4"/>
        <v>7.2577203035253319</v>
      </c>
      <c r="V32" s="10">
        <f t="shared" si="5"/>
        <v>1.5057998113207547E-2</v>
      </c>
      <c r="W32">
        <f t="shared" si="6"/>
        <v>3286.4589211237458</v>
      </c>
      <c r="X32" s="7">
        <f t="shared" si="7"/>
        <v>323.78269708281761</v>
      </c>
      <c r="Y32" s="13">
        <f t="shared" si="8"/>
        <v>0.66666666666666663</v>
      </c>
      <c r="Z32" s="8">
        <f t="shared" si="9"/>
        <v>1064098.5333333332</v>
      </c>
      <c r="AA32" s="8">
        <f t="shared" si="10"/>
        <v>18101739.199999999</v>
      </c>
      <c r="AB32" s="8">
        <f t="shared" si="11"/>
        <v>17936444.877866667</v>
      </c>
    </row>
    <row r="33" spans="1:28" x14ac:dyDescent="0.25">
      <c r="A33" t="s">
        <v>81</v>
      </c>
      <c r="B33" t="s">
        <v>82</v>
      </c>
      <c r="C33">
        <v>0.23301361176209509</v>
      </c>
      <c r="D33">
        <v>0.2330136117620952</v>
      </c>
      <c r="E33">
        <v>100.0000000000001</v>
      </c>
      <c r="F33">
        <v>0</v>
      </c>
      <c r="G33">
        <v>0</v>
      </c>
      <c r="H33">
        <v>0</v>
      </c>
      <c r="I33">
        <v>0</v>
      </c>
      <c r="J33" s="7">
        <f t="shared" si="1"/>
        <v>100.0000000000001</v>
      </c>
      <c r="K33" s="8">
        <v>73559.199999999997</v>
      </c>
      <c r="L33" s="8">
        <v>131231.5</v>
      </c>
      <c r="M33">
        <v>368.05</v>
      </c>
      <c r="N33">
        <v>10.31</v>
      </c>
      <c r="O33">
        <v>151418.19</v>
      </c>
      <c r="P33">
        <v>151422.1</v>
      </c>
      <c r="Q33" s="8">
        <f t="shared" si="2"/>
        <v>50472.730000000047</v>
      </c>
      <c r="R33" s="4">
        <f t="shared" si="12"/>
        <v>131231.5</v>
      </c>
      <c r="S33">
        <v>93</v>
      </c>
      <c r="T33" s="7">
        <f t="shared" si="3"/>
        <v>93.000000000000099</v>
      </c>
      <c r="U33" s="7">
        <f t="shared" si="4"/>
        <v>5.1180380929221414</v>
      </c>
      <c r="V33" s="10">
        <f t="shared" si="5"/>
        <v>7.9095913978494625E-4</v>
      </c>
      <c r="W33">
        <f t="shared" si="6"/>
        <v>614.19305038582218</v>
      </c>
      <c r="X33" s="7">
        <f t="shared" si="7"/>
        <v>39.921867103397886</v>
      </c>
      <c r="Y33" s="13">
        <f t="shared" si="8"/>
        <v>0.33333333333333365</v>
      </c>
      <c r="Z33" s="8">
        <f t="shared" si="9"/>
        <v>24519.733333333355</v>
      </c>
      <c r="AA33" s="8">
        <f t="shared" si="10"/>
        <v>131231.5</v>
      </c>
      <c r="AB33" s="8">
        <f t="shared" si="11"/>
        <v>413304.6250666671</v>
      </c>
    </row>
    <row r="34" spans="1:28" x14ac:dyDescent="0.25">
      <c r="A34" t="s">
        <v>83</v>
      </c>
      <c r="B34" t="s">
        <v>84</v>
      </c>
      <c r="C34">
        <v>0.14903942007116169</v>
      </c>
      <c r="D34">
        <v>0.14903942007116169</v>
      </c>
      <c r="E34">
        <v>100</v>
      </c>
      <c r="F34">
        <v>0.14903942007116169</v>
      </c>
      <c r="G34">
        <v>100</v>
      </c>
      <c r="H34">
        <v>0</v>
      </c>
      <c r="I34">
        <v>0</v>
      </c>
      <c r="J34" s="7">
        <f t="shared" ref="J34:J65" si="13">E34+G34+I34</f>
        <v>200</v>
      </c>
      <c r="K34" s="8">
        <v>32431</v>
      </c>
      <c r="L34" s="8">
        <v>58683</v>
      </c>
      <c r="M34">
        <v>1701</v>
      </c>
      <c r="N34">
        <v>10.91</v>
      </c>
      <c r="O34">
        <v>22738.776999999998</v>
      </c>
      <c r="P34">
        <v>25059.976999999999</v>
      </c>
      <c r="Q34" s="8">
        <f t="shared" si="2"/>
        <v>15159.184666666664</v>
      </c>
      <c r="R34" s="4">
        <f t="shared" si="12"/>
        <v>58683</v>
      </c>
      <c r="S34">
        <v>36</v>
      </c>
      <c r="T34" s="7">
        <f t="shared" si="3"/>
        <v>72</v>
      </c>
      <c r="U34" s="7">
        <f t="shared" si="4"/>
        <v>4.7685123077980691</v>
      </c>
      <c r="V34" s="10">
        <f t="shared" si="5"/>
        <v>9.0086111111111107E-4</v>
      </c>
      <c r="W34">
        <f t="shared" si="6"/>
        <v>1583.1986038651069</v>
      </c>
      <c r="X34" s="7">
        <f t="shared" si="7"/>
        <v>13.65631994235185</v>
      </c>
      <c r="Y34" s="13">
        <f t="shared" si="8"/>
        <v>0.66666666666666663</v>
      </c>
      <c r="Z34" s="8">
        <f t="shared" si="9"/>
        <v>21620.666666666664</v>
      </c>
      <c r="AA34" s="8">
        <f t="shared" si="10"/>
        <v>58683</v>
      </c>
      <c r="AB34" s="8">
        <f t="shared" si="11"/>
        <v>364437.95733333332</v>
      </c>
    </row>
    <row r="35" spans="1:28" x14ac:dyDescent="0.25">
      <c r="A35" t="s">
        <v>85</v>
      </c>
      <c r="B35" t="s">
        <v>86</v>
      </c>
      <c r="C35">
        <v>0.13264611567750029</v>
      </c>
      <c r="D35">
        <v>0.13264611567750029</v>
      </c>
      <c r="E35">
        <v>100</v>
      </c>
      <c r="F35">
        <v>0.13264611567750029</v>
      </c>
      <c r="G35">
        <v>100</v>
      </c>
      <c r="H35">
        <v>0</v>
      </c>
      <c r="I35">
        <v>0</v>
      </c>
      <c r="J35" s="7">
        <f t="shared" si="13"/>
        <v>200</v>
      </c>
      <c r="K35" s="8">
        <v>0</v>
      </c>
      <c r="L35" s="8">
        <v>0</v>
      </c>
      <c r="M35">
        <v>0</v>
      </c>
      <c r="N35">
        <v>16.79</v>
      </c>
      <c r="O35">
        <v>50599.29</v>
      </c>
      <c r="P35">
        <v>52610.61</v>
      </c>
      <c r="Q35" s="8">
        <f t="shared" si="2"/>
        <v>33732.86</v>
      </c>
      <c r="R35" s="4">
        <f t="shared" si="12"/>
        <v>0</v>
      </c>
      <c r="S35">
        <v>86</v>
      </c>
      <c r="T35" s="7">
        <f t="shared" si="3"/>
        <v>172</v>
      </c>
      <c r="U35" s="7">
        <f t="shared" si="4"/>
        <v>0</v>
      </c>
      <c r="V35" s="10">
        <f t="shared" si="5"/>
        <v>0</v>
      </c>
      <c r="W35">
        <f t="shared" si="6"/>
        <v>1699.6285916264833</v>
      </c>
      <c r="X35" s="7">
        <f t="shared" si="7"/>
        <v>0</v>
      </c>
      <c r="Y35" s="13">
        <f t="shared" si="8"/>
        <v>0.66666666666666663</v>
      </c>
      <c r="Z35" s="8">
        <f t="shared" si="9"/>
        <v>0</v>
      </c>
      <c r="AA35" s="8">
        <f t="shared" si="10"/>
        <v>0</v>
      </c>
      <c r="AB35" s="8">
        <f t="shared" si="11"/>
        <v>0</v>
      </c>
    </row>
    <row r="36" spans="1:28" x14ac:dyDescent="0.25">
      <c r="A36" t="s">
        <v>87</v>
      </c>
      <c r="B36" t="s">
        <v>88</v>
      </c>
      <c r="C36">
        <v>0.27676641282949849</v>
      </c>
      <c r="D36">
        <v>0.27676641282949871</v>
      </c>
      <c r="E36">
        <v>100.0000000000001</v>
      </c>
      <c r="F36">
        <v>0.27676641282949871</v>
      </c>
      <c r="G36">
        <v>100.0000000000001</v>
      </c>
      <c r="H36">
        <v>4.2301196580515073E-2</v>
      </c>
      <c r="I36">
        <v>15.284078782556129</v>
      </c>
      <c r="J36" s="7">
        <f t="shared" si="13"/>
        <v>215.28407878255632</v>
      </c>
      <c r="K36" s="8">
        <v>64426</v>
      </c>
      <c r="L36" s="8">
        <v>848424</v>
      </c>
      <c r="M36">
        <v>925.4</v>
      </c>
      <c r="N36">
        <v>19.760000000000002</v>
      </c>
      <c r="O36">
        <v>35767.960000000006</v>
      </c>
      <c r="P36">
        <v>43327.44</v>
      </c>
      <c r="Q36" s="8">
        <f t="shared" si="2"/>
        <v>25667.574395104413</v>
      </c>
      <c r="R36" s="4">
        <f t="shared" si="12"/>
        <v>848424</v>
      </c>
      <c r="S36">
        <v>216</v>
      </c>
      <c r="T36" s="7">
        <f t="shared" si="3"/>
        <v>465.01361017032167</v>
      </c>
      <c r="U36" s="7">
        <f t="shared" si="4"/>
        <v>5.9286129452289442</v>
      </c>
      <c r="V36" s="10">
        <f t="shared" si="5"/>
        <v>2.9826851851851851E-4</v>
      </c>
      <c r="W36">
        <f t="shared" si="6"/>
        <v>6038.9242215658924</v>
      </c>
      <c r="X36" s="7">
        <f t="shared" si="7"/>
        <v>7.6558293887916529</v>
      </c>
      <c r="Y36" s="13">
        <f t="shared" si="8"/>
        <v>0.71761359594185437</v>
      </c>
      <c r="Z36" s="8">
        <f t="shared" si="9"/>
        <v>46232.97353214991</v>
      </c>
      <c r="AA36" s="8">
        <f t="shared" si="10"/>
        <v>848424</v>
      </c>
      <c r="AB36" s="8">
        <f t="shared" si="11"/>
        <v>779303.00185791892</v>
      </c>
    </row>
    <row r="37" spans="1:28" x14ac:dyDescent="0.25">
      <c r="A37" t="s">
        <v>89</v>
      </c>
      <c r="B37" t="s">
        <v>90</v>
      </c>
      <c r="C37">
        <v>0.20852422236735629</v>
      </c>
      <c r="D37">
        <v>0.20852422236735629</v>
      </c>
      <c r="E37">
        <v>99.999999999999972</v>
      </c>
      <c r="F37">
        <v>0.20852422236735629</v>
      </c>
      <c r="G37">
        <v>99.999999999999972</v>
      </c>
      <c r="H37">
        <v>0.20852422236735629</v>
      </c>
      <c r="I37">
        <v>99.999999999999972</v>
      </c>
      <c r="J37" s="7">
        <f t="shared" si="13"/>
        <v>299.99999999999989</v>
      </c>
      <c r="K37" s="8">
        <v>460518</v>
      </c>
      <c r="L37" s="8">
        <v>6580090</v>
      </c>
      <c r="M37">
        <v>6450.3000000000011</v>
      </c>
      <c r="N37">
        <v>24.02</v>
      </c>
      <c r="O37">
        <v>1729</v>
      </c>
      <c r="P37">
        <v>2981</v>
      </c>
      <c r="Q37" s="8">
        <f t="shared" si="2"/>
        <v>1728.9999999999993</v>
      </c>
      <c r="R37" s="4">
        <f t="shared" si="12"/>
        <v>6580090</v>
      </c>
      <c r="S37">
        <v>104</v>
      </c>
      <c r="T37" s="7">
        <f t="shared" si="3"/>
        <v>311.99999999999989</v>
      </c>
      <c r="U37" s="7">
        <f t="shared" si="4"/>
        <v>6.8182318337714118</v>
      </c>
      <c r="V37" s="10">
        <f t="shared" si="5"/>
        <v>4.4280576923076921E-3</v>
      </c>
      <c r="W37">
        <f t="shared" si="6"/>
        <v>60150.375939849626</v>
      </c>
      <c r="X37" s="7">
        <f t="shared" si="7"/>
        <v>7.6561117499999964</v>
      </c>
      <c r="Y37" s="13">
        <f t="shared" si="8"/>
        <v>0.99999999999999967</v>
      </c>
      <c r="Z37" s="8">
        <f t="shared" si="9"/>
        <v>460517.99999999983</v>
      </c>
      <c r="AA37" s="8">
        <f t="shared" si="10"/>
        <v>6580090</v>
      </c>
      <c r="AB37" s="8">
        <f t="shared" si="11"/>
        <v>7762491.407999998</v>
      </c>
    </row>
    <row r="38" spans="1:28" x14ac:dyDescent="0.25">
      <c r="A38" t="s">
        <v>91</v>
      </c>
      <c r="B38" t="s">
        <v>92</v>
      </c>
      <c r="C38">
        <v>0.17071619529982501</v>
      </c>
      <c r="D38">
        <v>0.17071619529982501</v>
      </c>
      <c r="E38">
        <v>100</v>
      </c>
      <c r="F38">
        <v>0.15561995177121199</v>
      </c>
      <c r="G38">
        <v>91.157111074259944</v>
      </c>
      <c r="H38">
        <v>0</v>
      </c>
      <c r="I38">
        <v>0</v>
      </c>
      <c r="J38" s="7">
        <f t="shared" si="13"/>
        <v>191.15711107425994</v>
      </c>
      <c r="K38" s="8">
        <v>0</v>
      </c>
      <c r="L38" s="8">
        <v>0</v>
      </c>
      <c r="M38">
        <v>0</v>
      </c>
      <c r="N38">
        <v>10.119999999999999</v>
      </c>
      <c r="O38">
        <v>1024.3800000000001</v>
      </c>
      <c r="P38">
        <v>1789.8</v>
      </c>
      <c r="Q38" s="8">
        <f t="shared" si="2"/>
        <v>652.72507147416809</v>
      </c>
      <c r="R38" s="4">
        <f t="shared" si="12"/>
        <v>0</v>
      </c>
      <c r="S38">
        <v>6</v>
      </c>
      <c r="T38" s="7">
        <f t="shared" si="3"/>
        <v>11.469426664455597</v>
      </c>
      <c r="U38" s="7">
        <f t="shared" si="4"/>
        <v>0</v>
      </c>
      <c r="V38" s="10">
        <f t="shared" si="5"/>
        <v>0</v>
      </c>
      <c r="W38">
        <f t="shared" si="6"/>
        <v>5857.2014291571477</v>
      </c>
      <c r="X38" s="7">
        <f t="shared" si="7"/>
        <v>0</v>
      </c>
      <c r="Y38" s="13">
        <f t="shared" si="8"/>
        <v>0.63719037024753311</v>
      </c>
      <c r="Z38" s="8">
        <f t="shared" si="9"/>
        <v>0</v>
      </c>
      <c r="AA38" s="8">
        <f t="shared" si="10"/>
        <v>0</v>
      </c>
      <c r="AB38" s="8">
        <f t="shared" si="11"/>
        <v>0</v>
      </c>
    </row>
    <row r="39" spans="1:28" x14ac:dyDescent="0.25">
      <c r="A39" t="s">
        <v>93</v>
      </c>
      <c r="B39" t="s">
        <v>94</v>
      </c>
      <c r="C39">
        <v>0.27831703270274949</v>
      </c>
      <c r="D39">
        <v>0.27831703270274932</v>
      </c>
      <c r="E39">
        <v>99.999999999999901</v>
      </c>
      <c r="F39">
        <v>0.27831703270274932</v>
      </c>
      <c r="G39">
        <v>99.999999999999901</v>
      </c>
      <c r="H39">
        <v>0</v>
      </c>
      <c r="I39">
        <v>0</v>
      </c>
      <c r="J39" s="7">
        <f t="shared" si="13"/>
        <v>199.9999999999998</v>
      </c>
      <c r="K39" s="8">
        <v>66150.459999999992</v>
      </c>
      <c r="L39" s="8">
        <v>468800.65</v>
      </c>
      <c r="M39">
        <v>1520.4929999999999</v>
      </c>
      <c r="N39">
        <v>18.03</v>
      </c>
      <c r="O39">
        <v>62900.480000000003</v>
      </c>
      <c r="P39">
        <v>62902.58</v>
      </c>
      <c r="Q39" s="8">
        <f t="shared" si="2"/>
        <v>41933.653333333299</v>
      </c>
      <c r="R39" s="4">
        <f t="shared" si="12"/>
        <v>468800.65</v>
      </c>
      <c r="S39">
        <v>131</v>
      </c>
      <c r="T39" s="7">
        <f t="shared" si="3"/>
        <v>261.99999999999977</v>
      </c>
      <c r="U39" s="7">
        <f t="shared" si="4"/>
        <v>5.6709882051670686</v>
      </c>
      <c r="V39" s="10">
        <f t="shared" si="5"/>
        <v>5.0496534351145031E-4</v>
      </c>
      <c r="W39">
        <f t="shared" si="6"/>
        <v>2082.6550131254958</v>
      </c>
      <c r="X39" s="7">
        <f t="shared" si="7"/>
        <v>21.175041660156719</v>
      </c>
      <c r="Y39" s="13">
        <f t="shared" si="8"/>
        <v>0.66666666666666596</v>
      </c>
      <c r="Z39" s="8">
        <f t="shared" si="9"/>
        <v>44100.306666666613</v>
      </c>
      <c r="AA39" s="8">
        <f t="shared" si="10"/>
        <v>468800.65</v>
      </c>
      <c r="AB39" s="8">
        <f t="shared" si="11"/>
        <v>743354.76917333249</v>
      </c>
    </row>
    <row r="40" spans="1:28" x14ac:dyDescent="0.25">
      <c r="A40" t="s">
        <v>95</v>
      </c>
      <c r="B40" t="s">
        <v>96</v>
      </c>
      <c r="C40">
        <v>0.20462430738699991</v>
      </c>
      <c r="D40">
        <v>0.2046243073870001</v>
      </c>
      <c r="E40">
        <v>100.0000000000001</v>
      </c>
      <c r="F40">
        <v>3.739042709673472E-3</v>
      </c>
      <c r="G40">
        <v>1.827272017396218</v>
      </c>
      <c r="H40">
        <v>0</v>
      </c>
      <c r="I40">
        <v>0</v>
      </c>
      <c r="J40" s="7">
        <f t="shared" si="13"/>
        <v>101.82727201739631</v>
      </c>
      <c r="K40" s="8">
        <v>0</v>
      </c>
      <c r="L40" s="8">
        <v>0</v>
      </c>
      <c r="M40">
        <v>0</v>
      </c>
      <c r="N40">
        <v>10.35</v>
      </c>
      <c r="O40">
        <v>430.85</v>
      </c>
      <c r="P40">
        <v>10782.43</v>
      </c>
      <c r="Q40" s="8">
        <f t="shared" si="2"/>
        <v>146.240933828984</v>
      </c>
      <c r="R40" s="4">
        <f t="shared" si="12"/>
        <v>0</v>
      </c>
      <c r="S40">
        <v>2</v>
      </c>
      <c r="T40" s="7">
        <f t="shared" si="3"/>
        <v>2.0365454403479264</v>
      </c>
      <c r="U40" s="7">
        <f t="shared" si="4"/>
        <v>0</v>
      </c>
      <c r="V40" s="10">
        <f t="shared" si="5"/>
        <v>0</v>
      </c>
      <c r="W40">
        <f t="shared" si="6"/>
        <v>4641.986770337704</v>
      </c>
      <c r="X40" s="7">
        <f t="shared" si="7"/>
        <v>0</v>
      </c>
      <c r="Y40" s="13">
        <f t="shared" si="8"/>
        <v>0.33942424005798771</v>
      </c>
      <c r="Z40" s="8">
        <f t="shared" si="9"/>
        <v>0</v>
      </c>
      <c r="AA40" s="8">
        <f t="shared" si="10"/>
        <v>0</v>
      </c>
      <c r="AB40" s="8">
        <f t="shared" si="11"/>
        <v>0</v>
      </c>
    </row>
    <row r="41" spans="1:28" x14ac:dyDescent="0.25">
      <c r="A41" t="s">
        <v>97</v>
      </c>
      <c r="B41" t="s">
        <v>98</v>
      </c>
      <c r="C41">
        <v>0.1741229504881722</v>
      </c>
      <c r="D41">
        <v>0.17412295048817211</v>
      </c>
      <c r="E41">
        <v>99.999999999999972</v>
      </c>
      <c r="F41">
        <v>0.17412295048817211</v>
      </c>
      <c r="G41">
        <v>99.999999999999972</v>
      </c>
      <c r="H41">
        <v>0</v>
      </c>
      <c r="I41">
        <v>0</v>
      </c>
      <c r="J41" s="7">
        <f t="shared" si="13"/>
        <v>199.99999999999994</v>
      </c>
      <c r="K41" s="8">
        <v>1471</v>
      </c>
      <c r="L41" s="8">
        <v>5294</v>
      </c>
      <c r="M41">
        <v>44.85</v>
      </c>
      <c r="N41">
        <v>13.12</v>
      </c>
      <c r="O41">
        <v>52521.329999999987</v>
      </c>
      <c r="P41">
        <v>54424.2</v>
      </c>
      <c r="Q41" s="8">
        <f t="shared" si="2"/>
        <v>35014.219999999979</v>
      </c>
      <c r="R41" s="4">
        <f t="shared" si="12"/>
        <v>5294</v>
      </c>
      <c r="S41">
        <v>88</v>
      </c>
      <c r="T41" s="7">
        <f t="shared" si="3"/>
        <v>175.99999999999994</v>
      </c>
      <c r="U41" s="7">
        <f t="shared" si="4"/>
        <v>3.7237839369653294</v>
      </c>
      <c r="V41" s="10">
        <f t="shared" si="5"/>
        <v>1.671590909090909E-5</v>
      </c>
      <c r="W41">
        <f t="shared" si="6"/>
        <v>1675.5097405187573</v>
      </c>
      <c r="X41" s="7">
        <f t="shared" si="7"/>
        <v>0.58529451840909075</v>
      </c>
      <c r="Y41" s="13">
        <f t="shared" si="8"/>
        <v>0.66666666666666652</v>
      </c>
      <c r="Z41" s="8">
        <f t="shared" si="9"/>
        <v>980.6666666666664</v>
      </c>
      <c r="AA41" s="8">
        <f t="shared" si="10"/>
        <v>5294</v>
      </c>
      <c r="AB41" s="8">
        <f t="shared" si="11"/>
        <v>16530.117333333332</v>
      </c>
    </row>
    <row r="42" spans="1:28" x14ac:dyDescent="0.25">
      <c r="A42" t="s">
        <v>99</v>
      </c>
      <c r="B42" t="s">
        <v>100</v>
      </c>
      <c r="C42">
        <v>0.18817100316115579</v>
      </c>
      <c r="D42">
        <v>0.1881710031611559</v>
      </c>
      <c r="E42">
        <v>100</v>
      </c>
      <c r="F42">
        <v>0.1881710031611559</v>
      </c>
      <c r="G42">
        <v>100</v>
      </c>
      <c r="H42">
        <v>0.1881710031611559</v>
      </c>
      <c r="I42">
        <v>100</v>
      </c>
      <c r="J42" s="7">
        <f t="shared" si="13"/>
        <v>300</v>
      </c>
      <c r="K42" s="8">
        <v>179139</v>
      </c>
      <c r="L42" s="8">
        <v>963185</v>
      </c>
      <c r="M42">
        <v>4147.1000000000004</v>
      </c>
      <c r="N42">
        <v>24.75</v>
      </c>
      <c r="O42">
        <v>21259.080000000009</v>
      </c>
      <c r="P42">
        <v>21259.080000000009</v>
      </c>
      <c r="Q42" s="8">
        <f t="shared" si="2"/>
        <v>21259.080000000009</v>
      </c>
      <c r="R42" s="4">
        <f t="shared" si="12"/>
        <v>963185</v>
      </c>
      <c r="S42">
        <v>360</v>
      </c>
      <c r="T42" s="7">
        <f t="shared" si="3"/>
        <v>1080</v>
      </c>
      <c r="U42" s="7">
        <f t="shared" si="4"/>
        <v>5.9837097105541623</v>
      </c>
      <c r="V42" s="10">
        <f t="shared" si="5"/>
        <v>4.9760833333333334E-4</v>
      </c>
      <c r="W42">
        <f t="shared" si="6"/>
        <v>16933.940697339669</v>
      </c>
      <c r="X42" s="7">
        <f t="shared" si="7"/>
        <v>10.578695367000005</v>
      </c>
      <c r="Y42" s="13">
        <f t="shared" si="8"/>
        <v>1</v>
      </c>
      <c r="Z42" s="8">
        <f t="shared" si="9"/>
        <v>179139</v>
      </c>
      <c r="AA42" s="8">
        <f t="shared" si="10"/>
        <v>963185</v>
      </c>
      <c r="AB42" s="8">
        <f t="shared" si="11"/>
        <v>3019566.9840000002</v>
      </c>
    </row>
    <row r="43" spans="1:28" x14ac:dyDescent="0.25">
      <c r="A43" t="s">
        <v>101</v>
      </c>
      <c r="B43" t="s">
        <v>102</v>
      </c>
      <c r="C43">
        <v>0.39954404564100038</v>
      </c>
      <c r="D43">
        <v>0.39954404564100071</v>
      </c>
      <c r="E43">
        <v>100.0000000000001</v>
      </c>
      <c r="F43">
        <v>0.39954404564100071</v>
      </c>
      <c r="G43">
        <v>100.0000000000001</v>
      </c>
      <c r="H43">
        <v>1.13699076925248E-2</v>
      </c>
      <c r="I43">
        <v>2.8457207200482029</v>
      </c>
      <c r="J43" s="7">
        <f t="shared" si="13"/>
        <v>202.8457207200484</v>
      </c>
      <c r="K43" s="8">
        <v>123402.76</v>
      </c>
      <c r="L43" s="8">
        <v>503619.9</v>
      </c>
      <c r="M43">
        <v>2261.1766666665999</v>
      </c>
      <c r="N43">
        <v>18.28</v>
      </c>
      <c r="O43">
        <v>25150.81</v>
      </c>
      <c r="P43">
        <v>25260.97</v>
      </c>
      <c r="Q43" s="8">
        <f t="shared" si="2"/>
        <v>17005.780603810003</v>
      </c>
      <c r="R43" s="4">
        <f t="shared" si="12"/>
        <v>503619.9</v>
      </c>
      <c r="S43">
        <v>145</v>
      </c>
      <c r="T43" s="7">
        <f t="shared" si="3"/>
        <v>294.12629504407016</v>
      </c>
      <c r="U43" s="7">
        <f t="shared" si="4"/>
        <v>5.7021028824553621</v>
      </c>
      <c r="V43" s="10">
        <f t="shared" si="5"/>
        <v>8.5105351724137923E-4</v>
      </c>
      <c r="W43">
        <f t="shared" si="6"/>
        <v>5765.2218755578842</v>
      </c>
      <c r="X43" s="7">
        <f t="shared" si="7"/>
        <v>14.472829396307731</v>
      </c>
      <c r="Y43" s="13">
        <f t="shared" si="8"/>
        <v>0.67615240240016139</v>
      </c>
      <c r="Z43" s="8">
        <f t="shared" si="9"/>
        <v>83439.072636810539</v>
      </c>
      <c r="AA43" s="8">
        <f t="shared" si="10"/>
        <v>503619.9</v>
      </c>
      <c r="AB43" s="8">
        <f t="shared" si="11"/>
        <v>1406449.0083660786</v>
      </c>
    </row>
    <row r="44" spans="1:28" x14ac:dyDescent="0.25">
      <c r="A44" t="s">
        <v>103</v>
      </c>
      <c r="B44" t="s">
        <v>104</v>
      </c>
      <c r="C44">
        <v>0.15983957305702451</v>
      </c>
      <c r="D44">
        <v>0.15983957305702459</v>
      </c>
      <c r="E44">
        <v>100.0000000000001</v>
      </c>
      <c r="F44">
        <v>0.15983957305702459</v>
      </c>
      <c r="G44">
        <v>100.0000000000001</v>
      </c>
      <c r="H44">
        <v>1.043291429882244E-2</v>
      </c>
      <c r="I44">
        <v>6.5271159696481336</v>
      </c>
      <c r="J44" s="7">
        <f t="shared" si="13"/>
        <v>206.52711596964832</v>
      </c>
      <c r="K44" s="8">
        <v>91472</v>
      </c>
      <c r="L44" s="8">
        <v>459039</v>
      </c>
      <c r="M44">
        <v>445.4</v>
      </c>
      <c r="N44">
        <v>19.649999999999999</v>
      </c>
      <c r="O44">
        <v>77490.830000000016</v>
      </c>
      <c r="P44">
        <v>91966.560000000012</v>
      </c>
      <c r="Q44" s="8">
        <f t="shared" si="2"/>
        <v>53346.525446647691</v>
      </c>
      <c r="R44" s="4">
        <f t="shared" si="12"/>
        <v>459039</v>
      </c>
      <c r="S44">
        <v>113</v>
      </c>
      <c r="T44" s="7">
        <f t="shared" si="3"/>
        <v>233.37564104570259</v>
      </c>
      <c r="U44" s="7">
        <f t="shared" si="4"/>
        <v>5.6618495848079986</v>
      </c>
      <c r="V44" s="10">
        <f t="shared" si="5"/>
        <v>8.0948672566371683E-4</v>
      </c>
      <c r="W44">
        <f t="shared" si="6"/>
        <v>1458.2370585009862</v>
      </c>
      <c r="X44" s="7">
        <f t="shared" si="7"/>
        <v>43.183304209342992</v>
      </c>
      <c r="Y44" s="13">
        <f t="shared" si="8"/>
        <v>0.68842371989882778</v>
      </c>
      <c r="Z44" s="8">
        <f t="shared" si="9"/>
        <v>62971.494506585572</v>
      </c>
      <c r="AA44" s="8">
        <f t="shared" si="10"/>
        <v>459039</v>
      </c>
      <c r="AB44" s="8">
        <f t="shared" si="11"/>
        <v>1061447.5114030065</v>
      </c>
    </row>
    <row r="45" spans="1:28" x14ac:dyDescent="0.25">
      <c r="A45" t="s">
        <v>105</v>
      </c>
      <c r="B45" t="s">
        <v>106</v>
      </c>
      <c r="C45">
        <v>0.1632495371913367</v>
      </c>
      <c r="D45">
        <v>0.1632495371913365</v>
      </c>
      <c r="E45">
        <v>99.999999999999901</v>
      </c>
      <c r="F45">
        <v>0.1632495371913365</v>
      </c>
      <c r="G45">
        <v>99.999999999999901</v>
      </c>
      <c r="H45">
        <v>0</v>
      </c>
      <c r="I45">
        <v>0</v>
      </c>
      <c r="J45" s="7">
        <f t="shared" si="13"/>
        <v>199.9999999999998</v>
      </c>
      <c r="K45" s="8">
        <v>0</v>
      </c>
      <c r="L45" s="8">
        <v>0</v>
      </c>
      <c r="M45">
        <v>0</v>
      </c>
      <c r="N45">
        <v>16.559999999999999</v>
      </c>
      <c r="O45">
        <v>7875.79</v>
      </c>
      <c r="P45">
        <v>7994.77</v>
      </c>
      <c r="Q45" s="8">
        <f t="shared" si="2"/>
        <v>5250.5266666666612</v>
      </c>
      <c r="R45" s="4">
        <f t="shared" si="12"/>
        <v>0</v>
      </c>
      <c r="S45">
        <v>13</v>
      </c>
      <c r="T45" s="7">
        <f t="shared" si="3"/>
        <v>25.999999999999975</v>
      </c>
      <c r="U45" s="7">
        <f t="shared" si="4"/>
        <v>0</v>
      </c>
      <c r="V45" s="10">
        <f t="shared" si="5"/>
        <v>0</v>
      </c>
      <c r="W45">
        <f t="shared" si="6"/>
        <v>1650.6280639783438</v>
      </c>
      <c r="X45" s="7">
        <f t="shared" si="7"/>
        <v>0</v>
      </c>
      <c r="Y45" s="13">
        <f t="shared" si="8"/>
        <v>0.66666666666666596</v>
      </c>
      <c r="Z45" s="8">
        <f t="shared" si="9"/>
        <v>0</v>
      </c>
      <c r="AA45" s="8">
        <f t="shared" si="10"/>
        <v>0</v>
      </c>
      <c r="AB45" s="8">
        <f t="shared" si="11"/>
        <v>0</v>
      </c>
    </row>
    <row r="46" spans="1:28" x14ac:dyDescent="0.25">
      <c r="A46" t="s">
        <v>107</v>
      </c>
      <c r="B46" t="s">
        <v>108</v>
      </c>
      <c r="C46">
        <v>0.2425500409479979</v>
      </c>
      <c r="D46">
        <v>0.2425500409479979</v>
      </c>
      <c r="E46">
        <v>99.999999999999986</v>
      </c>
      <c r="F46">
        <v>0</v>
      </c>
      <c r="G46">
        <v>0</v>
      </c>
      <c r="H46">
        <v>0</v>
      </c>
      <c r="I46">
        <v>0</v>
      </c>
      <c r="J46" s="7">
        <f t="shared" si="13"/>
        <v>99.999999999999986</v>
      </c>
      <c r="K46" s="8">
        <v>0</v>
      </c>
      <c r="L46" s="8">
        <v>0</v>
      </c>
      <c r="M46">
        <v>0</v>
      </c>
      <c r="N46">
        <v>12.82</v>
      </c>
      <c r="O46">
        <v>19264.14</v>
      </c>
      <c r="P46">
        <v>19264.14</v>
      </c>
      <c r="Q46" s="8">
        <f t="shared" si="2"/>
        <v>6421.3799999999992</v>
      </c>
      <c r="R46" s="4">
        <f t="shared" si="12"/>
        <v>0</v>
      </c>
      <c r="S46">
        <v>8</v>
      </c>
      <c r="T46" s="7">
        <f t="shared" si="3"/>
        <v>7.9999999999999991</v>
      </c>
      <c r="U46" s="7">
        <f t="shared" si="4"/>
        <v>0</v>
      </c>
      <c r="V46" s="10">
        <f t="shared" si="5"/>
        <v>0</v>
      </c>
      <c r="W46">
        <f t="shared" si="6"/>
        <v>415.27937400787164</v>
      </c>
      <c r="X46" s="7">
        <f t="shared" si="7"/>
        <v>0</v>
      </c>
      <c r="Y46" s="13">
        <f t="shared" si="8"/>
        <v>0.33333333333333326</v>
      </c>
      <c r="Z46" s="8">
        <f t="shared" si="9"/>
        <v>0</v>
      </c>
      <c r="AA46" s="8">
        <f t="shared" si="10"/>
        <v>0</v>
      </c>
      <c r="AB46" s="8">
        <f t="shared" si="11"/>
        <v>0</v>
      </c>
    </row>
    <row r="47" spans="1:28" x14ac:dyDescent="0.25">
      <c r="A47" t="s">
        <v>109</v>
      </c>
      <c r="B47" t="s">
        <v>110</v>
      </c>
      <c r="C47">
        <v>0.2106618752634998</v>
      </c>
      <c r="D47">
        <v>0.2106618752634995</v>
      </c>
      <c r="E47">
        <v>99.999999999999858</v>
      </c>
      <c r="F47">
        <v>0.2106618752634995</v>
      </c>
      <c r="G47">
        <v>99.999999999999858</v>
      </c>
      <c r="H47">
        <v>9.8873400613914308E-2</v>
      </c>
      <c r="I47">
        <v>46.934643722430373</v>
      </c>
      <c r="J47" s="7">
        <f t="shared" si="13"/>
        <v>246.93464372243008</v>
      </c>
      <c r="K47" s="8">
        <v>108462</v>
      </c>
      <c r="L47" s="8">
        <v>842196</v>
      </c>
      <c r="M47">
        <v>1728.3</v>
      </c>
      <c r="N47">
        <v>21.81</v>
      </c>
      <c r="O47">
        <v>188738.52</v>
      </c>
      <c r="P47">
        <v>196744.15</v>
      </c>
      <c r="Q47" s="8">
        <f t="shared" si="2"/>
        <v>155353.59730966247</v>
      </c>
      <c r="R47" s="4">
        <f t="shared" ref="R47:R67" si="14">L47</f>
        <v>842196</v>
      </c>
      <c r="S47">
        <v>236</v>
      </c>
      <c r="T47" s="7">
        <f t="shared" si="3"/>
        <v>582.76575918493495</v>
      </c>
      <c r="U47" s="7">
        <f t="shared" si="4"/>
        <v>5.9254131744126086</v>
      </c>
      <c r="V47" s="10">
        <f t="shared" si="5"/>
        <v>4.5958474576271186E-4</v>
      </c>
      <c r="W47">
        <f t="shared" si="6"/>
        <v>1250.4071770828764</v>
      </c>
      <c r="X47" s="7">
        <f t="shared" si="7"/>
        <v>71.398143522883942</v>
      </c>
      <c r="Y47" s="13">
        <f t="shared" si="8"/>
        <v>0.8231154790747669</v>
      </c>
      <c r="Z47" s="8">
        <f t="shared" si="9"/>
        <v>89276.751091407365</v>
      </c>
      <c r="AA47" s="8">
        <f t="shared" si="10"/>
        <v>842196</v>
      </c>
      <c r="AB47" s="8">
        <f t="shared" si="11"/>
        <v>1504848.9163967627</v>
      </c>
    </row>
    <row r="48" spans="1:28" x14ac:dyDescent="0.25">
      <c r="A48" t="s">
        <v>111</v>
      </c>
      <c r="B48" t="s">
        <v>112</v>
      </c>
      <c r="C48">
        <v>0.23946171797200069</v>
      </c>
      <c r="D48">
        <v>0.23946171797200039</v>
      </c>
      <c r="E48">
        <v>99.999999999999872</v>
      </c>
      <c r="F48">
        <v>0.23946171797200039</v>
      </c>
      <c r="G48">
        <v>99.999999999999872</v>
      </c>
      <c r="H48">
        <v>0</v>
      </c>
      <c r="I48">
        <v>0</v>
      </c>
      <c r="J48" s="7">
        <f t="shared" si="13"/>
        <v>199.99999999999974</v>
      </c>
      <c r="K48" s="8">
        <v>13616</v>
      </c>
      <c r="L48" s="8">
        <v>125236</v>
      </c>
      <c r="M48">
        <v>58.1</v>
      </c>
      <c r="N48">
        <v>19.61</v>
      </c>
      <c r="O48">
        <v>3588.48</v>
      </c>
      <c r="P48">
        <v>3588.48</v>
      </c>
      <c r="Q48" s="8">
        <f t="shared" si="2"/>
        <v>2392.319999999997</v>
      </c>
      <c r="R48" s="4">
        <f t="shared" si="14"/>
        <v>125236</v>
      </c>
      <c r="S48">
        <v>232</v>
      </c>
      <c r="T48" s="7">
        <f t="shared" si="3"/>
        <v>463.99999999999937</v>
      </c>
      <c r="U48" s="7">
        <f t="shared" si="4"/>
        <v>5.097729187931864</v>
      </c>
      <c r="V48" s="10">
        <f t="shared" si="5"/>
        <v>5.8689655172413792E-5</v>
      </c>
      <c r="W48">
        <f t="shared" si="6"/>
        <v>64651.328696272518</v>
      </c>
      <c r="X48" s="7">
        <f t="shared" si="7"/>
        <v>0.1404044358620688</v>
      </c>
      <c r="Y48" s="13">
        <f t="shared" si="8"/>
        <v>0.66666666666666585</v>
      </c>
      <c r="Z48" s="8">
        <f t="shared" si="9"/>
        <v>9077.333333333323</v>
      </c>
      <c r="AA48" s="8">
        <f t="shared" si="10"/>
        <v>125236</v>
      </c>
      <c r="AB48" s="8">
        <f t="shared" si="11"/>
        <v>153007.53066666651</v>
      </c>
    </row>
    <row r="49" spans="1:28" x14ac:dyDescent="0.25">
      <c r="A49" t="s">
        <v>113</v>
      </c>
      <c r="B49" t="s">
        <v>114</v>
      </c>
      <c r="C49">
        <v>0.35809843546150028</v>
      </c>
      <c r="D49">
        <v>0.35809843546149939</v>
      </c>
      <c r="E49">
        <v>99.999999999999773</v>
      </c>
      <c r="F49">
        <v>0.35809843546149939</v>
      </c>
      <c r="G49">
        <v>99.999999999999773</v>
      </c>
      <c r="H49">
        <v>0</v>
      </c>
      <c r="I49">
        <v>0</v>
      </c>
      <c r="J49" s="7">
        <f t="shared" si="13"/>
        <v>199.99999999999955</v>
      </c>
      <c r="K49" s="8">
        <v>158830</v>
      </c>
      <c r="L49" s="8">
        <v>1867170</v>
      </c>
      <c r="M49">
        <v>2949.6</v>
      </c>
      <c r="N49">
        <v>20.87</v>
      </c>
      <c r="O49">
        <v>143518.13</v>
      </c>
      <c r="P49">
        <v>143533.48000000001</v>
      </c>
      <c r="Q49" s="8">
        <f t="shared" si="2"/>
        <v>95678.753333333123</v>
      </c>
      <c r="R49" s="4">
        <f t="shared" si="14"/>
        <v>1867170</v>
      </c>
      <c r="S49">
        <v>85</v>
      </c>
      <c r="T49" s="7">
        <f t="shared" si="3"/>
        <v>169.9999999999996</v>
      </c>
      <c r="U49" s="7">
        <f t="shared" si="4"/>
        <v>6.2711838609061346</v>
      </c>
      <c r="V49" s="10">
        <f t="shared" si="5"/>
        <v>1.8685882352941175E-3</v>
      </c>
      <c r="W49">
        <f t="shared" si="6"/>
        <v>592.25966782036528</v>
      </c>
      <c r="X49" s="7">
        <f t="shared" si="7"/>
        <v>178.78419284627412</v>
      </c>
      <c r="Y49" s="13">
        <f t="shared" si="8"/>
        <v>0.66666666666666519</v>
      </c>
      <c r="Z49" s="8">
        <f t="shared" si="9"/>
        <v>105886.66666666644</v>
      </c>
      <c r="AA49" s="8">
        <f t="shared" si="10"/>
        <v>1867170</v>
      </c>
      <c r="AB49" s="8">
        <f t="shared" si="11"/>
        <v>1784825.6533333296</v>
      </c>
    </row>
    <row r="50" spans="1:28" x14ac:dyDescent="0.25">
      <c r="A50" t="s">
        <v>115</v>
      </c>
      <c r="B50" t="s">
        <v>116</v>
      </c>
      <c r="C50">
        <v>0.5227469644306868</v>
      </c>
      <c r="D50">
        <v>0.52274696443068669</v>
      </c>
      <c r="E50">
        <v>99.999999999999972</v>
      </c>
      <c r="F50">
        <v>0.52274696443068669</v>
      </c>
      <c r="G50">
        <v>99.999999999999972</v>
      </c>
      <c r="H50">
        <v>0.12382575479603181</v>
      </c>
      <c r="I50">
        <v>23.68751293101969</v>
      </c>
      <c r="J50" s="7">
        <f t="shared" si="13"/>
        <v>223.68751293101963</v>
      </c>
      <c r="K50" s="8">
        <v>906322</v>
      </c>
      <c r="L50" s="8">
        <v>4691722</v>
      </c>
      <c r="M50">
        <v>0</v>
      </c>
      <c r="N50">
        <v>15.21</v>
      </c>
      <c r="O50">
        <v>307695.28999999998</v>
      </c>
      <c r="P50">
        <v>311143.28999999998</v>
      </c>
      <c r="Q50" s="8">
        <f t="shared" si="2"/>
        <v>229425.31386896278</v>
      </c>
      <c r="R50" s="4">
        <f t="shared" si="14"/>
        <v>4691722</v>
      </c>
      <c r="S50">
        <v>901</v>
      </c>
      <c r="T50" s="7">
        <f t="shared" si="3"/>
        <v>2015.4244915084869</v>
      </c>
      <c r="U50" s="7">
        <f t="shared" si="4"/>
        <v>6.6713322708256655</v>
      </c>
      <c r="V50" s="10">
        <f t="shared" si="5"/>
        <v>1.0059067702552719E-3</v>
      </c>
      <c r="W50">
        <f t="shared" si="6"/>
        <v>2928.2216182119655</v>
      </c>
      <c r="X50" s="7">
        <f t="shared" si="7"/>
        <v>230.78047648873039</v>
      </c>
      <c r="Y50" s="13">
        <f t="shared" si="8"/>
        <v>0.74562504310339872</v>
      </c>
      <c r="Z50" s="8">
        <f t="shared" si="9"/>
        <v>675776.38031555852</v>
      </c>
      <c r="AA50" s="8">
        <f t="shared" si="10"/>
        <v>4691722</v>
      </c>
      <c r="AB50" s="8">
        <f t="shared" si="11"/>
        <v>11390886.666599056</v>
      </c>
    </row>
    <row r="51" spans="1:28" x14ac:dyDescent="0.25">
      <c r="A51" t="s">
        <v>117</v>
      </c>
      <c r="B51" t="s">
        <v>118</v>
      </c>
      <c r="C51">
        <v>0.18326335821214959</v>
      </c>
      <c r="D51">
        <v>0.18326335821214951</v>
      </c>
      <c r="E51">
        <v>99.999999999999957</v>
      </c>
      <c r="F51">
        <v>0.18326335821214951</v>
      </c>
      <c r="G51">
        <v>99.999999999999957</v>
      </c>
      <c r="H51">
        <v>0.18326335821214951</v>
      </c>
      <c r="I51">
        <v>99.999999999999957</v>
      </c>
      <c r="J51" s="7">
        <f t="shared" si="13"/>
        <v>299.99999999999989</v>
      </c>
      <c r="K51" s="8">
        <v>571</v>
      </c>
      <c r="L51" s="8">
        <v>4319</v>
      </c>
      <c r="M51">
        <v>18.5</v>
      </c>
      <c r="N51">
        <v>19.71</v>
      </c>
      <c r="O51">
        <v>54860.57</v>
      </c>
      <c r="P51">
        <v>64462.6</v>
      </c>
      <c r="Q51" s="8">
        <f t="shared" si="2"/>
        <v>54860.569999999978</v>
      </c>
      <c r="R51" s="4">
        <f t="shared" si="14"/>
        <v>4319</v>
      </c>
      <c r="S51">
        <v>64</v>
      </c>
      <c r="T51" s="7">
        <f t="shared" si="3"/>
        <v>191.99999999999994</v>
      </c>
      <c r="U51" s="7">
        <f t="shared" si="4"/>
        <v>3.6353832040474985</v>
      </c>
      <c r="V51" s="10">
        <f t="shared" si="5"/>
        <v>8.921875E-6</v>
      </c>
      <c r="W51">
        <f t="shared" si="6"/>
        <v>1166.5937849351546</v>
      </c>
      <c r="X51" s="7">
        <f t="shared" si="7"/>
        <v>0.48945914796874979</v>
      </c>
      <c r="Y51" s="13">
        <f t="shared" si="8"/>
        <v>0.99999999999999967</v>
      </c>
      <c r="Z51" s="8">
        <f t="shared" si="9"/>
        <v>570.99999999999977</v>
      </c>
      <c r="AA51" s="8">
        <f t="shared" si="10"/>
        <v>4319</v>
      </c>
      <c r="AB51" s="8">
        <f t="shared" si="11"/>
        <v>9624.7759999999962</v>
      </c>
    </row>
    <row r="52" spans="1:28" x14ac:dyDescent="0.25">
      <c r="A52" t="s">
        <v>119</v>
      </c>
      <c r="B52" t="s">
        <v>120</v>
      </c>
      <c r="C52">
        <v>7.796569837270291E-2</v>
      </c>
      <c r="D52">
        <v>7.7965698372702924E-2</v>
      </c>
      <c r="E52">
        <v>100</v>
      </c>
      <c r="F52">
        <v>7.7965698372702924E-2</v>
      </c>
      <c r="G52">
        <v>100</v>
      </c>
      <c r="H52">
        <v>7.7965698372702924E-2</v>
      </c>
      <c r="I52">
        <v>100</v>
      </c>
      <c r="J52" s="7">
        <f t="shared" si="13"/>
        <v>300</v>
      </c>
      <c r="K52" s="8">
        <v>0</v>
      </c>
      <c r="L52" s="8">
        <v>0</v>
      </c>
      <c r="M52">
        <v>0</v>
      </c>
      <c r="N52">
        <v>19.760000000000002</v>
      </c>
      <c r="O52">
        <v>0</v>
      </c>
      <c r="P52">
        <v>0</v>
      </c>
      <c r="Q52" s="8">
        <f t="shared" si="2"/>
        <v>0</v>
      </c>
      <c r="R52" s="4">
        <f t="shared" si="14"/>
        <v>0</v>
      </c>
      <c r="S52">
        <v>1</v>
      </c>
      <c r="T52" s="7">
        <f t="shared" si="3"/>
        <v>3</v>
      </c>
      <c r="U52" s="7">
        <f t="shared" si="4"/>
        <v>0</v>
      </c>
      <c r="V52" s="10">
        <f t="shared" si="5"/>
        <v>0</v>
      </c>
      <c r="W52">
        <f t="shared" si="6"/>
        <v>0</v>
      </c>
      <c r="X52" s="7">
        <f t="shared" si="7"/>
        <v>0</v>
      </c>
      <c r="Y52" s="13">
        <f t="shared" si="8"/>
        <v>1</v>
      </c>
      <c r="Z52" s="8">
        <f t="shared" si="9"/>
        <v>0</v>
      </c>
      <c r="AA52" s="8">
        <f t="shared" si="10"/>
        <v>0</v>
      </c>
      <c r="AB52" s="8">
        <f t="shared" si="11"/>
        <v>0</v>
      </c>
    </row>
    <row r="53" spans="1:28" x14ac:dyDescent="0.25">
      <c r="A53" t="s">
        <v>121</v>
      </c>
      <c r="B53" t="s">
        <v>122</v>
      </c>
      <c r="C53">
        <v>0.47748581200300122</v>
      </c>
      <c r="D53">
        <v>0.47748581200300078</v>
      </c>
      <c r="E53">
        <v>99.999999999999929</v>
      </c>
      <c r="F53">
        <v>0.47748581200300078</v>
      </c>
      <c r="G53">
        <v>99.999999999999929</v>
      </c>
      <c r="H53">
        <v>0.35103834953350349</v>
      </c>
      <c r="I53">
        <v>73.518069167528921</v>
      </c>
      <c r="J53" s="7">
        <f t="shared" si="13"/>
        <v>273.51806916752878</v>
      </c>
      <c r="K53" s="8">
        <v>1004012.5</v>
      </c>
      <c r="L53" s="8">
        <v>9769025.0999999996</v>
      </c>
      <c r="M53">
        <v>21721.47</v>
      </c>
      <c r="N53">
        <v>19.920000000000002</v>
      </c>
      <c r="O53">
        <v>119883.35400000001</v>
      </c>
      <c r="P53">
        <v>119887.754</v>
      </c>
      <c r="Q53" s="8">
        <f t="shared" si="2"/>
        <v>109300.87837135779</v>
      </c>
      <c r="R53" s="4">
        <f t="shared" si="14"/>
        <v>9769025.0999999996</v>
      </c>
      <c r="S53">
        <v>297</v>
      </c>
      <c r="T53" s="7">
        <f t="shared" si="3"/>
        <v>812.34866542756049</v>
      </c>
      <c r="U53" s="7">
        <f t="shared" si="4"/>
        <v>6.9898512254571568</v>
      </c>
      <c r="V53" s="10">
        <f t="shared" si="5"/>
        <v>3.3805134680134682E-3</v>
      </c>
      <c r="W53">
        <f t="shared" si="6"/>
        <v>2477.4081646064055</v>
      </c>
      <c r="X53" s="7">
        <f t="shared" si="7"/>
        <v>369.49309140007705</v>
      </c>
      <c r="Y53" s="13">
        <f t="shared" si="8"/>
        <v>0.91172689722509592</v>
      </c>
      <c r="Z53" s="8">
        <f t="shared" si="9"/>
        <v>915385.20140021166</v>
      </c>
      <c r="AA53" s="8">
        <f t="shared" si="10"/>
        <v>9769025.0999999996</v>
      </c>
      <c r="AB53" s="8">
        <f t="shared" si="11"/>
        <v>15429732.954801969</v>
      </c>
    </row>
    <row r="54" spans="1:28" x14ac:dyDescent="0.25">
      <c r="A54" t="s">
        <v>123</v>
      </c>
      <c r="B54" t="s">
        <v>124</v>
      </c>
      <c r="C54">
        <v>0.19946995332699999</v>
      </c>
      <c r="D54">
        <v>0.19946995332699979</v>
      </c>
      <c r="E54">
        <v>99.999999999999901</v>
      </c>
      <c r="F54">
        <v>0.19946995332699979</v>
      </c>
      <c r="G54">
        <v>99.999999999999901</v>
      </c>
      <c r="H54">
        <v>0</v>
      </c>
      <c r="I54">
        <v>0</v>
      </c>
      <c r="J54" s="7">
        <f t="shared" si="13"/>
        <v>199.9999999999998</v>
      </c>
      <c r="K54" s="8">
        <v>0</v>
      </c>
      <c r="L54" s="8">
        <v>0</v>
      </c>
      <c r="M54">
        <v>0</v>
      </c>
      <c r="N54">
        <v>18.71</v>
      </c>
      <c r="O54">
        <v>9745.6999999999989</v>
      </c>
      <c r="P54">
        <v>9887.15</v>
      </c>
      <c r="Q54" s="8">
        <f t="shared" si="2"/>
        <v>6497.1333333333259</v>
      </c>
      <c r="R54" s="4">
        <f t="shared" si="14"/>
        <v>0</v>
      </c>
      <c r="S54">
        <v>46</v>
      </c>
      <c r="T54" s="7">
        <f t="shared" si="3"/>
        <v>91.999999999999915</v>
      </c>
      <c r="U54" s="7">
        <f t="shared" si="4"/>
        <v>0</v>
      </c>
      <c r="V54" s="10">
        <f t="shared" si="5"/>
        <v>0</v>
      </c>
      <c r="W54">
        <f t="shared" si="6"/>
        <v>4720.0303723693532</v>
      </c>
      <c r="X54" s="7">
        <f t="shared" si="7"/>
        <v>0</v>
      </c>
      <c r="Y54" s="13">
        <f t="shared" si="8"/>
        <v>0.66666666666666596</v>
      </c>
      <c r="Z54" s="8">
        <f t="shared" si="9"/>
        <v>0</v>
      </c>
      <c r="AA54" s="8">
        <f t="shared" si="10"/>
        <v>0</v>
      </c>
      <c r="AB54" s="8">
        <f t="shared" si="11"/>
        <v>0</v>
      </c>
    </row>
    <row r="55" spans="1:28" x14ac:dyDescent="0.25">
      <c r="A55" t="s">
        <v>125</v>
      </c>
      <c r="B55" t="s">
        <v>126</v>
      </c>
      <c r="C55">
        <v>0.28001931506242173</v>
      </c>
      <c r="D55">
        <v>0.27962037147517532</v>
      </c>
      <c r="E55">
        <v>99.857529975331332</v>
      </c>
      <c r="F55">
        <v>0</v>
      </c>
      <c r="G55">
        <v>0</v>
      </c>
      <c r="H55">
        <v>0</v>
      </c>
      <c r="I55">
        <v>0</v>
      </c>
      <c r="J55" s="7">
        <f t="shared" si="13"/>
        <v>99.857529975331332</v>
      </c>
      <c r="K55" s="8">
        <v>0</v>
      </c>
      <c r="L55" s="8">
        <v>0</v>
      </c>
      <c r="M55">
        <v>0</v>
      </c>
      <c r="N55">
        <v>14.64</v>
      </c>
      <c r="O55">
        <v>59654.719999999987</v>
      </c>
      <c r="P55">
        <v>59654.719999999987</v>
      </c>
      <c r="Q55" s="8">
        <f t="shared" si="2"/>
        <v>19856.576635233319</v>
      </c>
      <c r="R55" s="4">
        <f t="shared" si="14"/>
        <v>0</v>
      </c>
      <c r="S55">
        <v>38</v>
      </c>
      <c r="T55" s="7">
        <f t="shared" si="3"/>
        <v>37.945861390625907</v>
      </c>
      <c r="U55" s="7">
        <f t="shared" si="4"/>
        <v>0</v>
      </c>
      <c r="V55" s="10">
        <f t="shared" si="5"/>
        <v>0</v>
      </c>
      <c r="W55">
        <f t="shared" si="6"/>
        <v>636.99905053615214</v>
      </c>
      <c r="X55" s="7">
        <f t="shared" si="7"/>
        <v>0</v>
      </c>
      <c r="Y55" s="13">
        <f t="shared" si="8"/>
        <v>0.33285843325110442</v>
      </c>
      <c r="Z55" s="8">
        <f t="shared" si="9"/>
        <v>0</v>
      </c>
      <c r="AA55" s="8">
        <f t="shared" si="10"/>
        <v>0</v>
      </c>
      <c r="AB55" s="8">
        <f t="shared" si="11"/>
        <v>0</v>
      </c>
    </row>
    <row r="56" spans="1:28" x14ac:dyDescent="0.25">
      <c r="A56" t="s">
        <v>127</v>
      </c>
      <c r="B56" t="s">
        <v>128</v>
      </c>
      <c r="C56">
        <v>0.14283416025758891</v>
      </c>
      <c r="D56">
        <v>0.14283416025758919</v>
      </c>
      <c r="E56">
        <v>100.0000000000002</v>
      </c>
      <c r="F56">
        <v>0.14283416025758919</v>
      </c>
      <c r="G56">
        <v>100.0000000000002</v>
      </c>
      <c r="H56">
        <v>0.14283416025758919</v>
      </c>
      <c r="I56">
        <v>100.0000000000002</v>
      </c>
      <c r="J56" s="7">
        <f t="shared" si="13"/>
        <v>300.00000000000057</v>
      </c>
      <c r="K56" s="8">
        <v>10314</v>
      </c>
      <c r="L56" s="8">
        <v>151831</v>
      </c>
      <c r="M56">
        <v>173.7</v>
      </c>
      <c r="N56">
        <v>26.72</v>
      </c>
      <c r="O56">
        <v>7937.04</v>
      </c>
      <c r="P56">
        <v>7937.04</v>
      </c>
      <c r="Q56" s="8">
        <f t="shared" si="2"/>
        <v>7937.0400000000154</v>
      </c>
      <c r="R56" s="4">
        <f t="shared" si="14"/>
        <v>151831</v>
      </c>
      <c r="S56">
        <v>23</v>
      </c>
      <c r="T56" s="7">
        <f t="shared" si="3"/>
        <v>69.000000000000128</v>
      </c>
      <c r="U56" s="7">
        <f t="shared" si="4"/>
        <v>5.1813604524187005</v>
      </c>
      <c r="V56" s="10">
        <f t="shared" si="5"/>
        <v>4.4843478260869567E-4</v>
      </c>
      <c r="W56">
        <f t="shared" si="6"/>
        <v>2897.8057311037869</v>
      </c>
      <c r="X56" s="7">
        <f t="shared" si="7"/>
        <v>3.5592448069565288</v>
      </c>
      <c r="Y56" s="13">
        <f t="shared" si="8"/>
        <v>1.000000000000002</v>
      </c>
      <c r="Z56" s="8">
        <f t="shared" si="9"/>
        <v>10314.00000000002</v>
      </c>
      <c r="AA56" s="8">
        <f t="shared" si="10"/>
        <v>151831</v>
      </c>
      <c r="AB56" s="8">
        <f t="shared" si="11"/>
        <v>173852.78400000036</v>
      </c>
    </row>
    <row r="57" spans="1:28" x14ac:dyDescent="0.25">
      <c r="A57" t="s">
        <v>129</v>
      </c>
      <c r="B57" t="s">
        <v>130</v>
      </c>
      <c r="C57">
        <v>8.2599887526499924E-2</v>
      </c>
      <c r="D57">
        <v>8.2599887526499952E-2</v>
      </c>
      <c r="E57">
        <v>100</v>
      </c>
      <c r="F57">
        <v>8.2599887526499952E-2</v>
      </c>
      <c r="G57">
        <v>100</v>
      </c>
      <c r="H57">
        <v>0</v>
      </c>
      <c r="I57">
        <v>0</v>
      </c>
      <c r="J57" s="7">
        <f t="shared" si="13"/>
        <v>200</v>
      </c>
      <c r="K57" s="8">
        <v>17665</v>
      </c>
      <c r="L57" s="8">
        <v>78884</v>
      </c>
      <c r="M57">
        <v>55.3</v>
      </c>
      <c r="N57">
        <v>19.25</v>
      </c>
      <c r="O57">
        <v>7478.39</v>
      </c>
      <c r="P57">
        <v>7478.39</v>
      </c>
      <c r="Q57" s="8">
        <f t="shared" si="2"/>
        <v>4985.5933333333332</v>
      </c>
      <c r="R57" s="4">
        <f t="shared" si="14"/>
        <v>78884</v>
      </c>
      <c r="S57">
        <v>21</v>
      </c>
      <c r="T57" s="7">
        <f t="shared" si="3"/>
        <v>42</v>
      </c>
      <c r="U57" s="7">
        <f t="shared" si="4"/>
        <v>4.8969889244215299</v>
      </c>
      <c r="V57" s="10">
        <f t="shared" si="5"/>
        <v>8.4119047619047617E-4</v>
      </c>
      <c r="W57">
        <f t="shared" si="6"/>
        <v>2808.0910463348391</v>
      </c>
      <c r="X57" s="7">
        <f t="shared" si="7"/>
        <v>4.1938336301587302</v>
      </c>
      <c r="Y57" s="13">
        <f t="shared" si="8"/>
        <v>0.66666666666666663</v>
      </c>
      <c r="Z57" s="8">
        <f t="shared" si="9"/>
        <v>11776.666666666666</v>
      </c>
      <c r="AA57" s="8">
        <f t="shared" si="10"/>
        <v>78884</v>
      </c>
      <c r="AB57" s="8">
        <f t="shared" si="11"/>
        <v>198507.49333333335</v>
      </c>
    </row>
    <row r="58" spans="1:28" x14ac:dyDescent="0.25">
      <c r="A58" t="s">
        <v>131</v>
      </c>
      <c r="B58" t="s">
        <v>132</v>
      </c>
      <c r="C58">
        <v>0.16291823601979211</v>
      </c>
      <c r="D58">
        <v>0.16291823601979191</v>
      </c>
      <c r="E58">
        <v>99.999999999999872</v>
      </c>
      <c r="F58">
        <v>0.16291823601979191</v>
      </c>
      <c r="G58">
        <v>99.999999999999872</v>
      </c>
      <c r="H58">
        <v>0</v>
      </c>
      <c r="I58">
        <v>0</v>
      </c>
      <c r="J58" s="7">
        <f t="shared" si="13"/>
        <v>199.99999999999974</v>
      </c>
      <c r="K58" s="8">
        <v>0</v>
      </c>
      <c r="L58" s="8">
        <v>0</v>
      </c>
      <c r="M58">
        <v>0</v>
      </c>
      <c r="N58">
        <v>19.5</v>
      </c>
      <c r="O58">
        <v>10326.799999999999</v>
      </c>
      <c r="P58">
        <v>10328.799999999999</v>
      </c>
      <c r="Q58" s="8">
        <f t="shared" si="2"/>
        <v>6884.5333333333238</v>
      </c>
      <c r="R58" s="4">
        <f t="shared" si="14"/>
        <v>0</v>
      </c>
      <c r="S58">
        <v>61</v>
      </c>
      <c r="T58" s="7">
        <f t="shared" si="3"/>
        <v>121.99999999999984</v>
      </c>
      <c r="U58" s="7">
        <f t="shared" si="4"/>
        <v>0</v>
      </c>
      <c r="V58" s="10">
        <f t="shared" si="5"/>
        <v>0</v>
      </c>
      <c r="W58">
        <f t="shared" si="6"/>
        <v>5906.9605298834103</v>
      </c>
      <c r="X58" s="7">
        <f t="shared" si="7"/>
        <v>0</v>
      </c>
      <c r="Y58" s="13">
        <f t="shared" si="8"/>
        <v>0.66666666666666585</v>
      </c>
      <c r="Z58" s="8">
        <f t="shared" si="9"/>
        <v>0</v>
      </c>
      <c r="AA58" s="8">
        <f t="shared" si="10"/>
        <v>0</v>
      </c>
      <c r="AB58" s="8">
        <f t="shared" si="11"/>
        <v>0</v>
      </c>
    </row>
    <row r="59" spans="1:28" x14ac:dyDescent="0.25">
      <c r="A59" t="s">
        <v>133</v>
      </c>
      <c r="B59" t="s">
        <v>134</v>
      </c>
      <c r="C59">
        <v>0.14449412166798031</v>
      </c>
      <c r="D59">
        <v>0.14449412166798031</v>
      </c>
      <c r="E59">
        <v>100</v>
      </c>
      <c r="F59">
        <v>0.14449412166798031</v>
      </c>
      <c r="G59">
        <v>100</v>
      </c>
      <c r="H59">
        <v>0</v>
      </c>
      <c r="I59">
        <v>0</v>
      </c>
      <c r="J59" s="7">
        <f t="shared" si="13"/>
        <v>200</v>
      </c>
      <c r="K59" s="8">
        <v>1104005.7</v>
      </c>
      <c r="L59" s="8">
        <v>10575314.949999999</v>
      </c>
      <c r="M59">
        <v>12907.236000000001</v>
      </c>
      <c r="N59">
        <v>22.8</v>
      </c>
      <c r="O59">
        <v>79034.74000000002</v>
      </c>
      <c r="P59">
        <v>79228.160000000018</v>
      </c>
      <c r="Q59" s="8">
        <f t="shared" si="2"/>
        <v>52689.826666666682</v>
      </c>
      <c r="R59" s="4">
        <f t="shared" si="14"/>
        <v>10575314.949999999</v>
      </c>
      <c r="S59">
        <v>139</v>
      </c>
      <c r="T59" s="7">
        <f t="shared" si="3"/>
        <v>278</v>
      </c>
      <c r="U59" s="7">
        <f t="shared" si="4"/>
        <v>7.0242933102324487</v>
      </c>
      <c r="V59" s="10">
        <f t="shared" si="5"/>
        <v>7.9424870503597127E-3</v>
      </c>
      <c r="W59">
        <f t="shared" si="6"/>
        <v>1758.720279208864</v>
      </c>
      <c r="X59" s="7">
        <f t="shared" si="7"/>
        <v>418.48826598569792</v>
      </c>
      <c r="Y59" s="13">
        <f t="shared" si="8"/>
        <v>0.66666666666666663</v>
      </c>
      <c r="Z59" s="8">
        <f t="shared" si="9"/>
        <v>736003.8</v>
      </c>
      <c r="AA59" s="8">
        <f t="shared" si="10"/>
        <v>10575314.949999999</v>
      </c>
      <c r="AB59" s="8">
        <f t="shared" si="11"/>
        <v>12406080.052800002</v>
      </c>
    </row>
    <row r="60" spans="1:28" x14ac:dyDescent="0.25">
      <c r="A60" t="s">
        <v>135</v>
      </c>
      <c r="B60" t="s">
        <v>136</v>
      </c>
      <c r="C60">
        <v>0.1386998360360005</v>
      </c>
      <c r="D60">
        <v>0.13869983603600011</v>
      </c>
      <c r="E60">
        <v>99.999999999999716</v>
      </c>
      <c r="F60">
        <v>0.13869983603600011</v>
      </c>
      <c r="G60">
        <v>99.999999999999716</v>
      </c>
      <c r="H60">
        <v>8.8696687357137274E-2</v>
      </c>
      <c r="I60">
        <v>63.948660569516051</v>
      </c>
      <c r="J60" s="7">
        <f t="shared" si="13"/>
        <v>263.94866056951548</v>
      </c>
      <c r="K60" s="8">
        <v>1841</v>
      </c>
      <c r="L60" s="8">
        <v>2883</v>
      </c>
      <c r="M60">
        <v>28.9</v>
      </c>
      <c r="N60">
        <v>18.420000000000002</v>
      </c>
      <c r="O60">
        <v>92312.839999999982</v>
      </c>
      <c r="P60">
        <v>92664.689999999988</v>
      </c>
      <c r="Q60" s="8">
        <f t="shared" si="2"/>
        <v>81219.501571226618</v>
      </c>
      <c r="R60" s="4">
        <f t="shared" si="14"/>
        <v>2883</v>
      </c>
      <c r="S60">
        <v>54</v>
      </c>
      <c r="T60" s="7">
        <f t="shared" si="3"/>
        <v>142.53227670753836</v>
      </c>
      <c r="U60" s="7">
        <f t="shared" si="4"/>
        <v>3.4598446423882079</v>
      </c>
      <c r="V60" s="10">
        <f t="shared" si="5"/>
        <v>3.4092592592592596E-5</v>
      </c>
      <c r="W60">
        <f t="shared" si="6"/>
        <v>584.96737831920257</v>
      </c>
      <c r="X60" s="7">
        <f t="shared" si="7"/>
        <v>2.7689833776412627</v>
      </c>
      <c r="Y60" s="13">
        <f t="shared" si="8"/>
        <v>0.8798288685650516</v>
      </c>
      <c r="Z60" s="8">
        <f t="shared" si="9"/>
        <v>1619.7649470282602</v>
      </c>
      <c r="AA60" s="8">
        <f t="shared" si="10"/>
        <v>2883</v>
      </c>
      <c r="AB60" s="8">
        <f t="shared" si="11"/>
        <v>27302.757947108355</v>
      </c>
    </row>
    <row r="61" spans="1:28" x14ac:dyDescent="0.25">
      <c r="A61" t="s">
        <v>137</v>
      </c>
      <c r="B61" t="s">
        <v>138</v>
      </c>
      <c r="C61">
        <v>0.16795457747810499</v>
      </c>
      <c r="D61">
        <v>0.16795457747810499</v>
      </c>
      <c r="E61">
        <v>100</v>
      </c>
      <c r="F61">
        <v>0.16795457747810499</v>
      </c>
      <c r="G61">
        <v>100</v>
      </c>
      <c r="H61">
        <v>0</v>
      </c>
      <c r="I61">
        <v>0</v>
      </c>
      <c r="J61" s="7">
        <f t="shared" si="13"/>
        <v>200</v>
      </c>
      <c r="K61" s="8">
        <v>9117.65</v>
      </c>
      <c r="L61" s="8">
        <v>161468</v>
      </c>
      <c r="M61">
        <v>542.34</v>
      </c>
      <c r="N61">
        <v>15.43</v>
      </c>
      <c r="O61">
        <v>59614.179999999993</v>
      </c>
      <c r="P61">
        <v>64972.069999999992</v>
      </c>
      <c r="Q61" s="8">
        <f t="shared" si="2"/>
        <v>39742.78666666666</v>
      </c>
      <c r="R61" s="4">
        <f t="shared" si="14"/>
        <v>161468</v>
      </c>
      <c r="S61">
        <v>258</v>
      </c>
      <c r="T61" s="7">
        <f t="shared" si="3"/>
        <v>516</v>
      </c>
      <c r="U61" s="7">
        <f t="shared" si="4"/>
        <v>5.2080864659832988</v>
      </c>
      <c r="V61" s="10">
        <f t="shared" si="5"/>
        <v>3.533972868217054E-5</v>
      </c>
      <c r="W61">
        <f t="shared" si="6"/>
        <v>4327.82938555894</v>
      </c>
      <c r="X61" s="7">
        <f t="shared" si="7"/>
        <v>1.4044992978733848</v>
      </c>
      <c r="Y61" s="13">
        <f t="shared" si="8"/>
        <v>0.66666666666666663</v>
      </c>
      <c r="Z61" s="8">
        <f t="shared" si="9"/>
        <v>6078.4333333333325</v>
      </c>
      <c r="AA61" s="8">
        <f t="shared" si="10"/>
        <v>161468</v>
      </c>
      <c r="AB61" s="8">
        <f t="shared" si="11"/>
        <v>102458.07226666666</v>
      </c>
    </row>
    <row r="62" spans="1:28" x14ac:dyDescent="0.25">
      <c r="A62" t="s">
        <v>139</v>
      </c>
      <c r="B62" t="s">
        <v>140</v>
      </c>
      <c r="C62">
        <v>0.25522060003067759</v>
      </c>
      <c r="D62">
        <v>0.25522060003067759</v>
      </c>
      <c r="E62">
        <v>100</v>
      </c>
      <c r="F62">
        <v>0.25522060003067759</v>
      </c>
      <c r="G62">
        <v>100</v>
      </c>
      <c r="H62">
        <v>0</v>
      </c>
      <c r="I62">
        <v>0</v>
      </c>
      <c r="J62" s="7">
        <f t="shared" si="13"/>
        <v>200</v>
      </c>
      <c r="K62" s="8">
        <v>0</v>
      </c>
      <c r="L62" s="8">
        <v>0</v>
      </c>
      <c r="M62">
        <v>0</v>
      </c>
      <c r="N62">
        <v>14.54</v>
      </c>
      <c r="O62">
        <v>2151.9899999999998</v>
      </c>
      <c r="P62">
        <v>2251.9899999999998</v>
      </c>
      <c r="Q62" s="8">
        <f t="shared" si="2"/>
        <v>1434.6599999999999</v>
      </c>
      <c r="R62" s="4">
        <f t="shared" si="14"/>
        <v>0</v>
      </c>
      <c r="S62">
        <v>11</v>
      </c>
      <c r="T62" s="7">
        <f t="shared" si="3"/>
        <v>22</v>
      </c>
      <c r="U62" s="7">
        <f t="shared" si="4"/>
        <v>0</v>
      </c>
      <c r="V62" s="10">
        <f t="shared" si="5"/>
        <v>0</v>
      </c>
      <c r="W62">
        <f t="shared" si="6"/>
        <v>5111.5479161148523</v>
      </c>
      <c r="X62" s="7">
        <f t="shared" si="7"/>
        <v>0</v>
      </c>
      <c r="Y62" s="13">
        <f t="shared" si="8"/>
        <v>0.66666666666666663</v>
      </c>
      <c r="Z62" s="8">
        <f t="shared" si="9"/>
        <v>0</v>
      </c>
      <c r="AA62" s="8">
        <f t="shared" si="10"/>
        <v>0</v>
      </c>
      <c r="AB62" s="8">
        <f t="shared" si="11"/>
        <v>0</v>
      </c>
    </row>
    <row r="63" spans="1:28" x14ac:dyDescent="0.25">
      <c r="A63" t="s">
        <v>141</v>
      </c>
      <c r="B63" t="s">
        <v>142</v>
      </c>
      <c r="C63">
        <v>6.0521862924500132E-2</v>
      </c>
      <c r="D63">
        <v>6.0521862924499972E-2</v>
      </c>
      <c r="E63">
        <v>99.99999999999973</v>
      </c>
      <c r="F63">
        <v>6.0521862924499972E-2</v>
      </c>
      <c r="G63">
        <v>99.99999999999973</v>
      </c>
      <c r="H63">
        <v>0</v>
      </c>
      <c r="I63">
        <v>0</v>
      </c>
      <c r="J63" s="7">
        <f t="shared" si="13"/>
        <v>199.99999999999946</v>
      </c>
      <c r="K63" s="8">
        <v>0</v>
      </c>
      <c r="L63" s="8">
        <v>0</v>
      </c>
      <c r="M63">
        <v>0</v>
      </c>
      <c r="N63">
        <v>13.57</v>
      </c>
      <c r="O63">
        <v>6059.5599999999986</v>
      </c>
      <c r="P63">
        <v>6647.3899999999994</v>
      </c>
      <c r="Q63" s="8">
        <f t="shared" si="2"/>
        <v>4039.7066666666551</v>
      </c>
      <c r="R63" s="4">
        <f t="shared" si="14"/>
        <v>0</v>
      </c>
      <c r="S63">
        <v>7</v>
      </c>
      <c r="T63" s="7">
        <f t="shared" si="3"/>
        <v>13.999999999999963</v>
      </c>
      <c r="U63" s="7">
        <f t="shared" si="4"/>
        <v>0</v>
      </c>
      <c r="V63" s="10">
        <f t="shared" si="5"/>
        <v>0</v>
      </c>
      <c r="W63">
        <f t="shared" si="6"/>
        <v>1155.1993874142679</v>
      </c>
      <c r="X63" s="7">
        <f t="shared" si="7"/>
        <v>0</v>
      </c>
      <c r="Y63" s="13">
        <f t="shared" si="8"/>
        <v>0.66666666666666485</v>
      </c>
      <c r="Z63" s="8">
        <f t="shared" si="9"/>
        <v>0</v>
      </c>
      <c r="AA63" s="8">
        <f t="shared" si="10"/>
        <v>0</v>
      </c>
      <c r="AB63" s="8">
        <f t="shared" si="11"/>
        <v>0</v>
      </c>
    </row>
    <row r="64" spans="1:28" x14ac:dyDescent="0.25">
      <c r="A64" t="s">
        <v>143</v>
      </c>
      <c r="B64" t="s">
        <v>144</v>
      </c>
      <c r="C64">
        <v>0.30381480196665828</v>
      </c>
      <c r="D64">
        <v>0.303814801966658</v>
      </c>
      <c r="E64">
        <v>99.999999999999886</v>
      </c>
      <c r="F64">
        <v>0.303814801966658</v>
      </c>
      <c r="G64">
        <v>99.999999999999886</v>
      </c>
      <c r="H64">
        <v>0</v>
      </c>
      <c r="I64">
        <v>0</v>
      </c>
      <c r="J64" s="7">
        <f t="shared" si="13"/>
        <v>199.99999999999977</v>
      </c>
      <c r="K64" s="8">
        <v>0</v>
      </c>
      <c r="L64" s="8">
        <v>0</v>
      </c>
      <c r="M64">
        <v>0</v>
      </c>
      <c r="N64">
        <v>18.399999999999999</v>
      </c>
      <c r="O64">
        <v>16610.34</v>
      </c>
      <c r="P64">
        <v>35523.339999999997</v>
      </c>
      <c r="Q64" s="8">
        <f t="shared" si="2"/>
        <v>11073.559999999987</v>
      </c>
      <c r="R64" s="4">
        <f t="shared" si="14"/>
        <v>0</v>
      </c>
      <c r="S64">
        <v>196</v>
      </c>
      <c r="T64" s="7">
        <f t="shared" si="3"/>
        <v>391.99999999999955</v>
      </c>
      <c r="U64" s="7">
        <f t="shared" si="4"/>
        <v>0</v>
      </c>
      <c r="V64" s="10">
        <f t="shared" si="5"/>
        <v>0</v>
      </c>
      <c r="W64">
        <f t="shared" si="6"/>
        <v>11799.878870631184</v>
      </c>
      <c r="X64" s="7">
        <f t="shared" si="7"/>
        <v>0</v>
      </c>
      <c r="Y64" s="13">
        <f t="shared" si="8"/>
        <v>0.66666666666666596</v>
      </c>
      <c r="Z64" s="8">
        <f t="shared" si="9"/>
        <v>0</v>
      </c>
      <c r="AA64" s="8">
        <f t="shared" si="10"/>
        <v>0</v>
      </c>
      <c r="AB64" s="8">
        <f t="shared" si="11"/>
        <v>0</v>
      </c>
    </row>
    <row r="65" spans="1:28" x14ac:dyDescent="0.25">
      <c r="A65" t="s">
        <v>145</v>
      </c>
      <c r="B65" t="s">
        <v>146</v>
      </c>
      <c r="C65">
        <v>0.1529370629059103</v>
      </c>
      <c r="D65">
        <v>0.15293706290590989</v>
      </c>
      <c r="E65">
        <v>99.999999999999716</v>
      </c>
      <c r="F65">
        <v>0.13746301923988941</v>
      </c>
      <c r="G65">
        <v>89.882083929164509</v>
      </c>
      <c r="H65">
        <v>0</v>
      </c>
      <c r="I65">
        <v>0</v>
      </c>
      <c r="J65" s="7">
        <f t="shared" si="13"/>
        <v>189.88208392916422</v>
      </c>
      <c r="K65" s="8">
        <v>0</v>
      </c>
      <c r="L65" s="8">
        <v>0</v>
      </c>
      <c r="M65">
        <v>0</v>
      </c>
      <c r="N65">
        <v>10.79</v>
      </c>
      <c r="O65">
        <v>1170.8699999999999</v>
      </c>
      <c r="P65">
        <v>8201.869999999999</v>
      </c>
      <c r="Q65" s="8">
        <f t="shared" si="2"/>
        <v>741.09078536713491</v>
      </c>
      <c r="R65" s="4">
        <f t="shared" si="14"/>
        <v>0</v>
      </c>
      <c r="S65">
        <v>2</v>
      </c>
      <c r="T65" s="7">
        <f t="shared" si="3"/>
        <v>3.7976416785832847</v>
      </c>
      <c r="U65" s="7">
        <f t="shared" si="4"/>
        <v>0</v>
      </c>
      <c r="V65" s="10">
        <f t="shared" si="5"/>
        <v>0</v>
      </c>
      <c r="W65">
        <f t="shared" si="6"/>
        <v>1708.1315602927739</v>
      </c>
      <c r="X65" s="7">
        <f t="shared" si="7"/>
        <v>0</v>
      </c>
      <c r="Y65" s="13">
        <f t="shared" si="8"/>
        <v>0.63294027976388079</v>
      </c>
      <c r="Z65" s="8">
        <f t="shared" si="9"/>
        <v>0</v>
      </c>
      <c r="AA65" s="8">
        <f t="shared" si="10"/>
        <v>0</v>
      </c>
      <c r="AB65" s="8">
        <f t="shared" si="11"/>
        <v>0</v>
      </c>
    </row>
    <row r="66" spans="1:28" x14ac:dyDescent="0.25">
      <c r="A66" t="s">
        <v>147</v>
      </c>
      <c r="B66" t="s">
        <v>148</v>
      </c>
      <c r="C66">
        <v>0.27976314978953232</v>
      </c>
      <c r="D66">
        <v>0.27976314978953198</v>
      </c>
      <c r="E66">
        <v>99.999999999999872</v>
      </c>
      <c r="F66">
        <v>0</v>
      </c>
      <c r="G66">
        <v>0</v>
      </c>
      <c r="H66">
        <v>0</v>
      </c>
      <c r="I66">
        <v>0</v>
      </c>
      <c r="J66" s="7">
        <f t="shared" ref="J66:J67" si="15">E66+G66+I66</f>
        <v>99.999999999999872</v>
      </c>
      <c r="K66" s="8">
        <v>0</v>
      </c>
      <c r="L66" s="8">
        <v>0</v>
      </c>
      <c r="M66">
        <v>0</v>
      </c>
      <c r="N66">
        <v>11.73</v>
      </c>
      <c r="O66">
        <v>38430.509999999987</v>
      </c>
      <c r="P66">
        <v>38535.509999999987</v>
      </c>
      <c r="Q66" s="8">
        <f t="shared" si="2"/>
        <v>12810.16999999998</v>
      </c>
      <c r="R66" s="4">
        <f t="shared" si="14"/>
        <v>0</v>
      </c>
      <c r="S66">
        <v>30</v>
      </c>
      <c r="T66" s="7">
        <f t="shared" si="3"/>
        <v>29.999999999999961</v>
      </c>
      <c r="U66" s="7">
        <f t="shared" si="4"/>
        <v>0</v>
      </c>
      <c r="V66" s="10">
        <f t="shared" si="5"/>
        <v>0</v>
      </c>
      <c r="W66">
        <f t="shared" si="6"/>
        <v>780.62976525682359</v>
      </c>
      <c r="X66" s="7">
        <f t="shared" si="7"/>
        <v>0</v>
      </c>
      <c r="Y66" s="13">
        <f t="shared" si="8"/>
        <v>0.33333333333333293</v>
      </c>
      <c r="Z66" s="8">
        <f t="shared" si="9"/>
        <v>0</v>
      </c>
      <c r="AA66" s="8">
        <f t="shared" si="10"/>
        <v>0</v>
      </c>
      <c r="AB66" s="8">
        <f t="shared" si="11"/>
        <v>0</v>
      </c>
    </row>
    <row r="67" spans="1:28" x14ac:dyDescent="0.25">
      <c r="A67" t="s">
        <v>149</v>
      </c>
      <c r="B67" t="s">
        <v>150</v>
      </c>
      <c r="C67">
        <v>0.15007099531549989</v>
      </c>
      <c r="D67">
        <v>0.1500709953155</v>
      </c>
      <c r="E67">
        <v>100.0000000000001</v>
      </c>
      <c r="F67">
        <v>0</v>
      </c>
      <c r="G67">
        <v>0</v>
      </c>
      <c r="H67">
        <v>0</v>
      </c>
      <c r="I67">
        <v>0</v>
      </c>
      <c r="J67" s="7">
        <f t="shared" si="15"/>
        <v>100.0000000000001</v>
      </c>
      <c r="K67" s="8">
        <v>4385</v>
      </c>
      <c r="L67" s="8">
        <v>26090</v>
      </c>
      <c r="M67">
        <v>51.2</v>
      </c>
      <c r="N67">
        <v>10.99</v>
      </c>
      <c r="O67">
        <v>29327.1</v>
      </c>
      <c r="P67">
        <v>29760.04</v>
      </c>
      <c r="Q67" s="8">
        <f t="shared" ref="Q67" si="16">J67*O67/300</f>
        <v>9775.7000000000098</v>
      </c>
      <c r="R67" s="4">
        <f t="shared" si="14"/>
        <v>26090</v>
      </c>
      <c r="S67">
        <v>9</v>
      </c>
      <c r="T67" s="7">
        <f t="shared" ref="T67" si="17">S67/100*J67</f>
        <v>9.0000000000000089</v>
      </c>
      <c r="U67" s="7">
        <f t="shared" ref="U67" si="18">IF(R67=0,LOG10(1),LOG10(R67))</f>
        <v>4.4164740791002206</v>
      </c>
      <c r="V67" s="10">
        <f t="shared" ref="V67" si="19">IF(K67=0,0,K67/(S67*1000000))</f>
        <v>4.8722222222222222E-4</v>
      </c>
      <c r="W67">
        <f t="shared" ref="W67" si="20">IF(O67=0,0,S67*1000000/O67)</f>
        <v>306.88339453952148</v>
      </c>
      <c r="X67" s="7">
        <f t="shared" ref="X67" si="21">IF(S67=0,0,O67*(J67/300)*K67/(S67*1000000))</f>
        <v>4.7629382777777822</v>
      </c>
      <c r="Y67" s="13">
        <f t="shared" ref="Y67" si="22">J67/300</f>
        <v>0.33333333333333365</v>
      </c>
      <c r="Z67" s="8">
        <f t="shared" ref="Z67" si="23">S67*1000000*V67*Y67</f>
        <v>1461.6666666666681</v>
      </c>
      <c r="AA67" s="8">
        <f t="shared" ref="AA67" si="24">R67</f>
        <v>26090</v>
      </c>
      <c r="AB67" s="8">
        <f t="shared" ref="AB67" si="25">Z67*16.856</f>
        <v>24637.853333333362</v>
      </c>
    </row>
    <row r="69" spans="1:28" x14ac:dyDescent="0.25">
      <c r="AA69" s="8"/>
    </row>
  </sheetData>
  <autoFilter ref="A1:R67" xr:uid="{00000000-0001-0000-0000-000000000000}">
    <sortState xmlns:xlrd2="http://schemas.microsoft.com/office/spreadsheetml/2017/richdata2" ref="A2:R67">
      <sortCondition ref="B2:B67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2110C-4F79-41B2-844E-C263F3D31A72}">
  <dimension ref="A1:AB69"/>
  <sheetViews>
    <sheetView tabSelected="1" topLeftCell="E1" zoomScale="80" zoomScaleNormal="80" workbookViewId="0">
      <pane ySplit="1" topLeftCell="A2" activePane="bottomLeft" state="frozen"/>
      <selection pane="bottomLeft" activeCell="AB2" sqref="AB2"/>
    </sheetView>
  </sheetViews>
  <sheetFormatPr defaultRowHeight="15" x14ac:dyDescent="0.25"/>
  <cols>
    <col min="10" max="10" width="9.140625" style="7"/>
    <col min="11" max="11" width="12.5703125" style="8" customWidth="1"/>
    <col min="12" max="12" width="14.5703125" style="8" customWidth="1"/>
    <col min="13" max="13" width="14" customWidth="1"/>
    <col min="15" max="15" width="17.28515625" bestFit="1" customWidth="1"/>
    <col min="17" max="17" width="11.140625" style="8" bestFit="1" customWidth="1"/>
    <col min="18" max="18" width="18.28515625" style="4" bestFit="1" customWidth="1"/>
    <col min="20" max="21" width="9.140625" style="7"/>
    <col min="22" max="22" width="12.85546875" style="10" bestFit="1" customWidth="1"/>
    <col min="24" max="24" width="12.28515625" bestFit="1" customWidth="1"/>
    <col min="25" max="25" width="9.140625" style="13"/>
    <col min="26" max="26" width="15.28515625" customWidth="1"/>
    <col min="27" max="27" width="14" bestFit="1" customWidth="1"/>
    <col min="28" max="28" width="12" style="8" bestFit="1" customWidth="1"/>
  </cols>
  <sheetData>
    <row r="1" spans="1:2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9" t="s">
        <v>10</v>
      </c>
      <c r="L1" s="9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3" t="s">
        <v>16</v>
      </c>
      <c r="R1" s="4" t="str">
        <f t="shared" ref="R1:R13" si="0">L1</f>
        <v>indemnity_amount</v>
      </c>
      <c r="S1" s="5" t="s">
        <v>17</v>
      </c>
      <c r="T1" s="6" t="s">
        <v>18</v>
      </c>
      <c r="U1" s="6" t="s">
        <v>19</v>
      </c>
      <c r="V1" s="6" t="s">
        <v>151</v>
      </c>
      <c r="W1" s="6" t="s">
        <v>152</v>
      </c>
      <c r="X1" s="6" t="s">
        <v>153</v>
      </c>
      <c r="Y1" s="12" t="s">
        <v>154</v>
      </c>
      <c r="Z1" s="6" t="s">
        <v>155</v>
      </c>
      <c r="AA1" s="6" t="s">
        <v>156</v>
      </c>
      <c r="AB1" s="11" t="s">
        <v>157</v>
      </c>
    </row>
    <row r="2" spans="1:28" x14ac:dyDescent="0.25">
      <c r="A2" t="s">
        <v>20</v>
      </c>
      <c r="B2" t="s">
        <v>21</v>
      </c>
      <c r="C2">
        <v>0.2338618009479998</v>
      </c>
      <c r="D2">
        <v>0.23386180094800019</v>
      </c>
      <c r="E2">
        <v>100.0000000000002</v>
      </c>
      <c r="F2">
        <v>0.23386180094800019</v>
      </c>
      <c r="G2">
        <v>100.0000000000002</v>
      </c>
      <c r="H2">
        <v>0</v>
      </c>
      <c r="I2">
        <v>0</v>
      </c>
      <c r="J2" s="7">
        <f t="shared" ref="J2:J65" si="1">E2+G2+I2</f>
        <v>200.0000000000004</v>
      </c>
      <c r="K2" s="8">
        <v>8473</v>
      </c>
      <c r="L2" s="8">
        <v>21478</v>
      </c>
      <c r="M2">
        <v>123.13</v>
      </c>
      <c r="N2">
        <v>15.3</v>
      </c>
      <c r="O2">
        <v>39828.699999999997</v>
      </c>
      <c r="P2">
        <v>46366.530000000013</v>
      </c>
      <c r="Q2" s="8">
        <f>J2*O2/300</f>
        <v>26552.466666666718</v>
      </c>
      <c r="R2" s="4">
        <f t="shared" si="0"/>
        <v>21478</v>
      </c>
      <c r="S2">
        <v>99</v>
      </c>
      <c r="T2" s="7">
        <f>S2/100*J2</f>
        <v>198.0000000000004</v>
      </c>
      <c r="U2" s="7">
        <f>IF(R2=0,LOG10(1),LOG10(R2))</f>
        <v>4.3319938380422567</v>
      </c>
      <c r="V2" s="10">
        <f>IF(K2=0,0,K2/(S2*1000000))</f>
        <v>8.558585858585858E-5</v>
      </c>
      <c r="W2">
        <f>IF(O2=0,0,S2*1000000/O2)</f>
        <v>2485.6447737435569</v>
      </c>
      <c r="X2" s="7">
        <f>IF(S2=0,0,O2*(J2/300)*K2/(S2*1000000))</f>
        <v>2.2725156572390617</v>
      </c>
      <c r="Y2" s="13">
        <f>J2/300</f>
        <v>0.66666666666666796</v>
      </c>
      <c r="Z2" s="8">
        <f>S2*1000000*V2*Y2</f>
        <v>5648.6666666666779</v>
      </c>
      <c r="AA2" s="8">
        <f>R2</f>
        <v>21478</v>
      </c>
      <c r="AB2" s="8">
        <f>Z2*16.856</f>
        <v>95213.925333333536</v>
      </c>
    </row>
    <row r="3" spans="1:28" x14ac:dyDescent="0.25">
      <c r="A3" t="s">
        <v>22</v>
      </c>
      <c r="B3" t="s">
        <v>23</v>
      </c>
      <c r="C3">
        <v>0.1430326888185014</v>
      </c>
      <c r="D3">
        <v>0.14303268881850131</v>
      </c>
      <c r="E3">
        <v>99.999999999999972</v>
      </c>
      <c r="F3">
        <v>0.14303268881850131</v>
      </c>
      <c r="G3">
        <v>99.999999999999972</v>
      </c>
      <c r="H3">
        <v>0</v>
      </c>
      <c r="I3">
        <v>0</v>
      </c>
      <c r="J3" s="7">
        <f t="shared" si="1"/>
        <v>199.99999999999994</v>
      </c>
      <c r="K3" s="8">
        <v>0</v>
      </c>
      <c r="L3" s="8">
        <v>0</v>
      </c>
      <c r="M3">
        <v>0</v>
      </c>
      <c r="N3">
        <v>13.69</v>
      </c>
      <c r="O3">
        <v>4403.5600000000004</v>
      </c>
      <c r="P3">
        <v>5713.56</v>
      </c>
      <c r="Q3" s="8">
        <f t="shared" ref="Q3:Q66" si="2">J3*O3/300</f>
        <v>2935.7066666666665</v>
      </c>
      <c r="R3" s="4">
        <f t="shared" si="0"/>
        <v>0</v>
      </c>
      <c r="S3">
        <v>13</v>
      </c>
      <c r="T3" s="7">
        <f t="shared" ref="T3:T66" si="3">S3/100*J3</f>
        <v>25.999999999999993</v>
      </c>
      <c r="U3" s="7">
        <f t="shared" ref="U3:U66" si="4">IF(R3=0,LOG10(1),LOG10(R3))</f>
        <v>0</v>
      </c>
      <c r="V3" s="10">
        <f t="shared" ref="V3:V66" si="5">IF(K3=0,0,K3/(S3*1000000))</f>
        <v>0</v>
      </c>
      <c r="W3">
        <f t="shared" ref="W3:W66" si="6">IF(O3=0,0,S3*1000000/O3)</f>
        <v>2952.15689124254</v>
      </c>
      <c r="X3" s="7">
        <f t="shared" ref="X3:X66" si="7">IF(S3=0,0,O3*(J3/300)*K3/(S3*1000000))</f>
        <v>0</v>
      </c>
      <c r="Y3" s="13">
        <f t="shared" ref="Y3:Y66" si="8">J3/300</f>
        <v>0.66666666666666652</v>
      </c>
      <c r="Z3" s="8">
        <f t="shared" ref="Z3:Z66" si="9">S3*1000000*V3*Y3</f>
        <v>0</v>
      </c>
      <c r="AA3" s="8">
        <f t="shared" ref="AA3:AA66" si="10">R3</f>
        <v>0</v>
      </c>
      <c r="AB3" s="8">
        <f t="shared" ref="AB3:AB66" si="11">Z3*16.856</f>
        <v>0</v>
      </c>
    </row>
    <row r="4" spans="1:28" x14ac:dyDescent="0.25">
      <c r="A4" t="s">
        <v>24</v>
      </c>
      <c r="B4" t="s">
        <v>25</v>
      </c>
      <c r="C4">
        <v>0.21425186802794571</v>
      </c>
      <c r="D4">
        <v>0.2142518680279456</v>
      </c>
      <c r="E4">
        <v>99.999999999999957</v>
      </c>
      <c r="F4">
        <v>0</v>
      </c>
      <c r="G4">
        <v>0</v>
      </c>
      <c r="H4">
        <v>0</v>
      </c>
      <c r="I4">
        <v>0</v>
      </c>
      <c r="J4" s="7">
        <f t="shared" si="1"/>
        <v>99.999999999999957</v>
      </c>
      <c r="K4" s="8">
        <v>0</v>
      </c>
      <c r="L4" s="8">
        <v>0</v>
      </c>
      <c r="M4">
        <v>0</v>
      </c>
      <c r="N4">
        <v>10.85</v>
      </c>
      <c r="O4">
        <v>564.56999999999994</v>
      </c>
      <c r="P4">
        <v>564.56999999999994</v>
      </c>
      <c r="Q4" s="8">
        <f t="shared" si="2"/>
        <v>188.18999999999991</v>
      </c>
      <c r="R4" s="4">
        <f t="shared" si="0"/>
        <v>0</v>
      </c>
      <c r="S4">
        <v>3</v>
      </c>
      <c r="T4" s="7">
        <f t="shared" si="3"/>
        <v>2.9999999999999987</v>
      </c>
      <c r="U4" s="7">
        <f t="shared" si="4"/>
        <v>0</v>
      </c>
      <c r="V4" s="10">
        <f t="shared" si="5"/>
        <v>0</v>
      </c>
      <c r="W4">
        <f t="shared" si="6"/>
        <v>5313.7786279823586</v>
      </c>
      <c r="X4" s="7">
        <f t="shared" si="7"/>
        <v>0</v>
      </c>
      <c r="Y4" s="13">
        <f t="shared" si="8"/>
        <v>0.3333333333333332</v>
      </c>
      <c r="Z4" s="8">
        <f t="shared" si="9"/>
        <v>0</v>
      </c>
      <c r="AA4" s="8">
        <f t="shared" si="10"/>
        <v>0</v>
      </c>
      <c r="AB4" s="8">
        <f t="shared" si="11"/>
        <v>0</v>
      </c>
    </row>
    <row r="5" spans="1:28" x14ac:dyDescent="0.25">
      <c r="A5" t="s">
        <v>26</v>
      </c>
      <c r="B5" t="s">
        <v>27</v>
      </c>
      <c r="C5">
        <v>7.2729625415000082E-2</v>
      </c>
      <c r="D5">
        <v>7.2729625415000082E-2</v>
      </c>
      <c r="E5">
        <v>100</v>
      </c>
      <c r="F5">
        <v>7.2729625415000082E-2</v>
      </c>
      <c r="G5">
        <v>100</v>
      </c>
      <c r="H5">
        <v>0</v>
      </c>
      <c r="I5">
        <v>0</v>
      </c>
      <c r="J5" s="7">
        <f t="shared" si="1"/>
        <v>200</v>
      </c>
      <c r="K5" s="8">
        <v>0</v>
      </c>
      <c r="L5" s="8">
        <v>0</v>
      </c>
      <c r="M5">
        <v>0</v>
      </c>
      <c r="N5">
        <v>14.51</v>
      </c>
      <c r="O5">
        <v>2567.38</v>
      </c>
      <c r="P5">
        <v>4201.04</v>
      </c>
      <c r="Q5" s="8">
        <f t="shared" si="2"/>
        <v>1711.5866666666666</v>
      </c>
      <c r="R5" s="4">
        <f t="shared" si="0"/>
        <v>0</v>
      </c>
      <c r="S5">
        <v>13</v>
      </c>
      <c r="T5" s="7">
        <f t="shared" si="3"/>
        <v>26</v>
      </c>
      <c r="U5" s="7">
        <f t="shared" si="4"/>
        <v>0</v>
      </c>
      <c r="V5" s="10">
        <f t="shared" si="5"/>
        <v>0</v>
      </c>
      <c r="W5">
        <f t="shared" si="6"/>
        <v>5063.5277987676154</v>
      </c>
      <c r="X5" s="7">
        <f t="shared" si="7"/>
        <v>0</v>
      </c>
      <c r="Y5" s="13">
        <f t="shared" si="8"/>
        <v>0.66666666666666663</v>
      </c>
      <c r="Z5" s="8">
        <f t="shared" si="9"/>
        <v>0</v>
      </c>
      <c r="AA5" s="8">
        <f t="shared" si="10"/>
        <v>0</v>
      </c>
      <c r="AB5" s="8">
        <f t="shared" si="11"/>
        <v>0</v>
      </c>
    </row>
    <row r="6" spans="1:28" x14ac:dyDescent="0.25">
      <c r="A6" t="s">
        <v>28</v>
      </c>
      <c r="B6" t="s">
        <v>29</v>
      </c>
      <c r="C6">
        <v>0.30850748249401572</v>
      </c>
      <c r="D6">
        <v>0.30850748249401561</v>
      </c>
      <c r="E6">
        <v>99.999999999999972</v>
      </c>
      <c r="F6">
        <v>0.30850748249401561</v>
      </c>
      <c r="G6">
        <v>99.999999999999972</v>
      </c>
      <c r="H6">
        <v>0</v>
      </c>
      <c r="I6">
        <v>0</v>
      </c>
      <c r="J6" s="7">
        <f t="shared" si="1"/>
        <v>199.99999999999994</v>
      </c>
      <c r="K6" s="8">
        <v>8918.4</v>
      </c>
      <c r="L6" s="8">
        <v>103387.6</v>
      </c>
      <c r="M6">
        <v>79.25</v>
      </c>
      <c r="N6">
        <v>22.74</v>
      </c>
      <c r="O6">
        <v>25213.279999999999</v>
      </c>
      <c r="P6">
        <v>51214.28</v>
      </c>
      <c r="Q6" s="8">
        <f t="shared" si="2"/>
        <v>16808.853333333329</v>
      </c>
      <c r="R6" s="4">
        <f t="shared" si="0"/>
        <v>103387.6</v>
      </c>
      <c r="S6">
        <v>58</v>
      </c>
      <c r="T6" s="7">
        <f t="shared" si="3"/>
        <v>115.99999999999996</v>
      </c>
      <c r="U6" s="7">
        <f t="shared" si="4"/>
        <v>5.0144684538980764</v>
      </c>
      <c r="V6" s="10">
        <f t="shared" si="5"/>
        <v>1.537655172413793E-4</v>
      </c>
      <c r="W6">
        <f t="shared" si="6"/>
        <v>2300.3750404548714</v>
      </c>
      <c r="X6" s="7">
        <f t="shared" si="7"/>
        <v>2.5846220270344822</v>
      </c>
      <c r="Y6" s="13">
        <f t="shared" si="8"/>
        <v>0.66666666666666652</v>
      </c>
      <c r="Z6" s="8">
        <f t="shared" si="9"/>
        <v>5945.5999999999985</v>
      </c>
      <c r="AA6" s="8">
        <f t="shared" si="10"/>
        <v>103387.6</v>
      </c>
      <c r="AB6" s="8">
        <f t="shared" si="11"/>
        <v>100219.03359999998</v>
      </c>
    </row>
    <row r="7" spans="1:28" x14ac:dyDescent="0.25">
      <c r="A7" t="s">
        <v>30</v>
      </c>
      <c r="B7" t="s">
        <v>31</v>
      </c>
      <c r="C7">
        <v>0.28645022297649608</v>
      </c>
      <c r="D7">
        <v>0.28645022297649608</v>
      </c>
      <c r="E7">
        <v>100</v>
      </c>
      <c r="F7">
        <v>0.28645022297649608</v>
      </c>
      <c r="G7">
        <v>100</v>
      </c>
      <c r="H7">
        <v>0.1148038681248125</v>
      </c>
      <c r="I7">
        <v>40.078121403393858</v>
      </c>
      <c r="J7" s="7">
        <f t="shared" si="1"/>
        <v>240.07812140339385</v>
      </c>
      <c r="K7" s="8">
        <v>3503</v>
      </c>
      <c r="L7" s="8">
        <v>35526</v>
      </c>
      <c r="M7">
        <v>0</v>
      </c>
      <c r="N7">
        <v>19.93</v>
      </c>
      <c r="O7">
        <v>454.18000000000012</v>
      </c>
      <c r="P7">
        <v>454.18000000000012</v>
      </c>
      <c r="Q7" s="8">
        <f t="shared" si="2"/>
        <v>363.46227059664483</v>
      </c>
      <c r="R7" s="4">
        <f t="shared" si="0"/>
        <v>35526</v>
      </c>
      <c r="S7">
        <v>24</v>
      </c>
      <c r="T7" s="7">
        <f t="shared" si="3"/>
        <v>57.618749136814522</v>
      </c>
      <c r="U7" s="7">
        <f t="shared" si="4"/>
        <v>4.5505463114656441</v>
      </c>
      <c r="V7" s="10">
        <f t="shared" si="5"/>
        <v>1.4595833333333333E-4</v>
      </c>
      <c r="W7">
        <f t="shared" si="6"/>
        <v>52842.485358228005</v>
      </c>
      <c r="X7" s="7">
        <f t="shared" si="7"/>
        <v>5.305034724583528E-2</v>
      </c>
      <c r="Y7" s="13">
        <f t="shared" si="8"/>
        <v>0.80026040467797954</v>
      </c>
      <c r="Z7" s="8">
        <f t="shared" si="9"/>
        <v>2803.3121975869622</v>
      </c>
      <c r="AA7" s="8">
        <f t="shared" si="10"/>
        <v>35526</v>
      </c>
      <c r="AB7" s="8">
        <f t="shared" si="11"/>
        <v>47252.630402525836</v>
      </c>
    </row>
    <row r="8" spans="1:28" x14ac:dyDescent="0.25">
      <c r="A8" t="s">
        <v>32</v>
      </c>
      <c r="B8" t="s">
        <v>33</v>
      </c>
      <c r="C8">
        <v>0.1396747554575008</v>
      </c>
      <c r="D8">
        <v>0.1396747554575008</v>
      </c>
      <c r="E8">
        <v>100</v>
      </c>
      <c r="F8">
        <v>0</v>
      </c>
      <c r="G8">
        <v>0</v>
      </c>
      <c r="H8">
        <v>0</v>
      </c>
      <c r="I8">
        <v>0</v>
      </c>
      <c r="J8" s="7">
        <f t="shared" si="1"/>
        <v>100</v>
      </c>
      <c r="K8" s="8">
        <v>49411</v>
      </c>
      <c r="L8" s="8">
        <v>88946</v>
      </c>
      <c r="M8">
        <v>861.3</v>
      </c>
      <c r="N8">
        <v>10.86</v>
      </c>
      <c r="O8">
        <v>17846.23</v>
      </c>
      <c r="P8">
        <v>19458.45</v>
      </c>
      <c r="Q8" s="8">
        <f t="shared" si="2"/>
        <v>5948.7433333333329</v>
      </c>
      <c r="R8" s="4">
        <f t="shared" si="0"/>
        <v>88946</v>
      </c>
      <c r="S8">
        <v>22</v>
      </c>
      <c r="T8" s="7">
        <f t="shared" si="3"/>
        <v>22</v>
      </c>
      <c r="U8" s="7">
        <f t="shared" si="4"/>
        <v>4.9491264221558806</v>
      </c>
      <c r="V8" s="10">
        <f t="shared" si="5"/>
        <v>2.2459545454545453E-3</v>
      </c>
      <c r="W8">
        <f t="shared" si="6"/>
        <v>1232.7533602335059</v>
      </c>
      <c r="X8" s="7">
        <f t="shared" si="7"/>
        <v>13.360607129242423</v>
      </c>
      <c r="Y8" s="13">
        <f t="shared" si="8"/>
        <v>0.33333333333333331</v>
      </c>
      <c r="Z8" s="8">
        <f t="shared" si="9"/>
        <v>16470.333333333332</v>
      </c>
      <c r="AA8" s="8">
        <f t="shared" si="10"/>
        <v>88946</v>
      </c>
      <c r="AB8" s="8">
        <f t="shared" si="11"/>
        <v>277623.93866666668</v>
      </c>
    </row>
    <row r="9" spans="1:28" x14ac:dyDescent="0.25">
      <c r="A9" t="s">
        <v>34</v>
      </c>
      <c r="B9" t="s">
        <v>35</v>
      </c>
      <c r="C9">
        <v>0.17570842792234251</v>
      </c>
      <c r="D9">
        <v>0.1757084279223427</v>
      </c>
      <c r="E9">
        <v>100.0000000000001</v>
      </c>
      <c r="F9">
        <v>0.1757084279223427</v>
      </c>
      <c r="G9">
        <v>100.0000000000001</v>
      </c>
      <c r="H9">
        <v>0.1757084279223427</v>
      </c>
      <c r="I9">
        <v>100.0000000000001</v>
      </c>
      <c r="J9" s="7">
        <f t="shared" si="1"/>
        <v>300.00000000000028</v>
      </c>
      <c r="K9" s="8">
        <v>254398</v>
      </c>
      <c r="L9" s="8">
        <v>2838221</v>
      </c>
      <c r="M9">
        <v>5372.25</v>
      </c>
      <c r="N9">
        <v>22.22</v>
      </c>
      <c r="O9">
        <v>2374.06</v>
      </c>
      <c r="P9">
        <v>4041.06</v>
      </c>
      <c r="Q9" s="8">
        <f t="shared" si="2"/>
        <v>2374.0600000000022</v>
      </c>
      <c r="R9" s="4">
        <f t="shared" si="0"/>
        <v>2838221</v>
      </c>
      <c r="S9">
        <v>43</v>
      </c>
      <c r="T9" s="7">
        <f t="shared" si="3"/>
        <v>129.00000000000011</v>
      </c>
      <c r="U9" s="7">
        <f t="shared" si="4"/>
        <v>6.4530462090720064</v>
      </c>
      <c r="V9" s="10">
        <f t="shared" si="5"/>
        <v>5.916232558139535E-3</v>
      </c>
      <c r="W9">
        <f t="shared" si="6"/>
        <v>18112.431867770825</v>
      </c>
      <c r="X9" s="7">
        <f t="shared" si="7"/>
        <v>14.045491066976759</v>
      </c>
      <c r="Y9" s="13">
        <f t="shared" si="8"/>
        <v>1.0000000000000009</v>
      </c>
      <c r="Z9" s="8">
        <f t="shared" si="9"/>
        <v>254398.00000000023</v>
      </c>
      <c r="AA9" s="8">
        <f t="shared" si="10"/>
        <v>2838221</v>
      </c>
      <c r="AB9" s="8">
        <f t="shared" si="11"/>
        <v>4288132.6880000047</v>
      </c>
    </row>
    <row r="10" spans="1:28" x14ac:dyDescent="0.25">
      <c r="A10" t="s">
        <v>36</v>
      </c>
      <c r="B10" t="s">
        <v>37</v>
      </c>
      <c r="C10">
        <v>0.15813326326260629</v>
      </c>
      <c r="D10">
        <v>0.15813326326260621</v>
      </c>
      <c r="E10">
        <v>99.999999999999972</v>
      </c>
      <c r="F10">
        <v>0.15813326326260621</v>
      </c>
      <c r="G10">
        <v>99.999999999999972</v>
      </c>
      <c r="H10">
        <v>0.13103147523586861</v>
      </c>
      <c r="I10">
        <v>82.861424935163242</v>
      </c>
      <c r="J10" s="7">
        <f t="shared" si="1"/>
        <v>282.8614249351632</v>
      </c>
      <c r="K10" s="8">
        <v>1354</v>
      </c>
      <c r="L10" s="8">
        <v>108112</v>
      </c>
      <c r="M10">
        <v>0</v>
      </c>
      <c r="N10">
        <v>17.37</v>
      </c>
      <c r="O10">
        <v>11475.97</v>
      </c>
      <c r="P10">
        <v>12037.89</v>
      </c>
      <c r="Q10" s="8">
        <f t="shared" si="2"/>
        <v>10820.364089043949</v>
      </c>
      <c r="R10" s="4">
        <f t="shared" si="0"/>
        <v>108112</v>
      </c>
      <c r="S10">
        <v>13</v>
      </c>
      <c r="T10" s="7">
        <f t="shared" si="3"/>
        <v>36.771985241571215</v>
      </c>
      <c r="U10" s="7">
        <f t="shared" si="4"/>
        <v>5.0338739015808995</v>
      </c>
      <c r="V10" s="10">
        <f t="shared" si="5"/>
        <v>1.0415384615384616E-4</v>
      </c>
      <c r="W10">
        <f t="shared" si="6"/>
        <v>1132.8018459441773</v>
      </c>
      <c r="X10" s="7">
        <f t="shared" si="7"/>
        <v>1.126982536658885</v>
      </c>
      <c r="Y10" s="13">
        <f t="shared" si="8"/>
        <v>0.94287141645054395</v>
      </c>
      <c r="Z10" s="8">
        <f t="shared" si="9"/>
        <v>1276.6478978740365</v>
      </c>
      <c r="AA10" s="8">
        <f t="shared" si="10"/>
        <v>108112</v>
      </c>
      <c r="AB10" s="8">
        <f t="shared" si="11"/>
        <v>21519.176966564763</v>
      </c>
    </row>
    <row r="11" spans="1:28" x14ac:dyDescent="0.25">
      <c r="A11" t="s">
        <v>38</v>
      </c>
      <c r="B11" t="s">
        <v>39</v>
      </c>
      <c r="C11">
        <v>0.15580966100700011</v>
      </c>
      <c r="D11">
        <v>0.15580966100699981</v>
      </c>
      <c r="E11">
        <v>99.999999999999787</v>
      </c>
      <c r="F11">
        <v>0.15580966100699981</v>
      </c>
      <c r="G11">
        <v>99.999999999999787</v>
      </c>
      <c r="H11">
        <v>0</v>
      </c>
      <c r="I11">
        <v>0</v>
      </c>
      <c r="J11" s="7">
        <f t="shared" si="1"/>
        <v>199.99999999999957</v>
      </c>
      <c r="K11" s="8">
        <v>0</v>
      </c>
      <c r="L11" s="8">
        <v>0</v>
      </c>
      <c r="M11">
        <v>0</v>
      </c>
      <c r="N11">
        <v>16.91</v>
      </c>
      <c r="O11">
        <v>3031.79</v>
      </c>
      <c r="P11">
        <v>3032.64</v>
      </c>
      <c r="Q11" s="8">
        <f t="shared" si="2"/>
        <v>2021.1933333333291</v>
      </c>
      <c r="R11" s="4">
        <f t="shared" si="0"/>
        <v>0</v>
      </c>
      <c r="S11">
        <v>5</v>
      </c>
      <c r="T11" s="7">
        <f t="shared" si="3"/>
        <v>9.9999999999999787</v>
      </c>
      <c r="U11" s="7">
        <f t="shared" si="4"/>
        <v>0</v>
      </c>
      <c r="V11" s="10">
        <f t="shared" si="5"/>
        <v>0</v>
      </c>
      <c r="W11">
        <f t="shared" si="6"/>
        <v>1649.1907421028502</v>
      </c>
      <c r="X11" s="7">
        <f t="shared" si="7"/>
        <v>0</v>
      </c>
      <c r="Y11" s="13">
        <f t="shared" si="8"/>
        <v>0.6666666666666653</v>
      </c>
      <c r="Z11" s="8">
        <f t="shared" si="9"/>
        <v>0</v>
      </c>
      <c r="AA11" s="8">
        <f t="shared" si="10"/>
        <v>0</v>
      </c>
      <c r="AB11" s="8">
        <f t="shared" si="11"/>
        <v>0</v>
      </c>
    </row>
    <row r="12" spans="1:28" x14ac:dyDescent="0.25">
      <c r="A12" t="s">
        <v>40</v>
      </c>
      <c r="B12" t="s">
        <v>41</v>
      </c>
      <c r="C12">
        <v>0.49176420334148391</v>
      </c>
      <c r="D12">
        <v>0.49176420334148352</v>
      </c>
      <c r="E12">
        <v>99.999999999999915</v>
      </c>
      <c r="F12">
        <v>0.49176420334148352</v>
      </c>
      <c r="G12">
        <v>99.999999999999915</v>
      </c>
      <c r="H12">
        <v>0.49176420334148352</v>
      </c>
      <c r="I12">
        <v>99.999999999999915</v>
      </c>
      <c r="J12" s="7">
        <f t="shared" si="1"/>
        <v>299.99999999999977</v>
      </c>
      <c r="K12" s="8">
        <v>859954.99999999988</v>
      </c>
      <c r="L12" s="8">
        <v>11345158</v>
      </c>
      <c r="M12">
        <v>22150.910000000102</v>
      </c>
      <c r="N12">
        <v>25.07</v>
      </c>
      <c r="O12">
        <v>11973.82</v>
      </c>
      <c r="P12">
        <v>12104.82</v>
      </c>
      <c r="Q12" s="8">
        <f t="shared" si="2"/>
        <v>11973.819999999991</v>
      </c>
      <c r="R12" s="4">
        <f t="shared" si="0"/>
        <v>11345158</v>
      </c>
      <c r="S12">
        <v>189</v>
      </c>
      <c r="T12" s="7">
        <f t="shared" si="3"/>
        <v>566.99999999999955</v>
      </c>
      <c r="U12" s="7">
        <f t="shared" si="4"/>
        <v>7.0548105485286081</v>
      </c>
      <c r="V12" s="10">
        <f t="shared" si="5"/>
        <v>4.5500264550264544E-3</v>
      </c>
      <c r="W12">
        <f t="shared" si="6"/>
        <v>15784.436378699529</v>
      </c>
      <c r="X12" s="7">
        <f t="shared" si="7"/>
        <v>54.481197767724822</v>
      </c>
      <c r="Y12" s="13">
        <f t="shared" si="8"/>
        <v>0.99999999999999922</v>
      </c>
      <c r="Z12" s="8">
        <f t="shared" si="9"/>
        <v>859954.99999999919</v>
      </c>
      <c r="AA12" s="8">
        <f t="shared" si="10"/>
        <v>11345158</v>
      </c>
      <c r="AB12" s="8">
        <f t="shared" si="11"/>
        <v>14495401.479999987</v>
      </c>
    </row>
    <row r="13" spans="1:28" x14ac:dyDescent="0.25">
      <c r="A13" t="s">
        <v>42</v>
      </c>
      <c r="B13" t="s">
        <v>43</v>
      </c>
      <c r="C13">
        <v>0.1944772627548978</v>
      </c>
      <c r="D13">
        <v>0.1944772627548978</v>
      </c>
      <c r="E13">
        <v>100</v>
      </c>
      <c r="F13">
        <v>0.1944772627548978</v>
      </c>
      <c r="G13">
        <v>100</v>
      </c>
      <c r="H13">
        <v>0</v>
      </c>
      <c r="I13">
        <v>0</v>
      </c>
      <c r="J13" s="7">
        <f t="shared" si="1"/>
        <v>200</v>
      </c>
      <c r="K13" s="8">
        <v>32304.6</v>
      </c>
      <c r="L13" s="8">
        <v>152313.60000000001</v>
      </c>
      <c r="M13">
        <v>685.95400000000006</v>
      </c>
      <c r="N13">
        <v>13.49</v>
      </c>
      <c r="O13">
        <v>33677.910000000011</v>
      </c>
      <c r="P13">
        <v>37221.010000000009</v>
      </c>
      <c r="Q13" s="8">
        <f t="shared" si="2"/>
        <v>22451.940000000006</v>
      </c>
      <c r="R13" s="4">
        <f t="shared" si="0"/>
        <v>152313.60000000001</v>
      </c>
      <c r="S13">
        <v>40</v>
      </c>
      <c r="T13" s="7">
        <f t="shared" si="3"/>
        <v>80</v>
      </c>
      <c r="U13" s="7">
        <f t="shared" si="4"/>
        <v>5.1827386829897275</v>
      </c>
      <c r="V13" s="10">
        <f t="shared" si="5"/>
        <v>8.0761499999999992E-4</v>
      </c>
      <c r="W13">
        <f t="shared" si="6"/>
        <v>1187.7221597183432</v>
      </c>
      <c r="X13" s="7">
        <f t="shared" si="7"/>
        <v>18.132523523100005</v>
      </c>
      <c r="Y13" s="13">
        <f t="shared" si="8"/>
        <v>0.66666666666666663</v>
      </c>
      <c r="Z13" s="8">
        <f t="shared" si="9"/>
        <v>21536.399999999994</v>
      </c>
      <c r="AA13" s="8">
        <f t="shared" si="10"/>
        <v>152313.60000000001</v>
      </c>
      <c r="AB13" s="8">
        <f t="shared" si="11"/>
        <v>363017.55839999992</v>
      </c>
    </row>
    <row r="14" spans="1:28" x14ac:dyDescent="0.25">
      <c r="B14" t="s">
        <v>44</v>
      </c>
      <c r="C14">
        <v>0.39479966390298182</v>
      </c>
      <c r="D14">
        <v>0.39479966390298132</v>
      </c>
      <c r="E14">
        <v>99.999999999999858</v>
      </c>
      <c r="F14">
        <v>0.39479966390298132</v>
      </c>
      <c r="G14">
        <v>99.999999999999858</v>
      </c>
      <c r="H14">
        <v>0.30453545189507009</v>
      </c>
      <c r="I14">
        <v>80.408267030782554</v>
      </c>
      <c r="J14" s="7">
        <f t="shared" si="1"/>
        <v>280.40826703078227</v>
      </c>
      <c r="K14" s="8">
        <v>4736629.75</v>
      </c>
      <c r="L14" s="8">
        <v>40110328</v>
      </c>
      <c r="M14">
        <v>430.32499999999999</v>
      </c>
      <c r="N14">
        <v>16.704999999999998</v>
      </c>
      <c r="O14">
        <v>13864.79</v>
      </c>
      <c r="P14">
        <v>13871.259999999989</v>
      </c>
      <c r="Q14" s="8">
        <f t="shared" si="2"/>
        <v>12959.3391221524</v>
      </c>
      <c r="R14" s="4">
        <f>L14*2</f>
        <v>80220656</v>
      </c>
      <c r="S14">
        <v>842</v>
      </c>
      <c r="T14" s="7">
        <f t="shared" si="3"/>
        <v>2361.0376083991869</v>
      </c>
      <c r="U14" s="7">
        <f t="shared" si="4"/>
        <v>7.904286209079376</v>
      </c>
      <c r="V14" s="10">
        <f t="shared" si="5"/>
        <v>5.6254510095011872E-3</v>
      </c>
      <c r="W14">
        <f t="shared" si="6"/>
        <v>60729.372749244663</v>
      </c>
      <c r="X14" s="7">
        <f t="shared" si="7"/>
        <v>72.902127347180453</v>
      </c>
      <c r="Y14" s="13">
        <f t="shared" si="8"/>
        <v>0.93469422343594089</v>
      </c>
      <c r="Z14" s="8">
        <f t="shared" si="9"/>
        <v>4427300.4658798249</v>
      </c>
      <c r="AA14" s="8">
        <f t="shared" si="10"/>
        <v>80220656</v>
      </c>
      <c r="AB14" s="8">
        <f t="shared" si="11"/>
        <v>74626576.652870342</v>
      </c>
    </row>
    <row r="15" spans="1:28" x14ac:dyDescent="0.25">
      <c r="A15" t="s">
        <v>45</v>
      </c>
      <c r="B15" t="s">
        <v>46</v>
      </c>
      <c r="C15">
        <v>0.15070484222499961</v>
      </c>
      <c r="D15">
        <v>0.15070484222499961</v>
      </c>
      <c r="E15">
        <v>100</v>
      </c>
      <c r="F15">
        <v>0.15070484222499961</v>
      </c>
      <c r="G15">
        <v>100</v>
      </c>
      <c r="H15">
        <v>0.15070484222499961</v>
      </c>
      <c r="I15">
        <v>100</v>
      </c>
      <c r="J15" s="7">
        <f t="shared" si="1"/>
        <v>300</v>
      </c>
      <c r="K15" s="8">
        <v>1105337.3999999999</v>
      </c>
      <c r="L15" s="8">
        <v>11190500.6</v>
      </c>
      <c r="M15">
        <v>26207.915000000001</v>
      </c>
      <c r="N15">
        <v>25.26</v>
      </c>
      <c r="O15">
        <v>80193.669999999984</v>
      </c>
      <c r="P15">
        <v>80227.619999999981</v>
      </c>
      <c r="Q15" s="8">
        <f t="shared" si="2"/>
        <v>80193.669999999984</v>
      </c>
      <c r="R15" s="4">
        <f t="shared" ref="R15:R67" si="12">L15</f>
        <v>11190500.6</v>
      </c>
      <c r="S15">
        <v>168</v>
      </c>
      <c r="T15" s="7">
        <f t="shared" si="3"/>
        <v>504</v>
      </c>
      <c r="U15" s="7">
        <f t="shared" si="4"/>
        <v>7.0488495148531731</v>
      </c>
      <c r="V15" s="10">
        <f t="shared" si="5"/>
        <v>6.5793892857142853E-3</v>
      </c>
      <c r="W15">
        <f t="shared" si="6"/>
        <v>2094.9284401125428</v>
      </c>
      <c r="X15" s="7">
        <f t="shared" si="7"/>
        <v>527.62537318010698</v>
      </c>
      <c r="Y15" s="13">
        <f t="shared" si="8"/>
        <v>1</v>
      </c>
      <c r="Z15" s="8">
        <f t="shared" si="9"/>
        <v>1105337.3999999999</v>
      </c>
      <c r="AA15" s="8">
        <f t="shared" si="10"/>
        <v>11190500.6</v>
      </c>
      <c r="AB15" s="8">
        <f t="shared" si="11"/>
        <v>18631567.214400001</v>
      </c>
    </row>
    <row r="16" spans="1:28" x14ac:dyDescent="0.25">
      <c r="A16" t="s">
        <v>47</v>
      </c>
      <c r="B16" t="s">
        <v>48</v>
      </c>
      <c r="C16">
        <v>0.1736957376908112</v>
      </c>
      <c r="D16">
        <v>0.1736957376908114</v>
      </c>
      <c r="E16">
        <v>100.0000000000001</v>
      </c>
      <c r="F16">
        <v>0.1736957376908114</v>
      </c>
      <c r="G16">
        <v>100.0000000000001</v>
      </c>
      <c r="H16">
        <v>0</v>
      </c>
      <c r="I16">
        <v>0</v>
      </c>
      <c r="J16" s="7">
        <f t="shared" si="1"/>
        <v>200.0000000000002</v>
      </c>
      <c r="K16" s="8">
        <v>2887</v>
      </c>
      <c r="L16" s="8">
        <v>21168</v>
      </c>
      <c r="M16">
        <v>64.7</v>
      </c>
      <c r="N16">
        <v>18.850000000000001</v>
      </c>
      <c r="O16">
        <v>8728.7899999999991</v>
      </c>
      <c r="P16">
        <v>9533.8599999999988</v>
      </c>
      <c r="Q16" s="8">
        <f t="shared" si="2"/>
        <v>5819.1933333333391</v>
      </c>
      <c r="R16" s="4">
        <f t="shared" si="12"/>
        <v>21168</v>
      </c>
      <c r="S16">
        <v>10</v>
      </c>
      <c r="T16" s="7">
        <f t="shared" si="3"/>
        <v>20.000000000000021</v>
      </c>
      <c r="U16" s="7">
        <f t="shared" si="4"/>
        <v>4.3256798268434258</v>
      </c>
      <c r="V16" s="10">
        <f t="shared" si="5"/>
        <v>2.8870000000000002E-4</v>
      </c>
      <c r="W16">
        <f t="shared" si="6"/>
        <v>1145.6341600611311</v>
      </c>
      <c r="X16" s="7">
        <f t="shared" si="7"/>
        <v>1.6800011153333347</v>
      </c>
      <c r="Y16" s="13">
        <f t="shared" si="8"/>
        <v>0.6666666666666673</v>
      </c>
      <c r="Z16" s="8">
        <f t="shared" si="9"/>
        <v>1924.6666666666688</v>
      </c>
      <c r="AA16" s="8">
        <f t="shared" si="10"/>
        <v>21168</v>
      </c>
      <c r="AB16" s="8">
        <f t="shared" si="11"/>
        <v>32442.181333333374</v>
      </c>
    </row>
    <row r="17" spans="1:28" x14ac:dyDescent="0.25">
      <c r="A17" t="s">
        <v>49</v>
      </c>
      <c r="B17" t="s">
        <v>50</v>
      </c>
      <c r="C17">
        <v>0.20639116683002501</v>
      </c>
      <c r="D17">
        <v>0.20639116683002531</v>
      </c>
      <c r="E17">
        <v>100.0000000000002</v>
      </c>
      <c r="F17">
        <v>0.20639116683002531</v>
      </c>
      <c r="G17">
        <v>100.0000000000002</v>
      </c>
      <c r="H17">
        <v>0</v>
      </c>
      <c r="I17">
        <v>0</v>
      </c>
      <c r="J17" s="7">
        <f t="shared" si="1"/>
        <v>200.0000000000004</v>
      </c>
      <c r="K17" s="8">
        <v>0</v>
      </c>
      <c r="L17" s="8">
        <v>0</v>
      </c>
      <c r="M17">
        <v>0</v>
      </c>
      <c r="N17">
        <v>16.7</v>
      </c>
      <c r="O17">
        <v>5739.170000000001</v>
      </c>
      <c r="P17">
        <v>6725.170000000001</v>
      </c>
      <c r="Q17" s="8">
        <f t="shared" si="2"/>
        <v>3826.1133333333419</v>
      </c>
      <c r="R17" s="4">
        <f t="shared" si="12"/>
        <v>0</v>
      </c>
      <c r="S17">
        <v>9</v>
      </c>
      <c r="T17" s="7">
        <f t="shared" si="3"/>
        <v>18.000000000000036</v>
      </c>
      <c r="U17" s="7">
        <f t="shared" si="4"/>
        <v>0</v>
      </c>
      <c r="V17" s="10">
        <f t="shared" si="5"/>
        <v>0</v>
      </c>
      <c r="W17">
        <f t="shared" si="6"/>
        <v>1568.1710073059342</v>
      </c>
      <c r="X17" s="7">
        <f t="shared" si="7"/>
        <v>0</v>
      </c>
      <c r="Y17" s="13">
        <f t="shared" si="8"/>
        <v>0.66666666666666796</v>
      </c>
      <c r="Z17" s="8">
        <f t="shared" si="9"/>
        <v>0</v>
      </c>
      <c r="AA17" s="8">
        <f t="shared" si="10"/>
        <v>0</v>
      </c>
      <c r="AB17" s="8">
        <f t="shared" si="11"/>
        <v>0</v>
      </c>
    </row>
    <row r="18" spans="1:28" x14ac:dyDescent="0.25">
      <c r="A18" t="s">
        <v>51</v>
      </c>
      <c r="B18" t="s">
        <v>52</v>
      </c>
      <c r="C18">
        <v>0.181886527710137</v>
      </c>
      <c r="D18">
        <v>0.1115021549719707</v>
      </c>
      <c r="E18">
        <v>61.303141236312939</v>
      </c>
      <c r="F18">
        <v>0</v>
      </c>
      <c r="G18">
        <v>0</v>
      </c>
      <c r="H18">
        <v>0</v>
      </c>
      <c r="I18">
        <v>0</v>
      </c>
      <c r="J18" s="7">
        <f t="shared" si="1"/>
        <v>61.303141236312939</v>
      </c>
      <c r="K18" s="8">
        <v>0</v>
      </c>
      <c r="L18" s="8">
        <v>0</v>
      </c>
      <c r="M18">
        <v>0</v>
      </c>
      <c r="N18">
        <v>16.16</v>
      </c>
      <c r="O18">
        <v>29729.96</v>
      </c>
      <c r="P18">
        <v>29764.959999999999</v>
      </c>
      <c r="Q18" s="8">
        <f t="shared" si="2"/>
        <v>6075.1331227664468</v>
      </c>
      <c r="R18" s="4">
        <f t="shared" si="12"/>
        <v>0</v>
      </c>
      <c r="S18">
        <v>26</v>
      </c>
      <c r="T18" s="7">
        <f t="shared" si="3"/>
        <v>15.938816721441365</v>
      </c>
      <c r="U18" s="7">
        <f t="shared" si="4"/>
        <v>0</v>
      </c>
      <c r="V18" s="10">
        <f t="shared" si="5"/>
        <v>0</v>
      </c>
      <c r="W18">
        <f t="shared" si="6"/>
        <v>874.53868084585383</v>
      </c>
      <c r="X18" s="7">
        <f t="shared" si="7"/>
        <v>0</v>
      </c>
      <c r="Y18" s="13">
        <f t="shared" si="8"/>
        <v>0.20434380412104314</v>
      </c>
      <c r="Z18" s="8">
        <f t="shared" si="9"/>
        <v>0</v>
      </c>
      <c r="AA18" s="8">
        <f t="shared" si="10"/>
        <v>0</v>
      </c>
      <c r="AB18" s="8">
        <f t="shared" si="11"/>
        <v>0</v>
      </c>
    </row>
    <row r="19" spans="1:28" x14ac:dyDescent="0.25">
      <c r="A19" t="s">
        <v>53</v>
      </c>
      <c r="B19" t="s">
        <v>54</v>
      </c>
      <c r="C19">
        <v>0.1222264000300723</v>
      </c>
      <c r="D19">
        <v>0.1222264000300723</v>
      </c>
      <c r="E19">
        <v>99.999999999999943</v>
      </c>
      <c r="F19">
        <v>0.1222264000300723</v>
      </c>
      <c r="G19">
        <v>99.999999999999943</v>
      </c>
      <c r="H19">
        <v>0</v>
      </c>
      <c r="I19">
        <v>0</v>
      </c>
      <c r="J19" s="7">
        <f t="shared" si="1"/>
        <v>199.99999999999989</v>
      </c>
      <c r="K19" s="8">
        <v>0</v>
      </c>
      <c r="L19" s="8">
        <v>0</v>
      </c>
      <c r="M19">
        <v>0</v>
      </c>
      <c r="N19">
        <v>18.27</v>
      </c>
      <c r="O19">
        <v>7357.1899999999987</v>
      </c>
      <c r="P19">
        <v>7607.1899999999987</v>
      </c>
      <c r="Q19" s="8">
        <f t="shared" si="2"/>
        <v>4904.7933333333294</v>
      </c>
      <c r="R19" s="4">
        <f t="shared" si="12"/>
        <v>0</v>
      </c>
      <c r="S19">
        <v>14</v>
      </c>
      <c r="T19" s="7">
        <f t="shared" si="3"/>
        <v>27.999999999999986</v>
      </c>
      <c r="U19" s="7">
        <f t="shared" si="4"/>
        <v>0</v>
      </c>
      <c r="V19" s="10">
        <f t="shared" si="5"/>
        <v>0</v>
      </c>
      <c r="W19">
        <f t="shared" si="6"/>
        <v>1902.9004280166753</v>
      </c>
      <c r="X19" s="7">
        <f t="shared" si="7"/>
        <v>0</v>
      </c>
      <c r="Y19" s="13">
        <f t="shared" si="8"/>
        <v>0.6666666666666663</v>
      </c>
      <c r="Z19" s="8">
        <f t="shared" si="9"/>
        <v>0</v>
      </c>
      <c r="AA19" s="8">
        <f t="shared" si="10"/>
        <v>0</v>
      </c>
      <c r="AB19" s="8">
        <f t="shared" si="11"/>
        <v>0</v>
      </c>
    </row>
    <row r="20" spans="1:28" x14ac:dyDescent="0.25">
      <c r="A20" t="s">
        <v>55</v>
      </c>
      <c r="B20" t="s">
        <v>56</v>
      </c>
      <c r="C20">
        <v>0.137173569361739</v>
      </c>
      <c r="D20">
        <v>0.13717356936173891</v>
      </c>
      <c r="E20">
        <v>99.999999999999957</v>
      </c>
      <c r="F20">
        <v>3.3547085687574738E-2</v>
      </c>
      <c r="G20">
        <v>24.45593990421585</v>
      </c>
      <c r="H20">
        <v>0</v>
      </c>
      <c r="I20">
        <v>0</v>
      </c>
      <c r="J20" s="7">
        <f t="shared" si="1"/>
        <v>124.45593990421581</v>
      </c>
      <c r="K20" s="8">
        <v>0</v>
      </c>
      <c r="L20" s="8">
        <v>0</v>
      </c>
      <c r="M20">
        <v>0</v>
      </c>
      <c r="N20">
        <v>10.14</v>
      </c>
      <c r="O20">
        <v>6.07</v>
      </c>
      <c r="P20">
        <v>7.49</v>
      </c>
      <c r="Q20" s="8">
        <f t="shared" si="2"/>
        <v>2.5181585173953001</v>
      </c>
      <c r="R20" s="4">
        <f t="shared" si="12"/>
        <v>0</v>
      </c>
      <c r="S20">
        <v>0</v>
      </c>
      <c r="T20" s="7">
        <f t="shared" si="3"/>
        <v>0</v>
      </c>
      <c r="U20" s="7">
        <f t="shared" si="4"/>
        <v>0</v>
      </c>
      <c r="V20" s="10">
        <f t="shared" si="5"/>
        <v>0</v>
      </c>
      <c r="W20">
        <f t="shared" si="6"/>
        <v>0</v>
      </c>
      <c r="X20" s="7">
        <f t="shared" si="7"/>
        <v>0</v>
      </c>
      <c r="Y20" s="13">
        <f t="shared" si="8"/>
        <v>0.41485313301405269</v>
      </c>
      <c r="Z20" s="8">
        <f t="shared" si="9"/>
        <v>0</v>
      </c>
      <c r="AA20" s="8">
        <f t="shared" si="10"/>
        <v>0</v>
      </c>
      <c r="AB20" s="8">
        <f t="shared" si="11"/>
        <v>0</v>
      </c>
    </row>
    <row r="21" spans="1:28" x14ac:dyDescent="0.25">
      <c r="A21" t="s">
        <v>57</v>
      </c>
      <c r="B21" t="s">
        <v>58</v>
      </c>
      <c r="C21">
        <v>0.1287429516115903</v>
      </c>
      <c r="D21">
        <v>0.12874295161159061</v>
      </c>
      <c r="E21">
        <v>100.0000000000002</v>
      </c>
      <c r="F21">
        <v>2.1117933524044719E-2</v>
      </c>
      <c r="G21">
        <v>16.40317645330693</v>
      </c>
      <c r="H21">
        <v>0</v>
      </c>
      <c r="I21">
        <v>0</v>
      </c>
      <c r="J21" s="7">
        <f t="shared" si="1"/>
        <v>116.40317645330713</v>
      </c>
      <c r="K21" s="8">
        <v>11689.7</v>
      </c>
      <c r="L21" s="8">
        <v>40218.6</v>
      </c>
      <c r="M21">
        <v>528.29</v>
      </c>
      <c r="N21">
        <v>9.8699999999999992</v>
      </c>
      <c r="O21">
        <v>8457.65</v>
      </c>
      <c r="P21">
        <v>8498.2799999999988</v>
      </c>
      <c r="Q21" s="8">
        <f t="shared" si="2"/>
        <v>3281.6577511010432</v>
      </c>
      <c r="R21" s="4">
        <f t="shared" si="12"/>
        <v>40218.6</v>
      </c>
      <c r="S21">
        <v>90</v>
      </c>
      <c r="T21" s="7">
        <f t="shared" si="3"/>
        <v>104.76285880797641</v>
      </c>
      <c r="U21" s="7">
        <f t="shared" si="4"/>
        <v>4.6044269488351404</v>
      </c>
      <c r="V21" s="10">
        <f t="shared" si="5"/>
        <v>1.2988555555555557E-4</v>
      </c>
      <c r="W21">
        <f t="shared" si="6"/>
        <v>10641.253776167139</v>
      </c>
      <c r="X21" s="7">
        <f t="shared" si="7"/>
        <v>0.42623994014495403</v>
      </c>
      <c r="Y21" s="13">
        <f t="shared" si="8"/>
        <v>0.38801058817769041</v>
      </c>
      <c r="Z21" s="8">
        <f t="shared" si="9"/>
        <v>4535.7273726207477</v>
      </c>
      <c r="AA21" s="8">
        <f t="shared" si="10"/>
        <v>40218.6</v>
      </c>
      <c r="AB21" s="8">
        <f t="shared" si="11"/>
        <v>76454.220592895334</v>
      </c>
    </row>
    <row r="22" spans="1:28" x14ac:dyDescent="0.25">
      <c r="A22" t="s">
        <v>59</v>
      </c>
      <c r="B22" t="s">
        <v>60</v>
      </c>
      <c r="C22">
        <v>8.5773298964500047E-2</v>
      </c>
      <c r="D22">
        <v>8.5773298964500089E-2</v>
      </c>
      <c r="E22">
        <v>100</v>
      </c>
      <c r="F22">
        <v>8.5773298964500089E-2</v>
      </c>
      <c r="G22">
        <v>100</v>
      </c>
      <c r="H22">
        <v>0</v>
      </c>
      <c r="I22">
        <v>0</v>
      </c>
      <c r="J22" s="7">
        <f t="shared" si="1"/>
        <v>200</v>
      </c>
      <c r="K22" s="8">
        <v>10153</v>
      </c>
      <c r="L22" s="8">
        <v>8328</v>
      </c>
      <c r="M22">
        <v>37.5</v>
      </c>
      <c r="N22">
        <v>17.22</v>
      </c>
      <c r="O22">
        <v>42975.69</v>
      </c>
      <c r="P22">
        <v>43118.58</v>
      </c>
      <c r="Q22" s="8">
        <f t="shared" si="2"/>
        <v>28650.46</v>
      </c>
      <c r="R22" s="4">
        <f t="shared" si="12"/>
        <v>8328</v>
      </c>
      <c r="S22">
        <v>89</v>
      </c>
      <c r="T22" s="7">
        <f t="shared" si="3"/>
        <v>178</v>
      </c>
      <c r="U22" s="7">
        <f t="shared" si="4"/>
        <v>3.9205407165024799</v>
      </c>
      <c r="V22" s="10">
        <f t="shared" si="5"/>
        <v>1.1407865168539326E-4</v>
      </c>
      <c r="W22">
        <f t="shared" si="6"/>
        <v>2070.9382443888626</v>
      </c>
      <c r="X22" s="7">
        <f t="shared" si="7"/>
        <v>3.2684058469662922</v>
      </c>
      <c r="Y22" s="13">
        <f t="shared" si="8"/>
        <v>0.66666666666666663</v>
      </c>
      <c r="Z22" s="8">
        <f t="shared" si="9"/>
        <v>6768.6666666666661</v>
      </c>
      <c r="AA22" s="8">
        <f t="shared" si="10"/>
        <v>8328</v>
      </c>
      <c r="AB22" s="8">
        <f t="shared" si="11"/>
        <v>114092.64533333333</v>
      </c>
    </row>
    <row r="23" spans="1:28" x14ac:dyDescent="0.25">
      <c r="A23" t="s">
        <v>61</v>
      </c>
      <c r="B23" t="s">
        <v>62</v>
      </c>
      <c r="C23">
        <v>0.2323391449704994</v>
      </c>
      <c r="D23">
        <v>0.23233914497049929</v>
      </c>
      <c r="E23">
        <v>99.999999999999943</v>
      </c>
      <c r="F23">
        <v>0.23233914497049929</v>
      </c>
      <c r="G23">
        <v>99.999999999999943</v>
      </c>
      <c r="H23">
        <v>0.23233914497049929</v>
      </c>
      <c r="I23">
        <v>99.999999999999943</v>
      </c>
      <c r="J23" s="7">
        <f t="shared" si="1"/>
        <v>299.99999999999983</v>
      </c>
      <c r="K23" s="8">
        <v>74093</v>
      </c>
      <c r="L23" s="8">
        <v>1342361</v>
      </c>
      <c r="M23">
        <v>3922.64</v>
      </c>
      <c r="N23">
        <v>17.010000000000002</v>
      </c>
      <c r="O23">
        <v>118937.61</v>
      </c>
      <c r="P23">
        <v>119462.66</v>
      </c>
      <c r="Q23" s="8">
        <f t="shared" si="2"/>
        <v>118937.60999999993</v>
      </c>
      <c r="R23" s="4">
        <f t="shared" si="12"/>
        <v>1342361</v>
      </c>
      <c r="S23">
        <v>78</v>
      </c>
      <c r="T23" s="7">
        <f t="shared" si="3"/>
        <v>233.99999999999989</v>
      </c>
      <c r="U23" s="7">
        <f t="shared" si="4"/>
        <v>6.1278693259854915</v>
      </c>
      <c r="V23" s="10">
        <f t="shared" si="5"/>
        <v>9.4991025641025641E-4</v>
      </c>
      <c r="W23">
        <f t="shared" si="6"/>
        <v>655.8060145987464</v>
      </c>
      <c r="X23" s="7">
        <f t="shared" si="7"/>
        <v>112.98005561192299</v>
      </c>
      <c r="Y23" s="13">
        <f t="shared" si="8"/>
        <v>0.99999999999999944</v>
      </c>
      <c r="Z23" s="8">
        <f t="shared" si="9"/>
        <v>74092.999999999956</v>
      </c>
      <c r="AA23" s="8">
        <f t="shared" si="10"/>
        <v>1342361</v>
      </c>
      <c r="AB23" s="8">
        <f t="shared" si="11"/>
        <v>1248911.6079999993</v>
      </c>
    </row>
    <row r="24" spans="1:28" x14ac:dyDescent="0.25">
      <c r="A24" t="s">
        <v>63</v>
      </c>
      <c r="B24" t="s">
        <v>64</v>
      </c>
      <c r="C24">
        <v>0.13802462990672559</v>
      </c>
      <c r="D24">
        <v>0.13802462990672559</v>
      </c>
      <c r="E24">
        <v>100</v>
      </c>
      <c r="F24">
        <v>0</v>
      </c>
      <c r="G24">
        <v>0</v>
      </c>
      <c r="H24">
        <v>0</v>
      </c>
      <c r="I24">
        <v>0</v>
      </c>
      <c r="J24" s="7">
        <f t="shared" si="1"/>
        <v>100</v>
      </c>
      <c r="K24" s="8">
        <v>0</v>
      </c>
      <c r="L24" s="8">
        <v>0</v>
      </c>
      <c r="M24">
        <v>0</v>
      </c>
      <c r="N24">
        <v>10.24</v>
      </c>
      <c r="O24">
        <v>215.69</v>
      </c>
      <c r="P24">
        <v>3381.69</v>
      </c>
      <c r="Q24" s="8">
        <f t="shared" si="2"/>
        <v>71.896666666666661</v>
      </c>
      <c r="R24" s="4">
        <f t="shared" si="12"/>
        <v>0</v>
      </c>
      <c r="S24">
        <v>1</v>
      </c>
      <c r="T24" s="7">
        <f t="shared" si="3"/>
        <v>1</v>
      </c>
      <c r="U24" s="7">
        <f t="shared" si="4"/>
        <v>0</v>
      </c>
      <c r="V24" s="10">
        <f t="shared" si="5"/>
        <v>0</v>
      </c>
      <c r="W24">
        <f t="shared" si="6"/>
        <v>4636.2835551022299</v>
      </c>
      <c r="X24" s="7">
        <f t="shared" si="7"/>
        <v>0</v>
      </c>
      <c r="Y24" s="13">
        <f t="shared" si="8"/>
        <v>0.33333333333333331</v>
      </c>
      <c r="Z24" s="8">
        <f t="shared" si="9"/>
        <v>0</v>
      </c>
      <c r="AA24" s="8">
        <f t="shared" si="10"/>
        <v>0</v>
      </c>
      <c r="AB24" s="8">
        <f t="shared" si="11"/>
        <v>0</v>
      </c>
    </row>
    <row r="25" spans="1:28" x14ac:dyDescent="0.25">
      <c r="A25" t="s">
        <v>65</v>
      </c>
      <c r="B25" t="s">
        <v>66</v>
      </c>
      <c r="C25">
        <v>0.12627481487232581</v>
      </c>
      <c r="D25">
        <v>0.1262748148723255</v>
      </c>
      <c r="E25">
        <v>99.99999999999973</v>
      </c>
      <c r="F25">
        <v>0.1262748148723255</v>
      </c>
      <c r="G25">
        <v>99.99999999999973</v>
      </c>
      <c r="H25">
        <v>0</v>
      </c>
      <c r="I25">
        <v>0</v>
      </c>
      <c r="J25" s="7">
        <f t="shared" si="1"/>
        <v>199.99999999999946</v>
      </c>
      <c r="K25" s="8">
        <v>27580</v>
      </c>
      <c r="L25" s="8">
        <v>39486</v>
      </c>
      <c r="M25">
        <v>1202.5</v>
      </c>
      <c r="N25">
        <v>14.16</v>
      </c>
      <c r="O25">
        <v>20436.240000000002</v>
      </c>
      <c r="P25">
        <v>23939.1</v>
      </c>
      <c r="Q25" s="8">
        <f t="shared" si="2"/>
        <v>13624.159999999963</v>
      </c>
      <c r="R25" s="4">
        <f t="shared" si="12"/>
        <v>39486</v>
      </c>
      <c r="S25">
        <v>42</v>
      </c>
      <c r="T25" s="7">
        <f t="shared" si="3"/>
        <v>83.999999999999773</v>
      </c>
      <c r="U25" s="7">
        <f t="shared" si="4"/>
        <v>4.5964431411836397</v>
      </c>
      <c r="V25" s="10">
        <f t="shared" si="5"/>
        <v>6.5666666666666662E-4</v>
      </c>
      <c r="W25">
        <f t="shared" si="6"/>
        <v>2055.1725757771487</v>
      </c>
      <c r="X25" s="7">
        <f t="shared" si="7"/>
        <v>8.946531733333309</v>
      </c>
      <c r="Y25" s="13">
        <f t="shared" si="8"/>
        <v>0.66666666666666485</v>
      </c>
      <c r="Z25" s="8">
        <f t="shared" si="9"/>
        <v>18386.666666666613</v>
      </c>
      <c r="AA25" s="8">
        <f t="shared" si="10"/>
        <v>39486</v>
      </c>
      <c r="AB25" s="8">
        <f t="shared" si="11"/>
        <v>309925.65333333245</v>
      </c>
    </row>
    <row r="26" spans="1:28" x14ac:dyDescent="0.25">
      <c r="A26" t="s">
        <v>67</v>
      </c>
      <c r="B26" t="s">
        <v>68</v>
      </c>
      <c r="C26">
        <v>0.1509555992244998</v>
      </c>
      <c r="D26">
        <v>0.1509555992244998</v>
      </c>
      <c r="E26">
        <v>100</v>
      </c>
      <c r="F26">
        <v>0.1509555992244998</v>
      </c>
      <c r="G26">
        <v>100</v>
      </c>
      <c r="H26">
        <v>0.1509555992244998</v>
      </c>
      <c r="I26">
        <v>100</v>
      </c>
      <c r="J26" s="7">
        <f t="shared" si="1"/>
        <v>300</v>
      </c>
      <c r="K26" s="8">
        <v>602329</v>
      </c>
      <c r="L26" s="8">
        <v>4891059.75</v>
      </c>
      <c r="M26">
        <v>11527.797200000001</v>
      </c>
      <c r="N26">
        <v>24.37</v>
      </c>
      <c r="O26">
        <v>76515.49000000002</v>
      </c>
      <c r="P26">
        <v>76561.890000000014</v>
      </c>
      <c r="Q26" s="8">
        <f t="shared" si="2"/>
        <v>76515.49000000002</v>
      </c>
      <c r="R26" s="4">
        <f t="shared" si="12"/>
        <v>4891059.75</v>
      </c>
      <c r="S26">
        <v>205</v>
      </c>
      <c r="T26" s="7">
        <f t="shared" si="3"/>
        <v>615</v>
      </c>
      <c r="U26" s="7">
        <f t="shared" si="4"/>
        <v>6.6894029682673661</v>
      </c>
      <c r="V26" s="10">
        <f t="shared" si="5"/>
        <v>2.9381902439024389E-3</v>
      </c>
      <c r="W26">
        <f t="shared" si="6"/>
        <v>2679.1960686653115</v>
      </c>
      <c r="X26" s="7">
        <f t="shared" si="7"/>
        <v>224.81706622541469</v>
      </c>
      <c r="Y26" s="13">
        <f t="shared" si="8"/>
        <v>1</v>
      </c>
      <c r="Z26" s="8">
        <f t="shared" si="9"/>
        <v>602329</v>
      </c>
      <c r="AA26" s="8">
        <f t="shared" si="10"/>
        <v>4891059.75</v>
      </c>
      <c r="AB26" s="8">
        <f t="shared" si="11"/>
        <v>10152857.624000002</v>
      </c>
    </row>
    <row r="27" spans="1:28" x14ac:dyDescent="0.25">
      <c r="A27" t="s">
        <v>69</v>
      </c>
      <c r="B27" t="s">
        <v>70</v>
      </c>
      <c r="C27">
        <v>0.27913529623150118</v>
      </c>
      <c r="D27">
        <v>0.27913529623150107</v>
      </c>
      <c r="E27">
        <v>99.999999999999957</v>
      </c>
      <c r="F27">
        <v>0.27913529623150107</v>
      </c>
      <c r="G27">
        <v>99.999999999999957</v>
      </c>
      <c r="H27">
        <v>0.27913529623150107</v>
      </c>
      <c r="I27">
        <v>99.999999999999957</v>
      </c>
      <c r="J27" s="7">
        <f t="shared" si="1"/>
        <v>299.99999999999989</v>
      </c>
      <c r="K27" s="8">
        <v>1179510.6000000001</v>
      </c>
      <c r="L27" s="8">
        <v>23172804.800000001</v>
      </c>
      <c r="M27">
        <v>40462.78</v>
      </c>
      <c r="N27">
        <v>13.56</v>
      </c>
      <c r="O27">
        <v>244074.61</v>
      </c>
      <c r="P27">
        <v>251720.66</v>
      </c>
      <c r="Q27" s="8">
        <f t="shared" si="2"/>
        <v>244074.6099999999</v>
      </c>
      <c r="R27" s="4">
        <f t="shared" si="12"/>
        <v>23172804.800000001</v>
      </c>
      <c r="S27">
        <v>329</v>
      </c>
      <c r="T27" s="7">
        <f t="shared" si="3"/>
        <v>986.99999999999966</v>
      </c>
      <c r="U27" s="7">
        <f t="shared" si="4"/>
        <v>7.3649786032954072</v>
      </c>
      <c r="V27" s="10">
        <f t="shared" si="5"/>
        <v>3.5851386018237084E-3</v>
      </c>
      <c r="W27">
        <f t="shared" si="6"/>
        <v>1347.9484818187357</v>
      </c>
      <c r="X27" s="7">
        <f t="shared" si="7"/>
        <v>875.04130603606654</v>
      </c>
      <c r="Y27" s="13">
        <f t="shared" si="8"/>
        <v>0.99999999999999967</v>
      </c>
      <c r="Z27" s="8">
        <f t="shared" si="9"/>
        <v>1179510.5999999996</v>
      </c>
      <c r="AA27" s="8">
        <f t="shared" si="10"/>
        <v>23172804.800000001</v>
      </c>
      <c r="AB27" s="8">
        <f t="shared" si="11"/>
        <v>19881830.673599996</v>
      </c>
    </row>
    <row r="28" spans="1:28" x14ac:dyDescent="0.25">
      <c r="A28" t="s">
        <v>71</v>
      </c>
      <c r="B28" t="s">
        <v>72</v>
      </c>
      <c r="C28">
        <v>0.11905403231558589</v>
      </c>
      <c r="D28">
        <v>0.1190540323155858</v>
      </c>
      <c r="E28">
        <v>99.999999999999986</v>
      </c>
      <c r="F28">
        <v>0.1190540323155858</v>
      </c>
      <c r="G28">
        <v>99.999999999999986</v>
      </c>
      <c r="H28">
        <v>0.1190540323155858</v>
      </c>
      <c r="I28">
        <v>99.999999999999986</v>
      </c>
      <c r="J28" s="7">
        <f t="shared" si="1"/>
        <v>299.99999999999994</v>
      </c>
      <c r="K28" s="8">
        <v>3381</v>
      </c>
      <c r="L28" s="8">
        <v>50759</v>
      </c>
      <c r="M28">
        <v>14</v>
      </c>
      <c r="N28">
        <v>18.89</v>
      </c>
      <c r="O28">
        <v>15163.86</v>
      </c>
      <c r="P28">
        <v>15171.59</v>
      </c>
      <c r="Q28" s="8">
        <f t="shared" si="2"/>
        <v>15163.859999999997</v>
      </c>
      <c r="R28" s="4">
        <f t="shared" si="12"/>
        <v>50759</v>
      </c>
      <c r="S28">
        <v>20</v>
      </c>
      <c r="T28" s="7">
        <f t="shared" si="3"/>
        <v>59.999999999999993</v>
      </c>
      <c r="U28" s="7">
        <f t="shared" si="4"/>
        <v>4.7055130574975319</v>
      </c>
      <c r="V28" s="10">
        <f t="shared" si="5"/>
        <v>1.6904999999999999E-4</v>
      </c>
      <c r="W28">
        <f t="shared" si="6"/>
        <v>1318.9253923473311</v>
      </c>
      <c r="X28" s="7">
        <f t="shared" si="7"/>
        <v>2.5634505329999993</v>
      </c>
      <c r="Y28" s="13">
        <f t="shared" si="8"/>
        <v>0.99999999999999978</v>
      </c>
      <c r="Z28" s="8">
        <f t="shared" si="9"/>
        <v>3380.9999999999991</v>
      </c>
      <c r="AA28" s="8">
        <f t="shared" si="10"/>
        <v>50759</v>
      </c>
      <c r="AB28" s="8">
        <f t="shared" si="11"/>
        <v>56990.135999999991</v>
      </c>
    </row>
    <row r="29" spans="1:28" x14ac:dyDescent="0.25">
      <c r="A29" t="s">
        <v>73</v>
      </c>
      <c r="B29" t="s">
        <v>74</v>
      </c>
      <c r="C29">
        <v>0.26134468451400128</v>
      </c>
      <c r="D29">
        <v>0.2613446845140015</v>
      </c>
      <c r="E29">
        <v>100.0000000000001</v>
      </c>
      <c r="F29">
        <v>0.2613446845140015</v>
      </c>
      <c r="G29">
        <v>100.0000000000001</v>
      </c>
      <c r="H29">
        <v>0.26126763134869913</v>
      </c>
      <c r="I29">
        <v>99.970516651048214</v>
      </c>
      <c r="J29" s="7">
        <f t="shared" si="1"/>
        <v>299.9705166510484</v>
      </c>
      <c r="K29" s="8">
        <v>720777.4</v>
      </c>
      <c r="L29" s="8">
        <v>9192255.1999999993</v>
      </c>
      <c r="M29">
        <v>24404.12</v>
      </c>
      <c r="N29">
        <v>23.62</v>
      </c>
      <c r="O29">
        <v>150229.47</v>
      </c>
      <c r="P29">
        <v>179196.5</v>
      </c>
      <c r="Q29" s="8">
        <f t="shared" si="2"/>
        <v>150214.70577371059</v>
      </c>
      <c r="R29" s="4">
        <f t="shared" si="12"/>
        <v>9192255.1999999993</v>
      </c>
      <c r="S29">
        <v>196</v>
      </c>
      <c r="T29" s="7">
        <f t="shared" si="3"/>
        <v>587.94221263605482</v>
      </c>
      <c r="U29" s="7">
        <f t="shared" si="4"/>
        <v>6.9634220729488625</v>
      </c>
      <c r="V29" s="10">
        <f t="shared" si="5"/>
        <v>3.6774357142857145E-3</v>
      </c>
      <c r="W29">
        <f t="shared" si="6"/>
        <v>1304.6707813054256</v>
      </c>
      <c r="X29" s="7">
        <f t="shared" si="7"/>
        <v>552.40492382316381</v>
      </c>
      <c r="Y29" s="13">
        <f t="shared" si="8"/>
        <v>0.99990172217016138</v>
      </c>
      <c r="Z29" s="8">
        <f t="shared" si="9"/>
        <v>720706.56356133125</v>
      </c>
      <c r="AA29" s="8">
        <f t="shared" si="10"/>
        <v>9192255.1999999993</v>
      </c>
      <c r="AB29" s="8">
        <f t="shared" si="11"/>
        <v>12148229.8353898</v>
      </c>
    </row>
    <row r="30" spans="1:28" x14ac:dyDescent="0.25">
      <c r="A30" t="s">
        <v>75</v>
      </c>
      <c r="B30" t="s">
        <v>76</v>
      </c>
      <c r="C30">
        <v>0.25751022708659949</v>
      </c>
      <c r="D30">
        <v>0.2575102270865991</v>
      </c>
      <c r="E30">
        <v>99.999999999999844</v>
      </c>
      <c r="F30">
        <v>0.2575102270865991</v>
      </c>
      <c r="G30">
        <v>99.999999999999844</v>
      </c>
      <c r="H30">
        <v>0.2575102270865991</v>
      </c>
      <c r="I30">
        <v>99.999999999999844</v>
      </c>
      <c r="J30" s="7">
        <f t="shared" si="1"/>
        <v>299.99999999999955</v>
      </c>
      <c r="K30" s="8">
        <v>64851</v>
      </c>
      <c r="L30" s="8">
        <v>387252</v>
      </c>
      <c r="M30">
        <v>755.7</v>
      </c>
      <c r="N30">
        <v>19.010000000000002</v>
      </c>
      <c r="O30">
        <v>39183.979999999989</v>
      </c>
      <c r="P30">
        <v>39205.979999999989</v>
      </c>
      <c r="Q30" s="8">
        <f t="shared" si="2"/>
        <v>39183.97999999993</v>
      </c>
      <c r="R30" s="4">
        <f t="shared" si="12"/>
        <v>387252</v>
      </c>
      <c r="S30">
        <v>448</v>
      </c>
      <c r="T30" s="7">
        <f t="shared" si="3"/>
        <v>1343.9999999999982</v>
      </c>
      <c r="U30" s="7">
        <f t="shared" si="4"/>
        <v>5.5879936693924339</v>
      </c>
      <c r="V30" s="10">
        <f t="shared" si="5"/>
        <v>1.4475669642857142E-4</v>
      </c>
      <c r="W30">
        <f t="shared" si="6"/>
        <v>11433.24389201914</v>
      </c>
      <c r="X30" s="7">
        <f t="shared" si="7"/>
        <v>5.672143497723205</v>
      </c>
      <c r="Y30" s="13">
        <f t="shared" si="8"/>
        <v>0.99999999999999845</v>
      </c>
      <c r="Z30" s="8">
        <f t="shared" si="9"/>
        <v>64850.999999999898</v>
      </c>
      <c r="AA30" s="8">
        <f t="shared" si="10"/>
        <v>387252</v>
      </c>
      <c r="AB30" s="8">
        <f t="shared" si="11"/>
        <v>1093128.4559999984</v>
      </c>
    </row>
    <row r="31" spans="1:28" x14ac:dyDescent="0.25">
      <c r="A31" t="s">
        <v>77</v>
      </c>
      <c r="B31" t="s">
        <v>78</v>
      </c>
      <c r="C31">
        <v>0.1194685492379009</v>
      </c>
      <c r="D31">
        <v>0.1194685492379009</v>
      </c>
      <c r="E31">
        <v>99.999999999999972</v>
      </c>
      <c r="F31">
        <v>0</v>
      </c>
      <c r="G31">
        <v>0</v>
      </c>
      <c r="H31">
        <v>0</v>
      </c>
      <c r="I31">
        <v>0</v>
      </c>
      <c r="J31" s="7">
        <f t="shared" si="1"/>
        <v>99.999999999999972</v>
      </c>
      <c r="K31" s="8">
        <v>453</v>
      </c>
      <c r="L31" s="8">
        <v>640.79999999999995</v>
      </c>
      <c r="M31">
        <v>4.8</v>
      </c>
      <c r="N31">
        <v>10.87</v>
      </c>
      <c r="O31">
        <v>65133.489999999983</v>
      </c>
      <c r="P31">
        <v>65137.539999999994</v>
      </c>
      <c r="Q31" s="8">
        <f t="shared" si="2"/>
        <v>21711.163333333319</v>
      </c>
      <c r="R31" s="4">
        <f t="shared" si="12"/>
        <v>640.79999999999995</v>
      </c>
      <c r="S31">
        <v>28</v>
      </c>
      <c r="T31" s="7">
        <f t="shared" si="3"/>
        <v>27.999999999999996</v>
      </c>
      <c r="U31" s="7">
        <f t="shared" si="4"/>
        <v>2.8067225030761813</v>
      </c>
      <c r="V31" s="10">
        <f t="shared" si="5"/>
        <v>1.6178571428571429E-5</v>
      </c>
      <c r="W31">
        <f t="shared" si="6"/>
        <v>429.88637642478557</v>
      </c>
      <c r="X31" s="7">
        <f t="shared" si="7"/>
        <v>0.3512556067857141</v>
      </c>
      <c r="Y31" s="13">
        <f t="shared" si="8"/>
        <v>0.33333333333333326</v>
      </c>
      <c r="Z31" s="8">
        <f t="shared" si="9"/>
        <v>150.99999999999997</v>
      </c>
      <c r="AA31" s="8">
        <f t="shared" si="10"/>
        <v>640.79999999999995</v>
      </c>
      <c r="AB31" s="8">
        <f t="shared" si="11"/>
        <v>2545.2559999999999</v>
      </c>
    </row>
    <row r="32" spans="1:28" x14ac:dyDescent="0.25">
      <c r="A32" t="s">
        <v>79</v>
      </c>
      <c r="B32" t="s">
        <v>80</v>
      </c>
      <c r="C32">
        <v>0.12801943625264181</v>
      </c>
      <c r="D32">
        <v>0.12801943625264181</v>
      </c>
      <c r="E32">
        <v>100</v>
      </c>
      <c r="F32">
        <v>0.12801943625264181</v>
      </c>
      <c r="G32">
        <v>100</v>
      </c>
      <c r="H32">
        <v>0</v>
      </c>
      <c r="I32">
        <v>0</v>
      </c>
      <c r="J32" s="7">
        <f t="shared" si="1"/>
        <v>200</v>
      </c>
      <c r="K32" s="8">
        <v>1596147.8</v>
      </c>
      <c r="L32" s="8">
        <v>18101739.199999999</v>
      </c>
      <c r="M32">
        <v>16149.146000000001</v>
      </c>
      <c r="N32">
        <v>21.87</v>
      </c>
      <c r="O32">
        <v>32253.56</v>
      </c>
      <c r="P32">
        <v>32253.56</v>
      </c>
      <c r="Q32" s="8">
        <f t="shared" si="2"/>
        <v>21502.373333333333</v>
      </c>
      <c r="R32" s="4">
        <f>L32</f>
        <v>18101739.199999999</v>
      </c>
      <c r="S32">
        <v>106</v>
      </c>
      <c r="T32" s="7">
        <f t="shared" si="3"/>
        <v>212</v>
      </c>
      <c r="U32" s="7">
        <f t="shared" si="4"/>
        <v>7.2577203035253319</v>
      </c>
      <c r="V32" s="10">
        <f t="shared" si="5"/>
        <v>1.5057998113207547E-2</v>
      </c>
      <c r="W32">
        <f t="shared" si="6"/>
        <v>3286.4589211237458</v>
      </c>
      <c r="X32" s="7">
        <f t="shared" si="7"/>
        <v>323.78269708281761</v>
      </c>
      <c r="Y32" s="13">
        <f t="shared" si="8"/>
        <v>0.66666666666666663</v>
      </c>
      <c r="Z32" s="8">
        <f t="shared" si="9"/>
        <v>1064098.5333333332</v>
      </c>
      <c r="AA32" s="8">
        <f t="shared" si="10"/>
        <v>18101739.199999999</v>
      </c>
      <c r="AB32" s="8">
        <f t="shared" si="11"/>
        <v>17936444.877866667</v>
      </c>
    </row>
    <row r="33" spans="1:28" x14ac:dyDescent="0.25">
      <c r="A33" t="s">
        <v>81</v>
      </c>
      <c r="B33" t="s">
        <v>82</v>
      </c>
      <c r="C33">
        <v>0.23301361176209509</v>
      </c>
      <c r="D33">
        <v>0.2330136117620952</v>
      </c>
      <c r="E33">
        <v>100.0000000000001</v>
      </c>
      <c r="F33">
        <v>0</v>
      </c>
      <c r="G33">
        <v>0</v>
      </c>
      <c r="H33">
        <v>0</v>
      </c>
      <c r="I33">
        <v>0</v>
      </c>
      <c r="J33" s="7">
        <f t="shared" si="1"/>
        <v>100.0000000000001</v>
      </c>
      <c r="K33" s="8">
        <v>73559.199999999997</v>
      </c>
      <c r="L33" s="8">
        <v>131231.5</v>
      </c>
      <c r="M33">
        <v>368.05</v>
      </c>
      <c r="N33">
        <v>10.31</v>
      </c>
      <c r="O33">
        <v>151418.19</v>
      </c>
      <c r="P33">
        <v>151422.1</v>
      </c>
      <c r="Q33" s="8">
        <f t="shared" si="2"/>
        <v>50472.730000000047</v>
      </c>
      <c r="R33" s="4">
        <f t="shared" si="12"/>
        <v>131231.5</v>
      </c>
      <c r="S33">
        <v>93</v>
      </c>
      <c r="T33" s="7">
        <f t="shared" si="3"/>
        <v>93.000000000000099</v>
      </c>
      <c r="U33" s="7">
        <f t="shared" si="4"/>
        <v>5.1180380929221414</v>
      </c>
      <c r="V33" s="10">
        <f t="shared" si="5"/>
        <v>7.9095913978494625E-4</v>
      </c>
      <c r="W33">
        <f t="shared" si="6"/>
        <v>614.19305038582218</v>
      </c>
      <c r="X33" s="7">
        <f t="shared" si="7"/>
        <v>39.921867103397886</v>
      </c>
      <c r="Y33" s="13">
        <f t="shared" si="8"/>
        <v>0.33333333333333365</v>
      </c>
      <c r="Z33" s="8">
        <f t="shared" si="9"/>
        <v>24519.733333333355</v>
      </c>
      <c r="AA33" s="8">
        <f t="shared" si="10"/>
        <v>131231.5</v>
      </c>
      <c r="AB33" s="8">
        <f t="shared" si="11"/>
        <v>413304.6250666671</v>
      </c>
    </row>
    <row r="34" spans="1:28" x14ac:dyDescent="0.25">
      <c r="A34" t="s">
        <v>83</v>
      </c>
      <c r="B34" t="s">
        <v>84</v>
      </c>
      <c r="C34">
        <v>0.14903942007116169</v>
      </c>
      <c r="D34">
        <v>0.14903942007116169</v>
      </c>
      <c r="E34">
        <v>100</v>
      </c>
      <c r="F34">
        <v>0.14903942007116169</v>
      </c>
      <c r="G34">
        <v>100</v>
      </c>
      <c r="H34">
        <v>0</v>
      </c>
      <c r="I34">
        <v>0</v>
      </c>
      <c r="J34" s="7">
        <f t="shared" si="1"/>
        <v>200</v>
      </c>
      <c r="K34" s="8">
        <v>32431</v>
      </c>
      <c r="L34" s="8">
        <v>58683</v>
      </c>
      <c r="M34">
        <v>1701</v>
      </c>
      <c r="N34">
        <v>10.91</v>
      </c>
      <c r="O34">
        <v>22738.776999999998</v>
      </c>
      <c r="P34">
        <v>25059.976999999999</v>
      </c>
      <c r="Q34" s="8">
        <f t="shared" si="2"/>
        <v>15159.184666666664</v>
      </c>
      <c r="R34" s="4">
        <f t="shared" si="12"/>
        <v>58683</v>
      </c>
      <c r="S34">
        <v>36</v>
      </c>
      <c r="T34" s="7">
        <f t="shared" si="3"/>
        <v>72</v>
      </c>
      <c r="U34" s="7">
        <f t="shared" si="4"/>
        <v>4.7685123077980691</v>
      </c>
      <c r="V34" s="10">
        <f t="shared" si="5"/>
        <v>9.0086111111111107E-4</v>
      </c>
      <c r="W34">
        <f t="shared" si="6"/>
        <v>1583.1986038651069</v>
      </c>
      <c r="X34" s="7">
        <f t="shared" si="7"/>
        <v>13.65631994235185</v>
      </c>
      <c r="Y34" s="13">
        <f t="shared" si="8"/>
        <v>0.66666666666666663</v>
      </c>
      <c r="Z34" s="8">
        <f t="shared" si="9"/>
        <v>21620.666666666664</v>
      </c>
      <c r="AA34" s="8">
        <f t="shared" si="10"/>
        <v>58683</v>
      </c>
      <c r="AB34" s="8">
        <f t="shared" si="11"/>
        <v>364437.95733333332</v>
      </c>
    </row>
    <row r="35" spans="1:28" x14ac:dyDescent="0.25">
      <c r="A35" t="s">
        <v>85</v>
      </c>
      <c r="B35" t="s">
        <v>86</v>
      </c>
      <c r="C35">
        <v>0.13264611567750029</v>
      </c>
      <c r="D35">
        <v>0.13264611567750029</v>
      </c>
      <c r="E35">
        <v>100</v>
      </c>
      <c r="F35">
        <v>0.13264611567750029</v>
      </c>
      <c r="G35">
        <v>100</v>
      </c>
      <c r="H35">
        <v>0</v>
      </c>
      <c r="I35">
        <v>0</v>
      </c>
      <c r="J35" s="7">
        <f t="shared" si="1"/>
        <v>200</v>
      </c>
      <c r="K35" s="8">
        <v>0</v>
      </c>
      <c r="L35" s="8">
        <v>0</v>
      </c>
      <c r="M35">
        <v>0</v>
      </c>
      <c r="N35">
        <v>16.79</v>
      </c>
      <c r="O35">
        <v>50599.29</v>
      </c>
      <c r="P35">
        <v>52610.61</v>
      </c>
      <c r="Q35" s="8">
        <f t="shared" si="2"/>
        <v>33732.86</v>
      </c>
      <c r="R35" s="4">
        <f t="shared" si="12"/>
        <v>0</v>
      </c>
      <c r="S35">
        <v>86</v>
      </c>
      <c r="T35" s="7">
        <f t="shared" si="3"/>
        <v>172</v>
      </c>
      <c r="U35" s="7">
        <f t="shared" si="4"/>
        <v>0</v>
      </c>
      <c r="V35" s="10">
        <f t="shared" si="5"/>
        <v>0</v>
      </c>
      <c r="W35">
        <f t="shared" si="6"/>
        <v>1699.6285916264833</v>
      </c>
      <c r="X35" s="7">
        <f t="shared" si="7"/>
        <v>0</v>
      </c>
      <c r="Y35" s="13">
        <f t="shared" si="8"/>
        <v>0.66666666666666663</v>
      </c>
      <c r="Z35" s="8">
        <f t="shared" si="9"/>
        <v>0</v>
      </c>
      <c r="AA35" s="8">
        <f t="shared" si="10"/>
        <v>0</v>
      </c>
      <c r="AB35" s="8">
        <f t="shared" si="11"/>
        <v>0</v>
      </c>
    </row>
    <row r="36" spans="1:28" x14ac:dyDescent="0.25">
      <c r="A36" t="s">
        <v>87</v>
      </c>
      <c r="B36" t="s">
        <v>88</v>
      </c>
      <c r="C36">
        <v>0.27676641282949849</v>
      </c>
      <c r="D36">
        <v>0.27676641282949871</v>
      </c>
      <c r="E36">
        <v>100.0000000000001</v>
      </c>
      <c r="F36">
        <v>0.27676641282949871</v>
      </c>
      <c r="G36">
        <v>100.0000000000001</v>
      </c>
      <c r="H36">
        <v>4.2301196580515073E-2</v>
      </c>
      <c r="I36">
        <v>15.284078782556129</v>
      </c>
      <c r="J36" s="7">
        <f t="shared" si="1"/>
        <v>215.28407878255632</v>
      </c>
      <c r="K36" s="8">
        <v>64426</v>
      </c>
      <c r="L36" s="8">
        <v>848424</v>
      </c>
      <c r="M36">
        <v>925.4</v>
      </c>
      <c r="N36">
        <v>19.760000000000002</v>
      </c>
      <c r="O36">
        <v>35767.960000000006</v>
      </c>
      <c r="P36">
        <v>43327.44</v>
      </c>
      <c r="Q36" s="8">
        <f t="shared" si="2"/>
        <v>25667.574395104413</v>
      </c>
      <c r="R36" s="4">
        <f t="shared" si="12"/>
        <v>848424</v>
      </c>
      <c r="S36">
        <v>216</v>
      </c>
      <c r="T36" s="7">
        <f t="shared" si="3"/>
        <v>465.01361017032167</v>
      </c>
      <c r="U36" s="7">
        <f t="shared" si="4"/>
        <v>5.9286129452289442</v>
      </c>
      <c r="V36" s="10">
        <f t="shared" si="5"/>
        <v>2.9826851851851851E-4</v>
      </c>
      <c r="W36">
        <f t="shared" si="6"/>
        <v>6038.9242215658924</v>
      </c>
      <c r="X36" s="7">
        <f t="shared" si="7"/>
        <v>7.6558293887916529</v>
      </c>
      <c r="Y36" s="13">
        <f t="shared" si="8"/>
        <v>0.71761359594185437</v>
      </c>
      <c r="Z36" s="8">
        <f t="shared" si="9"/>
        <v>46232.97353214991</v>
      </c>
      <c r="AA36" s="8">
        <f t="shared" si="10"/>
        <v>848424</v>
      </c>
      <c r="AB36" s="8">
        <f t="shared" si="11"/>
        <v>779303.00185791892</v>
      </c>
    </row>
    <row r="37" spans="1:28" x14ac:dyDescent="0.25">
      <c r="A37" t="s">
        <v>89</v>
      </c>
      <c r="B37" t="s">
        <v>90</v>
      </c>
      <c r="C37">
        <v>0.20852422236735629</v>
      </c>
      <c r="D37">
        <v>0.20852422236735629</v>
      </c>
      <c r="E37">
        <v>99.999999999999972</v>
      </c>
      <c r="F37">
        <v>0.20852422236735629</v>
      </c>
      <c r="G37">
        <v>99.999999999999972</v>
      </c>
      <c r="H37">
        <v>0.20852422236735629</v>
      </c>
      <c r="I37">
        <v>99.999999999999972</v>
      </c>
      <c r="J37" s="7">
        <f t="shared" si="1"/>
        <v>299.99999999999989</v>
      </c>
      <c r="K37" s="8">
        <v>460518</v>
      </c>
      <c r="L37" s="8">
        <v>6580090</v>
      </c>
      <c r="M37">
        <v>6450.3000000000011</v>
      </c>
      <c r="N37">
        <v>24.02</v>
      </c>
      <c r="O37">
        <v>1729</v>
      </c>
      <c r="P37">
        <v>2981</v>
      </c>
      <c r="Q37" s="8">
        <f t="shared" si="2"/>
        <v>1728.9999999999993</v>
      </c>
      <c r="R37" s="4">
        <f t="shared" si="12"/>
        <v>6580090</v>
      </c>
      <c r="S37">
        <v>104</v>
      </c>
      <c r="T37" s="7">
        <f t="shared" si="3"/>
        <v>311.99999999999989</v>
      </c>
      <c r="U37" s="7">
        <f t="shared" si="4"/>
        <v>6.8182318337714118</v>
      </c>
      <c r="V37" s="10">
        <f t="shared" si="5"/>
        <v>4.4280576923076921E-3</v>
      </c>
      <c r="W37">
        <f t="shared" si="6"/>
        <v>60150.375939849626</v>
      </c>
      <c r="X37" s="7">
        <f t="shared" si="7"/>
        <v>7.6561117499999964</v>
      </c>
      <c r="Y37" s="13">
        <f t="shared" si="8"/>
        <v>0.99999999999999967</v>
      </c>
      <c r="Z37" s="8">
        <f t="shared" si="9"/>
        <v>460517.99999999983</v>
      </c>
      <c r="AA37" s="8">
        <f t="shared" si="10"/>
        <v>6580090</v>
      </c>
      <c r="AB37" s="8">
        <f t="shared" si="11"/>
        <v>7762491.407999998</v>
      </c>
    </row>
    <row r="38" spans="1:28" x14ac:dyDescent="0.25">
      <c r="A38" t="s">
        <v>91</v>
      </c>
      <c r="B38" t="s">
        <v>92</v>
      </c>
      <c r="C38">
        <v>0.17071619529982501</v>
      </c>
      <c r="D38">
        <v>0.17071619529982501</v>
      </c>
      <c r="E38">
        <v>100</v>
      </c>
      <c r="F38">
        <v>0.15561995177121199</v>
      </c>
      <c r="G38">
        <v>91.157111074259944</v>
      </c>
      <c r="H38">
        <v>0</v>
      </c>
      <c r="I38">
        <v>0</v>
      </c>
      <c r="J38" s="7">
        <f t="shared" si="1"/>
        <v>191.15711107425994</v>
      </c>
      <c r="K38" s="8">
        <v>0</v>
      </c>
      <c r="L38" s="8">
        <v>0</v>
      </c>
      <c r="M38">
        <v>0</v>
      </c>
      <c r="N38">
        <v>10.119999999999999</v>
      </c>
      <c r="O38">
        <v>1024.3800000000001</v>
      </c>
      <c r="P38">
        <v>1789.8</v>
      </c>
      <c r="Q38" s="8">
        <f t="shared" si="2"/>
        <v>652.72507147416809</v>
      </c>
      <c r="R38" s="4">
        <f t="shared" si="12"/>
        <v>0</v>
      </c>
      <c r="S38">
        <v>6</v>
      </c>
      <c r="T38" s="7">
        <f t="shared" si="3"/>
        <v>11.469426664455597</v>
      </c>
      <c r="U38" s="7">
        <f t="shared" si="4"/>
        <v>0</v>
      </c>
      <c r="V38" s="10">
        <f t="shared" si="5"/>
        <v>0</v>
      </c>
      <c r="W38">
        <f t="shared" si="6"/>
        <v>5857.2014291571477</v>
      </c>
      <c r="X38" s="7">
        <f t="shared" si="7"/>
        <v>0</v>
      </c>
      <c r="Y38" s="13">
        <f t="shared" si="8"/>
        <v>0.63719037024753311</v>
      </c>
      <c r="Z38" s="8">
        <f t="shared" si="9"/>
        <v>0</v>
      </c>
      <c r="AA38" s="8">
        <f t="shared" si="10"/>
        <v>0</v>
      </c>
      <c r="AB38" s="8">
        <f t="shared" si="11"/>
        <v>0</v>
      </c>
    </row>
    <row r="39" spans="1:28" x14ac:dyDescent="0.25">
      <c r="A39" t="s">
        <v>93</v>
      </c>
      <c r="B39" t="s">
        <v>94</v>
      </c>
      <c r="C39">
        <v>0.27831703270274949</v>
      </c>
      <c r="D39">
        <v>0.27831703270274932</v>
      </c>
      <c r="E39">
        <v>99.999999999999901</v>
      </c>
      <c r="F39">
        <v>0.27831703270274932</v>
      </c>
      <c r="G39">
        <v>99.999999999999901</v>
      </c>
      <c r="H39">
        <v>0</v>
      </c>
      <c r="I39">
        <v>0</v>
      </c>
      <c r="J39" s="7">
        <f t="shared" si="1"/>
        <v>199.9999999999998</v>
      </c>
      <c r="K39" s="8">
        <v>66150.459999999992</v>
      </c>
      <c r="L39" s="8">
        <v>468800.65</v>
      </c>
      <c r="M39">
        <v>1520.4929999999999</v>
      </c>
      <c r="N39">
        <v>18.03</v>
      </c>
      <c r="O39">
        <v>62900.480000000003</v>
      </c>
      <c r="P39">
        <v>62902.58</v>
      </c>
      <c r="Q39" s="8">
        <f t="shared" si="2"/>
        <v>41933.653333333299</v>
      </c>
      <c r="R39" s="4">
        <f t="shared" si="12"/>
        <v>468800.65</v>
      </c>
      <c r="S39">
        <v>131</v>
      </c>
      <c r="T39" s="7">
        <f t="shared" si="3"/>
        <v>261.99999999999977</v>
      </c>
      <c r="U39" s="7">
        <f t="shared" si="4"/>
        <v>5.6709882051670686</v>
      </c>
      <c r="V39" s="10">
        <f t="shared" si="5"/>
        <v>5.0496534351145031E-4</v>
      </c>
      <c r="W39">
        <f t="shared" si="6"/>
        <v>2082.6550131254958</v>
      </c>
      <c r="X39" s="7">
        <f t="shared" si="7"/>
        <v>21.175041660156719</v>
      </c>
      <c r="Y39" s="13">
        <f t="shared" si="8"/>
        <v>0.66666666666666596</v>
      </c>
      <c r="Z39" s="8">
        <f t="shared" si="9"/>
        <v>44100.306666666613</v>
      </c>
      <c r="AA39" s="8">
        <f t="shared" si="10"/>
        <v>468800.65</v>
      </c>
      <c r="AB39" s="8">
        <f t="shared" si="11"/>
        <v>743354.76917333249</v>
      </c>
    </row>
    <row r="40" spans="1:28" x14ac:dyDescent="0.25">
      <c r="A40" t="s">
        <v>95</v>
      </c>
      <c r="B40" t="s">
        <v>96</v>
      </c>
      <c r="C40">
        <v>0.20462430738699991</v>
      </c>
      <c r="D40">
        <v>0.2046243073870001</v>
      </c>
      <c r="E40">
        <v>100.0000000000001</v>
      </c>
      <c r="F40">
        <v>3.739042709673472E-3</v>
      </c>
      <c r="G40">
        <v>1.827272017396218</v>
      </c>
      <c r="H40">
        <v>0</v>
      </c>
      <c r="I40">
        <v>0</v>
      </c>
      <c r="J40" s="7">
        <f t="shared" si="1"/>
        <v>101.82727201739631</v>
      </c>
      <c r="K40" s="8">
        <v>0</v>
      </c>
      <c r="L40" s="8">
        <v>0</v>
      </c>
      <c r="M40">
        <v>0</v>
      </c>
      <c r="N40">
        <v>10.35</v>
      </c>
      <c r="O40">
        <v>430.85</v>
      </c>
      <c r="P40">
        <v>10782.43</v>
      </c>
      <c r="Q40" s="8">
        <f t="shared" si="2"/>
        <v>146.240933828984</v>
      </c>
      <c r="R40" s="4">
        <f t="shared" si="12"/>
        <v>0</v>
      </c>
      <c r="S40">
        <v>2</v>
      </c>
      <c r="T40" s="7">
        <f t="shared" si="3"/>
        <v>2.0365454403479264</v>
      </c>
      <c r="U40" s="7">
        <f t="shared" si="4"/>
        <v>0</v>
      </c>
      <c r="V40" s="10">
        <f t="shared" si="5"/>
        <v>0</v>
      </c>
      <c r="W40">
        <f t="shared" si="6"/>
        <v>4641.986770337704</v>
      </c>
      <c r="X40" s="7">
        <f t="shared" si="7"/>
        <v>0</v>
      </c>
      <c r="Y40" s="13">
        <f t="shared" si="8"/>
        <v>0.33942424005798771</v>
      </c>
      <c r="Z40" s="8">
        <f t="shared" si="9"/>
        <v>0</v>
      </c>
      <c r="AA40" s="8">
        <f t="shared" si="10"/>
        <v>0</v>
      </c>
      <c r="AB40" s="8">
        <f t="shared" si="11"/>
        <v>0</v>
      </c>
    </row>
    <row r="41" spans="1:28" x14ac:dyDescent="0.25">
      <c r="A41" t="s">
        <v>97</v>
      </c>
      <c r="B41" t="s">
        <v>98</v>
      </c>
      <c r="C41">
        <v>0.1741229504881722</v>
      </c>
      <c r="D41">
        <v>0.17412295048817211</v>
      </c>
      <c r="E41">
        <v>99.999999999999972</v>
      </c>
      <c r="F41">
        <v>0.17412295048817211</v>
      </c>
      <c r="G41">
        <v>99.999999999999972</v>
      </c>
      <c r="H41">
        <v>0</v>
      </c>
      <c r="I41">
        <v>0</v>
      </c>
      <c r="J41" s="7">
        <f t="shared" si="1"/>
        <v>199.99999999999994</v>
      </c>
      <c r="K41" s="8">
        <v>1471</v>
      </c>
      <c r="L41" s="8">
        <v>5294</v>
      </c>
      <c r="M41">
        <v>44.85</v>
      </c>
      <c r="N41">
        <v>13.12</v>
      </c>
      <c r="O41">
        <v>52521.329999999987</v>
      </c>
      <c r="P41">
        <v>54424.2</v>
      </c>
      <c r="Q41" s="8">
        <f t="shared" si="2"/>
        <v>35014.219999999979</v>
      </c>
      <c r="R41" s="4">
        <f t="shared" si="12"/>
        <v>5294</v>
      </c>
      <c r="S41">
        <v>88</v>
      </c>
      <c r="T41" s="7">
        <f t="shared" si="3"/>
        <v>175.99999999999994</v>
      </c>
      <c r="U41" s="7">
        <f t="shared" si="4"/>
        <v>3.7237839369653294</v>
      </c>
      <c r="V41" s="10">
        <f t="shared" si="5"/>
        <v>1.671590909090909E-5</v>
      </c>
      <c r="W41">
        <f t="shared" si="6"/>
        <v>1675.5097405187573</v>
      </c>
      <c r="X41" s="7">
        <f t="shared" si="7"/>
        <v>0.58529451840909075</v>
      </c>
      <c r="Y41" s="13">
        <f t="shared" si="8"/>
        <v>0.66666666666666652</v>
      </c>
      <c r="Z41" s="8">
        <f t="shared" si="9"/>
        <v>980.6666666666664</v>
      </c>
      <c r="AA41" s="8">
        <f t="shared" si="10"/>
        <v>5294</v>
      </c>
      <c r="AB41" s="8">
        <f t="shared" si="11"/>
        <v>16530.117333333332</v>
      </c>
    </row>
    <row r="42" spans="1:28" x14ac:dyDescent="0.25">
      <c r="A42" t="s">
        <v>99</v>
      </c>
      <c r="B42" t="s">
        <v>100</v>
      </c>
      <c r="C42">
        <v>0.18817100316115579</v>
      </c>
      <c r="D42">
        <v>0.1881710031611559</v>
      </c>
      <c r="E42">
        <v>100</v>
      </c>
      <c r="F42">
        <v>0.1881710031611559</v>
      </c>
      <c r="G42">
        <v>100</v>
      </c>
      <c r="H42">
        <v>0.1881710031611559</v>
      </c>
      <c r="I42">
        <v>100</v>
      </c>
      <c r="J42" s="7">
        <f t="shared" si="1"/>
        <v>300</v>
      </c>
      <c r="K42" s="8">
        <v>179139</v>
      </c>
      <c r="L42" s="8">
        <v>963185</v>
      </c>
      <c r="M42">
        <v>4147.1000000000004</v>
      </c>
      <c r="N42">
        <v>24.75</v>
      </c>
      <c r="O42">
        <v>21259.080000000009</v>
      </c>
      <c r="P42">
        <v>21259.080000000009</v>
      </c>
      <c r="Q42" s="8">
        <f t="shared" si="2"/>
        <v>21259.080000000009</v>
      </c>
      <c r="R42" s="4">
        <f t="shared" si="12"/>
        <v>963185</v>
      </c>
      <c r="S42">
        <v>360</v>
      </c>
      <c r="T42" s="7">
        <f t="shared" si="3"/>
        <v>1080</v>
      </c>
      <c r="U42" s="7">
        <f t="shared" si="4"/>
        <v>5.9837097105541623</v>
      </c>
      <c r="V42" s="10">
        <f t="shared" si="5"/>
        <v>4.9760833333333334E-4</v>
      </c>
      <c r="W42">
        <f t="shared" si="6"/>
        <v>16933.940697339669</v>
      </c>
      <c r="X42" s="7">
        <f t="shared" si="7"/>
        <v>10.578695367000005</v>
      </c>
      <c r="Y42" s="13">
        <f t="shared" si="8"/>
        <v>1</v>
      </c>
      <c r="Z42" s="8">
        <f t="shared" si="9"/>
        <v>179139</v>
      </c>
      <c r="AA42" s="8">
        <f t="shared" si="10"/>
        <v>963185</v>
      </c>
      <c r="AB42" s="8">
        <f t="shared" si="11"/>
        <v>3019566.9840000002</v>
      </c>
    </row>
    <row r="43" spans="1:28" x14ac:dyDescent="0.25">
      <c r="A43" t="s">
        <v>101</v>
      </c>
      <c r="B43" t="s">
        <v>102</v>
      </c>
      <c r="C43">
        <v>0.39954404564100038</v>
      </c>
      <c r="D43">
        <v>0.39954404564100071</v>
      </c>
      <c r="E43">
        <v>100.0000000000001</v>
      </c>
      <c r="F43">
        <v>0.39954404564100071</v>
      </c>
      <c r="G43">
        <v>100.0000000000001</v>
      </c>
      <c r="H43">
        <v>1.13699076925248E-2</v>
      </c>
      <c r="I43">
        <v>2.8457207200482029</v>
      </c>
      <c r="J43" s="7">
        <f t="shared" si="1"/>
        <v>202.8457207200484</v>
      </c>
      <c r="K43" s="8">
        <v>123402.76</v>
      </c>
      <c r="L43" s="8">
        <v>503619.9</v>
      </c>
      <c r="M43">
        <v>2261.1766666665999</v>
      </c>
      <c r="N43">
        <v>18.28</v>
      </c>
      <c r="O43">
        <v>25150.81</v>
      </c>
      <c r="P43">
        <v>25260.97</v>
      </c>
      <c r="Q43" s="8">
        <f t="shared" si="2"/>
        <v>17005.780603810003</v>
      </c>
      <c r="R43" s="4">
        <f t="shared" si="12"/>
        <v>503619.9</v>
      </c>
      <c r="S43">
        <v>145</v>
      </c>
      <c r="T43" s="7">
        <f t="shared" si="3"/>
        <v>294.12629504407016</v>
      </c>
      <c r="U43" s="7">
        <f t="shared" si="4"/>
        <v>5.7021028824553621</v>
      </c>
      <c r="V43" s="10">
        <f t="shared" si="5"/>
        <v>8.5105351724137923E-4</v>
      </c>
      <c r="W43">
        <f t="shared" si="6"/>
        <v>5765.2218755578842</v>
      </c>
      <c r="X43" s="7">
        <f t="shared" si="7"/>
        <v>14.472829396307731</v>
      </c>
      <c r="Y43" s="13">
        <f t="shared" si="8"/>
        <v>0.67615240240016139</v>
      </c>
      <c r="Z43" s="8">
        <f t="shared" si="9"/>
        <v>83439.072636810539</v>
      </c>
      <c r="AA43" s="8">
        <f t="shared" si="10"/>
        <v>503619.9</v>
      </c>
      <c r="AB43" s="8">
        <f t="shared" si="11"/>
        <v>1406449.0083660786</v>
      </c>
    </row>
    <row r="44" spans="1:28" x14ac:dyDescent="0.25">
      <c r="A44" t="s">
        <v>103</v>
      </c>
      <c r="B44" t="s">
        <v>104</v>
      </c>
      <c r="C44">
        <v>0.15983957305702451</v>
      </c>
      <c r="D44">
        <v>0.15983957305702459</v>
      </c>
      <c r="E44">
        <v>100.0000000000001</v>
      </c>
      <c r="F44">
        <v>0.15983957305702459</v>
      </c>
      <c r="G44">
        <v>100.0000000000001</v>
      </c>
      <c r="H44">
        <v>1.043291429882244E-2</v>
      </c>
      <c r="I44">
        <v>6.5271159696481336</v>
      </c>
      <c r="J44" s="7">
        <f t="shared" si="1"/>
        <v>206.52711596964832</v>
      </c>
      <c r="K44" s="8">
        <v>91472</v>
      </c>
      <c r="L44" s="8">
        <v>459039</v>
      </c>
      <c r="M44">
        <v>445.4</v>
      </c>
      <c r="N44">
        <v>19.649999999999999</v>
      </c>
      <c r="O44">
        <v>77490.830000000016</v>
      </c>
      <c r="P44">
        <v>91966.560000000012</v>
      </c>
      <c r="Q44" s="8">
        <f t="shared" si="2"/>
        <v>53346.525446647691</v>
      </c>
      <c r="R44" s="4">
        <f t="shared" si="12"/>
        <v>459039</v>
      </c>
      <c r="S44">
        <v>113</v>
      </c>
      <c r="T44" s="7">
        <f t="shared" si="3"/>
        <v>233.37564104570259</v>
      </c>
      <c r="U44" s="7">
        <f t="shared" si="4"/>
        <v>5.6618495848079986</v>
      </c>
      <c r="V44" s="10">
        <f t="shared" si="5"/>
        <v>8.0948672566371683E-4</v>
      </c>
      <c r="W44">
        <f t="shared" si="6"/>
        <v>1458.2370585009862</v>
      </c>
      <c r="X44" s="7">
        <f t="shared" si="7"/>
        <v>43.183304209342992</v>
      </c>
      <c r="Y44" s="13">
        <f t="shared" si="8"/>
        <v>0.68842371989882778</v>
      </c>
      <c r="Z44" s="8">
        <f t="shared" si="9"/>
        <v>62971.494506585572</v>
      </c>
      <c r="AA44" s="8">
        <f t="shared" si="10"/>
        <v>459039</v>
      </c>
      <c r="AB44" s="8">
        <f t="shared" si="11"/>
        <v>1061447.5114030065</v>
      </c>
    </row>
    <row r="45" spans="1:28" x14ac:dyDescent="0.25">
      <c r="A45" t="s">
        <v>105</v>
      </c>
      <c r="B45" t="s">
        <v>106</v>
      </c>
      <c r="C45">
        <v>0.1632495371913367</v>
      </c>
      <c r="D45">
        <v>0.1632495371913365</v>
      </c>
      <c r="E45">
        <v>99.999999999999901</v>
      </c>
      <c r="F45">
        <v>0.1632495371913365</v>
      </c>
      <c r="G45">
        <v>99.999999999999901</v>
      </c>
      <c r="H45">
        <v>0</v>
      </c>
      <c r="I45">
        <v>0</v>
      </c>
      <c r="J45" s="7">
        <f t="shared" si="1"/>
        <v>199.9999999999998</v>
      </c>
      <c r="K45" s="8">
        <v>0</v>
      </c>
      <c r="L45" s="8">
        <v>0</v>
      </c>
      <c r="M45">
        <v>0</v>
      </c>
      <c r="N45">
        <v>16.559999999999999</v>
      </c>
      <c r="O45">
        <v>7875.79</v>
      </c>
      <c r="P45">
        <v>7994.77</v>
      </c>
      <c r="Q45" s="8">
        <f t="shared" si="2"/>
        <v>5250.5266666666612</v>
      </c>
      <c r="R45" s="4">
        <f t="shared" si="12"/>
        <v>0</v>
      </c>
      <c r="S45">
        <v>13</v>
      </c>
      <c r="T45" s="7">
        <f t="shared" si="3"/>
        <v>25.999999999999975</v>
      </c>
      <c r="U45" s="7">
        <f t="shared" si="4"/>
        <v>0</v>
      </c>
      <c r="V45" s="10">
        <f t="shared" si="5"/>
        <v>0</v>
      </c>
      <c r="W45">
        <f t="shared" si="6"/>
        <v>1650.6280639783438</v>
      </c>
      <c r="X45" s="7">
        <f t="shared" si="7"/>
        <v>0</v>
      </c>
      <c r="Y45" s="13">
        <f t="shared" si="8"/>
        <v>0.66666666666666596</v>
      </c>
      <c r="Z45" s="8">
        <f t="shared" si="9"/>
        <v>0</v>
      </c>
      <c r="AA45" s="8">
        <f t="shared" si="10"/>
        <v>0</v>
      </c>
      <c r="AB45" s="8">
        <f t="shared" si="11"/>
        <v>0</v>
      </c>
    </row>
    <row r="46" spans="1:28" x14ac:dyDescent="0.25">
      <c r="A46" t="s">
        <v>107</v>
      </c>
      <c r="B46" t="s">
        <v>108</v>
      </c>
      <c r="C46">
        <v>0.2425500409479979</v>
      </c>
      <c r="D46">
        <v>0.2425500409479979</v>
      </c>
      <c r="E46">
        <v>99.999999999999986</v>
      </c>
      <c r="F46">
        <v>0</v>
      </c>
      <c r="G46">
        <v>0</v>
      </c>
      <c r="H46">
        <v>0</v>
      </c>
      <c r="I46">
        <v>0</v>
      </c>
      <c r="J46" s="7">
        <f t="shared" si="1"/>
        <v>99.999999999999986</v>
      </c>
      <c r="K46" s="8">
        <v>0</v>
      </c>
      <c r="L46" s="8">
        <v>0</v>
      </c>
      <c r="M46">
        <v>0</v>
      </c>
      <c r="N46">
        <v>12.82</v>
      </c>
      <c r="O46">
        <v>19264.14</v>
      </c>
      <c r="P46">
        <v>19264.14</v>
      </c>
      <c r="Q46" s="8">
        <f t="shared" si="2"/>
        <v>6421.3799999999992</v>
      </c>
      <c r="R46" s="4">
        <f t="shared" si="12"/>
        <v>0</v>
      </c>
      <c r="S46">
        <v>8</v>
      </c>
      <c r="T46" s="7">
        <f t="shared" si="3"/>
        <v>7.9999999999999991</v>
      </c>
      <c r="U46" s="7">
        <f t="shared" si="4"/>
        <v>0</v>
      </c>
      <c r="V46" s="10">
        <f t="shared" si="5"/>
        <v>0</v>
      </c>
      <c r="W46">
        <f t="shared" si="6"/>
        <v>415.27937400787164</v>
      </c>
      <c r="X46" s="7">
        <f t="shared" si="7"/>
        <v>0</v>
      </c>
      <c r="Y46" s="13">
        <f t="shared" si="8"/>
        <v>0.33333333333333326</v>
      </c>
      <c r="Z46" s="8">
        <f t="shared" si="9"/>
        <v>0</v>
      </c>
      <c r="AA46" s="8">
        <f t="shared" si="10"/>
        <v>0</v>
      </c>
      <c r="AB46" s="8">
        <f t="shared" si="11"/>
        <v>0</v>
      </c>
    </row>
    <row r="47" spans="1:28" x14ac:dyDescent="0.25">
      <c r="A47" t="s">
        <v>109</v>
      </c>
      <c r="B47" t="s">
        <v>110</v>
      </c>
      <c r="C47">
        <v>0.2106618752634998</v>
      </c>
      <c r="D47">
        <v>0.2106618752634995</v>
      </c>
      <c r="E47">
        <v>99.999999999999858</v>
      </c>
      <c r="F47">
        <v>0.2106618752634995</v>
      </c>
      <c r="G47">
        <v>99.999999999999858</v>
      </c>
      <c r="H47">
        <v>9.8873400613914308E-2</v>
      </c>
      <c r="I47">
        <v>46.934643722430373</v>
      </c>
      <c r="J47" s="7">
        <f t="shared" si="1"/>
        <v>246.93464372243008</v>
      </c>
      <c r="K47" s="8">
        <v>108462</v>
      </c>
      <c r="L47" s="8">
        <v>842196</v>
      </c>
      <c r="M47">
        <v>1728.3</v>
      </c>
      <c r="N47">
        <v>21.81</v>
      </c>
      <c r="O47">
        <v>188738.52</v>
      </c>
      <c r="P47">
        <v>196744.15</v>
      </c>
      <c r="Q47" s="8">
        <f t="shared" si="2"/>
        <v>155353.59730966247</v>
      </c>
      <c r="R47" s="4">
        <f t="shared" si="12"/>
        <v>842196</v>
      </c>
      <c r="S47">
        <v>236</v>
      </c>
      <c r="T47" s="7">
        <f t="shared" si="3"/>
        <v>582.76575918493495</v>
      </c>
      <c r="U47" s="7">
        <f t="shared" si="4"/>
        <v>5.9254131744126086</v>
      </c>
      <c r="V47" s="10">
        <f t="shared" si="5"/>
        <v>4.5958474576271186E-4</v>
      </c>
      <c r="W47">
        <f t="shared" si="6"/>
        <v>1250.4071770828764</v>
      </c>
      <c r="X47" s="7">
        <f t="shared" si="7"/>
        <v>71.398143522883942</v>
      </c>
      <c r="Y47" s="13">
        <f t="shared" si="8"/>
        <v>0.8231154790747669</v>
      </c>
      <c r="Z47" s="8">
        <f t="shared" si="9"/>
        <v>89276.751091407365</v>
      </c>
      <c r="AA47" s="8">
        <f t="shared" si="10"/>
        <v>842196</v>
      </c>
      <c r="AB47" s="8">
        <f t="shared" si="11"/>
        <v>1504848.9163967627</v>
      </c>
    </row>
    <row r="48" spans="1:28" x14ac:dyDescent="0.25">
      <c r="A48" t="s">
        <v>111</v>
      </c>
      <c r="B48" t="s">
        <v>112</v>
      </c>
      <c r="C48">
        <v>0.23946171797200069</v>
      </c>
      <c r="D48">
        <v>0.23946171797200039</v>
      </c>
      <c r="E48">
        <v>99.999999999999872</v>
      </c>
      <c r="F48">
        <v>0.23946171797200039</v>
      </c>
      <c r="G48">
        <v>99.999999999999872</v>
      </c>
      <c r="H48">
        <v>0</v>
      </c>
      <c r="I48">
        <v>0</v>
      </c>
      <c r="J48" s="7">
        <f t="shared" si="1"/>
        <v>199.99999999999974</v>
      </c>
      <c r="K48" s="8">
        <v>13616</v>
      </c>
      <c r="L48" s="8">
        <v>125236</v>
      </c>
      <c r="M48">
        <v>58.1</v>
      </c>
      <c r="N48">
        <v>19.61</v>
      </c>
      <c r="O48">
        <v>3588.48</v>
      </c>
      <c r="P48">
        <v>3588.48</v>
      </c>
      <c r="Q48" s="8">
        <f t="shared" si="2"/>
        <v>2392.319999999997</v>
      </c>
      <c r="R48" s="4">
        <f t="shared" si="12"/>
        <v>125236</v>
      </c>
      <c r="S48">
        <v>232</v>
      </c>
      <c r="T48" s="7">
        <f t="shared" si="3"/>
        <v>463.99999999999937</v>
      </c>
      <c r="U48" s="7">
        <f t="shared" si="4"/>
        <v>5.097729187931864</v>
      </c>
      <c r="V48" s="10">
        <f t="shared" si="5"/>
        <v>5.8689655172413792E-5</v>
      </c>
      <c r="W48">
        <f t="shared" si="6"/>
        <v>64651.328696272518</v>
      </c>
      <c r="X48" s="7">
        <f t="shared" si="7"/>
        <v>0.1404044358620688</v>
      </c>
      <c r="Y48" s="13">
        <f t="shared" si="8"/>
        <v>0.66666666666666585</v>
      </c>
      <c r="Z48" s="8">
        <f t="shared" si="9"/>
        <v>9077.333333333323</v>
      </c>
      <c r="AA48" s="8">
        <f t="shared" si="10"/>
        <v>125236</v>
      </c>
      <c r="AB48" s="8">
        <f t="shared" si="11"/>
        <v>153007.53066666651</v>
      </c>
    </row>
    <row r="49" spans="1:28" x14ac:dyDescent="0.25">
      <c r="A49" t="s">
        <v>113</v>
      </c>
      <c r="B49" t="s">
        <v>114</v>
      </c>
      <c r="C49">
        <v>0.35809843546150028</v>
      </c>
      <c r="D49">
        <v>0.35809843546149939</v>
      </c>
      <c r="E49">
        <v>99.999999999999773</v>
      </c>
      <c r="F49">
        <v>0.35809843546149939</v>
      </c>
      <c r="G49">
        <v>99.999999999999773</v>
      </c>
      <c r="H49">
        <v>0</v>
      </c>
      <c r="I49">
        <v>0</v>
      </c>
      <c r="J49" s="7">
        <f t="shared" si="1"/>
        <v>199.99999999999955</v>
      </c>
      <c r="K49" s="8">
        <v>158830</v>
      </c>
      <c r="L49" s="8">
        <v>1867170</v>
      </c>
      <c r="M49">
        <v>2949.6</v>
      </c>
      <c r="N49">
        <v>20.87</v>
      </c>
      <c r="O49">
        <v>143518.13</v>
      </c>
      <c r="P49">
        <v>143533.48000000001</v>
      </c>
      <c r="Q49" s="8">
        <f t="shared" si="2"/>
        <v>95678.753333333123</v>
      </c>
      <c r="R49" s="4">
        <f t="shared" si="12"/>
        <v>1867170</v>
      </c>
      <c r="S49">
        <v>85</v>
      </c>
      <c r="T49" s="7">
        <f t="shared" si="3"/>
        <v>169.9999999999996</v>
      </c>
      <c r="U49" s="7">
        <f t="shared" si="4"/>
        <v>6.2711838609061346</v>
      </c>
      <c r="V49" s="10">
        <f t="shared" si="5"/>
        <v>1.8685882352941175E-3</v>
      </c>
      <c r="W49">
        <f t="shared" si="6"/>
        <v>592.25966782036528</v>
      </c>
      <c r="X49" s="7">
        <f t="shared" si="7"/>
        <v>178.78419284627412</v>
      </c>
      <c r="Y49" s="13">
        <f t="shared" si="8"/>
        <v>0.66666666666666519</v>
      </c>
      <c r="Z49" s="8">
        <f t="shared" si="9"/>
        <v>105886.66666666644</v>
      </c>
      <c r="AA49" s="8">
        <f t="shared" si="10"/>
        <v>1867170</v>
      </c>
      <c r="AB49" s="8">
        <f t="shared" si="11"/>
        <v>1784825.6533333296</v>
      </c>
    </row>
    <row r="50" spans="1:28" x14ac:dyDescent="0.25">
      <c r="A50" t="s">
        <v>115</v>
      </c>
      <c r="B50" t="s">
        <v>116</v>
      </c>
      <c r="C50">
        <v>0.5227469644306868</v>
      </c>
      <c r="D50">
        <v>0.52274696443068669</v>
      </c>
      <c r="E50">
        <v>99.999999999999972</v>
      </c>
      <c r="F50">
        <v>0.52274696443068669</v>
      </c>
      <c r="G50">
        <v>99.999999999999972</v>
      </c>
      <c r="H50">
        <v>0.12382575479603181</v>
      </c>
      <c r="I50">
        <v>23.68751293101969</v>
      </c>
      <c r="J50" s="7">
        <f t="shared" si="1"/>
        <v>223.68751293101963</v>
      </c>
      <c r="K50" s="8">
        <v>906322</v>
      </c>
      <c r="L50" s="8">
        <v>4691722</v>
      </c>
      <c r="M50">
        <v>0</v>
      </c>
      <c r="N50">
        <v>15.21</v>
      </c>
      <c r="O50">
        <v>307695.28999999998</v>
      </c>
      <c r="P50">
        <v>311143.28999999998</v>
      </c>
      <c r="Q50" s="8">
        <f t="shared" si="2"/>
        <v>229425.31386896278</v>
      </c>
      <c r="R50" s="4">
        <f t="shared" si="12"/>
        <v>4691722</v>
      </c>
      <c r="S50">
        <v>901</v>
      </c>
      <c r="T50" s="7">
        <f t="shared" si="3"/>
        <v>2015.4244915084869</v>
      </c>
      <c r="U50" s="7">
        <f t="shared" si="4"/>
        <v>6.6713322708256655</v>
      </c>
      <c r="V50" s="10">
        <f t="shared" si="5"/>
        <v>1.0059067702552719E-3</v>
      </c>
      <c r="W50">
        <f t="shared" si="6"/>
        <v>2928.2216182119655</v>
      </c>
      <c r="X50" s="7">
        <f t="shared" si="7"/>
        <v>230.78047648873039</v>
      </c>
      <c r="Y50" s="13">
        <f t="shared" si="8"/>
        <v>0.74562504310339872</v>
      </c>
      <c r="Z50" s="8">
        <f t="shared" si="9"/>
        <v>675776.38031555852</v>
      </c>
      <c r="AA50" s="8">
        <f t="shared" si="10"/>
        <v>4691722</v>
      </c>
      <c r="AB50" s="8">
        <f t="shared" si="11"/>
        <v>11390886.666599056</v>
      </c>
    </row>
    <row r="51" spans="1:28" x14ac:dyDescent="0.25">
      <c r="A51" t="s">
        <v>117</v>
      </c>
      <c r="B51" t="s">
        <v>118</v>
      </c>
      <c r="C51">
        <v>0.18326335821214959</v>
      </c>
      <c r="D51">
        <v>0.18326335821214951</v>
      </c>
      <c r="E51">
        <v>99.999999999999957</v>
      </c>
      <c r="F51">
        <v>0.18326335821214951</v>
      </c>
      <c r="G51">
        <v>99.999999999999957</v>
      </c>
      <c r="H51">
        <v>0.18326335821214951</v>
      </c>
      <c r="I51">
        <v>99.999999999999957</v>
      </c>
      <c r="J51" s="7">
        <f t="shared" si="1"/>
        <v>299.99999999999989</v>
      </c>
      <c r="K51" s="8">
        <v>571</v>
      </c>
      <c r="L51" s="8">
        <v>4319</v>
      </c>
      <c r="M51">
        <v>18.5</v>
      </c>
      <c r="N51">
        <v>19.71</v>
      </c>
      <c r="O51">
        <v>54860.57</v>
      </c>
      <c r="P51">
        <v>64462.6</v>
      </c>
      <c r="Q51" s="8">
        <f t="shared" si="2"/>
        <v>54860.569999999978</v>
      </c>
      <c r="R51" s="4">
        <f t="shared" si="12"/>
        <v>4319</v>
      </c>
      <c r="S51">
        <v>64</v>
      </c>
      <c r="T51" s="7">
        <f t="shared" si="3"/>
        <v>191.99999999999994</v>
      </c>
      <c r="U51" s="7">
        <f t="shared" si="4"/>
        <v>3.6353832040474985</v>
      </c>
      <c r="V51" s="10">
        <f t="shared" si="5"/>
        <v>8.921875E-6</v>
      </c>
      <c r="W51">
        <f t="shared" si="6"/>
        <v>1166.5937849351546</v>
      </c>
      <c r="X51" s="7">
        <f t="shared" si="7"/>
        <v>0.48945914796874979</v>
      </c>
      <c r="Y51" s="13">
        <f t="shared" si="8"/>
        <v>0.99999999999999967</v>
      </c>
      <c r="Z51" s="8">
        <f t="shared" si="9"/>
        <v>570.99999999999977</v>
      </c>
      <c r="AA51" s="8">
        <f t="shared" si="10"/>
        <v>4319</v>
      </c>
      <c r="AB51" s="8">
        <f t="shared" si="11"/>
        <v>9624.7759999999962</v>
      </c>
    </row>
    <row r="52" spans="1:28" x14ac:dyDescent="0.25">
      <c r="A52" t="s">
        <v>119</v>
      </c>
      <c r="B52" t="s">
        <v>120</v>
      </c>
      <c r="C52">
        <v>7.796569837270291E-2</v>
      </c>
      <c r="D52">
        <v>7.7965698372702924E-2</v>
      </c>
      <c r="E52">
        <v>100</v>
      </c>
      <c r="F52">
        <v>7.7965698372702924E-2</v>
      </c>
      <c r="G52">
        <v>100</v>
      </c>
      <c r="H52">
        <v>7.7965698372702924E-2</v>
      </c>
      <c r="I52">
        <v>100</v>
      </c>
      <c r="J52" s="7">
        <f t="shared" si="1"/>
        <v>300</v>
      </c>
      <c r="K52" s="8">
        <v>0</v>
      </c>
      <c r="L52" s="8">
        <v>0</v>
      </c>
      <c r="M52">
        <v>0</v>
      </c>
      <c r="N52">
        <v>19.760000000000002</v>
      </c>
      <c r="O52">
        <v>0</v>
      </c>
      <c r="P52">
        <v>0</v>
      </c>
      <c r="Q52" s="8">
        <f t="shared" si="2"/>
        <v>0</v>
      </c>
      <c r="R52" s="4">
        <f t="shared" si="12"/>
        <v>0</v>
      </c>
      <c r="S52">
        <v>1</v>
      </c>
      <c r="T52" s="7">
        <f t="shared" si="3"/>
        <v>3</v>
      </c>
      <c r="U52" s="7">
        <f t="shared" si="4"/>
        <v>0</v>
      </c>
      <c r="V52" s="10">
        <f t="shared" si="5"/>
        <v>0</v>
      </c>
      <c r="W52">
        <f t="shared" si="6"/>
        <v>0</v>
      </c>
      <c r="X52" s="7">
        <f t="shared" si="7"/>
        <v>0</v>
      </c>
      <c r="Y52" s="13">
        <f t="shared" si="8"/>
        <v>1</v>
      </c>
      <c r="Z52" s="8">
        <f t="shared" si="9"/>
        <v>0</v>
      </c>
      <c r="AA52" s="8">
        <f t="shared" si="10"/>
        <v>0</v>
      </c>
      <c r="AB52" s="8">
        <f t="shared" si="11"/>
        <v>0</v>
      </c>
    </row>
    <row r="53" spans="1:28" x14ac:dyDescent="0.25">
      <c r="A53" t="s">
        <v>121</v>
      </c>
      <c r="B53" t="s">
        <v>122</v>
      </c>
      <c r="C53">
        <v>0.47748581200300122</v>
      </c>
      <c r="D53">
        <v>0.47748581200300078</v>
      </c>
      <c r="E53">
        <v>99.999999999999929</v>
      </c>
      <c r="F53">
        <v>0.47748581200300078</v>
      </c>
      <c r="G53">
        <v>99.999999999999929</v>
      </c>
      <c r="H53">
        <v>0.35103834953350349</v>
      </c>
      <c r="I53">
        <v>73.518069167528921</v>
      </c>
      <c r="J53" s="7">
        <f t="shared" si="1"/>
        <v>273.51806916752878</v>
      </c>
      <c r="K53" s="8">
        <v>1004012.5</v>
      </c>
      <c r="L53" s="8">
        <v>9769025.0999999996</v>
      </c>
      <c r="M53">
        <v>21721.47</v>
      </c>
      <c r="N53">
        <v>19.920000000000002</v>
      </c>
      <c r="O53">
        <v>119883.35400000001</v>
      </c>
      <c r="P53">
        <v>119887.754</v>
      </c>
      <c r="Q53" s="8">
        <f t="shared" si="2"/>
        <v>109300.87837135779</v>
      </c>
      <c r="R53" s="4">
        <f t="shared" si="12"/>
        <v>9769025.0999999996</v>
      </c>
      <c r="S53">
        <v>297</v>
      </c>
      <c r="T53" s="7">
        <f t="shared" si="3"/>
        <v>812.34866542756049</v>
      </c>
      <c r="U53" s="7">
        <f t="shared" si="4"/>
        <v>6.9898512254571568</v>
      </c>
      <c r="V53" s="10">
        <f t="shared" si="5"/>
        <v>3.3805134680134682E-3</v>
      </c>
      <c r="W53">
        <f t="shared" si="6"/>
        <v>2477.4081646064055</v>
      </c>
      <c r="X53" s="7">
        <f t="shared" si="7"/>
        <v>369.49309140007705</v>
      </c>
      <c r="Y53" s="13">
        <f t="shared" si="8"/>
        <v>0.91172689722509592</v>
      </c>
      <c r="Z53" s="8">
        <f t="shared" si="9"/>
        <v>915385.20140021166</v>
      </c>
      <c r="AA53" s="8">
        <f t="shared" si="10"/>
        <v>9769025.0999999996</v>
      </c>
      <c r="AB53" s="8">
        <f t="shared" si="11"/>
        <v>15429732.954801969</v>
      </c>
    </row>
    <row r="54" spans="1:28" x14ac:dyDescent="0.25">
      <c r="A54" t="s">
        <v>123</v>
      </c>
      <c r="B54" t="s">
        <v>124</v>
      </c>
      <c r="C54">
        <v>0.19946995332699999</v>
      </c>
      <c r="D54">
        <v>0.19946995332699979</v>
      </c>
      <c r="E54">
        <v>99.999999999999901</v>
      </c>
      <c r="F54">
        <v>0.19946995332699979</v>
      </c>
      <c r="G54">
        <v>99.999999999999901</v>
      </c>
      <c r="H54">
        <v>0</v>
      </c>
      <c r="I54">
        <v>0</v>
      </c>
      <c r="J54" s="7">
        <f t="shared" si="1"/>
        <v>199.9999999999998</v>
      </c>
      <c r="K54" s="8">
        <v>0</v>
      </c>
      <c r="L54" s="8">
        <v>0</v>
      </c>
      <c r="M54">
        <v>0</v>
      </c>
      <c r="N54">
        <v>18.71</v>
      </c>
      <c r="O54">
        <v>9745.6999999999989</v>
      </c>
      <c r="P54">
        <v>9887.15</v>
      </c>
      <c r="Q54" s="8">
        <f t="shared" si="2"/>
        <v>6497.1333333333259</v>
      </c>
      <c r="R54" s="4">
        <f t="shared" si="12"/>
        <v>0</v>
      </c>
      <c r="S54">
        <v>46</v>
      </c>
      <c r="T54" s="7">
        <f t="shared" si="3"/>
        <v>91.999999999999915</v>
      </c>
      <c r="U54" s="7">
        <f t="shared" si="4"/>
        <v>0</v>
      </c>
      <c r="V54" s="10">
        <f t="shared" si="5"/>
        <v>0</v>
      </c>
      <c r="W54">
        <f t="shared" si="6"/>
        <v>4720.0303723693532</v>
      </c>
      <c r="X54" s="7">
        <f t="shared" si="7"/>
        <v>0</v>
      </c>
      <c r="Y54" s="13">
        <f t="shared" si="8"/>
        <v>0.66666666666666596</v>
      </c>
      <c r="Z54" s="8">
        <f t="shared" si="9"/>
        <v>0</v>
      </c>
      <c r="AA54" s="8">
        <f t="shared" si="10"/>
        <v>0</v>
      </c>
      <c r="AB54" s="8">
        <f t="shared" si="11"/>
        <v>0</v>
      </c>
    </row>
    <row r="55" spans="1:28" x14ac:dyDescent="0.25">
      <c r="A55" t="s">
        <v>125</v>
      </c>
      <c r="B55" t="s">
        <v>126</v>
      </c>
      <c r="C55">
        <v>0.28001931506242173</v>
      </c>
      <c r="D55">
        <v>0.27962037147517532</v>
      </c>
      <c r="E55">
        <v>99.857529975331332</v>
      </c>
      <c r="F55">
        <v>0</v>
      </c>
      <c r="G55">
        <v>0</v>
      </c>
      <c r="H55">
        <v>0</v>
      </c>
      <c r="I55">
        <v>0</v>
      </c>
      <c r="J55" s="7">
        <f t="shared" si="1"/>
        <v>99.857529975331332</v>
      </c>
      <c r="K55" s="8">
        <v>0</v>
      </c>
      <c r="L55" s="8">
        <v>0</v>
      </c>
      <c r="M55">
        <v>0</v>
      </c>
      <c r="N55">
        <v>14.64</v>
      </c>
      <c r="O55">
        <v>59654.719999999987</v>
      </c>
      <c r="P55">
        <v>59654.719999999987</v>
      </c>
      <c r="Q55" s="8">
        <f t="shared" si="2"/>
        <v>19856.576635233319</v>
      </c>
      <c r="R55" s="4">
        <f t="shared" si="12"/>
        <v>0</v>
      </c>
      <c r="S55">
        <v>38</v>
      </c>
      <c r="T55" s="7">
        <f t="shared" si="3"/>
        <v>37.945861390625907</v>
      </c>
      <c r="U55" s="7">
        <f t="shared" si="4"/>
        <v>0</v>
      </c>
      <c r="V55" s="10">
        <f t="shared" si="5"/>
        <v>0</v>
      </c>
      <c r="W55">
        <f t="shared" si="6"/>
        <v>636.99905053615214</v>
      </c>
      <c r="X55" s="7">
        <f t="shared" si="7"/>
        <v>0</v>
      </c>
      <c r="Y55" s="13">
        <f t="shared" si="8"/>
        <v>0.33285843325110442</v>
      </c>
      <c r="Z55" s="8">
        <f t="shared" si="9"/>
        <v>0</v>
      </c>
      <c r="AA55" s="8">
        <f t="shared" si="10"/>
        <v>0</v>
      </c>
      <c r="AB55" s="8">
        <f t="shared" si="11"/>
        <v>0</v>
      </c>
    </row>
    <row r="56" spans="1:28" x14ac:dyDescent="0.25">
      <c r="A56" t="s">
        <v>127</v>
      </c>
      <c r="B56" t="s">
        <v>128</v>
      </c>
      <c r="C56">
        <v>0.14283416025758891</v>
      </c>
      <c r="D56">
        <v>0.14283416025758919</v>
      </c>
      <c r="E56">
        <v>100.0000000000002</v>
      </c>
      <c r="F56">
        <v>0.14283416025758919</v>
      </c>
      <c r="G56">
        <v>100.0000000000002</v>
      </c>
      <c r="H56">
        <v>0.14283416025758919</v>
      </c>
      <c r="I56">
        <v>100.0000000000002</v>
      </c>
      <c r="J56" s="7">
        <f t="shared" si="1"/>
        <v>300.00000000000057</v>
      </c>
      <c r="K56" s="8">
        <v>10314</v>
      </c>
      <c r="L56" s="8">
        <v>151831</v>
      </c>
      <c r="M56">
        <v>173.7</v>
      </c>
      <c r="N56">
        <v>26.72</v>
      </c>
      <c r="O56">
        <v>7937.04</v>
      </c>
      <c r="P56">
        <v>7937.04</v>
      </c>
      <c r="Q56" s="8">
        <f t="shared" si="2"/>
        <v>7937.0400000000154</v>
      </c>
      <c r="R56" s="4">
        <f t="shared" si="12"/>
        <v>151831</v>
      </c>
      <c r="S56">
        <v>23</v>
      </c>
      <c r="T56" s="7">
        <f t="shared" si="3"/>
        <v>69.000000000000128</v>
      </c>
      <c r="U56" s="7">
        <f t="shared" si="4"/>
        <v>5.1813604524187005</v>
      </c>
      <c r="V56" s="10">
        <f t="shared" si="5"/>
        <v>4.4843478260869567E-4</v>
      </c>
      <c r="W56">
        <f t="shared" si="6"/>
        <v>2897.8057311037869</v>
      </c>
      <c r="X56" s="7">
        <f t="shared" si="7"/>
        <v>3.5592448069565288</v>
      </c>
      <c r="Y56" s="13">
        <f t="shared" si="8"/>
        <v>1.000000000000002</v>
      </c>
      <c r="Z56" s="8">
        <f t="shared" si="9"/>
        <v>10314.00000000002</v>
      </c>
      <c r="AA56" s="8">
        <f t="shared" si="10"/>
        <v>151831</v>
      </c>
      <c r="AB56" s="8">
        <f t="shared" si="11"/>
        <v>173852.78400000036</v>
      </c>
    </row>
    <row r="57" spans="1:28" x14ac:dyDescent="0.25">
      <c r="A57" t="s">
        <v>129</v>
      </c>
      <c r="B57" t="s">
        <v>130</v>
      </c>
      <c r="C57">
        <v>8.2599887526499924E-2</v>
      </c>
      <c r="D57">
        <v>8.2599887526499952E-2</v>
      </c>
      <c r="E57">
        <v>100</v>
      </c>
      <c r="F57">
        <v>8.2599887526499952E-2</v>
      </c>
      <c r="G57">
        <v>100</v>
      </c>
      <c r="H57">
        <v>0</v>
      </c>
      <c r="I57">
        <v>0</v>
      </c>
      <c r="J57" s="7">
        <f t="shared" si="1"/>
        <v>200</v>
      </c>
      <c r="K57" s="8">
        <v>17665</v>
      </c>
      <c r="L57" s="8">
        <v>78884</v>
      </c>
      <c r="M57">
        <v>55.3</v>
      </c>
      <c r="N57">
        <v>19.25</v>
      </c>
      <c r="O57">
        <v>7478.39</v>
      </c>
      <c r="P57">
        <v>7478.39</v>
      </c>
      <c r="Q57" s="8">
        <f t="shared" si="2"/>
        <v>4985.5933333333332</v>
      </c>
      <c r="R57" s="4">
        <f t="shared" si="12"/>
        <v>78884</v>
      </c>
      <c r="S57">
        <v>21</v>
      </c>
      <c r="T57" s="7">
        <f t="shared" si="3"/>
        <v>42</v>
      </c>
      <c r="U57" s="7">
        <f t="shared" si="4"/>
        <v>4.8969889244215299</v>
      </c>
      <c r="V57" s="10">
        <f t="shared" si="5"/>
        <v>8.4119047619047617E-4</v>
      </c>
      <c r="W57">
        <f t="shared" si="6"/>
        <v>2808.0910463348391</v>
      </c>
      <c r="X57" s="7">
        <f t="shared" si="7"/>
        <v>4.1938336301587302</v>
      </c>
      <c r="Y57" s="13">
        <f t="shared" si="8"/>
        <v>0.66666666666666663</v>
      </c>
      <c r="Z57" s="8">
        <f t="shared" si="9"/>
        <v>11776.666666666666</v>
      </c>
      <c r="AA57" s="8">
        <f t="shared" si="10"/>
        <v>78884</v>
      </c>
      <c r="AB57" s="8">
        <f t="shared" si="11"/>
        <v>198507.49333333335</v>
      </c>
    </row>
    <row r="58" spans="1:28" x14ac:dyDescent="0.25">
      <c r="A58" t="s">
        <v>131</v>
      </c>
      <c r="B58" t="s">
        <v>132</v>
      </c>
      <c r="C58">
        <v>0.16291823601979211</v>
      </c>
      <c r="D58">
        <v>0.16291823601979191</v>
      </c>
      <c r="E58">
        <v>99.999999999999872</v>
      </c>
      <c r="F58">
        <v>0.16291823601979191</v>
      </c>
      <c r="G58">
        <v>99.999999999999872</v>
      </c>
      <c r="H58">
        <v>0</v>
      </c>
      <c r="I58">
        <v>0</v>
      </c>
      <c r="J58" s="7">
        <f t="shared" si="1"/>
        <v>199.99999999999974</v>
      </c>
      <c r="K58" s="8">
        <v>0</v>
      </c>
      <c r="L58" s="8">
        <v>0</v>
      </c>
      <c r="M58">
        <v>0</v>
      </c>
      <c r="N58">
        <v>19.5</v>
      </c>
      <c r="O58">
        <v>10326.799999999999</v>
      </c>
      <c r="P58">
        <v>10328.799999999999</v>
      </c>
      <c r="Q58" s="8">
        <f t="shared" si="2"/>
        <v>6884.5333333333238</v>
      </c>
      <c r="R58" s="4">
        <f t="shared" si="12"/>
        <v>0</v>
      </c>
      <c r="S58">
        <v>61</v>
      </c>
      <c r="T58" s="7">
        <f t="shared" si="3"/>
        <v>121.99999999999984</v>
      </c>
      <c r="U58" s="7">
        <f t="shared" si="4"/>
        <v>0</v>
      </c>
      <c r="V58" s="10">
        <f t="shared" si="5"/>
        <v>0</v>
      </c>
      <c r="W58">
        <f t="shared" si="6"/>
        <v>5906.9605298834103</v>
      </c>
      <c r="X58" s="7">
        <f t="shared" si="7"/>
        <v>0</v>
      </c>
      <c r="Y58" s="13">
        <f t="shared" si="8"/>
        <v>0.66666666666666585</v>
      </c>
      <c r="Z58" s="8">
        <f t="shared" si="9"/>
        <v>0</v>
      </c>
      <c r="AA58" s="8">
        <f t="shared" si="10"/>
        <v>0</v>
      </c>
      <c r="AB58" s="8">
        <f t="shared" si="11"/>
        <v>0</v>
      </c>
    </row>
    <row r="59" spans="1:28" x14ac:dyDescent="0.25">
      <c r="A59" t="s">
        <v>133</v>
      </c>
      <c r="B59" t="s">
        <v>134</v>
      </c>
      <c r="C59">
        <v>0.14449412166798031</v>
      </c>
      <c r="D59">
        <v>0.14449412166798031</v>
      </c>
      <c r="E59">
        <v>100</v>
      </c>
      <c r="F59">
        <v>0.14449412166798031</v>
      </c>
      <c r="G59">
        <v>100</v>
      </c>
      <c r="H59">
        <v>0</v>
      </c>
      <c r="I59">
        <v>0</v>
      </c>
      <c r="J59" s="7">
        <f t="shared" si="1"/>
        <v>200</v>
      </c>
      <c r="K59" s="8">
        <v>1104005.7</v>
      </c>
      <c r="L59" s="8">
        <v>10575314.949999999</v>
      </c>
      <c r="M59">
        <v>12907.236000000001</v>
      </c>
      <c r="N59">
        <v>22.8</v>
      </c>
      <c r="O59">
        <v>79034.74000000002</v>
      </c>
      <c r="P59">
        <v>79228.160000000018</v>
      </c>
      <c r="Q59" s="8">
        <f t="shared" si="2"/>
        <v>52689.826666666682</v>
      </c>
      <c r="R59" s="4">
        <f t="shared" si="12"/>
        <v>10575314.949999999</v>
      </c>
      <c r="S59">
        <v>139</v>
      </c>
      <c r="T59" s="7">
        <f t="shared" si="3"/>
        <v>278</v>
      </c>
      <c r="U59" s="7">
        <f t="shared" si="4"/>
        <v>7.0242933102324487</v>
      </c>
      <c r="V59" s="10">
        <f t="shared" si="5"/>
        <v>7.9424870503597127E-3</v>
      </c>
      <c r="W59">
        <f t="shared" si="6"/>
        <v>1758.720279208864</v>
      </c>
      <c r="X59" s="7">
        <f t="shared" si="7"/>
        <v>418.48826598569792</v>
      </c>
      <c r="Y59" s="13">
        <f t="shared" si="8"/>
        <v>0.66666666666666663</v>
      </c>
      <c r="Z59" s="8">
        <f t="shared" si="9"/>
        <v>736003.8</v>
      </c>
      <c r="AA59" s="8">
        <f t="shared" si="10"/>
        <v>10575314.949999999</v>
      </c>
      <c r="AB59" s="8">
        <f t="shared" si="11"/>
        <v>12406080.052800002</v>
      </c>
    </row>
    <row r="60" spans="1:28" x14ac:dyDescent="0.25">
      <c r="A60" t="s">
        <v>135</v>
      </c>
      <c r="B60" t="s">
        <v>136</v>
      </c>
      <c r="C60">
        <v>0.1386998360360005</v>
      </c>
      <c r="D60">
        <v>0.13869983603600011</v>
      </c>
      <c r="E60">
        <v>99.999999999999716</v>
      </c>
      <c r="F60">
        <v>0.13869983603600011</v>
      </c>
      <c r="G60">
        <v>99.999999999999716</v>
      </c>
      <c r="H60">
        <v>8.8696687357137274E-2</v>
      </c>
      <c r="I60">
        <v>63.948660569516051</v>
      </c>
      <c r="J60" s="7">
        <f t="shared" si="1"/>
        <v>263.94866056951548</v>
      </c>
      <c r="K60" s="8">
        <v>1841</v>
      </c>
      <c r="L60" s="8">
        <v>2883</v>
      </c>
      <c r="M60">
        <v>28.9</v>
      </c>
      <c r="N60">
        <v>18.420000000000002</v>
      </c>
      <c r="O60">
        <v>92312.839999999982</v>
      </c>
      <c r="P60">
        <v>92664.689999999988</v>
      </c>
      <c r="Q60" s="8">
        <f t="shared" si="2"/>
        <v>81219.501571226618</v>
      </c>
      <c r="R60" s="4">
        <f t="shared" si="12"/>
        <v>2883</v>
      </c>
      <c r="S60">
        <v>54</v>
      </c>
      <c r="T60" s="7">
        <f t="shared" si="3"/>
        <v>142.53227670753836</v>
      </c>
      <c r="U60" s="7">
        <f t="shared" si="4"/>
        <v>3.4598446423882079</v>
      </c>
      <c r="V60" s="10">
        <f t="shared" si="5"/>
        <v>3.4092592592592596E-5</v>
      </c>
      <c r="W60">
        <f t="shared" si="6"/>
        <v>584.96737831920257</v>
      </c>
      <c r="X60" s="7">
        <f t="shared" si="7"/>
        <v>2.7689833776412627</v>
      </c>
      <c r="Y60" s="13">
        <f t="shared" si="8"/>
        <v>0.8798288685650516</v>
      </c>
      <c r="Z60" s="8">
        <f t="shared" si="9"/>
        <v>1619.7649470282602</v>
      </c>
      <c r="AA60" s="8">
        <f t="shared" si="10"/>
        <v>2883</v>
      </c>
      <c r="AB60" s="8">
        <f t="shared" si="11"/>
        <v>27302.757947108355</v>
      </c>
    </row>
    <row r="61" spans="1:28" x14ac:dyDescent="0.25">
      <c r="A61" t="s">
        <v>137</v>
      </c>
      <c r="B61" t="s">
        <v>138</v>
      </c>
      <c r="C61">
        <v>0.16795457747810499</v>
      </c>
      <c r="D61">
        <v>0.16795457747810499</v>
      </c>
      <c r="E61">
        <v>100</v>
      </c>
      <c r="F61">
        <v>0.16795457747810499</v>
      </c>
      <c r="G61">
        <v>100</v>
      </c>
      <c r="H61">
        <v>0</v>
      </c>
      <c r="I61">
        <v>0</v>
      </c>
      <c r="J61" s="7">
        <f t="shared" si="1"/>
        <v>200</v>
      </c>
      <c r="K61" s="8">
        <v>9117.65</v>
      </c>
      <c r="L61" s="8">
        <v>161468</v>
      </c>
      <c r="M61">
        <v>542.34</v>
      </c>
      <c r="N61">
        <v>15.43</v>
      </c>
      <c r="O61">
        <v>59614.179999999993</v>
      </c>
      <c r="P61">
        <v>64972.069999999992</v>
      </c>
      <c r="Q61" s="8">
        <f t="shared" si="2"/>
        <v>39742.78666666666</v>
      </c>
      <c r="R61" s="4">
        <f t="shared" si="12"/>
        <v>161468</v>
      </c>
      <c r="S61">
        <v>258</v>
      </c>
      <c r="T61" s="7">
        <f t="shared" si="3"/>
        <v>516</v>
      </c>
      <c r="U61" s="7">
        <f t="shared" si="4"/>
        <v>5.2080864659832988</v>
      </c>
      <c r="V61" s="10">
        <f t="shared" si="5"/>
        <v>3.533972868217054E-5</v>
      </c>
      <c r="W61">
        <f t="shared" si="6"/>
        <v>4327.82938555894</v>
      </c>
      <c r="X61" s="7">
        <f t="shared" si="7"/>
        <v>1.4044992978733848</v>
      </c>
      <c r="Y61" s="13">
        <f t="shared" si="8"/>
        <v>0.66666666666666663</v>
      </c>
      <c r="Z61" s="8">
        <f t="shared" si="9"/>
        <v>6078.4333333333325</v>
      </c>
      <c r="AA61" s="8">
        <f t="shared" si="10"/>
        <v>161468</v>
      </c>
      <c r="AB61" s="8">
        <f t="shared" si="11"/>
        <v>102458.07226666666</v>
      </c>
    </row>
    <row r="62" spans="1:28" x14ac:dyDescent="0.25">
      <c r="A62" t="s">
        <v>139</v>
      </c>
      <c r="B62" t="s">
        <v>140</v>
      </c>
      <c r="C62">
        <v>0.25522060003067759</v>
      </c>
      <c r="D62">
        <v>0.25522060003067759</v>
      </c>
      <c r="E62">
        <v>100</v>
      </c>
      <c r="F62">
        <v>0.25522060003067759</v>
      </c>
      <c r="G62">
        <v>100</v>
      </c>
      <c r="H62">
        <v>0</v>
      </c>
      <c r="I62">
        <v>0</v>
      </c>
      <c r="J62" s="7">
        <f t="shared" si="1"/>
        <v>200</v>
      </c>
      <c r="K62" s="8">
        <v>0</v>
      </c>
      <c r="L62" s="8">
        <v>0</v>
      </c>
      <c r="M62">
        <v>0</v>
      </c>
      <c r="N62">
        <v>14.54</v>
      </c>
      <c r="O62">
        <v>2151.9899999999998</v>
      </c>
      <c r="P62">
        <v>2251.9899999999998</v>
      </c>
      <c r="Q62" s="8">
        <f t="shared" si="2"/>
        <v>1434.6599999999999</v>
      </c>
      <c r="R62" s="4">
        <f t="shared" si="12"/>
        <v>0</v>
      </c>
      <c r="S62">
        <v>11</v>
      </c>
      <c r="T62" s="7">
        <f t="shared" si="3"/>
        <v>22</v>
      </c>
      <c r="U62" s="7">
        <f t="shared" si="4"/>
        <v>0</v>
      </c>
      <c r="V62" s="10">
        <f t="shared" si="5"/>
        <v>0</v>
      </c>
      <c r="W62">
        <f t="shared" si="6"/>
        <v>5111.5479161148523</v>
      </c>
      <c r="X62" s="7">
        <f t="shared" si="7"/>
        <v>0</v>
      </c>
      <c r="Y62" s="13">
        <f t="shared" si="8"/>
        <v>0.66666666666666663</v>
      </c>
      <c r="Z62" s="8">
        <f t="shared" si="9"/>
        <v>0</v>
      </c>
      <c r="AA62" s="8">
        <f t="shared" si="10"/>
        <v>0</v>
      </c>
      <c r="AB62" s="8">
        <f t="shared" si="11"/>
        <v>0</v>
      </c>
    </row>
    <row r="63" spans="1:28" x14ac:dyDescent="0.25">
      <c r="A63" t="s">
        <v>141</v>
      </c>
      <c r="B63" t="s">
        <v>142</v>
      </c>
      <c r="C63">
        <v>6.0521862924500132E-2</v>
      </c>
      <c r="D63">
        <v>6.0521862924499972E-2</v>
      </c>
      <c r="E63">
        <v>99.99999999999973</v>
      </c>
      <c r="F63">
        <v>6.0521862924499972E-2</v>
      </c>
      <c r="G63">
        <v>99.99999999999973</v>
      </c>
      <c r="H63">
        <v>0</v>
      </c>
      <c r="I63">
        <v>0</v>
      </c>
      <c r="J63" s="7">
        <f t="shared" si="1"/>
        <v>199.99999999999946</v>
      </c>
      <c r="K63" s="8">
        <v>0</v>
      </c>
      <c r="L63" s="8">
        <v>0</v>
      </c>
      <c r="M63">
        <v>0</v>
      </c>
      <c r="N63">
        <v>13.57</v>
      </c>
      <c r="O63">
        <v>6059.5599999999986</v>
      </c>
      <c r="P63">
        <v>6647.3899999999994</v>
      </c>
      <c r="Q63" s="8">
        <f t="shared" si="2"/>
        <v>4039.7066666666551</v>
      </c>
      <c r="R63" s="4">
        <f t="shared" si="12"/>
        <v>0</v>
      </c>
      <c r="S63">
        <v>7</v>
      </c>
      <c r="T63" s="7">
        <f t="shared" si="3"/>
        <v>13.999999999999963</v>
      </c>
      <c r="U63" s="7">
        <f t="shared" si="4"/>
        <v>0</v>
      </c>
      <c r="V63" s="10">
        <f t="shared" si="5"/>
        <v>0</v>
      </c>
      <c r="W63">
        <f t="shared" si="6"/>
        <v>1155.1993874142679</v>
      </c>
      <c r="X63" s="7">
        <f t="shared" si="7"/>
        <v>0</v>
      </c>
      <c r="Y63" s="13">
        <f t="shared" si="8"/>
        <v>0.66666666666666485</v>
      </c>
      <c r="Z63" s="8">
        <f t="shared" si="9"/>
        <v>0</v>
      </c>
      <c r="AA63" s="8">
        <f t="shared" si="10"/>
        <v>0</v>
      </c>
      <c r="AB63" s="8">
        <f t="shared" si="11"/>
        <v>0</v>
      </c>
    </row>
    <row r="64" spans="1:28" x14ac:dyDescent="0.25">
      <c r="A64" t="s">
        <v>143</v>
      </c>
      <c r="B64" t="s">
        <v>144</v>
      </c>
      <c r="C64">
        <v>0.30381480196665828</v>
      </c>
      <c r="D64">
        <v>0.303814801966658</v>
      </c>
      <c r="E64">
        <v>99.999999999999886</v>
      </c>
      <c r="F64">
        <v>0.303814801966658</v>
      </c>
      <c r="G64">
        <v>99.999999999999886</v>
      </c>
      <c r="H64">
        <v>0</v>
      </c>
      <c r="I64">
        <v>0</v>
      </c>
      <c r="J64" s="7">
        <f t="shared" si="1"/>
        <v>199.99999999999977</v>
      </c>
      <c r="K64" s="8">
        <v>0</v>
      </c>
      <c r="L64" s="8">
        <v>0</v>
      </c>
      <c r="M64">
        <v>0</v>
      </c>
      <c r="N64">
        <v>18.399999999999999</v>
      </c>
      <c r="O64">
        <v>16610.34</v>
      </c>
      <c r="P64">
        <v>35523.339999999997</v>
      </c>
      <c r="Q64" s="8">
        <f t="shared" si="2"/>
        <v>11073.559999999987</v>
      </c>
      <c r="R64" s="4">
        <f t="shared" si="12"/>
        <v>0</v>
      </c>
      <c r="S64">
        <v>196</v>
      </c>
      <c r="T64" s="7">
        <f t="shared" si="3"/>
        <v>391.99999999999955</v>
      </c>
      <c r="U64" s="7">
        <f t="shared" si="4"/>
        <v>0</v>
      </c>
      <c r="V64" s="10">
        <f t="shared" si="5"/>
        <v>0</v>
      </c>
      <c r="W64">
        <f t="shared" si="6"/>
        <v>11799.878870631184</v>
      </c>
      <c r="X64" s="7">
        <f t="shared" si="7"/>
        <v>0</v>
      </c>
      <c r="Y64" s="13">
        <f t="shared" si="8"/>
        <v>0.66666666666666596</v>
      </c>
      <c r="Z64" s="8">
        <f t="shared" si="9"/>
        <v>0</v>
      </c>
      <c r="AA64" s="8">
        <f t="shared" si="10"/>
        <v>0</v>
      </c>
      <c r="AB64" s="8">
        <f t="shared" si="11"/>
        <v>0</v>
      </c>
    </row>
    <row r="65" spans="1:28" x14ac:dyDescent="0.25">
      <c r="A65" t="s">
        <v>145</v>
      </c>
      <c r="B65" t="s">
        <v>146</v>
      </c>
      <c r="C65">
        <v>0.1529370629059103</v>
      </c>
      <c r="D65">
        <v>0.15293706290590989</v>
      </c>
      <c r="E65">
        <v>99.999999999999716</v>
      </c>
      <c r="F65">
        <v>0.13746301923988941</v>
      </c>
      <c r="G65">
        <v>89.882083929164509</v>
      </c>
      <c r="H65">
        <v>0</v>
      </c>
      <c r="I65">
        <v>0</v>
      </c>
      <c r="J65" s="7">
        <f t="shared" si="1"/>
        <v>189.88208392916422</v>
      </c>
      <c r="K65" s="8">
        <v>0</v>
      </c>
      <c r="L65" s="8">
        <v>0</v>
      </c>
      <c r="M65">
        <v>0</v>
      </c>
      <c r="N65">
        <v>10.79</v>
      </c>
      <c r="O65">
        <v>1170.8699999999999</v>
      </c>
      <c r="P65">
        <v>8201.869999999999</v>
      </c>
      <c r="Q65" s="8">
        <f t="shared" si="2"/>
        <v>741.09078536713491</v>
      </c>
      <c r="R65" s="4">
        <f t="shared" si="12"/>
        <v>0</v>
      </c>
      <c r="S65">
        <v>2</v>
      </c>
      <c r="T65" s="7">
        <f t="shared" si="3"/>
        <v>3.7976416785832847</v>
      </c>
      <c r="U65" s="7">
        <f t="shared" si="4"/>
        <v>0</v>
      </c>
      <c r="V65" s="10">
        <f t="shared" si="5"/>
        <v>0</v>
      </c>
      <c r="W65">
        <f t="shared" si="6"/>
        <v>1708.1315602927739</v>
      </c>
      <c r="X65" s="7">
        <f t="shared" si="7"/>
        <v>0</v>
      </c>
      <c r="Y65" s="13">
        <f t="shared" si="8"/>
        <v>0.63294027976388079</v>
      </c>
      <c r="Z65" s="8">
        <f t="shared" si="9"/>
        <v>0</v>
      </c>
      <c r="AA65" s="8">
        <f t="shared" si="10"/>
        <v>0</v>
      </c>
      <c r="AB65" s="8">
        <f t="shared" si="11"/>
        <v>0</v>
      </c>
    </row>
    <row r="66" spans="1:28" x14ac:dyDescent="0.25">
      <c r="A66" t="s">
        <v>147</v>
      </c>
      <c r="B66" t="s">
        <v>148</v>
      </c>
      <c r="C66">
        <v>0.27976314978953232</v>
      </c>
      <c r="D66">
        <v>0.27976314978953198</v>
      </c>
      <c r="E66">
        <v>99.999999999999872</v>
      </c>
      <c r="F66">
        <v>0</v>
      </c>
      <c r="G66">
        <v>0</v>
      </c>
      <c r="H66">
        <v>0</v>
      </c>
      <c r="I66">
        <v>0</v>
      </c>
      <c r="J66" s="7">
        <f t="shared" ref="J66:J67" si="13">E66+G66+I66</f>
        <v>99.999999999999872</v>
      </c>
      <c r="K66" s="8">
        <v>0</v>
      </c>
      <c r="L66" s="8">
        <v>0</v>
      </c>
      <c r="M66">
        <v>0</v>
      </c>
      <c r="N66">
        <v>11.73</v>
      </c>
      <c r="O66">
        <v>38430.509999999987</v>
      </c>
      <c r="P66">
        <v>38535.509999999987</v>
      </c>
      <c r="Q66" s="8">
        <f t="shared" si="2"/>
        <v>12810.16999999998</v>
      </c>
      <c r="R66" s="4">
        <f t="shared" si="12"/>
        <v>0</v>
      </c>
      <c r="S66">
        <v>30</v>
      </c>
      <c r="T66" s="7">
        <f t="shared" si="3"/>
        <v>29.999999999999961</v>
      </c>
      <c r="U66" s="7">
        <f t="shared" si="4"/>
        <v>0</v>
      </c>
      <c r="V66" s="10">
        <f t="shared" si="5"/>
        <v>0</v>
      </c>
      <c r="W66">
        <f t="shared" si="6"/>
        <v>780.62976525682359</v>
      </c>
      <c r="X66" s="7">
        <f t="shared" si="7"/>
        <v>0</v>
      </c>
      <c r="Y66" s="13">
        <f t="shared" si="8"/>
        <v>0.33333333333333293</v>
      </c>
      <c r="Z66" s="8">
        <f t="shared" si="9"/>
        <v>0</v>
      </c>
      <c r="AA66" s="8">
        <f t="shared" si="10"/>
        <v>0</v>
      </c>
      <c r="AB66" s="8">
        <f t="shared" si="11"/>
        <v>0</v>
      </c>
    </row>
    <row r="67" spans="1:28" x14ac:dyDescent="0.25">
      <c r="A67" t="s">
        <v>149</v>
      </c>
      <c r="B67" t="s">
        <v>150</v>
      </c>
      <c r="C67">
        <v>0.15007099531549989</v>
      </c>
      <c r="D67">
        <v>0.1500709953155</v>
      </c>
      <c r="E67">
        <v>100.0000000000001</v>
      </c>
      <c r="F67">
        <v>0</v>
      </c>
      <c r="G67">
        <v>0</v>
      </c>
      <c r="H67">
        <v>0</v>
      </c>
      <c r="I67">
        <v>0</v>
      </c>
      <c r="J67" s="7">
        <f t="shared" si="13"/>
        <v>100.0000000000001</v>
      </c>
      <c r="K67" s="8">
        <v>4385</v>
      </c>
      <c r="L67" s="8">
        <v>26090</v>
      </c>
      <c r="M67">
        <v>51.2</v>
      </c>
      <c r="N67">
        <v>10.99</v>
      </c>
      <c r="O67">
        <v>29327.1</v>
      </c>
      <c r="P67">
        <v>29760.04</v>
      </c>
      <c r="Q67" s="8">
        <f t="shared" ref="Q67" si="14">J67*O67/300</f>
        <v>9775.7000000000098</v>
      </c>
      <c r="R67" s="4">
        <f t="shared" si="12"/>
        <v>26090</v>
      </c>
      <c r="S67">
        <v>9</v>
      </c>
      <c r="T67" s="7">
        <f t="shared" ref="T67" si="15">S67/100*J67</f>
        <v>9.0000000000000089</v>
      </c>
      <c r="U67" s="7">
        <f t="shared" ref="U67" si="16">IF(R67=0,LOG10(1),LOG10(R67))</f>
        <v>4.4164740791002206</v>
      </c>
      <c r="V67" s="10">
        <f t="shared" ref="V67" si="17">IF(K67=0,0,K67/(S67*1000000))</f>
        <v>4.8722222222222222E-4</v>
      </c>
      <c r="W67">
        <f t="shared" ref="W67" si="18">IF(O67=0,0,S67*1000000/O67)</f>
        <v>306.88339453952148</v>
      </c>
      <c r="X67" s="7">
        <f t="shared" ref="X67" si="19">IF(S67=0,0,O67*(J67/300)*K67/(S67*1000000))</f>
        <v>4.7629382777777822</v>
      </c>
      <c r="Y67" s="13">
        <f t="shared" ref="Y67" si="20">J67/300</f>
        <v>0.33333333333333365</v>
      </c>
      <c r="Z67" s="8">
        <f t="shared" ref="Z67" si="21">S67*1000000*V67*Y67</f>
        <v>1461.6666666666681</v>
      </c>
      <c r="AA67" s="8">
        <f t="shared" ref="AA67" si="22">R67</f>
        <v>26090</v>
      </c>
      <c r="AB67" s="8">
        <f t="shared" ref="AB67" si="23">Z67*16.856</f>
        <v>24637.853333333362</v>
      </c>
    </row>
    <row r="69" spans="1:28" x14ac:dyDescent="0.25">
      <c r="AA69" s="8"/>
    </row>
  </sheetData>
  <autoFilter ref="A1:R67" xr:uid="{00000000-0001-0000-0000-000000000000}">
    <sortState xmlns:xlrd2="http://schemas.microsoft.com/office/spreadsheetml/2017/richdata2" ref="A2:R67">
      <sortCondition ref="B2:B67"/>
    </sortState>
  </autoFilter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University of Florida Warrington College of 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Hoover, Jim</dc:creator>
  <cp:lastModifiedBy>Hoover, Jim</cp:lastModifiedBy>
  <dcterms:created xsi:type="dcterms:W3CDTF">2023-03-29T21:17:36Z</dcterms:created>
  <dcterms:modified xsi:type="dcterms:W3CDTF">2023-03-30T00:31:52Z</dcterms:modified>
</cp:coreProperties>
</file>