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42" i="1" l="1"/>
  <c r="K42" i="1"/>
  <c r="J42" i="1"/>
  <c r="K37" i="1"/>
  <c r="J37" i="1"/>
  <c r="P38" i="1"/>
  <c r="O38" i="1"/>
  <c r="N38" i="1"/>
  <c r="N34" i="1"/>
  <c r="K34" i="1"/>
  <c r="J34" i="1"/>
  <c r="K27" i="1"/>
  <c r="P27" i="1" s="1"/>
  <c r="K28" i="1"/>
  <c r="P28" i="1" s="1"/>
  <c r="K29" i="1"/>
  <c r="N29" i="1" s="1"/>
  <c r="J27" i="1"/>
  <c r="J28" i="1"/>
  <c r="J29" i="1"/>
  <c r="K21" i="1"/>
  <c r="P21" i="1" s="1"/>
  <c r="K22" i="1"/>
  <c r="P22" i="1" s="1"/>
  <c r="K23" i="1"/>
  <c r="P23" i="1" s="1"/>
  <c r="K24" i="1"/>
  <c r="P24" i="1" s="1"/>
  <c r="K20" i="1"/>
  <c r="N20" i="1" s="1"/>
  <c r="J21" i="1"/>
  <c r="J22" i="1"/>
  <c r="J23" i="1"/>
  <c r="J24" i="1"/>
  <c r="J20" i="1"/>
  <c r="P6" i="1"/>
  <c r="O6" i="1"/>
  <c r="N6" i="1"/>
  <c r="K4" i="1"/>
  <c r="P4" i="1" s="1"/>
  <c r="K5" i="1"/>
  <c r="O5" i="1" s="1"/>
  <c r="K7" i="1"/>
  <c r="P7" i="1" s="1"/>
  <c r="K8" i="1"/>
  <c r="P8" i="1" s="1"/>
  <c r="K26" i="1"/>
  <c r="O26" i="1" s="1"/>
  <c r="O34" i="1"/>
  <c r="K36" i="1"/>
  <c r="O36" i="1" s="1"/>
  <c r="O37" i="1"/>
  <c r="K39" i="1"/>
  <c r="K40" i="1"/>
  <c r="N40" i="1" s="1"/>
  <c r="K41" i="1"/>
  <c r="P41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N52" i="1" s="1"/>
  <c r="K53" i="1"/>
  <c r="O53" i="1" s="1"/>
  <c r="K54" i="1"/>
  <c r="P54" i="1" s="1"/>
  <c r="K55" i="1"/>
  <c r="N55" i="1" s="1"/>
  <c r="K56" i="1"/>
  <c r="N56" i="1" s="1"/>
  <c r="K57" i="1"/>
  <c r="O57" i="1" s="1"/>
  <c r="J4" i="1"/>
  <c r="J5" i="1"/>
  <c r="J7" i="1"/>
  <c r="J8" i="1"/>
  <c r="J26" i="1"/>
  <c r="J36" i="1"/>
  <c r="J39" i="1"/>
  <c r="J40" i="1"/>
  <c r="J41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K6" i="1"/>
  <c r="J6" i="1"/>
  <c r="O20" i="1" l="1"/>
  <c r="N22" i="1"/>
  <c r="O24" i="1"/>
  <c r="N23" i="1"/>
  <c r="O22" i="1"/>
  <c r="N21" i="1"/>
  <c r="O41" i="1"/>
  <c r="N24" i="1"/>
  <c r="N28" i="1"/>
  <c r="O28" i="1"/>
  <c r="P57" i="1"/>
  <c r="O27" i="1"/>
  <c r="O29" i="1"/>
  <c r="P29" i="1"/>
  <c r="O42" i="1"/>
  <c r="N27" i="1"/>
  <c r="P20" i="1"/>
  <c r="P56" i="1"/>
  <c r="P37" i="1"/>
  <c r="N51" i="1"/>
  <c r="N50" i="1"/>
  <c r="N37" i="1"/>
  <c r="O23" i="1"/>
  <c r="O21" i="1"/>
  <c r="N26" i="1"/>
  <c r="P26" i="1"/>
  <c r="P36" i="1"/>
  <c r="N49" i="1"/>
  <c r="N54" i="1"/>
  <c r="N53" i="1"/>
  <c r="N36" i="1"/>
  <c r="P47" i="1"/>
  <c r="P46" i="1"/>
  <c r="P45" i="1"/>
  <c r="N8" i="1"/>
  <c r="N48" i="1"/>
  <c r="N46" i="1"/>
  <c r="N45" i="1"/>
  <c r="N41" i="1"/>
  <c r="P34" i="1"/>
  <c r="N47" i="1"/>
  <c r="P42" i="1"/>
  <c r="N7" i="1"/>
  <c r="P51" i="1"/>
  <c r="P50" i="1"/>
  <c r="O56" i="1"/>
  <c r="O8" i="1"/>
  <c r="O7" i="1"/>
  <c r="P48" i="1"/>
  <c r="N57" i="1"/>
  <c r="O54" i="1"/>
  <c r="P53" i="1"/>
  <c r="N5" i="1"/>
  <c r="P49" i="1"/>
  <c r="O55" i="1"/>
  <c r="P55" i="1"/>
  <c r="P5" i="1"/>
  <c r="N4" i="1"/>
  <c r="O4" i="1"/>
  <c r="O40" i="1"/>
  <c r="O52" i="1"/>
  <c r="P52" i="1"/>
  <c r="P40" i="1"/>
</calcChain>
</file>

<file path=xl/sharedStrings.xml><?xml version="1.0" encoding="utf-8"?>
<sst xmlns="http://schemas.openxmlformats.org/spreadsheetml/2006/main" count="83" uniqueCount="81">
  <si>
    <t>Urban Pops</t>
  </si>
  <si>
    <t>Commerse Prod</t>
  </si>
  <si>
    <t>Urban Prod</t>
  </si>
  <si>
    <t>id</t>
  </si>
  <si>
    <t>Prov Name</t>
  </si>
  <si>
    <t>Basarabia</t>
  </si>
  <si>
    <t>Chyhyryn</t>
  </si>
  <si>
    <t>Theoretical TP with marketplace</t>
  </si>
  <si>
    <t>Theoretical TP without buildings</t>
  </si>
  <si>
    <t>Theoretical TP with merchant guild</t>
  </si>
  <si>
    <t>Cherdyn</t>
  </si>
  <si>
    <t>Pesants</t>
  </si>
  <si>
    <t>Residents</t>
  </si>
  <si>
    <t>Nomads</t>
  </si>
  <si>
    <t>Burgers</t>
  </si>
  <si>
    <t>Nobles</t>
  </si>
  <si>
    <t>Clergy</t>
  </si>
  <si>
    <t>Rural Pops</t>
  </si>
  <si>
    <t>####### Eastern Russia #######</t>
  </si>
  <si>
    <t># Perm</t>
  </si>
  <si>
    <t>Natural Place</t>
  </si>
  <si>
    <t>Sysola</t>
  </si>
  <si>
    <t>Salt</t>
  </si>
  <si>
    <t>River</t>
  </si>
  <si>
    <t>Kama</t>
  </si>
  <si>
    <t>Udmurtia</t>
  </si>
  <si>
    <t>Usolka</t>
  </si>
  <si>
    <t>Coal</t>
  </si>
  <si>
    <t>Copper</t>
  </si>
  <si>
    <t># Galich</t>
  </si>
  <si>
    <t># Vladimir-Suzdal</t>
  </si>
  <si>
    <t># Yaroslav</t>
  </si>
  <si>
    <t>####### Western Russia #######</t>
  </si>
  <si>
    <t># Ryazan</t>
  </si>
  <si>
    <t># Briansk</t>
  </si>
  <si>
    <t># Moscow</t>
  </si>
  <si>
    <t># Tver</t>
  </si>
  <si>
    <t># Smolensk</t>
  </si>
  <si>
    <t>####### Southern Carpathia #######</t>
  </si>
  <si>
    <t># Moldavia</t>
  </si>
  <si>
    <t>Carligatura</t>
  </si>
  <si>
    <t>Bucovina</t>
  </si>
  <si>
    <t>Wine</t>
  </si>
  <si>
    <t>Barlad</t>
  </si>
  <si>
    <t>Sea Salt</t>
  </si>
  <si>
    <t>Bacau</t>
  </si>
  <si>
    <t>Hotin</t>
  </si>
  <si>
    <t># Basarabia</t>
  </si>
  <si>
    <t>Estuary</t>
  </si>
  <si>
    <t>Orheiu</t>
  </si>
  <si>
    <t>Iron</t>
  </si>
  <si>
    <t>Lead</t>
  </si>
  <si>
    <t>Tin</t>
  </si>
  <si>
    <t>Marble</t>
  </si>
  <si>
    <t>Harbourage</t>
  </si>
  <si>
    <t>Irrigation</t>
  </si>
  <si>
    <t>Garrisons</t>
  </si>
  <si>
    <t>Pathing</t>
  </si>
  <si>
    <t>Amenities</t>
  </si>
  <si>
    <t>Capitol</t>
  </si>
  <si>
    <t>Gold</t>
  </si>
  <si>
    <t>Silver</t>
  </si>
  <si>
    <t>Soroca</t>
  </si>
  <si>
    <t>Cetatea Alba</t>
  </si>
  <si>
    <t># Muntenia</t>
  </si>
  <si>
    <t># Oltenia</t>
  </si>
  <si>
    <t>####### Crimea #######</t>
  </si>
  <si>
    <t># Zaporizhia</t>
  </si>
  <si>
    <t>Dykra</t>
  </si>
  <si>
    <t>Dubossar</t>
  </si>
  <si>
    <t>Pryazovia</t>
  </si>
  <si>
    <t>Kutur-Ogly</t>
  </si>
  <si>
    <t>Zaporizhzhia</t>
  </si>
  <si>
    <t>Dnieper</t>
  </si>
  <si>
    <t>Poltava</t>
  </si>
  <si>
    <t>Cherson</t>
  </si>
  <si>
    <t>Base Trade Power Needed</t>
  </si>
  <si>
    <t>Ingulets</t>
  </si>
  <si>
    <t># Crimea</t>
  </si>
  <si>
    <t>Crimea</t>
  </si>
  <si>
    <t>Phanagoria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</si>
</sst>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tabSelected="1" zoomScale="85" zoomScaleNormal="85" workbookViewId="0">
      <pane ySplit="1" topLeftCell="A35" activePane="bottomLeft" state="frozen"/>
      <selection pane="bottomLeft" activeCell="I47" sqref="I47"/>
    </sheetView>
  </sheetViews>
  <sheetFormatPr defaultRowHeight="15" x14ac:dyDescent="0.25"/>
  <cols>
    <col min="1" max="1" width="6.7109375" customWidth="1"/>
    <col min="2" max="2" width="14" customWidth="1"/>
    <col min="3" max="3" width="10.42578125" customWidth="1"/>
    <col min="4" max="4" width="10.28515625" customWidth="1"/>
    <col min="5" max="5" width="9.28515625" customWidth="1"/>
    <col min="6" max="6" width="9.42578125" customWidth="1"/>
    <col min="7" max="7" width="9.28515625" customWidth="1"/>
    <col min="8" max="8" width="9.7109375" customWidth="1"/>
    <col min="9" max="9" width="9.5703125" customWidth="1"/>
    <col min="10" max="10" width="10.7109375" customWidth="1"/>
    <col min="11" max="11" width="10" customWidth="1"/>
    <col min="12" max="12" width="9.85546875" customWidth="1"/>
    <col min="13" max="13" width="8.28515625" customWidth="1"/>
    <col min="14" max="14" width="18" customWidth="1"/>
    <col min="15" max="15" width="16.85546875" customWidth="1"/>
    <col min="16" max="16" width="17.7109375" customWidth="1"/>
    <col min="17" max="22" width="11.7109375" customWidth="1"/>
    <col min="23" max="23" width="11.42578125" customWidth="1"/>
    <col min="24" max="24" width="10" customWidth="1"/>
    <col min="25" max="38" width="9.85546875" customWidth="1"/>
    <col min="39" max="39" width="11" customWidth="1"/>
    <col min="40" max="40" width="10.85546875" customWidth="1"/>
  </cols>
  <sheetData>
    <row r="1" spans="1:39" ht="60" x14ac:dyDescent="0.25">
      <c r="A1" s="3" t="s">
        <v>3</v>
      </c>
      <c r="B1" s="3" t="s">
        <v>4</v>
      </c>
      <c r="C1" s="6" t="s">
        <v>76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3" t="s">
        <v>0</v>
      </c>
      <c r="L1" s="6" t="s">
        <v>1</v>
      </c>
      <c r="M1" s="6" t="s">
        <v>2</v>
      </c>
      <c r="N1" s="6" t="s">
        <v>8</v>
      </c>
      <c r="O1" s="6" t="s">
        <v>7</v>
      </c>
      <c r="P1" s="6" t="s">
        <v>9</v>
      </c>
      <c r="Q1" s="6" t="s">
        <v>54</v>
      </c>
      <c r="R1" s="6" t="s">
        <v>55</v>
      </c>
      <c r="S1" s="6" t="s">
        <v>56</v>
      </c>
      <c r="T1" s="6" t="s">
        <v>57</v>
      </c>
      <c r="U1" s="6" t="s">
        <v>58</v>
      </c>
      <c r="V1" s="6" t="s">
        <v>59</v>
      </c>
      <c r="W1" s="7" t="s">
        <v>20</v>
      </c>
      <c r="X1" s="7" t="s">
        <v>22</v>
      </c>
      <c r="Y1" s="7" t="s">
        <v>44</v>
      </c>
      <c r="Z1" s="7" t="s">
        <v>27</v>
      </c>
      <c r="AA1" s="7" t="s">
        <v>28</v>
      </c>
      <c r="AB1" s="7" t="s">
        <v>50</v>
      </c>
      <c r="AC1" s="7" t="s">
        <v>51</v>
      </c>
      <c r="AD1" s="7" t="s">
        <v>52</v>
      </c>
      <c r="AE1" s="7" t="s">
        <v>53</v>
      </c>
      <c r="AF1" s="7" t="s">
        <v>60</v>
      </c>
      <c r="AG1" s="7" t="s">
        <v>61</v>
      </c>
      <c r="AH1" s="7" t="s">
        <v>42</v>
      </c>
      <c r="AI1" s="7"/>
      <c r="AJ1" s="7"/>
      <c r="AK1" s="7"/>
      <c r="AL1" s="7"/>
      <c r="AM1" s="7"/>
    </row>
    <row r="2" spans="1:39" x14ac:dyDescent="0.25">
      <c r="A2" s="11" t="s">
        <v>18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3"/>
    </row>
    <row r="3" spans="1:39" x14ac:dyDescent="0.25">
      <c r="A3" s="14" t="s">
        <v>19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6"/>
    </row>
    <row r="4" spans="1:39" x14ac:dyDescent="0.25">
      <c r="A4" s="8">
        <v>1294</v>
      </c>
      <c r="B4" s="8" t="s">
        <v>21</v>
      </c>
      <c r="C4" s="9">
        <v>0</v>
      </c>
      <c r="D4" s="9">
        <v>148853</v>
      </c>
      <c r="E4" s="9"/>
      <c r="F4" s="9"/>
      <c r="G4" s="9"/>
      <c r="H4" s="9">
        <v>3060</v>
      </c>
      <c r="I4" s="9">
        <v>1223</v>
      </c>
      <c r="J4" s="9">
        <f t="shared" ref="J4:J5" si="0">D4+F4+H4+I4</f>
        <v>153136</v>
      </c>
      <c r="K4" s="8">
        <f t="shared" ref="K4:K5" si="1">E4+G4</f>
        <v>0</v>
      </c>
      <c r="L4" s="8"/>
      <c r="M4" s="8"/>
      <c r="N4" s="5">
        <f t="shared" ref="N4:N8" si="2">K4*0.2/10000</f>
        <v>0</v>
      </c>
      <c r="O4" s="5">
        <f t="shared" ref="O4:O8" si="3">K4*1/10000</f>
        <v>0</v>
      </c>
      <c r="P4" s="5">
        <f t="shared" ref="P4:P8" si="4">K4*2/10000</f>
        <v>0</v>
      </c>
      <c r="Q4" s="19"/>
      <c r="R4" s="19">
        <v>2</v>
      </c>
      <c r="S4" s="19">
        <v>1</v>
      </c>
      <c r="T4" s="19"/>
      <c r="U4" s="19"/>
      <c r="V4" s="19"/>
      <c r="W4" s="5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8"/>
    </row>
    <row r="5" spans="1:39" x14ac:dyDescent="0.25">
      <c r="A5" s="8">
        <v>1295</v>
      </c>
      <c r="B5" s="8" t="s">
        <v>24</v>
      </c>
      <c r="C5" s="9">
        <v>0</v>
      </c>
      <c r="D5" s="9">
        <v>42244</v>
      </c>
      <c r="E5" s="9"/>
      <c r="F5" s="9"/>
      <c r="G5" s="9"/>
      <c r="H5" s="9">
        <v>866</v>
      </c>
      <c r="I5" s="9">
        <v>346</v>
      </c>
      <c r="J5" s="9">
        <f t="shared" si="0"/>
        <v>43456</v>
      </c>
      <c r="K5" s="8">
        <f t="shared" si="1"/>
        <v>0</v>
      </c>
      <c r="L5" s="8"/>
      <c r="M5" s="8"/>
      <c r="N5" s="5">
        <f t="shared" si="2"/>
        <v>0</v>
      </c>
      <c r="O5" s="5">
        <f t="shared" si="3"/>
        <v>0</v>
      </c>
      <c r="P5" s="5">
        <f t="shared" si="4"/>
        <v>0</v>
      </c>
      <c r="Q5" s="19"/>
      <c r="R5" s="19">
        <v>1</v>
      </c>
      <c r="S5" s="19">
        <v>1</v>
      </c>
      <c r="T5" s="19"/>
      <c r="U5" s="19"/>
      <c r="V5" s="19"/>
      <c r="W5" s="5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8"/>
    </row>
    <row r="6" spans="1:39" x14ac:dyDescent="0.25">
      <c r="A6" s="8">
        <v>1343</v>
      </c>
      <c r="B6" s="8" t="s">
        <v>10</v>
      </c>
      <c r="C6" s="10">
        <v>0.5</v>
      </c>
      <c r="D6" s="9">
        <v>169078</v>
      </c>
      <c r="E6" s="9">
        <v>4949</v>
      </c>
      <c r="F6" s="9"/>
      <c r="G6" s="9">
        <v>146</v>
      </c>
      <c r="H6" s="9">
        <v>3575</v>
      </c>
      <c r="I6" s="9">
        <v>1430</v>
      </c>
      <c r="J6" s="9">
        <f>D6+F6+H6+I6</f>
        <v>174083</v>
      </c>
      <c r="K6" s="8">
        <f>E6+G6</f>
        <v>5095</v>
      </c>
      <c r="L6" s="8">
        <v>86415</v>
      </c>
      <c r="M6" s="8">
        <v>7536</v>
      </c>
      <c r="N6" s="5">
        <f t="shared" si="2"/>
        <v>0.1019</v>
      </c>
      <c r="O6" s="5">
        <f t="shared" si="3"/>
        <v>0.50949999999999995</v>
      </c>
      <c r="P6" s="5">
        <f t="shared" si="4"/>
        <v>1.0189999999999999</v>
      </c>
      <c r="Q6" s="19">
        <v>2</v>
      </c>
      <c r="R6" s="19">
        <v>2</v>
      </c>
      <c r="S6" s="19">
        <v>2</v>
      </c>
      <c r="T6" s="19">
        <v>1</v>
      </c>
      <c r="U6" s="19"/>
      <c r="V6" s="19"/>
      <c r="W6" s="8" t="s">
        <v>23</v>
      </c>
      <c r="X6" s="17">
        <v>1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8"/>
    </row>
    <row r="7" spans="1:39" x14ac:dyDescent="0.25">
      <c r="A7" s="8">
        <v>2547</v>
      </c>
      <c r="B7" s="8" t="s">
        <v>25</v>
      </c>
      <c r="C7" s="9">
        <v>0</v>
      </c>
      <c r="D7" s="9">
        <v>70822</v>
      </c>
      <c r="E7" s="9"/>
      <c r="F7" s="9">
        <v>3677</v>
      </c>
      <c r="G7" s="9"/>
      <c r="H7" s="9">
        <v>1460</v>
      </c>
      <c r="I7" s="9">
        <v>575</v>
      </c>
      <c r="J7" s="9">
        <f t="shared" ref="J7:J57" si="5">D7+F7+H7+I7</f>
        <v>76534</v>
      </c>
      <c r="K7" s="8">
        <f t="shared" ref="K7:K57" si="6">E7+G7</f>
        <v>0</v>
      </c>
      <c r="L7" s="8"/>
      <c r="M7" s="8"/>
      <c r="N7" s="5">
        <f t="shared" si="2"/>
        <v>0</v>
      </c>
      <c r="O7" s="5">
        <f t="shared" si="3"/>
        <v>0</v>
      </c>
      <c r="P7" s="5">
        <f t="shared" si="4"/>
        <v>0</v>
      </c>
      <c r="Q7" s="19"/>
      <c r="R7" s="19">
        <v>1</v>
      </c>
      <c r="S7" s="19">
        <v>1</v>
      </c>
      <c r="T7" s="19">
        <v>1</v>
      </c>
      <c r="U7" s="19"/>
      <c r="V7" s="19"/>
      <c r="W7" s="5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8"/>
    </row>
    <row r="8" spans="1:39" x14ac:dyDescent="0.25">
      <c r="A8" s="8">
        <v>2548</v>
      </c>
      <c r="B8" s="8" t="s">
        <v>26</v>
      </c>
      <c r="C8" s="9">
        <v>0</v>
      </c>
      <c r="D8" s="9">
        <v>81379</v>
      </c>
      <c r="E8" s="9"/>
      <c r="F8" s="9"/>
      <c r="G8" s="9"/>
      <c r="H8" s="9">
        <v>1675</v>
      </c>
      <c r="I8" s="9">
        <v>670</v>
      </c>
      <c r="J8" s="9">
        <f t="shared" si="5"/>
        <v>83724</v>
      </c>
      <c r="K8" s="8">
        <f t="shared" si="6"/>
        <v>0</v>
      </c>
      <c r="L8" s="8"/>
      <c r="M8" s="8"/>
      <c r="N8" s="5">
        <f t="shared" si="2"/>
        <v>0</v>
      </c>
      <c r="O8" s="5">
        <f t="shared" si="3"/>
        <v>0</v>
      </c>
      <c r="P8" s="5">
        <f t="shared" si="4"/>
        <v>0</v>
      </c>
      <c r="Q8" s="19"/>
      <c r="R8" s="19">
        <v>1</v>
      </c>
      <c r="S8" s="19">
        <v>1</v>
      </c>
      <c r="T8" s="19"/>
      <c r="U8" s="19"/>
      <c r="V8" s="19"/>
      <c r="W8" s="5"/>
      <c r="X8" s="17"/>
      <c r="Y8" s="17"/>
      <c r="Z8" s="17">
        <v>1</v>
      </c>
      <c r="AA8" s="17">
        <v>1</v>
      </c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8"/>
    </row>
    <row r="9" spans="1:39" x14ac:dyDescent="0.25">
      <c r="A9" s="14" t="s">
        <v>29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6"/>
    </row>
    <row r="10" spans="1:39" x14ac:dyDescent="0.25">
      <c r="A10" s="14" t="s">
        <v>30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6"/>
    </row>
    <row r="11" spans="1:39" x14ac:dyDescent="0.25">
      <c r="A11" s="14" t="s">
        <v>31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6"/>
    </row>
    <row r="12" spans="1:39" x14ac:dyDescent="0.25">
      <c r="A12" s="11" t="s">
        <v>32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3"/>
    </row>
    <row r="13" spans="1:39" x14ac:dyDescent="0.25">
      <c r="A13" s="14" t="s">
        <v>33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6"/>
    </row>
    <row r="14" spans="1:39" x14ac:dyDescent="0.25">
      <c r="A14" s="14" t="s">
        <v>34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6"/>
    </row>
    <row r="15" spans="1:39" x14ac:dyDescent="0.25">
      <c r="A15" s="14" t="s">
        <v>35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6"/>
    </row>
    <row r="16" spans="1:39" x14ac:dyDescent="0.25">
      <c r="A16" s="14" t="s">
        <v>36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6"/>
    </row>
    <row r="17" spans="1:39" x14ac:dyDescent="0.25">
      <c r="A17" s="14" t="s">
        <v>37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6"/>
    </row>
    <row r="18" spans="1:39" x14ac:dyDescent="0.25">
      <c r="A18" s="11" t="s">
        <v>38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3"/>
    </row>
    <row r="19" spans="1:39" x14ac:dyDescent="0.25">
      <c r="A19" s="14" t="s">
        <v>39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6"/>
    </row>
    <row r="20" spans="1:39" x14ac:dyDescent="0.25">
      <c r="A20" s="18">
        <v>1269</v>
      </c>
      <c r="B20" s="18" t="s">
        <v>40</v>
      </c>
      <c r="C20" s="18">
        <v>0.4</v>
      </c>
      <c r="D20" s="18">
        <v>87555</v>
      </c>
      <c r="E20" s="18">
        <v>7662</v>
      </c>
      <c r="F20" s="18"/>
      <c r="G20" s="18">
        <v>123</v>
      </c>
      <c r="H20" s="18">
        <v>1954</v>
      </c>
      <c r="I20" s="18">
        <v>780</v>
      </c>
      <c r="J20" s="9">
        <f>D20+F20+H20+I20</f>
        <v>90289</v>
      </c>
      <c r="K20" s="8">
        <f t="shared" si="6"/>
        <v>7785</v>
      </c>
      <c r="L20" s="18">
        <v>4981</v>
      </c>
      <c r="M20" s="18">
        <v>8912</v>
      </c>
      <c r="N20" s="5">
        <f t="shared" ref="N20:N24" si="7">K20*0.2/10000</f>
        <v>0.15570000000000001</v>
      </c>
      <c r="O20" s="5">
        <f t="shared" ref="O20:O24" si="8">K20*1/10000</f>
        <v>0.77849999999999997</v>
      </c>
      <c r="P20" s="5">
        <f t="shared" ref="P20:P24" si="9">K20*2/10000</f>
        <v>1.5569999999999999</v>
      </c>
      <c r="Q20" s="19"/>
      <c r="R20" s="19"/>
      <c r="S20" s="19"/>
      <c r="T20" s="19">
        <v>2</v>
      </c>
      <c r="U20" s="19">
        <v>2</v>
      </c>
      <c r="V20" s="19"/>
      <c r="W20" s="5"/>
      <c r="X20" s="17"/>
      <c r="Y20" s="18"/>
      <c r="Z20" s="17">
        <v>1</v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spans="1:39" x14ac:dyDescent="0.25">
      <c r="A21" s="18">
        <v>2236</v>
      </c>
      <c r="B21" s="18" t="s">
        <v>41</v>
      </c>
      <c r="C21" s="18">
        <v>0.8</v>
      </c>
      <c r="D21" s="18">
        <v>23191</v>
      </c>
      <c r="E21" s="18">
        <v>3268</v>
      </c>
      <c r="F21" s="18"/>
      <c r="G21" s="18">
        <v>110</v>
      </c>
      <c r="H21" s="18">
        <v>545</v>
      </c>
      <c r="I21" s="18">
        <v>217</v>
      </c>
      <c r="J21" s="9">
        <f t="shared" ref="J21:J24" si="10">D21+F21+H21+I21</f>
        <v>23953</v>
      </c>
      <c r="K21" s="8">
        <f t="shared" si="6"/>
        <v>3378</v>
      </c>
      <c r="L21" s="18">
        <v>9211</v>
      </c>
      <c r="M21" s="18">
        <v>3310</v>
      </c>
      <c r="N21" s="5">
        <f t="shared" si="7"/>
        <v>6.7560000000000009E-2</v>
      </c>
      <c r="O21" s="5">
        <f t="shared" si="8"/>
        <v>0.33779999999999999</v>
      </c>
      <c r="P21" s="5">
        <f t="shared" si="9"/>
        <v>0.67559999999999998</v>
      </c>
      <c r="Q21" s="19"/>
      <c r="R21" s="19"/>
      <c r="S21" s="19"/>
      <c r="T21" s="19">
        <v>1</v>
      </c>
      <c r="U21" s="19"/>
      <c r="V21" s="19"/>
      <c r="W21" s="5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7">
        <v>1</v>
      </c>
      <c r="AI21" s="18"/>
      <c r="AJ21" s="18"/>
      <c r="AK21" s="18"/>
      <c r="AL21" s="18"/>
      <c r="AM21" s="18"/>
    </row>
    <row r="22" spans="1:39" x14ac:dyDescent="0.25">
      <c r="A22" s="18">
        <v>2379</v>
      </c>
      <c r="B22" s="18" t="s">
        <v>43</v>
      </c>
      <c r="C22" s="18">
        <v>0</v>
      </c>
      <c r="D22" s="18">
        <v>58529</v>
      </c>
      <c r="E22" s="18"/>
      <c r="F22" s="18"/>
      <c r="G22" s="18"/>
      <c r="H22" s="18">
        <v>1203</v>
      </c>
      <c r="I22" s="18">
        <v>481</v>
      </c>
      <c r="J22" s="9">
        <f t="shared" si="10"/>
        <v>60213</v>
      </c>
      <c r="K22" s="8">
        <f t="shared" si="6"/>
        <v>0</v>
      </c>
      <c r="L22" s="18"/>
      <c r="M22" s="18"/>
      <c r="N22" s="5">
        <f t="shared" si="7"/>
        <v>0</v>
      </c>
      <c r="O22" s="5">
        <f t="shared" si="8"/>
        <v>0</v>
      </c>
      <c r="P22" s="5">
        <f t="shared" si="9"/>
        <v>0</v>
      </c>
      <c r="Q22" s="19"/>
      <c r="R22" s="19"/>
      <c r="S22" s="19">
        <v>1</v>
      </c>
      <c r="T22" s="19">
        <v>1</v>
      </c>
      <c r="U22" s="19"/>
      <c r="V22" s="19"/>
      <c r="W22" s="5"/>
      <c r="X22" s="18"/>
      <c r="Y22" s="17">
        <v>1</v>
      </c>
      <c r="Z22" s="18"/>
      <c r="AA22" s="18"/>
      <c r="AB22" s="18"/>
      <c r="AC22" s="18"/>
      <c r="AD22" s="18"/>
      <c r="AE22" s="18"/>
      <c r="AF22" s="18"/>
      <c r="AG22" s="18"/>
      <c r="AH22" s="17">
        <v>1</v>
      </c>
      <c r="AI22" s="18"/>
      <c r="AJ22" s="18"/>
      <c r="AK22" s="18"/>
      <c r="AL22" s="18"/>
      <c r="AM22" s="18"/>
    </row>
    <row r="23" spans="1:39" x14ac:dyDescent="0.25">
      <c r="A23" s="18">
        <v>3791</v>
      </c>
      <c r="B23" s="18" t="s">
        <v>45</v>
      </c>
      <c r="C23" s="18">
        <v>0.5</v>
      </c>
      <c r="D23" s="18">
        <v>39206</v>
      </c>
      <c r="E23" s="18">
        <v>15755</v>
      </c>
      <c r="F23" s="18"/>
      <c r="G23" s="18">
        <v>149</v>
      </c>
      <c r="H23" s="18">
        <v>1129</v>
      </c>
      <c r="I23" s="18">
        <v>450</v>
      </c>
      <c r="J23" s="9">
        <f t="shared" si="10"/>
        <v>40785</v>
      </c>
      <c r="K23" s="8">
        <f t="shared" si="6"/>
        <v>15904</v>
      </c>
      <c r="L23" s="18">
        <v>6210</v>
      </c>
      <c r="M23" s="18">
        <v>18085</v>
      </c>
      <c r="N23" s="5">
        <f t="shared" si="7"/>
        <v>0.31808000000000003</v>
      </c>
      <c r="O23" s="5">
        <f t="shared" si="8"/>
        <v>1.5904</v>
      </c>
      <c r="P23" s="5">
        <f t="shared" si="9"/>
        <v>3.1808000000000001</v>
      </c>
      <c r="Q23" s="19">
        <v>1</v>
      </c>
      <c r="R23" s="19">
        <v>1</v>
      </c>
      <c r="S23" s="19">
        <v>1</v>
      </c>
      <c r="T23" s="19"/>
      <c r="U23" s="19">
        <v>1</v>
      </c>
      <c r="V23" s="19"/>
      <c r="W23" s="5"/>
      <c r="X23" s="17">
        <v>1</v>
      </c>
      <c r="Y23" s="18"/>
      <c r="Z23" s="18"/>
      <c r="AA23" s="18"/>
      <c r="AB23" s="18"/>
      <c r="AC23" s="18"/>
      <c r="AD23" s="18"/>
      <c r="AE23" s="18"/>
      <c r="AF23" s="18"/>
      <c r="AG23" s="18"/>
      <c r="AH23" s="17">
        <v>1</v>
      </c>
      <c r="AI23" s="18"/>
      <c r="AJ23" s="18"/>
      <c r="AK23" s="18"/>
      <c r="AL23" s="18"/>
      <c r="AM23" s="18"/>
    </row>
    <row r="24" spans="1:39" x14ac:dyDescent="0.25">
      <c r="A24" s="18">
        <v>3793</v>
      </c>
      <c r="B24" s="18" t="s">
        <v>46</v>
      </c>
      <c r="C24" s="18">
        <v>0.8</v>
      </c>
      <c r="D24" s="18">
        <v>25797</v>
      </c>
      <c r="E24" s="18">
        <v>2926</v>
      </c>
      <c r="F24" s="18"/>
      <c r="G24" s="18">
        <v>256</v>
      </c>
      <c r="H24" s="18">
        <v>594</v>
      </c>
      <c r="I24" s="18">
        <v>237</v>
      </c>
      <c r="J24" s="9">
        <f t="shared" si="10"/>
        <v>26628</v>
      </c>
      <c r="K24" s="8">
        <f t="shared" si="6"/>
        <v>3182</v>
      </c>
      <c r="L24" s="18">
        <v>10815</v>
      </c>
      <c r="M24" s="18">
        <v>2560</v>
      </c>
      <c r="N24" s="5">
        <f t="shared" si="7"/>
        <v>6.3640000000000016E-2</v>
      </c>
      <c r="O24" s="5">
        <f t="shared" si="8"/>
        <v>0.31819999999999998</v>
      </c>
      <c r="P24" s="5">
        <f t="shared" si="9"/>
        <v>0.63639999999999997</v>
      </c>
      <c r="Q24" s="19"/>
      <c r="R24" s="19"/>
      <c r="S24" s="19"/>
      <c r="T24" s="19">
        <v>1</v>
      </c>
      <c r="U24" s="19"/>
      <c r="V24" s="19"/>
      <c r="W24" s="5"/>
      <c r="X24" s="17"/>
      <c r="Y24" s="18"/>
      <c r="Z24" s="17">
        <v>1</v>
      </c>
      <c r="AA24" s="18"/>
      <c r="AB24" s="18"/>
      <c r="AC24" s="18"/>
      <c r="AD24" s="18"/>
      <c r="AE24" s="18"/>
      <c r="AF24" s="18"/>
      <c r="AG24" s="18"/>
      <c r="AH24" s="17">
        <v>1</v>
      </c>
      <c r="AI24" s="18"/>
      <c r="AJ24" s="18"/>
      <c r="AK24" s="18"/>
      <c r="AL24" s="18"/>
      <c r="AM24" s="18"/>
    </row>
    <row r="25" spans="1:39" x14ac:dyDescent="0.25">
      <c r="A25" s="14" t="s">
        <v>47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6"/>
    </row>
    <row r="26" spans="1:39" x14ac:dyDescent="0.25">
      <c r="A26" s="4">
        <v>160</v>
      </c>
      <c r="B26" s="8" t="s">
        <v>5</v>
      </c>
      <c r="C26" s="10">
        <v>2.2000000000000002</v>
      </c>
      <c r="D26" s="18">
        <v>11212</v>
      </c>
      <c r="E26" s="18">
        <v>9823</v>
      </c>
      <c r="F26" s="18">
        <v>7394</v>
      </c>
      <c r="G26" s="18">
        <v>428</v>
      </c>
      <c r="H26" s="18">
        <v>471</v>
      </c>
      <c r="I26" s="18">
        <v>173</v>
      </c>
      <c r="J26" s="9">
        <f t="shared" si="5"/>
        <v>19250</v>
      </c>
      <c r="K26" s="8">
        <f t="shared" si="6"/>
        <v>10251</v>
      </c>
      <c r="L26" s="8">
        <v>29755</v>
      </c>
      <c r="M26" s="8">
        <v>11608</v>
      </c>
      <c r="N26" s="5">
        <f>K26*0.2/10000</f>
        <v>0.20502000000000004</v>
      </c>
      <c r="O26" s="5">
        <f>K26*1/10000</f>
        <v>1.0250999999999999</v>
      </c>
      <c r="P26" s="5">
        <f>K26*2/10000</f>
        <v>2.0501999999999998</v>
      </c>
      <c r="Q26" s="19">
        <v>1</v>
      </c>
      <c r="R26" s="19"/>
      <c r="S26" s="19"/>
      <c r="T26" s="19"/>
      <c r="U26" s="19">
        <v>1</v>
      </c>
      <c r="V26" s="19"/>
      <c r="W26" s="8" t="s">
        <v>48</v>
      </c>
      <c r="X26" s="18"/>
      <c r="Y26" s="17">
        <v>1</v>
      </c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4">
        <v>1400</v>
      </c>
      <c r="B27" s="8" t="s">
        <v>49</v>
      </c>
      <c r="C27" s="10">
        <v>0</v>
      </c>
      <c r="D27" s="18">
        <v>27117</v>
      </c>
      <c r="E27" s="18"/>
      <c r="F27" s="18">
        <v>17981</v>
      </c>
      <c r="G27" s="18"/>
      <c r="H27" s="18">
        <v>639</v>
      </c>
      <c r="I27" s="18">
        <v>219</v>
      </c>
      <c r="J27" s="9">
        <f t="shared" si="5"/>
        <v>45956</v>
      </c>
      <c r="K27" s="8">
        <f t="shared" si="6"/>
        <v>0</v>
      </c>
      <c r="L27" s="8"/>
      <c r="M27" s="8"/>
      <c r="N27" s="5">
        <f t="shared" ref="N27:N29" si="11">K27*0.2/10000</f>
        <v>0</v>
      </c>
      <c r="O27" s="5">
        <f t="shared" ref="O27:O29" si="12">K27*1/10000</f>
        <v>0</v>
      </c>
      <c r="P27" s="5">
        <f t="shared" ref="P27:P29" si="13">K27*2/10000</f>
        <v>0</v>
      </c>
      <c r="Q27" s="19"/>
      <c r="R27" s="19"/>
      <c r="S27" s="19">
        <v>1</v>
      </c>
      <c r="T27" s="19"/>
      <c r="U27" s="19"/>
      <c r="V27" s="19"/>
      <c r="W27" s="5"/>
      <c r="X27" s="17">
        <v>1</v>
      </c>
      <c r="Y27" s="8"/>
      <c r="Z27" s="17">
        <v>1</v>
      </c>
      <c r="AA27" s="8"/>
      <c r="AB27" s="8"/>
      <c r="AC27" s="8"/>
      <c r="AD27" s="8"/>
      <c r="AE27" s="8"/>
      <c r="AF27" s="8"/>
      <c r="AG27" s="8"/>
      <c r="AH27" s="17">
        <v>1</v>
      </c>
      <c r="AI27" s="8"/>
      <c r="AJ27" s="8"/>
      <c r="AK27" s="8"/>
      <c r="AL27" s="8"/>
      <c r="AM27" s="8"/>
    </row>
    <row r="28" spans="1:39" x14ac:dyDescent="0.25">
      <c r="A28" s="4">
        <v>2626</v>
      </c>
      <c r="B28" s="8" t="s">
        <v>62</v>
      </c>
      <c r="C28" s="10">
        <v>0</v>
      </c>
      <c r="D28" s="18">
        <v>23834</v>
      </c>
      <c r="E28" s="18"/>
      <c r="F28" s="18">
        <v>15799</v>
      </c>
      <c r="G28" s="18"/>
      <c r="H28" s="18">
        <v>564</v>
      </c>
      <c r="I28" s="18">
        <v>193</v>
      </c>
      <c r="J28" s="9">
        <f t="shared" si="5"/>
        <v>40390</v>
      </c>
      <c r="K28" s="8">
        <f t="shared" si="6"/>
        <v>0</v>
      </c>
      <c r="L28" s="8"/>
      <c r="M28" s="8"/>
      <c r="N28" s="5">
        <f t="shared" si="11"/>
        <v>0</v>
      </c>
      <c r="O28" s="5">
        <f t="shared" si="12"/>
        <v>0</v>
      </c>
      <c r="P28" s="5">
        <f t="shared" si="13"/>
        <v>0</v>
      </c>
      <c r="Q28" s="19"/>
      <c r="R28" s="19"/>
      <c r="S28" s="19">
        <v>1</v>
      </c>
      <c r="T28" s="19"/>
      <c r="U28" s="19"/>
      <c r="V28" s="19"/>
      <c r="W28" s="5"/>
      <c r="X28" s="8"/>
      <c r="Y28" s="8"/>
      <c r="Z28" s="8">
        <v>1</v>
      </c>
      <c r="AA28" s="8"/>
      <c r="AB28" s="8"/>
      <c r="AC28" s="8"/>
      <c r="AD28" s="8"/>
      <c r="AE28" s="8"/>
      <c r="AF28" s="8"/>
      <c r="AG28" s="8"/>
      <c r="AH28" s="8">
        <v>1</v>
      </c>
      <c r="AI28" s="8"/>
      <c r="AJ28" s="8"/>
      <c r="AK28" s="8"/>
      <c r="AL28" s="8"/>
      <c r="AM28" s="8"/>
    </row>
    <row r="29" spans="1:39" x14ac:dyDescent="0.25">
      <c r="A29" s="4">
        <v>3794</v>
      </c>
      <c r="B29" s="8" t="s">
        <v>63</v>
      </c>
      <c r="C29" s="10">
        <v>1.7</v>
      </c>
      <c r="D29" s="18">
        <v>7316</v>
      </c>
      <c r="E29" s="18">
        <v>2600</v>
      </c>
      <c r="F29" s="18">
        <v>4855</v>
      </c>
      <c r="G29" s="18">
        <v>257</v>
      </c>
      <c r="H29" s="18">
        <v>230</v>
      </c>
      <c r="I29" s="18">
        <v>81</v>
      </c>
      <c r="J29" s="9">
        <f t="shared" si="5"/>
        <v>12482</v>
      </c>
      <c r="K29" s="8">
        <f t="shared" si="6"/>
        <v>2857</v>
      </c>
      <c r="L29" s="8">
        <v>21152</v>
      </c>
      <c r="M29" s="8">
        <v>1571</v>
      </c>
      <c r="N29" s="5">
        <f t="shared" si="11"/>
        <v>5.7139999999999996E-2</v>
      </c>
      <c r="O29" s="5">
        <f t="shared" si="12"/>
        <v>0.28570000000000001</v>
      </c>
      <c r="P29" s="5">
        <f t="shared" si="13"/>
        <v>0.57140000000000002</v>
      </c>
      <c r="Q29" s="19">
        <v>1</v>
      </c>
      <c r="R29" s="19"/>
      <c r="S29" s="19"/>
      <c r="T29" s="19">
        <v>1</v>
      </c>
      <c r="U29" s="19"/>
      <c r="V29" s="19"/>
      <c r="W29" s="8" t="s">
        <v>48</v>
      </c>
      <c r="X29" s="8"/>
      <c r="Y29" s="8">
        <v>1</v>
      </c>
      <c r="Z29" s="8"/>
      <c r="AA29" s="8"/>
      <c r="AB29" s="8"/>
      <c r="AC29" s="8"/>
      <c r="AD29" s="8"/>
      <c r="AE29" s="8"/>
      <c r="AF29" s="8"/>
      <c r="AG29" s="8"/>
      <c r="AH29" s="8">
        <v>1</v>
      </c>
      <c r="AI29" s="8"/>
      <c r="AJ29" s="8"/>
      <c r="AK29" s="8"/>
      <c r="AL29" s="8"/>
      <c r="AM29" s="8"/>
    </row>
    <row r="30" spans="1:39" x14ac:dyDescent="0.25">
      <c r="A30" s="14" t="s">
        <v>64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</row>
    <row r="31" spans="1:39" x14ac:dyDescent="0.25">
      <c r="A31" s="14" t="s">
        <v>65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6"/>
    </row>
    <row r="32" spans="1:39" x14ac:dyDescent="0.25">
      <c r="A32" s="11" t="s">
        <v>66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3"/>
    </row>
    <row r="33" spans="1:39" x14ac:dyDescent="0.25">
      <c r="A33" s="14" t="s">
        <v>67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</row>
    <row r="34" spans="1:39" x14ac:dyDescent="0.25">
      <c r="A34" s="4">
        <v>284</v>
      </c>
      <c r="B34" s="8" t="s">
        <v>68</v>
      </c>
      <c r="C34" s="10">
        <v>0</v>
      </c>
      <c r="D34" s="18">
        <v>10693</v>
      </c>
      <c r="E34" s="18"/>
      <c r="F34" s="18">
        <v>15934</v>
      </c>
      <c r="G34" s="18"/>
      <c r="H34" s="18">
        <v>295</v>
      </c>
      <c r="I34" s="18">
        <v>86</v>
      </c>
      <c r="J34" s="23">
        <f>D34+F34+H34+I34+D35+F35+H35+I35</f>
        <v>53891</v>
      </c>
      <c r="K34" s="25">
        <f>E34+G34+E35+G35</f>
        <v>0</v>
      </c>
      <c r="L34" s="8"/>
      <c r="M34" s="8"/>
      <c r="N34" s="27">
        <f>K34*0.2/10000</f>
        <v>0</v>
      </c>
      <c r="O34" s="27">
        <f t="shared" ref="O34:O57" si="14">K34*1/10000</f>
        <v>0</v>
      </c>
      <c r="P34" s="27">
        <f t="shared" ref="P34:P57" si="15">K34*2/10000</f>
        <v>0</v>
      </c>
      <c r="Q34" s="19"/>
      <c r="R34" s="19"/>
      <c r="S34" s="19"/>
      <c r="T34" s="19"/>
      <c r="U34" s="19"/>
      <c r="V34" s="19"/>
      <c r="W34" s="5"/>
      <c r="X34" s="8">
        <v>1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20">
        <v>3760</v>
      </c>
      <c r="B35" s="21" t="s">
        <v>69</v>
      </c>
      <c r="C35" s="22">
        <v>0</v>
      </c>
      <c r="D35" s="21">
        <v>6668</v>
      </c>
      <c r="E35" s="21"/>
      <c r="F35" s="21">
        <v>19928</v>
      </c>
      <c r="G35" s="21"/>
      <c r="H35" s="21">
        <v>234</v>
      </c>
      <c r="I35" s="21">
        <v>53</v>
      </c>
      <c r="J35" s="24"/>
      <c r="K35" s="26"/>
      <c r="L35" s="8"/>
      <c r="M35" s="8"/>
      <c r="N35" s="28"/>
      <c r="O35" s="28"/>
      <c r="P35" s="28"/>
      <c r="Q35" s="19"/>
      <c r="R35" s="19"/>
      <c r="S35" s="19"/>
      <c r="T35" s="19"/>
      <c r="U35" s="19"/>
      <c r="V35" s="19"/>
      <c r="W35" s="5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4">
        <v>285</v>
      </c>
      <c r="B36" s="8" t="s">
        <v>70</v>
      </c>
      <c r="C36" s="10">
        <v>0</v>
      </c>
      <c r="D36" s="18">
        <v>3993</v>
      </c>
      <c r="E36" s="18"/>
      <c r="F36" s="18">
        <v>30232</v>
      </c>
      <c r="G36" s="18"/>
      <c r="H36" s="18">
        <v>232</v>
      </c>
      <c r="I36" s="18"/>
      <c r="J36" s="9">
        <f t="shared" si="5"/>
        <v>34457</v>
      </c>
      <c r="K36" s="8">
        <f t="shared" si="6"/>
        <v>0</v>
      </c>
      <c r="L36" s="8"/>
      <c r="M36" s="8"/>
      <c r="N36" s="5">
        <f t="shared" ref="N35:N57" si="16">K36*0.2/10000</f>
        <v>0</v>
      </c>
      <c r="O36" s="5">
        <f t="shared" si="14"/>
        <v>0</v>
      </c>
      <c r="P36" s="5">
        <f t="shared" si="15"/>
        <v>0</v>
      </c>
      <c r="Q36" s="19"/>
      <c r="R36" s="19"/>
      <c r="S36" s="19"/>
      <c r="T36" s="19"/>
      <c r="U36" s="19"/>
      <c r="V36" s="19"/>
      <c r="W36" s="5"/>
      <c r="X36" s="8"/>
      <c r="Y36" s="8">
        <v>1</v>
      </c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4">
        <v>300</v>
      </c>
      <c r="B37" s="8" t="s">
        <v>72</v>
      </c>
      <c r="C37" s="10">
        <v>0</v>
      </c>
      <c r="D37" s="18">
        <v>21885</v>
      </c>
      <c r="E37" s="18"/>
      <c r="F37" s="18">
        <v>14500</v>
      </c>
      <c r="G37" s="18"/>
      <c r="H37" s="18">
        <v>516</v>
      </c>
      <c r="I37" s="18">
        <v>177</v>
      </c>
      <c r="J37" s="23">
        <f>D37+F37+H37+I37+D38+F38+H38+I38</f>
        <v>66618</v>
      </c>
      <c r="K37" s="25">
        <f>E37+G37+E38+G38</f>
        <v>0</v>
      </c>
      <c r="L37" s="8"/>
      <c r="M37" s="8"/>
      <c r="N37" s="5">
        <f t="shared" si="16"/>
        <v>0</v>
      </c>
      <c r="O37" s="5">
        <f t="shared" si="14"/>
        <v>0</v>
      </c>
      <c r="P37" s="5">
        <f t="shared" si="15"/>
        <v>0</v>
      </c>
      <c r="Q37" s="19"/>
      <c r="R37" s="19"/>
      <c r="S37" s="19"/>
      <c r="T37" s="19"/>
      <c r="U37" s="19"/>
      <c r="V37" s="19"/>
      <c r="W37" s="5"/>
      <c r="X37" s="8"/>
      <c r="Y37" s="8"/>
      <c r="Z37" s="8">
        <v>1</v>
      </c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20">
        <v>4942</v>
      </c>
      <c r="B38" s="21" t="s">
        <v>71</v>
      </c>
      <c r="C38" s="22">
        <v>0</v>
      </c>
      <c r="D38" s="21">
        <v>11679</v>
      </c>
      <c r="E38" s="21"/>
      <c r="F38" s="21">
        <v>17443</v>
      </c>
      <c r="G38" s="21"/>
      <c r="H38" s="21">
        <v>324</v>
      </c>
      <c r="I38" s="21">
        <v>94</v>
      </c>
      <c r="J38" s="24"/>
      <c r="K38" s="26"/>
      <c r="L38" s="8"/>
      <c r="M38" s="8"/>
      <c r="N38" s="27">
        <f t="shared" si="16"/>
        <v>0</v>
      </c>
      <c r="O38" s="27">
        <f t="shared" si="14"/>
        <v>0</v>
      </c>
      <c r="P38" s="27">
        <f t="shared" si="15"/>
        <v>0</v>
      </c>
      <c r="Q38" s="19"/>
      <c r="R38" s="19"/>
      <c r="S38" s="19"/>
      <c r="T38" s="19"/>
      <c r="U38" s="19"/>
      <c r="V38" s="19"/>
      <c r="W38" s="5"/>
      <c r="X38" s="8"/>
      <c r="Y38" s="8"/>
      <c r="Z38" s="8">
        <v>1</v>
      </c>
      <c r="AA38" s="8"/>
      <c r="AB38" s="8">
        <v>1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4">
        <v>1431</v>
      </c>
      <c r="B39" s="8" t="s">
        <v>73</v>
      </c>
      <c r="C39" s="10">
        <v>0</v>
      </c>
      <c r="D39" s="18">
        <v>3980</v>
      </c>
      <c r="E39" s="18"/>
      <c r="F39" s="18">
        <v>18907</v>
      </c>
      <c r="G39" s="18"/>
      <c r="H39" s="18">
        <v>175</v>
      </c>
      <c r="I39" s="18"/>
      <c r="J39" s="9">
        <f t="shared" si="5"/>
        <v>23062</v>
      </c>
      <c r="K39" s="8">
        <f t="shared" si="6"/>
        <v>0</v>
      </c>
      <c r="L39" s="8"/>
      <c r="M39" s="8"/>
      <c r="N39" s="28"/>
      <c r="O39" s="28"/>
      <c r="P39" s="28"/>
      <c r="Q39" s="19"/>
      <c r="R39" s="19"/>
      <c r="S39" s="19"/>
      <c r="T39" s="19"/>
      <c r="U39" s="19"/>
      <c r="V39" s="19"/>
      <c r="W39" s="5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4">
        <v>4018</v>
      </c>
      <c r="B40" s="8" t="s">
        <v>74</v>
      </c>
      <c r="C40" s="10">
        <v>0</v>
      </c>
      <c r="D40" s="18">
        <v>29682</v>
      </c>
      <c r="E40" s="18"/>
      <c r="F40" s="18">
        <v>9863</v>
      </c>
      <c r="G40" s="18"/>
      <c r="H40" s="18">
        <v>655</v>
      </c>
      <c r="I40" s="18">
        <v>242</v>
      </c>
      <c r="J40" s="9">
        <f t="shared" si="5"/>
        <v>40442</v>
      </c>
      <c r="K40" s="8">
        <f t="shared" si="6"/>
        <v>0</v>
      </c>
      <c r="L40" s="8"/>
      <c r="M40" s="8"/>
      <c r="N40" s="5">
        <f t="shared" si="16"/>
        <v>0</v>
      </c>
      <c r="O40" s="5">
        <f t="shared" si="14"/>
        <v>0</v>
      </c>
      <c r="P40" s="5">
        <f t="shared" si="15"/>
        <v>0</v>
      </c>
      <c r="Q40" s="19"/>
      <c r="R40" s="19"/>
      <c r="S40" s="19"/>
      <c r="T40" s="19"/>
      <c r="U40" s="19"/>
      <c r="V40" s="19"/>
      <c r="W40" s="5"/>
      <c r="X40" s="8"/>
      <c r="Y40" s="8"/>
      <c r="Z40" s="8">
        <v>1</v>
      </c>
      <c r="AA40" s="8"/>
      <c r="AB40" s="8">
        <v>1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4">
        <v>4019</v>
      </c>
      <c r="B41" s="8" t="s">
        <v>75</v>
      </c>
      <c r="C41" s="10">
        <v>1.1000000000000001</v>
      </c>
      <c r="D41" s="18">
        <v>3910</v>
      </c>
      <c r="E41" s="18">
        <v>19287</v>
      </c>
      <c r="F41" s="18">
        <v>10289</v>
      </c>
      <c r="G41" s="18">
        <v>210</v>
      </c>
      <c r="H41" s="18">
        <v>533</v>
      </c>
      <c r="I41" s="18">
        <v>192</v>
      </c>
      <c r="J41" s="9">
        <f t="shared" si="5"/>
        <v>14924</v>
      </c>
      <c r="K41" s="8">
        <f t="shared" si="6"/>
        <v>19497</v>
      </c>
      <c r="L41" s="8">
        <v>12067</v>
      </c>
      <c r="M41" s="8">
        <v>18107</v>
      </c>
      <c r="N41" s="5">
        <f t="shared" si="16"/>
        <v>0.38994000000000001</v>
      </c>
      <c r="O41" s="5">
        <f t="shared" si="14"/>
        <v>1.9497</v>
      </c>
      <c r="P41" s="5">
        <f t="shared" si="15"/>
        <v>3.8994</v>
      </c>
      <c r="Q41" s="19"/>
      <c r="R41" s="19"/>
      <c r="S41" s="19"/>
      <c r="T41" s="19"/>
      <c r="U41" s="19">
        <v>1</v>
      </c>
      <c r="V41" s="19"/>
      <c r="W41" s="8" t="s">
        <v>48</v>
      </c>
      <c r="X41" s="8"/>
      <c r="Y41" s="8">
        <v>1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4">
        <v>4021</v>
      </c>
      <c r="B42" s="8" t="s">
        <v>6</v>
      </c>
      <c r="C42" s="10">
        <v>0</v>
      </c>
      <c r="D42" s="18">
        <v>9286</v>
      </c>
      <c r="E42" s="18"/>
      <c r="F42" s="18">
        <v>13796</v>
      </c>
      <c r="G42" s="18"/>
      <c r="H42" s="18">
        <v>257</v>
      </c>
      <c r="I42" s="18">
        <v>75</v>
      </c>
      <c r="J42" s="23">
        <f>D42+F42+H42+I42+D43+F43+H43+I43</f>
        <v>39774</v>
      </c>
      <c r="K42" s="25">
        <f>E42+G42+E43+G43</f>
        <v>19543</v>
      </c>
      <c r="L42" s="8"/>
      <c r="M42" s="8"/>
      <c r="N42" s="27">
        <f>K42*0.2/10000</f>
        <v>0.39086000000000004</v>
      </c>
      <c r="O42" s="27">
        <f t="shared" si="14"/>
        <v>1.9542999999999999</v>
      </c>
      <c r="P42" s="27">
        <f t="shared" si="15"/>
        <v>3.9085999999999999</v>
      </c>
      <c r="Q42" s="19"/>
      <c r="R42" s="19"/>
      <c r="S42" s="19"/>
      <c r="T42" s="19"/>
      <c r="U42" s="19"/>
      <c r="V42" s="19"/>
      <c r="W42" s="5"/>
      <c r="X42" s="8"/>
      <c r="Y42" s="8"/>
      <c r="Z42" s="8"/>
      <c r="AA42" s="8"/>
      <c r="AB42" s="8">
        <v>1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20">
        <v>2537</v>
      </c>
      <c r="B43" s="21" t="s">
        <v>77</v>
      </c>
      <c r="C43" s="22">
        <v>0.4</v>
      </c>
      <c r="D43" s="21">
        <v>3930</v>
      </c>
      <c r="E43" s="21">
        <v>19403</v>
      </c>
      <c r="F43" s="21">
        <v>11696</v>
      </c>
      <c r="G43" s="21">
        <v>140</v>
      </c>
      <c r="H43" s="21">
        <v>542</v>
      </c>
      <c r="I43" s="21">
        <v>192</v>
      </c>
      <c r="J43" s="24"/>
      <c r="K43" s="26"/>
      <c r="L43" s="8">
        <v>5918</v>
      </c>
      <c r="M43" s="8">
        <v>23381</v>
      </c>
      <c r="N43" s="28"/>
      <c r="O43" s="28"/>
      <c r="P43" s="28"/>
      <c r="Q43" s="19"/>
      <c r="R43" s="19"/>
      <c r="S43" s="19"/>
      <c r="T43" s="19"/>
      <c r="U43" s="19">
        <v>1</v>
      </c>
      <c r="V43" s="19"/>
      <c r="W43" s="5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14" t="s">
        <v>78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6"/>
    </row>
    <row r="45" spans="1:39" x14ac:dyDescent="0.25">
      <c r="A45" s="4">
        <v>282</v>
      </c>
      <c r="B45" s="8" t="s">
        <v>79</v>
      </c>
      <c r="C45" s="10">
        <v>0.4</v>
      </c>
      <c r="D45" s="29">
        <v>32551</v>
      </c>
      <c r="E45" s="29">
        <v>15147</v>
      </c>
      <c r="F45" s="29">
        <v>26369</v>
      </c>
      <c r="G45" s="29">
        <v>126</v>
      </c>
      <c r="H45" s="29">
        <v>1107</v>
      </c>
      <c r="I45" s="29">
        <v>387</v>
      </c>
      <c r="J45" s="9">
        <f t="shared" si="5"/>
        <v>60414</v>
      </c>
      <c r="K45" s="8">
        <f t="shared" si="6"/>
        <v>15273</v>
      </c>
      <c r="L45" s="8">
        <v>5211</v>
      </c>
      <c r="M45" s="8">
        <v>13774</v>
      </c>
      <c r="N45" s="5">
        <f t="shared" si="16"/>
        <v>0.30546000000000001</v>
      </c>
      <c r="O45" s="5">
        <f t="shared" si="14"/>
        <v>1.5273000000000001</v>
      </c>
      <c r="P45" s="5">
        <f t="shared" si="15"/>
        <v>3.0546000000000002</v>
      </c>
      <c r="Q45" s="19"/>
      <c r="R45" s="19"/>
      <c r="S45" s="19"/>
      <c r="T45" s="19"/>
      <c r="U45" s="19">
        <v>1</v>
      </c>
      <c r="V45" s="19"/>
      <c r="W45" s="5"/>
      <c r="X45" s="8"/>
      <c r="Y45" s="8">
        <v>1</v>
      </c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4">
        <v>1299</v>
      </c>
      <c r="B46" s="30" t="s">
        <v>80</v>
      </c>
      <c r="C46" s="10">
        <v>2</v>
      </c>
      <c r="D46" s="29">
        <v>18352</v>
      </c>
      <c r="E46" s="29">
        <v>3707</v>
      </c>
      <c r="F46" s="29"/>
      <c r="G46" s="29">
        <v>302</v>
      </c>
      <c r="H46" s="29">
        <v>458</v>
      </c>
      <c r="I46" s="29">
        <v>182</v>
      </c>
      <c r="J46" s="9">
        <f t="shared" si="5"/>
        <v>18992</v>
      </c>
      <c r="K46" s="8">
        <f t="shared" si="6"/>
        <v>4009</v>
      </c>
      <c r="L46" s="8"/>
      <c r="M46" s="8"/>
      <c r="N46" s="5">
        <f t="shared" si="16"/>
        <v>8.0180000000000001E-2</v>
      </c>
      <c r="O46" s="5">
        <f t="shared" si="14"/>
        <v>0.40089999999999998</v>
      </c>
      <c r="P46" s="5">
        <f t="shared" si="15"/>
        <v>0.80179999999999996</v>
      </c>
      <c r="Q46" s="19">
        <v>1</v>
      </c>
      <c r="R46" s="19"/>
      <c r="S46" s="19"/>
      <c r="T46" s="19"/>
      <c r="U46" s="19"/>
      <c r="V46" s="19"/>
      <c r="W46" s="5"/>
      <c r="X46" s="8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4">
        <v>1344</v>
      </c>
      <c r="B47" s="8"/>
      <c r="C47" s="10"/>
      <c r="D47" s="29"/>
      <c r="E47" s="29"/>
      <c r="F47" s="29"/>
      <c r="G47" s="29"/>
      <c r="H47" s="29"/>
      <c r="I47" s="29"/>
      <c r="J47" s="9">
        <f t="shared" si="5"/>
        <v>0</v>
      </c>
      <c r="K47" s="8">
        <f t="shared" si="6"/>
        <v>0</v>
      </c>
      <c r="L47" s="8"/>
      <c r="M47" s="8"/>
      <c r="N47" s="5">
        <f t="shared" si="16"/>
        <v>0</v>
      </c>
      <c r="O47" s="5">
        <f t="shared" si="14"/>
        <v>0</v>
      </c>
      <c r="P47" s="5">
        <f t="shared" si="15"/>
        <v>0</v>
      </c>
      <c r="Q47" s="19"/>
      <c r="R47" s="19"/>
      <c r="S47" s="19"/>
      <c r="T47" s="19"/>
      <c r="U47" s="19"/>
      <c r="V47" s="19"/>
      <c r="W47" s="5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4">
        <v>2274</v>
      </c>
      <c r="B48" s="8"/>
      <c r="C48" s="10"/>
      <c r="D48" s="29"/>
      <c r="E48" s="29"/>
      <c r="F48" s="29"/>
      <c r="G48" s="29"/>
      <c r="H48" s="29"/>
      <c r="I48" s="29"/>
      <c r="J48" s="9">
        <f t="shared" si="5"/>
        <v>0</v>
      </c>
      <c r="K48" s="8">
        <f t="shared" si="6"/>
        <v>0</v>
      </c>
      <c r="L48" s="8"/>
      <c r="M48" s="8"/>
      <c r="N48" s="5">
        <f t="shared" si="16"/>
        <v>0</v>
      </c>
      <c r="O48" s="5">
        <f t="shared" si="14"/>
        <v>0</v>
      </c>
      <c r="P48" s="5">
        <f t="shared" si="15"/>
        <v>0</v>
      </c>
      <c r="Q48" s="19"/>
      <c r="R48" s="19"/>
      <c r="S48" s="19"/>
      <c r="T48" s="19"/>
      <c r="U48" s="19"/>
      <c r="V48" s="19"/>
      <c r="W48" s="5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4">
        <v>2573</v>
      </c>
      <c r="B49" s="8"/>
      <c r="C49" s="10"/>
      <c r="D49" s="29"/>
      <c r="E49" s="29"/>
      <c r="F49" s="29"/>
      <c r="G49" s="29"/>
      <c r="H49" s="29"/>
      <c r="I49" s="29"/>
      <c r="J49" s="9">
        <f t="shared" si="5"/>
        <v>0</v>
      </c>
      <c r="K49" s="8">
        <f t="shared" si="6"/>
        <v>0</v>
      </c>
      <c r="L49" s="8"/>
      <c r="M49" s="8"/>
      <c r="N49" s="5">
        <f t="shared" si="16"/>
        <v>0</v>
      </c>
      <c r="O49" s="5">
        <f t="shared" si="14"/>
        <v>0</v>
      </c>
      <c r="P49" s="5">
        <f t="shared" si="15"/>
        <v>0</v>
      </c>
      <c r="Q49" s="19"/>
      <c r="R49" s="19"/>
      <c r="S49" s="19"/>
      <c r="T49" s="19"/>
      <c r="U49" s="19"/>
      <c r="V49" s="19"/>
      <c r="W49" s="5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4">
        <v>3877</v>
      </c>
      <c r="B50" s="8"/>
      <c r="C50" s="10"/>
      <c r="D50" s="29"/>
      <c r="E50" s="29"/>
      <c r="F50" s="29"/>
      <c r="G50" s="29"/>
      <c r="H50" s="29"/>
      <c r="I50" s="29"/>
      <c r="J50" s="9">
        <f t="shared" si="5"/>
        <v>0</v>
      </c>
      <c r="K50" s="8">
        <f t="shared" si="6"/>
        <v>0</v>
      </c>
      <c r="L50" s="8"/>
      <c r="M50" s="8"/>
      <c r="N50" s="5">
        <f t="shared" si="16"/>
        <v>0</v>
      </c>
      <c r="O50" s="5">
        <f t="shared" si="14"/>
        <v>0</v>
      </c>
      <c r="P50" s="5">
        <f t="shared" si="15"/>
        <v>0</v>
      </c>
      <c r="Q50" s="19"/>
      <c r="R50" s="19"/>
      <c r="S50" s="19"/>
      <c r="T50" s="19"/>
      <c r="U50" s="19"/>
      <c r="V50" s="19"/>
      <c r="W50" s="5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4"/>
      <c r="B51" s="8"/>
      <c r="C51" s="10"/>
      <c r="D51" s="29"/>
      <c r="E51" s="29"/>
      <c r="F51" s="29"/>
      <c r="G51" s="29"/>
      <c r="H51" s="29"/>
      <c r="I51" s="29"/>
      <c r="J51" s="9">
        <f t="shared" si="5"/>
        <v>0</v>
      </c>
      <c r="K51" s="8">
        <f t="shared" si="6"/>
        <v>0</v>
      </c>
      <c r="L51" s="8"/>
      <c r="M51" s="8"/>
      <c r="N51" s="5">
        <f t="shared" si="16"/>
        <v>0</v>
      </c>
      <c r="O51" s="5">
        <f t="shared" si="14"/>
        <v>0</v>
      </c>
      <c r="P51" s="5">
        <f t="shared" si="15"/>
        <v>0</v>
      </c>
      <c r="Q51" s="19"/>
      <c r="R51" s="19"/>
      <c r="S51" s="19"/>
      <c r="T51" s="19"/>
      <c r="U51" s="19"/>
      <c r="V51" s="19"/>
      <c r="W51" s="5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4"/>
      <c r="B52" s="8"/>
      <c r="C52" s="10"/>
      <c r="D52" s="29"/>
      <c r="E52" s="29"/>
      <c r="F52" s="29"/>
      <c r="G52" s="29"/>
      <c r="H52" s="29"/>
      <c r="I52" s="29"/>
      <c r="J52" s="9">
        <f t="shared" si="5"/>
        <v>0</v>
      </c>
      <c r="K52" s="8">
        <f t="shared" si="6"/>
        <v>0</v>
      </c>
      <c r="L52" s="8"/>
      <c r="M52" s="8"/>
      <c r="N52" s="5">
        <f t="shared" si="16"/>
        <v>0</v>
      </c>
      <c r="O52" s="5">
        <f t="shared" si="14"/>
        <v>0</v>
      </c>
      <c r="P52" s="5">
        <f t="shared" si="15"/>
        <v>0</v>
      </c>
      <c r="Q52" s="19"/>
      <c r="R52" s="19"/>
      <c r="S52" s="19"/>
      <c r="T52" s="19"/>
      <c r="U52" s="19"/>
      <c r="V52" s="19"/>
      <c r="W52" s="5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4"/>
      <c r="B53" s="8"/>
      <c r="C53" s="10"/>
      <c r="D53" s="29"/>
      <c r="E53" s="29"/>
      <c r="F53" s="29"/>
      <c r="G53" s="29"/>
      <c r="H53" s="29"/>
      <c r="I53" s="29"/>
      <c r="J53" s="9">
        <f t="shared" si="5"/>
        <v>0</v>
      </c>
      <c r="K53" s="8">
        <f t="shared" si="6"/>
        <v>0</v>
      </c>
      <c r="L53" s="8"/>
      <c r="M53" s="8"/>
      <c r="N53" s="5">
        <f t="shared" si="16"/>
        <v>0</v>
      </c>
      <c r="O53" s="5">
        <f t="shared" si="14"/>
        <v>0</v>
      </c>
      <c r="P53" s="5">
        <f t="shared" si="15"/>
        <v>0</v>
      </c>
      <c r="Q53" s="19"/>
      <c r="R53" s="19"/>
      <c r="S53" s="19"/>
      <c r="T53" s="19"/>
      <c r="U53" s="19"/>
      <c r="V53" s="19"/>
      <c r="W53" s="5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4"/>
      <c r="B54" s="8"/>
      <c r="C54" s="10"/>
      <c r="D54" s="29"/>
      <c r="E54" s="29"/>
      <c r="F54" s="29"/>
      <c r="G54" s="29"/>
      <c r="H54" s="29"/>
      <c r="I54" s="29"/>
      <c r="J54" s="9">
        <f t="shared" si="5"/>
        <v>0</v>
      </c>
      <c r="K54" s="8">
        <f t="shared" si="6"/>
        <v>0</v>
      </c>
      <c r="L54" s="8"/>
      <c r="M54" s="8"/>
      <c r="N54" s="5">
        <f t="shared" si="16"/>
        <v>0</v>
      </c>
      <c r="O54" s="5">
        <f t="shared" si="14"/>
        <v>0</v>
      </c>
      <c r="P54" s="5">
        <f t="shared" si="15"/>
        <v>0</v>
      </c>
      <c r="Q54" s="19"/>
      <c r="R54" s="19"/>
      <c r="S54" s="19"/>
      <c r="T54" s="19"/>
      <c r="U54" s="19"/>
      <c r="V54" s="19"/>
      <c r="W54" s="5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4"/>
      <c r="B55" s="8"/>
      <c r="C55" s="10"/>
      <c r="D55" s="29"/>
      <c r="E55" s="29"/>
      <c r="F55" s="29"/>
      <c r="G55" s="29"/>
      <c r="H55" s="29"/>
      <c r="I55" s="29"/>
      <c r="J55" s="9">
        <f t="shared" si="5"/>
        <v>0</v>
      </c>
      <c r="K55" s="8">
        <f t="shared" si="6"/>
        <v>0</v>
      </c>
      <c r="L55" s="8"/>
      <c r="M55" s="8"/>
      <c r="N55" s="5">
        <f t="shared" si="16"/>
        <v>0</v>
      </c>
      <c r="O55" s="5">
        <f t="shared" si="14"/>
        <v>0</v>
      </c>
      <c r="P55" s="5">
        <f t="shared" si="15"/>
        <v>0</v>
      </c>
      <c r="Q55" s="19"/>
      <c r="R55" s="19"/>
      <c r="S55" s="19"/>
      <c r="T55" s="19"/>
      <c r="U55" s="19"/>
      <c r="V55" s="19"/>
      <c r="W55" s="5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4"/>
      <c r="B56" s="8"/>
      <c r="C56" s="10"/>
      <c r="D56" s="29"/>
      <c r="E56" s="29"/>
      <c r="F56" s="29"/>
      <c r="G56" s="29"/>
      <c r="H56" s="29"/>
      <c r="I56" s="29"/>
      <c r="J56" s="9">
        <f t="shared" si="5"/>
        <v>0</v>
      </c>
      <c r="K56" s="8">
        <f t="shared" si="6"/>
        <v>0</v>
      </c>
      <c r="L56" s="8"/>
      <c r="M56" s="8"/>
      <c r="N56" s="5">
        <f t="shared" si="16"/>
        <v>0</v>
      </c>
      <c r="O56" s="5">
        <f t="shared" si="14"/>
        <v>0</v>
      </c>
      <c r="P56" s="5">
        <f t="shared" si="15"/>
        <v>0</v>
      </c>
      <c r="Q56" s="19"/>
      <c r="R56" s="19"/>
      <c r="S56" s="19"/>
      <c r="T56" s="19"/>
      <c r="U56" s="19"/>
      <c r="V56" s="19"/>
      <c r="W56" s="5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4"/>
      <c r="B57" s="8"/>
      <c r="C57" s="10"/>
      <c r="D57" s="29"/>
      <c r="E57" s="29"/>
      <c r="F57" s="29"/>
      <c r="G57" s="29"/>
      <c r="H57" s="29"/>
      <c r="I57" s="29"/>
      <c r="J57" s="9">
        <f t="shared" si="5"/>
        <v>0</v>
      </c>
      <c r="K57" s="8">
        <f t="shared" si="6"/>
        <v>0</v>
      </c>
      <c r="L57" s="8"/>
      <c r="M57" s="8"/>
      <c r="N57" s="5">
        <f t="shared" si="16"/>
        <v>0</v>
      </c>
      <c r="O57" s="5">
        <f t="shared" si="14"/>
        <v>0</v>
      </c>
      <c r="P57" s="5">
        <f t="shared" si="15"/>
        <v>0</v>
      </c>
      <c r="Q57" s="19"/>
      <c r="R57" s="19"/>
      <c r="S57" s="19"/>
      <c r="T57" s="19"/>
      <c r="U57" s="19"/>
      <c r="V57" s="19"/>
      <c r="W57" s="5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1"/>
      <c r="B58" s="1"/>
      <c r="C58" s="2"/>
      <c r="D58" s="2"/>
      <c r="E58" s="2"/>
      <c r="F58" s="2"/>
      <c r="G58" s="2"/>
      <c r="H58" s="2"/>
      <c r="I58" s="2"/>
      <c r="J58" s="2"/>
      <c r="K58" s="1"/>
      <c r="L58" s="1"/>
      <c r="M58" s="1"/>
    </row>
    <row r="59" spans="1:39" x14ac:dyDescent="0.25">
      <c r="A59" s="1"/>
      <c r="B59" s="1"/>
      <c r="C59" s="2"/>
      <c r="D59" s="2"/>
      <c r="E59" s="2"/>
      <c r="F59" s="2"/>
      <c r="G59" s="2"/>
      <c r="H59" s="2"/>
      <c r="I59" s="2"/>
      <c r="J59" s="2"/>
      <c r="K59" s="1"/>
      <c r="L59" s="1"/>
      <c r="M59" s="1"/>
    </row>
    <row r="60" spans="1:39" x14ac:dyDescent="0.25">
      <c r="A60" s="1"/>
      <c r="B60" s="1"/>
      <c r="C60" s="2"/>
      <c r="D60" s="2"/>
      <c r="E60" s="2"/>
      <c r="F60" s="2"/>
      <c r="G60" s="2"/>
      <c r="H60" s="2"/>
      <c r="I60" s="2"/>
      <c r="J60" s="2"/>
      <c r="K60" s="1"/>
      <c r="L60" s="1"/>
      <c r="M60" s="1"/>
    </row>
    <row r="61" spans="1:39" x14ac:dyDescent="0.25">
      <c r="A61" s="1"/>
      <c r="B61" s="1"/>
      <c r="C61" s="2"/>
      <c r="D61" s="2"/>
      <c r="E61" s="2"/>
      <c r="F61" s="2"/>
      <c r="G61" s="2"/>
      <c r="H61" s="2"/>
      <c r="I61" s="2"/>
      <c r="J61" s="2"/>
      <c r="K61" s="1"/>
      <c r="L61" s="1"/>
      <c r="M61" s="1"/>
    </row>
    <row r="62" spans="1:39" x14ac:dyDescent="0.25">
      <c r="A62" s="1"/>
      <c r="B62" s="1"/>
      <c r="C62" s="2"/>
      <c r="D62" s="2"/>
      <c r="E62" s="2"/>
      <c r="F62" s="2"/>
      <c r="G62" s="2"/>
      <c r="H62" s="2"/>
      <c r="I62" s="2"/>
      <c r="J62" s="2"/>
      <c r="K62" s="1"/>
      <c r="L62" s="1"/>
      <c r="M62" s="1"/>
    </row>
    <row r="63" spans="1:39" x14ac:dyDescent="0.25">
      <c r="A63" s="1"/>
      <c r="B63" s="1"/>
      <c r="C63" s="2"/>
      <c r="D63" s="2"/>
      <c r="E63" s="2"/>
      <c r="F63" s="2"/>
      <c r="G63" s="2"/>
      <c r="H63" s="2"/>
      <c r="I63" s="2"/>
      <c r="J63" s="2"/>
      <c r="K63" s="1"/>
      <c r="L63" s="1"/>
      <c r="M63" s="1"/>
    </row>
    <row r="64" spans="1:39" x14ac:dyDescent="0.25">
      <c r="A64" s="1"/>
      <c r="B64" s="1"/>
      <c r="C64" s="2"/>
      <c r="D64" s="2"/>
      <c r="E64" s="2"/>
      <c r="F64" s="2"/>
      <c r="G64" s="2"/>
      <c r="H64" s="2"/>
      <c r="I64" s="2"/>
      <c r="J64" s="2"/>
      <c r="K64" s="1"/>
      <c r="L64" s="1"/>
      <c r="M64" s="1"/>
    </row>
    <row r="65" spans="1:13" x14ac:dyDescent="0.25">
      <c r="A65" s="1"/>
      <c r="B65" s="1"/>
      <c r="C65" s="2"/>
      <c r="D65" s="2"/>
      <c r="E65" s="2"/>
      <c r="F65" s="2"/>
      <c r="G65" s="2"/>
      <c r="H65" s="2"/>
      <c r="I65" s="2"/>
      <c r="J65" s="2"/>
      <c r="K65" s="1"/>
      <c r="L65" s="1"/>
      <c r="M65" s="1"/>
    </row>
    <row r="66" spans="1:13" x14ac:dyDescent="0.25">
      <c r="A66" s="1"/>
      <c r="B66" s="1"/>
      <c r="C66" s="2"/>
      <c r="D66" s="2"/>
      <c r="E66" s="2"/>
      <c r="F66" s="2"/>
      <c r="G66" s="2"/>
      <c r="H66" s="2"/>
      <c r="I66" s="2"/>
      <c r="J66" s="2"/>
      <c r="K66" s="1"/>
      <c r="L66" s="1"/>
      <c r="M66" s="1"/>
    </row>
    <row r="67" spans="1:13" x14ac:dyDescent="0.25">
      <c r="A67" s="1"/>
      <c r="B67" s="1"/>
      <c r="C67" s="2"/>
      <c r="D67" s="2"/>
      <c r="E67" s="2"/>
      <c r="F67" s="2"/>
      <c r="G67" s="2"/>
      <c r="H67" s="2"/>
      <c r="I67" s="2"/>
      <c r="J67" s="2"/>
      <c r="K67" s="1"/>
      <c r="L67" s="1"/>
      <c r="M67" s="1"/>
    </row>
  </sheetData>
  <mergeCells count="34">
    <mergeCell ref="N38:N39"/>
    <mergeCell ref="O38:O39"/>
    <mergeCell ref="P38:P39"/>
    <mergeCell ref="A44:AM44"/>
    <mergeCell ref="J37:J38"/>
    <mergeCell ref="K37:K38"/>
    <mergeCell ref="N34:N35"/>
    <mergeCell ref="O34:O35"/>
    <mergeCell ref="P34:P35"/>
    <mergeCell ref="J42:J43"/>
    <mergeCell ref="K42:K43"/>
    <mergeCell ref="N42:N43"/>
    <mergeCell ref="O42:O43"/>
    <mergeCell ref="P42:P43"/>
    <mergeCell ref="A25:AM25"/>
    <mergeCell ref="A30:AM30"/>
    <mergeCell ref="A31:AM31"/>
    <mergeCell ref="A32:AM32"/>
    <mergeCell ref="A33:AM33"/>
    <mergeCell ref="J34:J35"/>
    <mergeCell ref="K34:K35"/>
    <mergeCell ref="A14:AM14"/>
    <mergeCell ref="A15:AM15"/>
    <mergeCell ref="A16:AM16"/>
    <mergeCell ref="A17:AM17"/>
    <mergeCell ref="A18:AM18"/>
    <mergeCell ref="A19:AM19"/>
    <mergeCell ref="A11:AM11"/>
    <mergeCell ref="A10:AM10"/>
    <mergeCell ref="A12:AM12"/>
    <mergeCell ref="A13:AM13"/>
    <mergeCell ref="A2:AM2"/>
    <mergeCell ref="A3:AM3"/>
    <mergeCell ref="A9:AM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2023-05-07T16:10:52Z</dcterms:modified>
</cp:coreProperties>
</file>